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670" windowHeight="3900" firstSheet="2" activeTab="2"/>
  </bookViews>
  <sheets>
    <sheet name="Sheet4" sheetId="1" state="hidden" r:id="rId1"/>
    <sheet name="Sheet5" sheetId="2" state="hidden" r:id="rId2"/>
    <sheet name="Year 1" sheetId="3" r:id="rId3"/>
    <sheet name="Figure 1" sheetId="4" r:id="rId4"/>
    <sheet name="Year 2" sheetId="5" r:id="rId5"/>
    <sheet name="Figure 2" sheetId="6" r:id="rId6"/>
    <sheet name="Year 3" sheetId="7" r:id="rId7"/>
    <sheet name="Figure 3" sheetId="8" r:id="rId8"/>
    <sheet name="WMB NPV" sheetId="9" r:id="rId9"/>
  </sheets>
  <definedNames>
    <definedName name="_xlnm.Print_Area" localSheetId="2">'Year 1'!$B$1:$AS$189</definedName>
    <definedName name="_xlnm.Print_Area" localSheetId="4">'Year 2'!$B$1:$AS$189</definedName>
    <definedName name="_xlnm.Print_Area" localSheetId="6">'Year 3'!$B$1:$AS$189</definedName>
    <definedName name="solver_adj" localSheetId="2" hidden="1">'Year 1'!$F$19</definedName>
    <definedName name="solver_adj" localSheetId="4" hidden="1">'Year 2'!$F$19</definedName>
    <definedName name="solver_adj" localSheetId="6" hidden="1">'Year 3'!$F$19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lhs1" localSheetId="2" hidden="1">'Year 1'!$F$19</definedName>
    <definedName name="solver_lhs1" localSheetId="4" hidden="1">'Year 2'!$F$19</definedName>
    <definedName name="solver_lhs1" localSheetId="6" hidden="1">'Year 3'!$F$19</definedName>
    <definedName name="solver_lhs2" localSheetId="2" hidden="1">'Year 1'!$F$19</definedName>
    <definedName name="solver_lhs2" localSheetId="4" hidden="1">'Year 2'!$F$19</definedName>
    <definedName name="solver_lhs2" localSheetId="6" hidden="1">'Year 3'!$F$19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um" localSheetId="2" hidden="1">2</definedName>
    <definedName name="solver_num" localSheetId="4" hidden="1">2</definedName>
    <definedName name="solver_num" localSheetId="6" hidden="1">2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opt" localSheetId="2" hidden="1">'Year 1'!$H$23</definedName>
    <definedName name="solver_opt" localSheetId="4" hidden="1">'Year 2'!$H$23</definedName>
    <definedName name="solver_opt" localSheetId="6" hidden="1">'Year 3'!$H$23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rel1" localSheetId="2" hidden="1">1</definedName>
    <definedName name="solver_rel1" localSheetId="4" hidden="1">1</definedName>
    <definedName name="solver_rel1" localSheetId="6" hidden="1">1</definedName>
    <definedName name="solver_rel2" localSheetId="2" hidden="1">3</definedName>
    <definedName name="solver_rel2" localSheetId="4" hidden="1">3</definedName>
    <definedName name="solver_rel2" localSheetId="6" hidden="1">3</definedName>
    <definedName name="solver_rhs1" localSheetId="2" hidden="1">'Year 1'!$C$19</definedName>
    <definedName name="solver_rhs1" localSheetId="4" hidden="1">'Year 2'!$C$19</definedName>
    <definedName name="solver_rhs1" localSheetId="6" hidden="1">'Year 3'!$C$19</definedName>
    <definedName name="solver_rhs2" localSheetId="2" hidden="1">0</definedName>
    <definedName name="solver_rhs2" localSheetId="4" hidden="1">0</definedName>
    <definedName name="solver_rhs2" localSheetId="6" hidden="1">0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yp" localSheetId="2" hidden="1">3</definedName>
    <definedName name="solver_typ" localSheetId="4" hidden="1">3</definedName>
    <definedName name="solver_typ" localSheetId="6" hidden="1">3</definedName>
    <definedName name="solver_val" localSheetId="2" hidden="1">105000000</definedName>
    <definedName name="solver_val" localSheetId="4" hidden="1">105000000</definedName>
    <definedName name="solver_val" localSheetId="6" hidden="1">105000000</definedName>
  </definedNames>
  <calcPr fullCalcOnLoad="1"/>
</workbook>
</file>

<file path=xl/sharedStrings.xml><?xml version="1.0" encoding="utf-8"?>
<sst xmlns="http://schemas.openxmlformats.org/spreadsheetml/2006/main" count="591" uniqueCount="190">
  <si>
    <t>Minimum vol</t>
  </si>
  <si>
    <t>Maximum vol</t>
  </si>
  <si>
    <t>Discount</t>
  </si>
  <si>
    <t>No Discount</t>
  </si>
  <si>
    <t>Tier 1</t>
  </si>
  <si>
    <t>Tier 2</t>
  </si>
  <si>
    <t>120 million</t>
  </si>
  <si>
    <t>Hypothetical NSA Analysis</t>
  </si>
  <si>
    <t>Tier 3</t>
  </si>
  <si>
    <t>Tier 4</t>
  </si>
  <si>
    <t>Tier 5</t>
  </si>
  <si>
    <t>Alternate 2:</t>
  </si>
  <si>
    <t>Alternate 3:</t>
  </si>
  <si>
    <t>Volume</t>
  </si>
  <si>
    <t>94 million</t>
  </si>
  <si>
    <t>USPS Benefit</t>
  </si>
  <si>
    <t>Mailer Discounts</t>
  </si>
  <si>
    <t>Low Confidence in Forecasts</t>
  </si>
  <si>
    <t>Fails at volumes above 149 million</t>
  </si>
  <si>
    <t>149 million</t>
  </si>
  <si>
    <t>129 million</t>
  </si>
  <si>
    <t>High Confidence in Forecasts</t>
  </si>
  <si>
    <t>Fails at volumes above 129 million</t>
  </si>
  <si>
    <t>Contribution</t>
  </si>
  <si>
    <t>Leakage (BR Volume)</t>
  </si>
  <si>
    <t>New Contribution</t>
  </si>
  <si>
    <t>No Disc</t>
  </si>
  <si>
    <t>Total</t>
  </si>
  <si>
    <t>Disc</t>
  </si>
  <si>
    <t>FCM Marginal</t>
  </si>
  <si>
    <r>
      <t xml:space="preserve">Revenue 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</si>
  <si>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2/  FCM Marginal Cost:  USPS-T-1 (Ayub), Appendix A (REV 6-7-06), Page 6, Line (25)</t>
  </si>
  <si>
    <t>1/  FCM Marginal Revenue:  USPS-T-1 (Ayub), Appendix A (REV 6-7-06), Page 4, Line (9)</t>
  </si>
  <si>
    <r>
      <t xml:space="preserve">Cost 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>/</t>
    </r>
  </si>
  <si>
    <r>
      <t xml:space="preserve">Revenue 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>/</t>
    </r>
  </si>
  <si>
    <r>
      <t xml:space="preserve">Cost </t>
    </r>
    <r>
      <rPr>
        <b/>
        <u val="single"/>
        <sz val="10"/>
        <rFont val="Arial"/>
        <family val="2"/>
      </rPr>
      <t>4</t>
    </r>
    <r>
      <rPr>
        <b/>
        <sz val="10"/>
        <rFont val="Arial"/>
        <family val="2"/>
      </rPr>
      <t>/</t>
    </r>
  </si>
  <si>
    <r>
      <t>3</t>
    </r>
    <r>
      <rPr>
        <sz val="10"/>
        <rFont val="Arial"/>
        <family val="2"/>
      </rPr>
      <t>/  Std Mail Marginal Revenue:  USPS-T-1 (Ayub), Appendix A (REV 6-7-06), Page 8, Line (6)</t>
    </r>
  </si>
  <si>
    <r>
      <t>4</t>
    </r>
    <r>
      <rPr>
        <sz val="10"/>
        <rFont val="Arial"/>
        <family val="0"/>
      </rPr>
      <t>/  Std Mail Marginal Cost:  USPS-T-1 (Ayub), Appendix A (REV 6-7-06), Page 9, Line (17)</t>
    </r>
  </si>
  <si>
    <t>Net</t>
  </si>
  <si>
    <t xml:space="preserve">  Source:  Docket No. R2006-1, USPS-T-7 (Thress), Table 16; or, USPS LR-K-64 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</si>
  <si>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</si>
  <si>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</si>
  <si>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</si>
  <si>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</si>
  <si>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</si>
  <si>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</si>
  <si>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</si>
  <si>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</si>
  <si>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</si>
  <si>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</si>
  <si>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</si>
  <si>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</si>
  <si>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</si>
  <si>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</si>
  <si>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</si>
  <si>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</si>
  <si>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</si>
  <si>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</si>
  <si>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</si>
  <si>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</si>
  <si>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</si>
  <si>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</si>
  <si>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</si>
  <si>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</si>
  <si>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</si>
  <si>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</si>
  <si>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</si>
  <si>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</si>
  <si>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</si>
  <si>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</si>
  <si>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</si>
  <si>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</si>
  <si>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</si>
  <si>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</si>
  <si>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</si>
  <si>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</si>
  <si>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</si>
  <si>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</si>
  <si>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</si>
  <si>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</si>
  <si>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</si>
  <si>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</si>
  <si>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</si>
  <si>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Minimum</t>
  </si>
  <si>
    <t>Maximum</t>
  </si>
  <si>
    <t>Net USPS</t>
  </si>
  <si>
    <t>Benefit</t>
  </si>
  <si>
    <t>Total Mailer</t>
  </si>
  <si>
    <t>Discounts</t>
  </si>
  <si>
    <t>Before Rates</t>
  </si>
  <si>
    <t>% Change</t>
  </si>
  <si>
    <t>in Discount</t>
  </si>
  <si>
    <t>Revenue</t>
  </si>
  <si>
    <t>Year 1</t>
  </si>
  <si>
    <t>Year 2</t>
  </si>
  <si>
    <t>2/  FCM Marginal Cost:  USPS-T-1 (Ayub), Appendix A (REV 6-7-06), Page 10, Line (8)</t>
  </si>
  <si>
    <t>Year 1:  Std Mail Marginal</t>
  </si>
  <si>
    <t>Year 1:  FCM Marginal</t>
  </si>
  <si>
    <t>Year 2:  FCM Marginal</t>
  </si>
  <si>
    <t>Year 2:  Std Mail Marginal</t>
  </si>
  <si>
    <r>
      <t>4</t>
    </r>
    <r>
      <rPr>
        <sz val="10"/>
        <rFont val="Arial"/>
        <family val="0"/>
      </rPr>
      <t>/  Std Mail Marginal Cost:  USPS-T-1 (Ayub), Appendix A (REV 6-7-06), Page 10, Line (12)</t>
    </r>
  </si>
  <si>
    <t>OCA Financial Model WMB</t>
  </si>
  <si>
    <t>Year 3</t>
  </si>
  <si>
    <t>Year 3:  FCM Marginal</t>
  </si>
  <si>
    <t>Year 3:  Std Mail Marginal</t>
  </si>
  <si>
    <t>Conversion</t>
  </si>
  <si>
    <t>Hours per</t>
  </si>
  <si>
    <t>Department</t>
  </si>
  <si>
    <t>Activity and Description</t>
  </si>
  <si>
    <t>Work Hours</t>
  </si>
  <si>
    <t>Time Frame</t>
  </si>
  <si>
    <t>Factor</t>
  </si>
  <si>
    <t>Year</t>
  </si>
  <si>
    <t>Pricing Strategy</t>
  </si>
  <si>
    <t>Volume Reconciliation</t>
  </si>
  <si>
    <t>Month</t>
  </si>
  <si>
    <t>Year -1</t>
  </si>
  <si>
    <t>NSA Data Collection  Plan</t>
  </si>
  <si>
    <t>WMB Discounts Earned</t>
  </si>
  <si>
    <t>Negotiation Costs</t>
  </si>
  <si>
    <t>Address Management</t>
  </si>
  <si>
    <t>ACS Support</t>
  </si>
  <si>
    <t>Litigation Costs</t>
  </si>
  <si>
    <t>Annual Adminstrative Costs</t>
  </si>
  <si>
    <t>NSA Data Collection Plan</t>
  </si>
  <si>
    <t>Net USPS Value</t>
  </si>
  <si>
    <t>Finance</t>
  </si>
  <si>
    <t>Interest Rate</t>
  </si>
  <si>
    <t>TOTAL NPV</t>
  </si>
  <si>
    <t>Note:</t>
  </si>
  <si>
    <t>Accounts Payable &amp; Receivable</t>
  </si>
  <si>
    <t>Quarter</t>
  </si>
  <si>
    <t>Legal</t>
  </si>
  <si>
    <t>Legal Advice</t>
  </si>
  <si>
    <t>Sources:</t>
  </si>
  <si>
    <t>OCA-T1, Attachment 1, Column [2] "After Rates Vol (Actual)," for year indicated.</t>
  </si>
  <si>
    <t>Pricing, Finance</t>
  </si>
  <si>
    <t>Docket No. R2006-1, USPS-LR-L-50, file "IntIncExp_06.xls," worksheet tab "Assumptions."</t>
  </si>
  <si>
    <r>
      <t>See</t>
    </r>
    <r>
      <rPr>
        <sz val="10"/>
        <rFont val="Arial"/>
        <family val="0"/>
      </rPr>
      <t xml:space="preserve"> OCA-T-1, Equation 2, at </t>
    </r>
  </si>
  <si>
    <t>Table 1a</t>
  </si>
  <si>
    <t>After Rates</t>
  </si>
  <si>
    <t>Volume (Actual)</t>
  </si>
  <si>
    <t>Ave Std Reg Ltrs</t>
  </si>
  <si>
    <t>Discount (Relative</t>
  </si>
  <si>
    <t>to FC) Elasticity</t>
  </si>
  <si>
    <t>Guarantee</t>
  </si>
  <si>
    <t>Vol. Guarantee</t>
  </si>
  <si>
    <t>[44]</t>
  </si>
  <si>
    <t>Table 1</t>
  </si>
  <si>
    <t>Year 0</t>
  </si>
  <si>
    <t>WMB Forecast Volume</t>
  </si>
  <si>
    <t>Net Present Value of Washington Mutual NSA</t>
  </si>
  <si>
    <r>
      <t xml:space="preserve">Negotiation costs assumed equal to "transaction penalty cost."  </t>
    </r>
    <r>
      <rPr>
        <i/>
        <sz val="10"/>
        <rFont val="Arial"/>
        <family val="2"/>
      </rPr>
      <t>See</t>
    </r>
    <r>
      <rPr>
        <sz val="10"/>
        <rFont val="Arial"/>
        <family val="0"/>
      </rPr>
      <t xml:space="preserve"> Source [5].</t>
    </r>
  </si>
  <si>
    <t>No. 1</t>
  </si>
  <si>
    <t>No. 2</t>
  </si>
  <si>
    <t>Post-Implementation Adminstration of Washington Mutual NSA</t>
  </si>
  <si>
    <t>Tr. 2/183.  "That transaction penalty cost is identified as $250,000."</t>
  </si>
  <si>
    <t>Source:</t>
  </si>
  <si>
    <t>Docket No. MC2002-2:  Capital One NSA First Data Collection Report, January 31, 2005, Requirement 7, page 10.</t>
  </si>
  <si>
    <t>15-18</t>
  </si>
  <si>
    <t>Docket No. MC2002-2: Capital One NSA Second Data Collection Report, February 7, 2006, Requirement 7, page 8.</t>
  </si>
  <si>
    <t>TOTAL Annual Adminstration Costs</t>
  </si>
  <si>
    <t>Estimated Work Hours Per Year and Cost for</t>
  </si>
  <si>
    <t>Capital One Data Collection Report</t>
  </si>
  <si>
    <t>Factor used to convert relevant "Time Frame" in Columns [2] or [4] to hours</t>
  </si>
  <si>
    <t>= [5] * [1] or [3]</t>
  </si>
  <si>
    <t>[1]&amp;[2]</t>
  </si>
  <si>
    <t>[3]&amp;[4]</t>
  </si>
  <si>
    <t>[a]</t>
  </si>
  <si>
    <t>[b]</t>
  </si>
  <si>
    <t>Estimated Hourly Cost of Compensation</t>
  </si>
  <si>
    <t>Month*</t>
  </si>
  <si>
    <t>Year*</t>
  </si>
  <si>
    <t>RPW Reporting</t>
  </si>
  <si>
    <t>Accounting Procedures</t>
  </si>
  <si>
    <t>NSA and Rate Cases</t>
  </si>
  <si>
    <t>TOTAL Hours</t>
  </si>
  <si>
    <t>[c]</t>
  </si>
  <si>
    <t>= [a] * [b]</t>
  </si>
  <si>
    <t>Sum of Col. [6]</t>
  </si>
  <si>
    <t xml:space="preserve">= ($105,786 * (1 + 0.361)) / 2080, where $105,786 is the EAS 26 salary, 0.361 is the ratio of HQ benefits to salaries, and 2,080 is work hours per year.  The </t>
  </si>
  <si>
    <t>At Selected Forecast Volume of 544 Million</t>
  </si>
  <si>
    <t>USPS Contribution</t>
  </si>
  <si>
    <t>OCA-T1, Attachment 1, Column [3] "Net USPS Benefit" at 544 million, for year indicated.</t>
  </si>
  <si>
    <t>OCA-T1, Attachment 1, Column [4] "Total Mailer Discount" at 544 million, for year indicated.</t>
  </si>
  <si>
    <t>Penalty</t>
  </si>
  <si>
    <t>Note:  NPV estimated at "time 0:" i.e., the beginning of year 1.</t>
  </si>
  <si>
    <t xml:space="preserve">  ratio of HQ benefits to salaries is derived from Docket No. R2006-1, USPS-LR-L-50, Excel file:  "Realtb05.xls," worksheet tab "seg 18."</t>
  </si>
  <si>
    <t>*  For Data Collection Report No. 2, work-hours represent the total time spent on all implemented NSAs.</t>
  </si>
  <si>
    <t>= [2] + [3], or [4] + [5], as applicable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</si>
</sst>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\ #,##0_);\(#,##0\);_(* &quot;-&quot;_);_(@_)"/>
    <numFmt numFmtId="167" formatCode="_(* #,##0.000_);_(* \(#,##0.000\);_(* &quot;-&quot;???_);_(@_)"/>
    <numFmt numFmtId="168" formatCode="_(* #,##0.000_);_(* \(#,##0.000\);_(* &quot;-&quot;??_);_(@_)"/>
    <numFmt numFmtId="169" formatCode="_(* #,##0.0000_);_(* \(#,##0.0000\);_(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0_);_(&quot;$&quot;* \(#,##0.0000\);_(&quot;$&quot;* &quot;-&quot;??_);_(@_)"/>
    <numFmt numFmtId="179" formatCode="[$-409]dddd\,\ mmmm\ dd\,\ yyyy"/>
    <numFmt numFmtId="180" formatCode="[$-409]h:mm:ss\ AM/PM"/>
    <numFmt numFmtId="181" formatCode="_(* #,##0.0000_);_(* \(#,##0.0000\);_(* &quot;-&quot;????_);_(@_)"/>
    <numFmt numFmtId="182" formatCode="0.000"/>
    <numFmt numFmtId="183" formatCode="0.0"/>
    <numFmt numFmtId="184" formatCode="#,##0.0"/>
    <numFmt numFmtId="185" formatCode="0_);\(0\)"/>
    <numFmt numFmtId="186" formatCode="#,##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0.0%_);\(0.0%\)"/>
    <numFmt numFmtId="194" formatCode="0.0%"/>
    <numFmt numFmtId="195" formatCode="General_);[Red]\-General_)"/>
    <numFmt numFmtId="196" formatCode="0.00%_);\(0.00%\)"/>
    <numFmt numFmtId="197" formatCode="\ #,##0.0_);\(#,##0.0\);_(* &quot;-&quot;_);_(@_)"/>
    <numFmt numFmtId="198" formatCode="\ #,##0.00_);\(#,##0.00\);_(* &quot;-&quot;_);_(@_)"/>
    <numFmt numFmtId="199" formatCode="\ #,##0.000_);\(#,##0.000\);_(* &quot;-&quot;_);_(@_)"/>
    <numFmt numFmtId="200" formatCode="\ #,##0.0000_);\(#,##0.0000\);_(* &quot;-&quot;_);_(@_)"/>
    <numFmt numFmtId="201" formatCode="&quot;$&quot;#,##0"/>
    <numFmt numFmtId="202" formatCode="0.000%_);\(0.000%\)"/>
    <numFmt numFmtId="203" formatCode="0.000;[Red]0.000"/>
    <numFmt numFmtId="204" formatCode="_(&quot;$&quot;* #,##0.00000_);_(&quot;$&quot;* \(#,##0.00000\);_(&quot;$&quot;* &quot;-&quot;??_);_(@_)"/>
    <numFmt numFmtId="205" formatCode="0%_);\(0%\)"/>
    <numFmt numFmtId="206" formatCode="_(&quot;$&quot;* #,##0.000_);_(&quot;$&quot;* \(#,##0.000\);_(&quot;$&quot;* &quot;-&quot;???_);_(@_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_(* #,##0.00000000_);_(* \(#,##0.00000000\);_(* &quot;-&quot;_);_(@_)"/>
    <numFmt numFmtId="215" formatCode="_(* #,##0.000000000_);_(* \(#,##0.000000000\);_(* &quot;-&quot;_);_(@_)"/>
    <numFmt numFmtId="216" formatCode="_(* #,##0.000000000000000_);_(* \(#,##0.000000000000000\);_(* &quot;-&quot;???????????????_);_(@_)"/>
    <numFmt numFmtId="217" formatCode="_(* #,##0.0000000000000_);_(* \(#,##0.0000000000000\);_(* &quot;-&quot;???????????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2" borderId="1" applyNumberFormat="0" applyFont="0" applyBorder="0" applyAlignment="0" applyProtection="0"/>
    <xf numFmtId="41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1" fontId="9" fillId="0" borderId="0" applyNumberFormat="0" applyFill="0" applyBorder="0" applyAlignment="0" applyProtection="0"/>
    <xf numFmtId="41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9" fillId="0" borderId="2" applyNumberFormat="0" applyFont="0" applyFill="0" applyAlignment="0" applyProtection="0"/>
    <xf numFmtId="41" fontId="0" fillId="0" borderId="3" applyNumberFormat="0" applyFon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8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0" fillId="0" borderId="0" xfId="19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19" applyNumberFormat="1" applyFont="1" applyAlignment="1">
      <alignment/>
    </xf>
    <xf numFmtId="168" fontId="5" fillId="0" borderId="0" xfId="17" applyNumberFormat="1" applyFont="1" applyAlignment="1">
      <alignment/>
    </xf>
    <xf numFmtId="168" fontId="0" fillId="0" borderId="0" xfId="17" applyNumberFormat="1" applyFont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77" fontId="0" fillId="0" borderId="0" xfId="19" applyNumberForma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17" applyNumberFormat="1" applyFont="1" applyAlignment="1">
      <alignment/>
    </xf>
    <xf numFmtId="164" fontId="0" fillId="0" borderId="0" xfId="17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/>
    </xf>
    <xf numFmtId="165" fontId="5" fillId="0" borderId="0" xfId="17" applyNumberFormat="1" applyFont="1" applyAlignment="1">
      <alignment/>
    </xf>
    <xf numFmtId="0" fontId="0" fillId="0" borderId="0" xfId="0" applyNumberFormat="1" applyFont="1" applyAlignment="1">
      <alignment/>
    </xf>
    <xf numFmtId="41" fontId="0" fillId="0" borderId="0" xfId="17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/>
    </xf>
    <xf numFmtId="169" fontId="0" fillId="0" borderId="0" xfId="17" applyNumberFormat="1" applyAlignment="1">
      <alignment/>
    </xf>
    <xf numFmtId="169" fontId="8" fillId="0" borderId="0" xfId="17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9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5" fillId="0" borderId="0" xfId="19" applyNumberFormat="1" applyFon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169" fontId="0" fillId="0" borderId="0" xfId="17" applyNumberFormat="1" applyAlignment="1">
      <alignment/>
    </xf>
    <xf numFmtId="41" fontId="0" fillId="0" borderId="0" xfId="17" applyNumberFormat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15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165" fontId="5" fillId="0" borderId="9" xfId="0" applyNumberFormat="1" applyFont="1" applyBorder="1" applyAlignment="1">
      <alignment/>
    </xf>
    <xf numFmtId="165" fontId="5" fillId="0" borderId="9" xfId="17" applyNumberFormat="1" applyFont="1" applyBorder="1" applyAlignment="1">
      <alignment/>
    </xf>
    <xf numFmtId="165" fontId="5" fillId="0" borderId="9" xfId="19" applyNumberFormat="1" applyFont="1" applyBorder="1" applyAlignment="1">
      <alignment/>
    </xf>
    <xf numFmtId="37" fontId="0" fillId="0" borderId="10" xfId="19" applyNumberFormat="1" applyFont="1" applyBorder="1" applyAlignment="1">
      <alignment/>
    </xf>
    <xf numFmtId="177" fontId="0" fillId="0" borderId="10" xfId="19" applyNumberFormat="1" applyFont="1" applyBorder="1" applyAlignment="1">
      <alignment/>
    </xf>
    <xf numFmtId="165" fontId="0" fillId="0" borderId="10" xfId="19" applyNumberFormat="1" applyFont="1" applyBorder="1" applyAlignment="1">
      <alignment/>
    </xf>
    <xf numFmtId="0" fontId="2" fillId="0" borderId="10" xfId="0" applyFont="1" applyBorder="1" applyAlignment="1">
      <alignment/>
    </xf>
    <xf numFmtId="41" fontId="0" fillId="0" borderId="4" xfId="17" applyNumberFormat="1" applyBorder="1" applyAlignment="1">
      <alignment/>
    </xf>
    <xf numFmtId="166" fontId="0" fillId="0" borderId="4" xfId="0" applyNumberFormat="1" applyFont="1" applyBorder="1" applyAlignment="1">
      <alignment/>
    </xf>
    <xf numFmtId="177" fontId="0" fillId="0" borderId="4" xfId="19" applyNumberFormat="1" applyBorder="1" applyAlignment="1">
      <alignment/>
    </xf>
    <xf numFmtId="166" fontId="0" fillId="0" borderId="4" xfId="0" applyNumberFormat="1" applyFont="1" applyBorder="1" applyAlignment="1">
      <alignment/>
    </xf>
    <xf numFmtId="177" fontId="0" fillId="0" borderId="0" xfId="19" applyNumberFormat="1" applyFont="1" applyAlignment="1">
      <alignment/>
    </xf>
    <xf numFmtId="177" fontId="0" fillId="0" borderId="4" xfId="19" applyNumberFormat="1" applyFont="1" applyBorder="1" applyAlignment="1">
      <alignment/>
    </xf>
    <xf numFmtId="41" fontId="0" fillId="0" borderId="4" xfId="17" applyNumberFormat="1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201" fontId="0" fillId="0" borderId="4" xfId="0" applyNumberFormat="1" applyBorder="1" applyAlignment="1">
      <alignment horizontal="center"/>
    </xf>
    <xf numFmtId="5" fontId="0" fillId="0" borderId="0" xfId="0" applyNumberFormat="1" applyBorder="1" applyAlignment="1">
      <alignment/>
    </xf>
    <xf numFmtId="5" fontId="2" fillId="0" borderId="0" xfId="19" applyNumberFormat="1" applyFont="1" applyFill="1" applyBorder="1" applyAlignment="1">
      <alignment/>
    </xf>
    <xf numFmtId="5" fontId="0" fillId="0" borderId="0" xfId="19" applyNumberFormat="1" applyBorder="1" applyAlignment="1">
      <alignment/>
    </xf>
    <xf numFmtId="5" fontId="0" fillId="0" borderId="12" xfId="19" applyNumberFormat="1" applyFont="1" applyBorder="1" applyAlignment="1">
      <alignment/>
    </xf>
    <xf numFmtId="5" fontId="0" fillId="0" borderId="13" xfId="0" applyNumberFormat="1" applyBorder="1" applyAlignment="1">
      <alignment/>
    </xf>
    <xf numFmtId="5" fontId="2" fillId="0" borderId="0" xfId="19" applyNumberFormat="1" applyFont="1" applyFill="1" applyAlignment="1">
      <alignment/>
    </xf>
    <xf numFmtId="5" fontId="0" fillId="0" borderId="3" xfId="19" applyNumberFormat="1" applyBorder="1" applyAlignment="1">
      <alignment/>
    </xf>
    <xf numFmtId="5" fontId="0" fillId="0" borderId="16" xfId="19" applyNumberFormat="1" applyBorder="1" applyAlignment="1">
      <alignment/>
    </xf>
    <xf numFmtId="5" fontId="2" fillId="0" borderId="3" xfId="19" applyNumberFormat="1" applyFont="1" applyBorder="1" applyAlignment="1">
      <alignment/>
    </xf>
    <xf numFmtId="5" fontId="0" fillId="0" borderId="0" xfId="19" applyNumberFormat="1" applyAlignment="1">
      <alignment/>
    </xf>
    <xf numFmtId="5" fontId="2" fillId="0" borderId="0" xfId="19" applyNumberFormat="1" applyFont="1" applyAlignment="1">
      <alignment/>
    </xf>
    <xf numFmtId="0" fontId="0" fillId="0" borderId="9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4">
    <cellStyle name="Normal" xfId="0"/>
    <cellStyle name="assumption" xfId="15"/>
    <cellStyle name="assumptions" xfId="16"/>
    <cellStyle name="Comma" xfId="17"/>
    <cellStyle name="Comma [0]" xfId="18"/>
    <cellStyle name="Currency" xfId="19"/>
    <cellStyle name="Currency [0]" xfId="20"/>
    <cellStyle name="Followed Hyperlink" xfId="21"/>
    <cellStyle name="Given" xfId="22"/>
    <cellStyle name="header" xfId="23"/>
    <cellStyle name="Hyperlink" xfId="24"/>
    <cellStyle name="Percent" xfId="25"/>
    <cellStyle name="topline" xfId="26"/>
    <cellStyle name="underscor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
Net Change in USPS Contribution and Total WMB Discounts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75"/>
          <c:w val="0.97625"/>
          <c:h val="0.7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1'!$D$19:$D$189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1'!$E$19:$E$189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axId val="57412514"/>
        <c:axId val="46950579"/>
      </c:lineChart>
      <c:cat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 val="autoZero"/>
        <c:auto val="1"/>
        <c:lblOffset val="100"/>
        <c:tickLblSkip val="10"/>
        <c:tickMarkSkip val="5"/>
        <c:noMultiLvlLbl val="0"/>
      </c:catAx>
      <c:valAx>
        <c:axId val="46950579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Net Change in USPS Contribution and Total WMB Discounts
Year 1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625"/>
          <c:w val="0.97375"/>
          <c:h val="0.73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1'!$D$19:$D$189</c:f>
              <c:numCache>
                <c:ptCount val="171"/>
                <c:pt idx="0">
                  <c:v>0</c:v>
                </c:pt>
                <c:pt idx="1">
                  <c:v>1867811.342087252</c:v>
                </c:pt>
                <c:pt idx="2">
                  <c:v>1836177.5566332529</c:v>
                </c:pt>
                <c:pt idx="3">
                  <c:v>1804543.771179254</c:v>
                </c:pt>
                <c:pt idx="4">
                  <c:v>1772909.9857252548</c:v>
                </c:pt>
                <c:pt idx="5">
                  <c:v>1741276.200271262</c:v>
                </c:pt>
                <c:pt idx="6">
                  <c:v>1709642.414817263</c:v>
                </c:pt>
                <c:pt idx="7">
                  <c:v>1678008.629363264</c:v>
                </c:pt>
                <c:pt idx="8">
                  <c:v>1646374.8439092648</c:v>
                </c:pt>
                <c:pt idx="9">
                  <c:v>1614741.058455272</c:v>
                </c:pt>
                <c:pt idx="10">
                  <c:v>1333107.2730012732</c:v>
                </c:pt>
                <c:pt idx="11">
                  <c:v>1301473.487547274</c:v>
                </c:pt>
                <c:pt idx="12">
                  <c:v>1269839.7020932748</c:v>
                </c:pt>
                <c:pt idx="13">
                  <c:v>1238205.9166392824</c:v>
                </c:pt>
                <c:pt idx="14">
                  <c:v>1206572.1311852832</c:v>
                </c:pt>
                <c:pt idx="15">
                  <c:v>1174938.345731284</c:v>
                </c:pt>
                <c:pt idx="16">
                  <c:v>1421718.3643636438</c:v>
                </c:pt>
                <c:pt idx="17">
                  <c:v>1385644.6852418333</c:v>
                </c:pt>
                <c:pt idx="18">
                  <c:v>1349571.006120023</c:v>
                </c:pt>
                <c:pt idx="19">
                  <c:v>1313497.3269982063</c:v>
                </c:pt>
                <c:pt idx="20">
                  <c:v>1277423.6478763958</c:v>
                </c:pt>
                <c:pt idx="21">
                  <c:v>1241349.9687545854</c:v>
                </c:pt>
                <c:pt idx="22">
                  <c:v>1205276.2896327751</c:v>
                </c:pt>
                <c:pt idx="23">
                  <c:v>1169202.6105109646</c:v>
                </c:pt>
                <c:pt idx="24">
                  <c:v>1133128.9313891544</c:v>
                </c:pt>
                <c:pt idx="25">
                  <c:v>1097055.252267344</c:v>
                </c:pt>
                <c:pt idx="26">
                  <c:v>1060981.5731455334</c:v>
                </c:pt>
                <c:pt idx="27">
                  <c:v>1024907.894023723</c:v>
                </c:pt>
                <c:pt idx="28">
                  <c:v>988834.2149019125</c:v>
                </c:pt>
                <c:pt idx="29">
                  <c:v>952760.5357801022</c:v>
                </c:pt>
                <c:pt idx="30">
                  <c:v>916686.8566582915</c:v>
                </c:pt>
                <c:pt idx="31">
                  <c:v>1180663.1130467</c:v>
                </c:pt>
                <c:pt idx="32">
                  <c:v>1140174.942438343</c:v>
                </c:pt>
                <c:pt idx="33">
                  <c:v>1099686.7718299865</c:v>
                </c:pt>
                <c:pt idx="34">
                  <c:v>1059198.6012216294</c:v>
                </c:pt>
                <c:pt idx="35">
                  <c:v>1018710.4306132728</c:v>
                </c:pt>
                <c:pt idx="36">
                  <c:v>978222.260004916</c:v>
                </c:pt>
                <c:pt idx="37">
                  <c:v>937734.0893965657</c:v>
                </c:pt>
                <c:pt idx="38">
                  <c:v>897245.9187882091</c:v>
                </c:pt>
                <c:pt idx="39">
                  <c:v>856757.748179852</c:v>
                </c:pt>
                <c:pt idx="40">
                  <c:v>816269.5775714954</c:v>
                </c:pt>
                <c:pt idx="41">
                  <c:v>775781.4069631388</c:v>
                </c:pt>
                <c:pt idx="42">
                  <c:v>735293.236354782</c:v>
                </c:pt>
                <c:pt idx="43">
                  <c:v>694805.0657464316</c:v>
                </c:pt>
                <c:pt idx="44">
                  <c:v>654316.8951380749</c:v>
                </c:pt>
                <c:pt idx="45">
                  <c:v>613828.724529718</c:v>
                </c:pt>
                <c:pt idx="46">
                  <c:v>573340.5539213615</c:v>
                </c:pt>
                <c:pt idx="47">
                  <c:v>532852.3833130046</c:v>
                </c:pt>
                <c:pt idx="48">
                  <c:v>492364.2127046541</c:v>
                </c:pt>
                <c:pt idx="49">
                  <c:v>451876.0420962974</c:v>
                </c:pt>
                <c:pt idx="50">
                  <c:v>411387.87148794066</c:v>
                </c:pt>
                <c:pt idx="51">
                  <c:v>370899.70087958407</c:v>
                </c:pt>
                <c:pt idx="52">
                  <c:v>330411.5302712275</c:v>
                </c:pt>
                <c:pt idx="53">
                  <c:v>289923.3596628704</c:v>
                </c:pt>
                <c:pt idx="54">
                  <c:v>249435.18905452034</c:v>
                </c:pt>
                <c:pt idx="55">
                  <c:v>208947.0184461635</c:v>
                </c:pt>
                <c:pt idx="56">
                  <c:v>168458.84783780668</c:v>
                </c:pt>
                <c:pt idx="57">
                  <c:v>127970.67722945008</c:v>
                </c:pt>
                <c:pt idx="58">
                  <c:v>87482.50662109326</c:v>
                </c:pt>
                <c:pt idx="59">
                  <c:v>46994.33601273643</c:v>
                </c:pt>
                <c:pt idx="60">
                  <c:v>6506.16540438612</c:v>
                </c:pt>
                <c:pt idx="61">
                  <c:v>-33982.00520397071</c:v>
                </c:pt>
                <c:pt idx="62">
                  <c:v>-74470.1758123273</c:v>
                </c:pt>
                <c:pt idx="63">
                  <c:v>-114958.34642068436</c:v>
                </c:pt>
                <c:pt idx="64">
                  <c:v>-155446.51702904073</c:v>
                </c:pt>
                <c:pt idx="65">
                  <c:v>-195934.68763739755</c:v>
                </c:pt>
                <c:pt idx="66">
                  <c:v>-236422.8582457481</c:v>
                </c:pt>
                <c:pt idx="67">
                  <c:v>-276911.0288541047</c:v>
                </c:pt>
                <c:pt idx="68">
                  <c:v>-317399.1994624613</c:v>
                </c:pt>
                <c:pt idx="69">
                  <c:v>-357887.37007081835</c:v>
                </c:pt>
                <c:pt idx="70">
                  <c:v>-398375.5406791747</c:v>
                </c:pt>
                <c:pt idx="71">
                  <c:v>-99694.84247406619</c:v>
                </c:pt>
                <c:pt idx="72">
                  <c:v>-144569.52133765537</c:v>
                </c:pt>
                <c:pt idx="73">
                  <c:v>-189444.2002012441</c:v>
                </c:pt>
                <c:pt idx="74">
                  <c:v>-234318.87906483957</c:v>
                </c:pt>
                <c:pt idx="75">
                  <c:v>-279193.557928429</c:v>
                </c:pt>
                <c:pt idx="76">
                  <c:v>-324068.2367920175</c:v>
                </c:pt>
                <c:pt idx="77">
                  <c:v>-368942.91565560666</c:v>
                </c:pt>
                <c:pt idx="78">
                  <c:v>-413817.5945191956</c:v>
                </c:pt>
                <c:pt idx="79">
                  <c:v>-458692.27338278433</c:v>
                </c:pt>
                <c:pt idx="80">
                  <c:v>-503566.9522463735</c:v>
                </c:pt>
                <c:pt idx="81">
                  <c:v>-548441.6311099627</c:v>
                </c:pt>
                <c:pt idx="82">
                  <c:v>-593316.3099735645</c:v>
                </c:pt>
                <c:pt idx="83">
                  <c:v>-638190.9888371532</c:v>
                </c:pt>
                <c:pt idx="84">
                  <c:v>-683065.6677007421</c:v>
                </c:pt>
                <c:pt idx="85">
                  <c:v>-727940.3465643313</c:v>
                </c:pt>
                <c:pt idx="86">
                  <c:v>-772815.0254279205</c:v>
                </c:pt>
                <c:pt idx="87">
                  <c:v>-817689.7042915095</c:v>
                </c:pt>
                <c:pt idx="88">
                  <c:v>-862564.3831550982</c:v>
                </c:pt>
                <c:pt idx="89">
                  <c:v>-907439.0620186874</c:v>
                </c:pt>
                <c:pt idx="90">
                  <c:v>-952313.7408822766</c:v>
                </c:pt>
                <c:pt idx="91">
                  <c:v>-997188.4197458653</c:v>
                </c:pt>
                <c:pt idx="92">
                  <c:v>-1042063.098609454</c:v>
                </c:pt>
                <c:pt idx="93">
                  <c:v>-1086937.7774730432</c:v>
                </c:pt>
                <c:pt idx="94">
                  <c:v>-1131812.4563366452</c:v>
                </c:pt>
                <c:pt idx="95">
                  <c:v>-1176687.1352002337</c:v>
                </c:pt>
                <c:pt idx="96">
                  <c:v>-1221561.814063823</c:v>
                </c:pt>
                <c:pt idx="97">
                  <c:v>-1266436.4929274118</c:v>
                </c:pt>
                <c:pt idx="98">
                  <c:v>-1311311.1717910008</c:v>
                </c:pt>
                <c:pt idx="99">
                  <c:v>-1356185.85065459</c:v>
                </c:pt>
                <c:pt idx="100">
                  <c:v>-1401060.529518179</c:v>
                </c:pt>
                <c:pt idx="101">
                  <c:v>-1445935.208381768</c:v>
                </c:pt>
                <c:pt idx="102">
                  <c:v>-1490809.887245357</c:v>
                </c:pt>
                <c:pt idx="103">
                  <c:v>-1535684.566108946</c:v>
                </c:pt>
                <c:pt idx="104">
                  <c:v>-1580559.244972535</c:v>
                </c:pt>
                <c:pt idx="105">
                  <c:v>-1625433.9238361365</c:v>
                </c:pt>
                <c:pt idx="106">
                  <c:v>-1670308.6026997254</c:v>
                </c:pt>
                <c:pt idx="107">
                  <c:v>-1715183.2815633148</c:v>
                </c:pt>
                <c:pt idx="108">
                  <c:v>-1760057.9604269038</c:v>
                </c:pt>
                <c:pt idx="109">
                  <c:v>-1804932.6392904925</c:v>
                </c:pt>
                <c:pt idx="110">
                  <c:v>-1849807.3181540815</c:v>
                </c:pt>
                <c:pt idx="111">
                  <c:v>-1894681.9970176704</c:v>
                </c:pt>
                <c:pt idx="112">
                  <c:v>-1939556.6758812598</c:v>
                </c:pt>
                <c:pt idx="113">
                  <c:v>-1984431.3547448486</c:v>
                </c:pt>
                <c:pt idx="114">
                  <c:v>-2029306.0336084375</c:v>
                </c:pt>
                <c:pt idx="115">
                  <c:v>-2074180.7124720265</c:v>
                </c:pt>
                <c:pt idx="116">
                  <c:v>-2119055.391335628</c:v>
                </c:pt>
                <c:pt idx="117">
                  <c:v>-2163930.070199217</c:v>
                </c:pt>
                <c:pt idx="118">
                  <c:v>-2208804.7490628064</c:v>
                </c:pt>
                <c:pt idx="119">
                  <c:v>-2253679.427926395</c:v>
                </c:pt>
                <c:pt idx="120">
                  <c:v>-2298554.1067899843</c:v>
                </c:pt>
                <c:pt idx="121">
                  <c:v>-2343428.7856535735</c:v>
                </c:pt>
                <c:pt idx="122">
                  <c:v>-2388303.464517162</c:v>
                </c:pt>
                <c:pt idx="123">
                  <c:v>-2433178.1433807514</c:v>
                </c:pt>
                <c:pt idx="124">
                  <c:v>-2478052.8222443406</c:v>
                </c:pt>
                <c:pt idx="125">
                  <c:v>-2522927.5011079293</c:v>
                </c:pt>
                <c:pt idx="126">
                  <c:v>-2567802.1799715185</c:v>
                </c:pt>
                <c:pt idx="127">
                  <c:v>-2612676.85883512</c:v>
                </c:pt>
                <c:pt idx="128">
                  <c:v>-2657551.5376987085</c:v>
                </c:pt>
                <c:pt idx="129">
                  <c:v>-2702426.216562298</c:v>
                </c:pt>
                <c:pt idx="130">
                  <c:v>-2747300.8954258864</c:v>
                </c:pt>
                <c:pt idx="131">
                  <c:v>-2792175.5742894756</c:v>
                </c:pt>
                <c:pt idx="132">
                  <c:v>-2837050.253153065</c:v>
                </c:pt>
                <c:pt idx="133">
                  <c:v>-2881924.932016654</c:v>
                </c:pt>
                <c:pt idx="134">
                  <c:v>-2926799.610880243</c:v>
                </c:pt>
                <c:pt idx="135">
                  <c:v>-2971674.2897438314</c:v>
                </c:pt>
                <c:pt idx="136">
                  <c:v>-3016548.968607421</c:v>
                </c:pt>
                <c:pt idx="137">
                  <c:v>-3061423.64747101</c:v>
                </c:pt>
                <c:pt idx="138">
                  <c:v>-3106298.326334612</c:v>
                </c:pt>
                <c:pt idx="139">
                  <c:v>-3151173.0051982002</c:v>
                </c:pt>
                <c:pt idx="140">
                  <c:v>-3196047.68406179</c:v>
                </c:pt>
                <c:pt idx="141">
                  <c:v>-3240922.362925378</c:v>
                </c:pt>
                <c:pt idx="142">
                  <c:v>-3285797.0417889673</c:v>
                </c:pt>
                <c:pt idx="143">
                  <c:v>-3330671.720652557</c:v>
                </c:pt>
                <c:pt idx="144">
                  <c:v>-3375546.399516146</c:v>
                </c:pt>
                <c:pt idx="145">
                  <c:v>-3420421.0783797344</c:v>
                </c:pt>
                <c:pt idx="146">
                  <c:v>-3465295.757243323</c:v>
                </c:pt>
                <c:pt idx="147">
                  <c:v>-3510170.4361069123</c:v>
                </c:pt>
                <c:pt idx="148">
                  <c:v>-3555045.1149705015</c:v>
                </c:pt>
                <c:pt idx="149">
                  <c:v>-3599919.7938341033</c:v>
                </c:pt>
                <c:pt idx="150">
                  <c:v>-3644794.472697693</c:v>
                </c:pt>
                <c:pt idx="151">
                  <c:v>-3689669.1515612816</c:v>
                </c:pt>
                <c:pt idx="152">
                  <c:v>-3734543.8304248694</c:v>
                </c:pt>
                <c:pt idx="153">
                  <c:v>-3779418.509288459</c:v>
                </c:pt>
                <c:pt idx="154">
                  <c:v>-3824293.1881520487</c:v>
                </c:pt>
                <c:pt idx="155">
                  <c:v>-3869167.867015638</c:v>
                </c:pt>
                <c:pt idx="156">
                  <c:v>-3914042.545879226</c:v>
                </c:pt>
                <c:pt idx="157">
                  <c:v>-3958917.224742815</c:v>
                </c:pt>
                <c:pt idx="158">
                  <c:v>-4003791.903606404</c:v>
                </c:pt>
                <c:pt idx="159">
                  <c:v>-4048666.5824699933</c:v>
                </c:pt>
                <c:pt idx="160">
                  <c:v>-4093541.261333595</c:v>
                </c:pt>
                <c:pt idx="161">
                  <c:v>-4138415.9401971847</c:v>
                </c:pt>
                <c:pt idx="162">
                  <c:v>-4183290.619060773</c:v>
                </c:pt>
                <c:pt idx="163">
                  <c:v>-4228165.297924361</c:v>
                </c:pt>
                <c:pt idx="164">
                  <c:v>-4273039.976787951</c:v>
                </c:pt>
                <c:pt idx="165">
                  <c:v>-4317914.65565154</c:v>
                </c:pt>
                <c:pt idx="166">
                  <c:v>-4362789.334515129</c:v>
                </c:pt>
                <c:pt idx="167">
                  <c:v>-4407664.013378718</c:v>
                </c:pt>
                <c:pt idx="168">
                  <c:v>-4452538.692242307</c:v>
                </c:pt>
                <c:pt idx="169">
                  <c:v>-4497413.371105895</c:v>
                </c:pt>
                <c:pt idx="170">
                  <c:v>-4542288.049969485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1'!$E$19:$E$189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885000.0000000001</c:v>
                </c:pt>
                <c:pt idx="25">
                  <c:v>925000.0000000001</c:v>
                </c:pt>
                <c:pt idx="26">
                  <c:v>965000.0000000001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</c:v>
                </c:pt>
                <c:pt idx="44">
                  <c:v>1755000</c:v>
                </c:pt>
                <c:pt idx="45">
                  <c:v>1800000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3374999.9999999995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6625000.000000001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6925000.000000001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7175000.000000001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7725000.000000001</c:v>
                </c:pt>
                <c:pt idx="167">
                  <c:v>7775000</c:v>
                </c:pt>
                <c:pt idx="168">
                  <c:v>7825000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19902028"/>
        <c:axId val="44900525"/>
      </c:lineChart>
      <c:catAx>
        <c:axId val="19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900525"/>
        <c:crosses val="autoZero"/>
        <c:auto val="1"/>
        <c:lblOffset val="100"/>
        <c:tickLblSkip val="10"/>
        <c:tickMarkSkip val="5"/>
        <c:noMultiLvlLbl val="0"/>
      </c:catAx>
      <c:valAx>
        <c:axId val="44900525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2
Net Change in USPS Contribution and Total WMB Discounts</a:t>
            </a:r>
          </a:p>
        </c:rich>
      </c:tx>
      <c:layout>
        <c:manualLayout>
          <c:xMode val="factor"/>
          <c:yMode val="factor"/>
          <c:x val="-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225"/>
          <c:w val="0.9765"/>
          <c:h val="0.7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2'!$D$19:$D$189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2'!$E$19:$E$189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axId val="1451542"/>
        <c:axId val="13063879"/>
      </c:lineChart>
      <c:cat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063879"/>
        <c:crosses val="autoZero"/>
        <c:auto val="1"/>
        <c:lblOffset val="100"/>
        <c:tickLblSkip val="10"/>
        <c:tickMarkSkip val="5"/>
        <c:noMultiLvlLbl val="0"/>
      </c:catAx>
      <c:valAx>
        <c:axId val="13063879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
Net Change in USPS Contribution and Total WMB Discounts
Year 2</a:t>
            </a:r>
          </a:p>
        </c:rich>
      </c:tx>
      <c:layout>
        <c:manualLayout>
          <c:xMode val="factor"/>
          <c:yMode val="factor"/>
          <c:x val="-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15"/>
          <c:w val="0.97375"/>
          <c:h val="0.7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2'!$D$19:$D$189</c:f>
              <c:numCache>
                <c:ptCount val="171"/>
                <c:pt idx="0">
                  <c:v>0</c:v>
                </c:pt>
                <c:pt idx="1">
                  <c:v>1847157.9175098245</c:v>
                </c:pt>
                <c:pt idx="2">
                  <c:v>1815482.0680546495</c:v>
                </c:pt>
                <c:pt idx="3">
                  <c:v>1783806.2185994745</c:v>
                </c:pt>
                <c:pt idx="4">
                  <c:v>1752130.3691442995</c:v>
                </c:pt>
                <c:pt idx="5">
                  <c:v>1720454.5196891306</c:v>
                </c:pt>
                <c:pt idx="6">
                  <c:v>1688778.6702339556</c:v>
                </c:pt>
                <c:pt idx="7">
                  <c:v>1657102.8207787806</c:v>
                </c:pt>
                <c:pt idx="8">
                  <c:v>1625426.9713236056</c:v>
                </c:pt>
                <c:pt idx="9">
                  <c:v>1593751.1218684367</c:v>
                </c:pt>
                <c:pt idx="10">
                  <c:v>1312075.2724132617</c:v>
                </c:pt>
                <c:pt idx="11">
                  <c:v>1280399.4229580865</c:v>
                </c:pt>
                <c:pt idx="12">
                  <c:v>1248723.5735029115</c:v>
                </c:pt>
                <c:pt idx="13">
                  <c:v>1217047.7240477428</c:v>
                </c:pt>
                <c:pt idx="14">
                  <c:v>1185371.8745925678</c:v>
                </c:pt>
                <c:pt idx="15">
                  <c:v>1153696.0251373928</c:v>
                </c:pt>
                <c:pt idx="16">
                  <c:v>1396892.459040925</c:v>
                </c:pt>
                <c:pt idx="17">
                  <c:v>1360769.7168651172</c:v>
                </c:pt>
                <c:pt idx="18">
                  <c:v>1324646.9746893095</c:v>
                </c:pt>
                <c:pt idx="19">
                  <c:v>1288524.232513495</c:v>
                </c:pt>
                <c:pt idx="20">
                  <c:v>1252401.4903376873</c:v>
                </c:pt>
                <c:pt idx="21">
                  <c:v>1216278.7481618791</c:v>
                </c:pt>
                <c:pt idx="22">
                  <c:v>1180156.0059860714</c:v>
                </c:pt>
                <c:pt idx="23">
                  <c:v>1144033.2638102635</c:v>
                </c:pt>
                <c:pt idx="24">
                  <c:v>1107910.5216344558</c:v>
                </c:pt>
                <c:pt idx="25">
                  <c:v>1071787.7794586476</c:v>
                </c:pt>
                <c:pt idx="26">
                  <c:v>1035665.0372828398</c:v>
                </c:pt>
                <c:pt idx="27">
                  <c:v>999542.2951070319</c:v>
                </c:pt>
                <c:pt idx="28">
                  <c:v>963419.552931224</c:v>
                </c:pt>
                <c:pt idx="29">
                  <c:v>927296.810755416</c:v>
                </c:pt>
                <c:pt idx="30">
                  <c:v>891174.0685796081</c:v>
                </c:pt>
                <c:pt idx="31">
                  <c:v>1151289.3774750768</c:v>
                </c:pt>
                <c:pt idx="32">
                  <c:v>1110744.8273358722</c:v>
                </c:pt>
                <c:pt idx="33">
                  <c:v>1070200.277196668</c:v>
                </c:pt>
                <c:pt idx="34">
                  <c:v>1029655.7270574636</c:v>
                </c:pt>
                <c:pt idx="35">
                  <c:v>989111.1769182591</c:v>
                </c:pt>
                <c:pt idx="36">
                  <c:v>948566.6267790548</c:v>
                </c:pt>
                <c:pt idx="37">
                  <c:v>908022.0766398567</c:v>
                </c:pt>
                <c:pt idx="38">
                  <c:v>867477.5265006525</c:v>
                </c:pt>
                <c:pt idx="39">
                  <c:v>826932.976361448</c:v>
                </c:pt>
                <c:pt idx="40">
                  <c:v>786388.4262222438</c:v>
                </c:pt>
                <c:pt idx="41">
                  <c:v>745843.8760830392</c:v>
                </c:pt>
                <c:pt idx="42">
                  <c:v>705299.3259438348</c:v>
                </c:pt>
                <c:pt idx="43">
                  <c:v>664754.7758046369</c:v>
                </c:pt>
                <c:pt idx="44">
                  <c:v>624210.2256654324</c:v>
                </c:pt>
                <c:pt idx="45">
                  <c:v>583665.6755262278</c:v>
                </c:pt>
                <c:pt idx="46">
                  <c:v>543121.1253870237</c:v>
                </c:pt>
                <c:pt idx="47">
                  <c:v>502576.5752478193</c:v>
                </c:pt>
                <c:pt idx="48">
                  <c:v>462032.0251086212</c:v>
                </c:pt>
                <c:pt idx="49">
                  <c:v>421487.474969417</c:v>
                </c:pt>
                <c:pt idx="50">
                  <c:v>380942.9248302125</c:v>
                </c:pt>
                <c:pt idx="51">
                  <c:v>340398.3746910081</c:v>
                </c:pt>
                <c:pt idx="52">
                  <c:v>299853.82455180376</c:v>
                </c:pt>
                <c:pt idx="53">
                  <c:v>259309.2744125994</c:v>
                </c:pt>
                <c:pt idx="54">
                  <c:v>218764.7242734013</c:v>
                </c:pt>
                <c:pt idx="55">
                  <c:v>178220.17413419695</c:v>
                </c:pt>
                <c:pt idx="56">
                  <c:v>137675.62399499258</c:v>
                </c:pt>
                <c:pt idx="57">
                  <c:v>97131.07385578821</c:v>
                </c:pt>
                <c:pt idx="58">
                  <c:v>56586.52371658385</c:v>
                </c:pt>
                <c:pt idx="59">
                  <c:v>16041.973577379482</c:v>
                </c:pt>
                <c:pt idx="60">
                  <c:v>-24502.576561818598</c:v>
                </c:pt>
                <c:pt idx="61">
                  <c:v>-65047.1267010232</c:v>
                </c:pt>
                <c:pt idx="62">
                  <c:v>-105591.67684022733</c:v>
                </c:pt>
                <c:pt idx="63">
                  <c:v>-146136.22697943193</c:v>
                </c:pt>
                <c:pt idx="64">
                  <c:v>-186680.77711863606</c:v>
                </c:pt>
                <c:pt idx="65">
                  <c:v>-227225.32725784043</c:v>
                </c:pt>
                <c:pt idx="66">
                  <c:v>-267769.8773970385</c:v>
                </c:pt>
                <c:pt idx="67">
                  <c:v>-308314.4275362431</c:v>
                </c:pt>
                <c:pt idx="68">
                  <c:v>-348858.97767544724</c:v>
                </c:pt>
                <c:pt idx="69">
                  <c:v>-389403.52781465184</c:v>
                </c:pt>
                <c:pt idx="70">
                  <c:v>-429948.077953856</c:v>
                </c:pt>
                <c:pt idx="71">
                  <c:v>-135624.47140137944</c:v>
                </c:pt>
                <c:pt idx="72">
                  <c:v>-180563.19594933093</c:v>
                </c:pt>
                <c:pt idx="73">
                  <c:v>-225501.92049728218</c:v>
                </c:pt>
                <c:pt idx="74">
                  <c:v>-270440.64504523994</c:v>
                </c:pt>
                <c:pt idx="75">
                  <c:v>-315379.36959319166</c:v>
                </c:pt>
                <c:pt idx="76">
                  <c:v>-360318.0941411427</c:v>
                </c:pt>
                <c:pt idx="77">
                  <c:v>-405256.81868909416</c:v>
                </c:pt>
                <c:pt idx="78">
                  <c:v>-450195.5432370454</c:v>
                </c:pt>
                <c:pt idx="79">
                  <c:v>-495134.26778499666</c:v>
                </c:pt>
                <c:pt idx="80">
                  <c:v>-540072.9923329484</c:v>
                </c:pt>
                <c:pt idx="81">
                  <c:v>-585011.7168809003</c:v>
                </c:pt>
                <c:pt idx="82">
                  <c:v>-629950.4414288639</c:v>
                </c:pt>
                <c:pt idx="83">
                  <c:v>-674889.1659768154</c:v>
                </c:pt>
                <c:pt idx="84">
                  <c:v>-719827.8905247664</c:v>
                </c:pt>
                <c:pt idx="85">
                  <c:v>-764766.6150727181</c:v>
                </c:pt>
                <c:pt idx="86">
                  <c:v>-809705.3396206698</c:v>
                </c:pt>
                <c:pt idx="87">
                  <c:v>-854644.0641686211</c:v>
                </c:pt>
                <c:pt idx="88">
                  <c:v>-899582.7887165723</c:v>
                </c:pt>
                <c:pt idx="89">
                  <c:v>-944521.5132645238</c:v>
                </c:pt>
                <c:pt idx="90">
                  <c:v>-989460.2378124755</c:v>
                </c:pt>
                <c:pt idx="91">
                  <c:v>-1034398.9623604268</c:v>
                </c:pt>
                <c:pt idx="92">
                  <c:v>-1079337.686908378</c:v>
                </c:pt>
                <c:pt idx="93">
                  <c:v>-1124276.4114563297</c:v>
                </c:pt>
                <c:pt idx="94">
                  <c:v>-1169215.1360042936</c:v>
                </c:pt>
                <c:pt idx="95">
                  <c:v>-1214153.8605522448</c:v>
                </c:pt>
                <c:pt idx="96">
                  <c:v>-1259092.5851001965</c:v>
                </c:pt>
                <c:pt idx="97">
                  <c:v>-1304031.3096481478</c:v>
                </c:pt>
                <c:pt idx="98">
                  <c:v>-1348970.034196099</c:v>
                </c:pt>
                <c:pt idx="99">
                  <c:v>-1393908.7587440505</c:v>
                </c:pt>
                <c:pt idx="100">
                  <c:v>-1438847.483292002</c:v>
                </c:pt>
                <c:pt idx="101">
                  <c:v>-1483786.2078399537</c:v>
                </c:pt>
                <c:pt idx="102">
                  <c:v>-1528724.932387905</c:v>
                </c:pt>
                <c:pt idx="103">
                  <c:v>-1573663.6569358562</c:v>
                </c:pt>
                <c:pt idx="104">
                  <c:v>-1618602.3814838077</c:v>
                </c:pt>
                <c:pt idx="105">
                  <c:v>-1663541.1060317717</c:v>
                </c:pt>
                <c:pt idx="106">
                  <c:v>-1708479.830579723</c:v>
                </c:pt>
                <c:pt idx="107">
                  <c:v>-1753418.5551276747</c:v>
                </c:pt>
                <c:pt idx="108">
                  <c:v>-1798357.279675626</c:v>
                </c:pt>
                <c:pt idx="109">
                  <c:v>-1843296.0042235774</c:v>
                </c:pt>
                <c:pt idx="110">
                  <c:v>-1888234.7287715287</c:v>
                </c:pt>
                <c:pt idx="111">
                  <c:v>-1933173.45331948</c:v>
                </c:pt>
                <c:pt idx="112">
                  <c:v>-1978112.177867432</c:v>
                </c:pt>
                <c:pt idx="113">
                  <c:v>-2023050.9024153831</c:v>
                </c:pt>
                <c:pt idx="114">
                  <c:v>-2067989.6269633344</c:v>
                </c:pt>
                <c:pt idx="115">
                  <c:v>-2112928.3515112856</c:v>
                </c:pt>
                <c:pt idx="116">
                  <c:v>-2157867.0760592497</c:v>
                </c:pt>
                <c:pt idx="117">
                  <c:v>-2202805.800607201</c:v>
                </c:pt>
                <c:pt idx="118">
                  <c:v>-2247744.525155153</c:v>
                </c:pt>
                <c:pt idx="119">
                  <c:v>-2292683.249703104</c:v>
                </c:pt>
                <c:pt idx="120">
                  <c:v>-2337621.9742510556</c:v>
                </c:pt>
                <c:pt idx="121">
                  <c:v>-2382560.6987990076</c:v>
                </c:pt>
                <c:pt idx="122">
                  <c:v>-2427499.423346958</c:v>
                </c:pt>
                <c:pt idx="123">
                  <c:v>-2472438.14789491</c:v>
                </c:pt>
                <c:pt idx="124">
                  <c:v>-2517376.872442861</c:v>
                </c:pt>
                <c:pt idx="125">
                  <c:v>-2562315.5969908126</c:v>
                </c:pt>
                <c:pt idx="126">
                  <c:v>-2607254.3215387645</c:v>
                </c:pt>
                <c:pt idx="127">
                  <c:v>-2652193.0460867286</c:v>
                </c:pt>
                <c:pt idx="128">
                  <c:v>-2697131.770634679</c:v>
                </c:pt>
                <c:pt idx="129">
                  <c:v>-2742070.495182631</c:v>
                </c:pt>
                <c:pt idx="130">
                  <c:v>-2787009.219730582</c:v>
                </c:pt>
                <c:pt idx="131">
                  <c:v>-2831947.9442785336</c:v>
                </c:pt>
                <c:pt idx="132">
                  <c:v>-2876886.6688264855</c:v>
                </c:pt>
                <c:pt idx="133">
                  <c:v>-2921825.3933744365</c:v>
                </c:pt>
                <c:pt idx="134">
                  <c:v>-2966764.117922388</c:v>
                </c:pt>
                <c:pt idx="135">
                  <c:v>-3011702.842470339</c:v>
                </c:pt>
                <c:pt idx="136">
                  <c:v>-3056641.567018291</c:v>
                </c:pt>
                <c:pt idx="137">
                  <c:v>-3101580.2915662425</c:v>
                </c:pt>
                <c:pt idx="138">
                  <c:v>-3146519.0161142065</c:v>
                </c:pt>
                <c:pt idx="139">
                  <c:v>-3191457.7406621575</c:v>
                </c:pt>
                <c:pt idx="140">
                  <c:v>-3236396.465210109</c:v>
                </c:pt>
                <c:pt idx="141">
                  <c:v>-3281335.18975806</c:v>
                </c:pt>
                <c:pt idx="142">
                  <c:v>-3326273.914306012</c:v>
                </c:pt>
                <c:pt idx="143">
                  <c:v>-3371212.6388539635</c:v>
                </c:pt>
                <c:pt idx="144">
                  <c:v>-3416151.3634019154</c:v>
                </c:pt>
                <c:pt idx="145">
                  <c:v>-3461090.0879498664</c:v>
                </c:pt>
                <c:pt idx="146">
                  <c:v>-3506028.812497817</c:v>
                </c:pt>
                <c:pt idx="147">
                  <c:v>-3550967.537045769</c:v>
                </c:pt>
                <c:pt idx="148">
                  <c:v>-3595906.261593721</c:v>
                </c:pt>
                <c:pt idx="149">
                  <c:v>-3640844.9861416845</c:v>
                </c:pt>
                <c:pt idx="150">
                  <c:v>-3685783.7106896364</c:v>
                </c:pt>
                <c:pt idx="151">
                  <c:v>-3730722.4352375874</c:v>
                </c:pt>
                <c:pt idx="152">
                  <c:v>-3775661.159785538</c:v>
                </c:pt>
                <c:pt idx="153">
                  <c:v>-3820599.88433349</c:v>
                </c:pt>
                <c:pt idx="154">
                  <c:v>-3865538.608881442</c:v>
                </c:pt>
                <c:pt idx="155">
                  <c:v>-3910477.3334293934</c:v>
                </c:pt>
                <c:pt idx="156">
                  <c:v>-3955416.0579773444</c:v>
                </c:pt>
                <c:pt idx="157">
                  <c:v>-4000354.7825252954</c:v>
                </c:pt>
                <c:pt idx="158">
                  <c:v>-4045293.507073247</c:v>
                </c:pt>
                <c:pt idx="159">
                  <c:v>-4090232.231621199</c:v>
                </c:pt>
                <c:pt idx="160">
                  <c:v>-4135170.956169163</c:v>
                </c:pt>
                <c:pt idx="161">
                  <c:v>-4180109.6807171144</c:v>
                </c:pt>
                <c:pt idx="162">
                  <c:v>-4225048.405265066</c:v>
                </c:pt>
                <c:pt idx="163">
                  <c:v>-4269987.129813016</c:v>
                </c:pt>
                <c:pt idx="164">
                  <c:v>-4314925.854360968</c:v>
                </c:pt>
                <c:pt idx="165">
                  <c:v>-4359864.57890892</c:v>
                </c:pt>
                <c:pt idx="166">
                  <c:v>-4404803.303456872</c:v>
                </c:pt>
                <c:pt idx="167">
                  <c:v>-4449742.028004822</c:v>
                </c:pt>
                <c:pt idx="168">
                  <c:v>-4494680.752552774</c:v>
                </c:pt>
                <c:pt idx="169">
                  <c:v>-4539619.477100725</c:v>
                </c:pt>
                <c:pt idx="170">
                  <c:v>-4584558.201648677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2'!$E$19:$E$189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885000.0000000001</c:v>
                </c:pt>
                <c:pt idx="25">
                  <c:v>925000.0000000001</c:v>
                </c:pt>
                <c:pt idx="26">
                  <c:v>965000.0000000001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</c:v>
                </c:pt>
                <c:pt idx="44">
                  <c:v>1755000</c:v>
                </c:pt>
                <c:pt idx="45">
                  <c:v>1800000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3374999.9999999995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6625000.000000001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6925000.000000001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7175000.000000001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7725000.000000001</c:v>
                </c:pt>
                <c:pt idx="167">
                  <c:v>7775000</c:v>
                </c:pt>
                <c:pt idx="168">
                  <c:v>7825000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50466048"/>
        <c:axId val="51541249"/>
      </c:lineChart>
      <c:cat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541249"/>
        <c:crosses val="autoZero"/>
        <c:auto val="1"/>
        <c:lblOffset val="100"/>
        <c:tickLblSkip val="10"/>
        <c:tickMarkSkip val="5"/>
        <c:noMultiLvlLbl val="0"/>
      </c:catAx>
      <c:valAx>
        <c:axId val="51541249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3
Net Change in USPS Contribution and Total WMB Discounts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35"/>
          <c:w val="0.97775"/>
          <c:h val="0.72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3'!$D$19:$D$189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cat>
          <c:val>
            <c:numRef>
              <c:f>'Year 3'!$E$19:$E$189</c:f>
              <c:numCache>
                <c:ptCount val="1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091611"/>
        <c:crosses val="autoZero"/>
        <c:auto val="1"/>
        <c:lblOffset val="100"/>
        <c:tickLblSkip val="10"/>
        <c:tickMarkSkip val="5"/>
        <c:noMultiLvlLbl val="0"/>
      </c:catAx>
      <c:valAx>
        <c:axId val="14091611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
Net Change in USPS Contribution and Total WMB Discounts
Year 3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1"/>
          <c:w val="0.97575"/>
          <c:h val="0.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3'!$D$19:$D$189</c:f>
              <c:numCache>
                <c:ptCount val="171"/>
                <c:pt idx="0">
                  <c:v>0</c:v>
                </c:pt>
                <c:pt idx="1">
                  <c:v>1825678.3559493106</c:v>
                </c:pt>
                <c:pt idx="2">
                  <c:v>1793958.7599329124</c:v>
                </c:pt>
                <c:pt idx="3">
                  <c:v>1762239.1639165145</c:v>
                </c:pt>
                <c:pt idx="4">
                  <c:v>1730519.5679001163</c:v>
                </c:pt>
                <c:pt idx="5">
                  <c:v>1698799.9718837244</c:v>
                </c:pt>
                <c:pt idx="6">
                  <c:v>1667080.3758673263</c:v>
                </c:pt>
                <c:pt idx="7">
                  <c:v>1635360.779850928</c:v>
                </c:pt>
                <c:pt idx="8">
                  <c:v>1603641.1838345302</c:v>
                </c:pt>
                <c:pt idx="9">
                  <c:v>1571921.5878181383</c:v>
                </c:pt>
                <c:pt idx="10">
                  <c:v>1290201.9918017401</c:v>
                </c:pt>
                <c:pt idx="11">
                  <c:v>1258482.395785342</c:v>
                </c:pt>
                <c:pt idx="12">
                  <c:v>1226762.799768944</c:v>
                </c:pt>
                <c:pt idx="13">
                  <c:v>1195043.2037525522</c:v>
                </c:pt>
                <c:pt idx="14">
                  <c:v>1163323.607736154</c:v>
                </c:pt>
                <c:pt idx="15">
                  <c:v>1131604.011719756</c:v>
                </c:pt>
                <c:pt idx="16">
                  <c:v>1371073.5175053095</c:v>
                </c:pt>
                <c:pt idx="17">
                  <c:v>1334899.7497533443</c:v>
                </c:pt>
                <c:pt idx="18">
                  <c:v>1298725.9820013791</c:v>
                </c:pt>
                <c:pt idx="19">
                  <c:v>1262552.2142494076</c:v>
                </c:pt>
                <c:pt idx="20">
                  <c:v>1226378.4464974424</c:v>
                </c:pt>
                <c:pt idx="21">
                  <c:v>1190204.6787454772</c:v>
                </c:pt>
                <c:pt idx="22">
                  <c:v>1154030.910993512</c:v>
                </c:pt>
                <c:pt idx="23">
                  <c:v>1117857.1432415466</c:v>
                </c:pt>
                <c:pt idx="24">
                  <c:v>1081683.3754895814</c:v>
                </c:pt>
                <c:pt idx="25">
                  <c:v>1045509.6077376163</c:v>
                </c:pt>
                <c:pt idx="26">
                  <c:v>1009335.8399856508</c:v>
                </c:pt>
                <c:pt idx="27">
                  <c:v>973162.0722336858</c:v>
                </c:pt>
                <c:pt idx="28">
                  <c:v>936988.3044817206</c:v>
                </c:pt>
                <c:pt idx="29">
                  <c:v>900814.5367297551</c:v>
                </c:pt>
                <c:pt idx="30">
                  <c:v>864640.7689777899</c:v>
                </c:pt>
                <c:pt idx="31">
                  <c:v>1120740.6924806032</c:v>
                </c:pt>
                <c:pt idx="32">
                  <c:v>1080137.5076293172</c:v>
                </c:pt>
                <c:pt idx="33">
                  <c:v>1039534.3227780313</c:v>
                </c:pt>
                <c:pt idx="34">
                  <c:v>998931.1379267456</c:v>
                </c:pt>
                <c:pt idx="35">
                  <c:v>958327.9530754597</c:v>
                </c:pt>
                <c:pt idx="36">
                  <c:v>917724.7682241737</c:v>
                </c:pt>
                <c:pt idx="37">
                  <c:v>877121.583372894</c:v>
                </c:pt>
                <c:pt idx="38">
                  <c:v>836518.3985216084</c:v>
                </c:pt>
                <c:pt idx="39">
                  <c:v>795915.2136703224</c:v>
                </c:pt>
                <c:pt idx="40">
                  <c:v>755312.0288190367</c:v>
                </c:pt>
                <c:pt idx="41">
                  <c:v>714708.8439677507</c:v>
                </c:pt>
                <c:pt idx="42">
                  <c:v>674105.6591164649</c:v>
                </c:pt>
                <c:pt idx="43">
                  <c:v>633502.4742651851</c:v>
                </c:pt>
                <c:pt idx="44">
                  <c:v>592899.2894138992</c:v>
                </c:pt>
                <c:pt idx="45">
                  <c:v>552296.1045626132</c:v>
                </c:pt>
                <c:pt idx="46">
                  <c:v>511692.9197113274</c:v>
                </c:pt>
                <c:pt idx="47">
                  <c:v>471089.7348600414</c:v>
                </c:pt>
                <c:pt idx="48">
                  <c:v>430486.55000876193</c:v>
                </c:pt>
                <c:pt idx="49">
                  <c:v>389883.36515747604</c:v>
                </c:pt>
                <c:pt idx="50">
                  <c:v>349280.18030619016</c:v>
                </c:pt>
                <c:pt idx="51">
                  <c:v>308676.9954549044</c:v>
                </c:pt>
                <c:pt idx="52">
                  <c:v>268073.81060361816</c:v>
                </c:pt>
                <c:pt idx="53">
                  <c:v>227470.6257523324</c:v>
                </c:pt>
                <c:pt idx="54">
                  <c:v>186867.4409010529</c:v>
                </c:pt>
                <c:pt idx="55">
                  <c:v>146264.2560497669</c:v>
                </c:pt>
                <c:pt idx="56">
                  <c:v>105661.07119848114</c:v>
                </c:pt>
                <c:pt idx="57">
                  <c:v>65057.88634719513</c:v>
                </c:pt>
                <c:pt idx="58">
                  <c:v>24454.701495909365</c:v>
                </c:pt>
                <c:pt idx="59">
                  <c:v>-16148.483355376637</c:v>
                </c:pt>
                <c:pt idx="60">
                  <c:v>-56751.66820665612</c:v>
                </c:pt>
                <c:pt idx="61">
                  <c:v>-97354.85305794235</c:v>
                </c:pt>
                <c:pt idx="62">
                  <c:v>-137958.0379092279</c:v>
                </c:pt>
                <c:pt idx="63">
                  <c:v>-178561.22276051412</c:v>
                </c:pt>
                <c:pt idx="64">
                  <c:v>-219164.40761179966</c:v>
                </c:pt>
                <c:pt idx="65">
                  <c:v>-259767.59246308566</c:v>
                </c:pt>
                <c:pt idx="66">
                  <c:v>-300370.7773143654</c:v>
                </c:pt>
                <c:pt idx="67">
                  <c:v>-340973.96216565114</c:v>
                </c:pt>
                <c:pt idx="68">
                  <c:v>-381577.1470169369</c:v>
                </c:pt>
                <c:pt idx="69">
                  <c:v>-422180.33186822315</c:v>
                </c:pt>
                <c:pt idx="70">
                  <c:v>-462783.5167195087</c:v>
                </c:pt>
                <c:pt idx="71">
                  <c:v>-172991.2854857673</c:v>
                </c:pt>
                <c:pt idx="72">
                  <c:v>-217996.6175454557</c:v>
                </c:pt>
                <c:pt idx="73">
                  <c:v>-263001.9496051441</c:v>
                </c:pt>
                <c:pt idx="74">
                  <c:v>-308007.28166483855</c:v>
                </c:pt>
                <c:pt idx="75">
                  <c:v>-353012.61372452695</c:v>
                </c:pt>
                <c:pt idx="76">
                  <c:v>-398017.9457842151</c:v>
                </c:pt>
                <c:pt idx="77">
                  <c:v>-443023.2778439033</c:v>
                </c:pt>
                <c:pt idx="78">
                  <c:v>-488028.6099035917</c:v>
                </c:pt>
                <c:pt idx="79">
                  <c:v>-533033.9419632799</c:v>
                </c:pt>
                <c:pt idx="80">
                  <c:v>-578039.2740229683</c:v>
                </c:pt>
                <c:pt idx="81">
                  <c:v>-623044.6060826569</c:v>
                </c:pt>
                <c:pt idx="82">
                  <c:v>-668049.9381423576</c:v>
                </c:pt>
                <c:pt idx="83">
                  <c:v>-713055.2702020458</c:v>
                </c:pt>
                <c:pt idx="84">
                  <c:v>-758060.6022617337</c:v>
                </c:pt>
                <c:pt idx="85">
                  <c:v>-803065.9343214224</c:v>
                </c:pt>
                <c:pt idx="86">
                  <c:v>-848071.266381111</c:v>
                </c:pt>
                <c:pt idx="87">
                  <c:v>-893076.5984407989</c:v>
                </c:pt>
                <c:pt idx="88">
                  <c:v>-938081.9305004871</c:v>
                </c:pt>
                <c:pt idx="89">
                  <c:v>-983087.2625601757</c:v>
                </c:pt>
                <c:pt idx="90">
                  <c:v>-1028092.5946198641</c:v>
                </c:pt>
                <c:pt idx="91">
                  <c:v>-1073097.9266795523</c:v>
                </c:pt>
                <c:pt idx="92">
                  <c:v>-1118103.2587392405</c:v>
                </c:pt>
                <c:pt idx="93">
                  <c:v>-1163108.5907989289</c:v>
                </c:pt>
                <c:pt idx="94">
                  <c:v>-1208113.9228586296</c:v>
                </c:pt>
                <c:pt idx="95">
                  <c:v>-1253119.2549183178</c:v>
                </c:pt>
                <c:pt idx="96">
                  <c:v>-1298124.5869780064</c:v>
                </c:pt>
                <c:pt idx="97">
                  <c:v>-1343129.9190376943</c:v>
                </c:pt>
                <c:pt idx="98">
                  <c:v>-1388135.2510973825</c:v>
                </c:pt>
                <c:pt idx="99">
                  <c:v>-1433140.5831570711</c:v>
                </c:pt>
                <c:pt idx="100">
                  <c:v>-1478145.9152167593</c:v>
                </c:pt>
                <c:pt idx="101">
                  <c:v>-1523151.247276448</c:v>
                </c:pt>
                <c:pt idx="102">
                  <c:v>-1568156.579336136</c:v>
                </c:pt>
                <c:pt idx="103">
                  <c:v>-1613161.9113958243</c:v>
                </c:pt>
                <c:pt idx="104">
                  <c:v>-1658167.2434555127</c:v>
                </c:pt>
                <c:pt idx="105">
                  <c:v>-1703172.5755152134</c:v>
                </c:pt>
                <c:pt idx="106">
                  <c:v>-1748177.9075749016</c:v>
                </c:pt>
                <c:pt idx="107">
                  <c:v>-1793183.2396345902</c:v>
                </c:pt>
                <c:pt idx="108">
                  <c:v>-1838188.5716942784</c:v>
                </c:pt>
                <c:pt idx="109">
                  <c:v>-1883193.9037539666</c:v>
                </c:pt>
                <c:pt idx="110">
                  <c:v>-1928199.235813655</c:v>
                </c:pt>
                <c:pt idx="111">
                  <c:v>-1973204.5678733431</c:v>
                </c:pt>
                <c:pt idx="112">
                  <c:v>-2018209.8999330318</c:v>
                </c:pt>
                <c:pt idx="113">
                  <c:v>-2063215.23199272</c:v>
                </c:pt>
                <c:pt idx="114">
                  <c:v>-2108220.564052408</c:v>
                </c:pt>
                <c:pt idx="115">
                  <c:v>-2153225.8961120965</c:v>
                </c:pt>
                <c:pt idx="116">
                  <c:v>-2198231.228171797</c:v>
                </c:pt>
                <c:pt idx="117">
                  <c:v>-2243236.5602314854</c:v>
                </c:pt>
                <c:pt idx="118">
                  <c:v>-2288241.8922911743</c:v>
                </c:pt>
                <c:pt idx="119">
                  <c:v>-2333247.224350862</c:v>
                </c:pt>
                <c:pt idx="120">
                  <c:v>-2378252.55641055</c:v>
                </c:pt>
                <c:pt idx="121">
                  <c:v>-2423257.888470239</c:v>
                </c:pt>
                <c:pt idx="122">
                  <c:v>-2468263.220529927</c:v>
                </c:pt>
                <c:pt idx="123">
                  <c:v>-2513268.552589616</c:v>
                </c:pt>
                <c:pt idx="124">
                  <c:v>-2558273.8846493037</c:v>
                </c:pt>
                <c:pt idx="125">
                  <c:v>-2603279.2167089917</c:v>
                </c:pt>
                <c:pt idx="126">
                  <c:v>-2648284.5487686805</c:v>
                </c:pt>
                <c:pt idx="127">
                  <c:v>-2693289.8808283815</c:v>
                </c:pt>
                <c:pt idx="128">
                  <c:v>-2738295.2128880695</c:v>
                </c:pt>
                <c:pt idx="129">
                  <c:v>-2783300.544947758</c:v>
                </c:pt>
                <c:pt idx="130">
                  <c:v>-2828305.8770074453</c:v>
                </c:pt>
                <c:pt idx="131">
                  <c:v>-2873311.209067134</c:v>
                </c:pt>
                <c:pt idx="132">
                  <c:v>-2918316.541126823</c:v>
                </c:pt>
                <c:pt idx="133">
                  <c:v>-2963321.873186511</c:v>
                </c:pt>
                <c:pt idx="134">
                  <c:v>-3008327.2052461994</c:v>
                </c:pt>
                <c:pt idx="135">
                  <c:v>-3053332.537305887</c:v>
                </c:pt>
                <c:pt idx="136">
                  <c:v>-3098337.8693655757</c:v>
                </c:pt>
                <c:pt idx="137">
                  <c:v>-3143343.2014252646</c:v>
                </c:pt>
                <c:pt idx="138">
                  <c:v>-3188348.533484965</c:v>
                </c:pt>
                <c:pt idx="139">
                  <c:v>-3233353.865544653</c:v>
                </c:pt>
                <c:pt idx="140">
                  <c:v>-3278359.1976043414</c:v>
                </c:pt>
                <c:pt idx="141">
                  <c:v>-3323364.5296640294</c:v>
                </c:pt>
                <c:pt idx="142">
                  <c:v>-3368369.8617237182</c:v>
                </c:pt>
                <c:pt idx="143">
                  <c:v>-3413375.1937834066</c:v>
                </c:pt>
                <c:pt idx="144">
                  <c:v>-3458380.5258430955</c:v>
                </c:pt>
                <c:pt idx="145">
                  <c:v>-3503385.857902783</c:v>
                </c:pt>
                <c:pt idx="146">
                  <c:v>-3548391.189962471</c:v>
                </c:pt>
                <c:pt idx="147">
                  <c:v>-3593396.52202216</c:v>
                </c:pt>
                <c:pt idx="148">
                  <c:v>-3638401.854081848</c:v>
                </c:pt>
                <c:pt idx="149">
                  <c:v>-3683407.1861415487</c:v>
                </c:pt>
                <c:pt idx="150">
                  <c:v>-3728412.5182012375</c:v>
                </c:pt>
                <c:pt idx="151">
                  <c:v>-3773417.8502609255</c:v>
                </c:pt>
                <c:pt idx="152">
                  <c:v>-3818423.1823206134</c:v>
                </c:pt>
                <c:pt idx="153">
                  <c:v>-3863428.514380302</c:v>
                </c:pt>
                <c:pt idx="154">
                  <c:v>-3908433.84643999</c:v>
                </c:pt>
                <c:pt idx="155">
                  <c:v>-3953439.178499679</c:v>
                </c:pt>
                <c:pt idx="156">
                  <c:v>-3998444.510559367</c:v>
                </c:pt>
                <c:pt idx="157">
                  <c:v>-4043449.842619055</c:v>
                </c:pt>
                <c:pt idx="158">
                  <c:v>-4088455.1746787434</c:v>
                </c:pt>
                <c:pt idx="159">
                  <c:v>-4133460.5067384318</c:v>
                </c:pt>
                <c:pt idx="160">
                  <c:v>-4178465.8387981327</c:v>
                </c:pt>
                <c:pt idx="161">
                  <c:v>-4223471.170857822</c:v>
                </c:pt>
                <c:pt idx="162">
                  <c:v>-4268476.5029175095</c:v>
                </c:pt>
                <c:pt idx="163">
                  <c:v>-4313481.8349771965</c:v>
                </c:pt>
                <c:pt idx="164">
                  <c:v>-4358487.167036885</c:v>
                </c:pt>
                <c:pt idx="165">
                  <c:v>-4403492.499096574</c:v>
                </c:pt>
                <c:pt idx="166">
                  <c:v>-4448497.831156263</c:v>
                </c:pt>
                <c:pt idx="167">
                  <c:v>-4493503.163215951</c:v>
                </c:pt>
                <c:pt idx="168">
                  <c:v>-4538508.495275639</c:v>
                </c:pt>
                <c:pt idx="169">
                  <c:v>-4583513.827335327</c:v>
                </c:pt>
                <c:pt idx="170">
                  <c:v>-4628519.159395016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3'!$E$19:$E$189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885000.0000000001</c:v>
                </c:pt>
                <c:pt idx="25">
                  <c:v>925000.0000000001</c:v>
                </c:pt>
                <c:pt idx="26">
                  <c:v>965000.0000000001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</c:v>
                </c:pt>
                <c:pt idx="44">
                  <c:v>1755000</c:v>
                </c:pt>
                <c:pt idx="45">
                  <c:v>1800000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3374999.9999999995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6625000.000000001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6925000.000000001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7175000.000000001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7725000.000000001</c:v>
                </c:pt>
                <c:pt idx="167">
                  <c:v>7775000</c:v>
                </c:pt>
                <c:pt idx="168">
                  <c:v>7825000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59715636"/>
        <c:axId val="569813"/>
      </c:line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9813"/>
        <c:crosses val="autoZero"/>
        <c:auto val="1"/>
        <c:lblOffset val="100"/>
        <c:tickLblSkip val="10"/>
        <c:tickMarkSkip val="5"/>
        <c:noMultiLvlLbl val="0"/>
      </c:catAx>
      <c:valAx>
        <c:axId val="569813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0.34575</cdr:y>
    </cdr:from>
    <cdr:to>
      <cdr:x>0.575</cdr:x>
      <cdr:y>0.4065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1571625"/>
          <a:ext cx="2000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0.567</cdr:x>
      <cdr:y>0.383</cdr:y>
    </cdr:from>
    <cdr:to>
      <cdr:x>0.6405</cdr:x>
      <cdr:y>0.4195</cdr:y>
    </cdr:to>
    <cdr:sp>
      <cdr:nvSpPr>
        <cdr:cNvPr id="2" name="Line 2"/>
        <cdr:cNvSpPr>
          <a:spLocks/>
        </cdr:cNvSpPr>
      </cdr:nvSpPr>
      <cdr:spPr>
        <a:xfrm>
          <a:off x="5124450" y="17430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0.6125</cdr:y>
    </cdr:from>
    <cdr:to>
      <cdr:x>0.8055</cdr:x>
      <cdr:y>0.6745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2800350"/>
          <a:ext cx="29337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0.3965</cdr:x>
      <cdr:y>0.638</cdr:y>
    </cdr:from>
    <cdr:to>
      <cdr:x>0.481</cdr:x>
      <cdr:y>0.6545</cdr:y>
    </cdr:to>
    <cdr:sp>
      <cdr:nvSpPr>
        <cdr:cNvPr id="4" name="AutoShape 4"/>
        <cdr:cNvSpPr>
          <a:spLocks/>
        </cdr:cNvSpPr>
      </cdr:nvSpPr>
      <cdr:spPr>
        <a:xfrm>
          <a:off x="3581400" y="2914650"/>
          <a:ext cx="762000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0.46575</cdr:y>
    </cdr:from>
    <cdr:to>
      <cdr:x>0.3015</cdr:x>
      <cdr:y>0.51875</cdr:y>
    </cdr:to>
    <cdr:sp>
      <cdr:nvSpPr>
        <cdr:cNvPr id="5" name="TextBox 7"/>
        <cdr:cNvSpPr txBox="1">
          <a:spLocks noChangeArrowheads="1"/>
        </cdr:cNvSpPr>
      </cdr:nvSpPr>
      <cdr:spPr>
        <a:xfrm>
          <a:off x="866775" y="2124075"/>
          <a:ext cx="1857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  <cdr:relSizeAnchor xmlns:cdr="http://schemas.openxmlformats.org/drawingml/2006/chartDrawing">
    <cdr:from>
      <cdr:x>0.15375</cdr:x>
      <cdr:y>0.518</cdr:y>
    </cdr:from>
    <cdr:to>
      <cdr:x>0.15375</cdr:x>
      <cdr:y>0.69375</cdr:y>
    </cdr:to>
    <cdr:sp>
      <cdr:nvSpPr>
        <cdr:cNvPr id="6" name="Line 8"/>
        <cdr:cNvSpPr>
          <a:spLocks/>
        </cdr:cNvSpPr>
      </cdr:nvSpPr>
      <cdr:spPr>
        <a:xfrm>
          <a:off x="1390650" y="2362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790575</xdr:colOff>
      <xdr:row>17</xdr:row>
      <xdr:rowOff>47625</xdr:rowOff>
    </xdr:from>
    <xdr:to>
      <xdr:col>23</xdr:col>
      <xdr:colOff>904875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12630150" y="2800350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0.34975</cdr:y>
    </cdr:from>
    <cdr:to>
      <cdr:x>0.56375</cdr:x>
      <cdr:y>0.41025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628775"/>
          <a:ext cx="21050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0.546</cdr:x>
      <cdr:y>0.39675</cdr:y>
    </cdr:from>
    <cdr:to>
      <cdr:x>0.6195</cdr:x>
      <cdr:y>0.441</cdr:y>
    </cdr:to>
    <cdr:sp>
      <cdr:nvSpPr>
        <cdr:cNvPr id="2" name="Line 2"/>
        <cdr:cNvSpPr>
          <a:spLocks/>
        </cdr:cNvSpPr>
      </cdr:nvSpPr>
      <cdr:spPr>
        <a:xfrm>
          <a:off x="4495800" y="1847850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0.51225</cdr:x>
      <cdr:y>0.606</cdr:y>
    </cdr:from>
    <cdr:to>
      <cdr:x>0.87675</cdr:x>
      <cdr:y>0.668</cdr:y>
    </cdr:to>
    <cdr:sp>
      <cdr:nvSpPr>
        <cdr:cNvPr id="3" name="TextBox 3"/>
        <cdr:cNvSpPr txBox="1">
          <a:spLocks noChangeArrowheads="1"/>
        </cdr:cNvSpPr>
      </cdr:nvSpPr>
      <cdr:spPr>
        <a:xfrm>
          <a:off x="4219575" y="2819400"/>
          <a:ext cx="3009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0.39875</cdr:x>
      <cdr:y>0.6395</cdr:y>
    </cdr:from>
    <cdr:to>
      <cdr:x>0.475</cdr:x>
      <cdr:y>0.6565</cdr:y>
    </cdr:to>
    <cdr:sp>
      <cdr:nvSpPr>
        <cdr:cNvPr id="4" name="AutoShape 4"/>
        <cdr:cNvSpPr>
          <a:spLocks/>
        </cdr:cNvSpPr>
      </cdr:nvSpPr>
      <cdr:spPr>
        <a:xfrm>
          <a:off x="3286125" y="2981325"/>
          <a:ext cx="628650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0.10875</cdr:x>
      <cdr:y>0.46125</cdr:y>
    </cdr:from>
    <cdr:to>
      <cdr:x>0.29675</cdr:x>
      <cdr:y>0.517</cdr:y>
    </cdr:to>
    <cdr:sp>
      <cdr:nvSpPr>
        <cdr:cNvPr id="5" name="TextBox 5"/>
        <cdr:cNvSpPr txBox="1">
          <a:spLocks noChangeArrowheads="1"/>
        </cdr:cNvSpPr>
      </cdr:nvSpPr>
      <cdr:spPr>
        <a:xfrm>
          <a:off x="895350" y="2152650"/>
          <a:ext cx="1552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
</a:t>
          </a:r>
        </a:p>
      </cdr:txBody>
    </cdr:sp>
  </cdr:relSizeAnchor>
  <cdr:relSizeAnchor xmlns:cdr="http://schemas.openxmlformats.org/drawingml/2006/chartDrawing">
    <cdr:from>
      <cdr:x>0.15925</cdr:x>
      <cdr:y>0.51775</cdr:y>
    </cdr:from>
    <cdr:to>
      <cdr:x>0.15925</cdr:x>
      <cdr:y>0.68775</cdr:y>
    </cdr:to>
    <cdr:sp>
      <cdr:nvSpPr>
        <cdr:cNvPr id="6" name="Line 6"/>
        <cdr:cNvSpPr>
          <a:spLocks/>
        </cdr:cNvSpPr>
      </cdr:nvSpPr>
      <cdr:spPr>
        <a:xfrm>
          <a:off x="1304925" y="24098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82486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809625</xdr:colOff>
      <xdr:row>17</xdr:row>
      <xdr:rowOff>28575</xdr:rowOff>
    </xdr:from>
    <xdr:to>
      <xdr:col>23</xdr:col>
      <xdr:colOff>885825</xdr:colOff>
      <xdr:row>45</xdr:row>
      <xdr:rowOff>66675</xdr:rowOff>
    </xdr:to>
    <xdr:graphicFrame>
      <xdr:nvGraphicFramePr>
        <xdr:cNvPr id="1" name="Chart 25"/>
        <xdr:cNvGraphicFramePr/>
      </xdr:nvGraphicFramePr>
      <xdr:xfrm>
        <a:off x="12639675" y="2781300"/>
        <a:ext cx="9048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0.34475</cdr:y>
    </cdr:from>
    <cdr:to>
      <cdr:x>0.58325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609725"/>
          <a:ext cx="1800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0.57175</cdr:x>
      <cdr:y>0.3825</cdr:y>
    </cdr:from>
    <cdr:to>
      <cdr:x>0.64325</cdr:x>
      <cdr:y>0.41875</cdr:y>
    </cdr:to>
    <cdr:sp>
      <cdr:nvSpPr>
        <cdr:cNvPr id="2" name="Line 2"/>
        <cdr:cNvSpPr>
          <a:spLocks/>
        </cdr:cNvSpPr>
      </cdr:nvSpPr>
      <cdr:spPr>
        <a:xfrm>
          <a:off x="4714875" y="178117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0.61175</cdr:y>
    </cdr:from>
    <cdr:to>
      <cdr:x>0.807</cdr:x>
      <cdr:y>0.67425</cdr:y>
    </cdr:to>
    <cdr:sp>
      <cdr:nvSpPr>
        <cdr:cNvPr id="3" name="TextBox 3"/>
        <cdr:cNvSpPr txBox="1">
          <a:spLocks noChangeArrowheads="1"/>
        </cdr:cNvSpPr>
      </cdr:nvSpPr>
      <cdr:spPr>
        <a:xfrm>
          <a:off x="4019550" y="2857500"/>
          <a:ext cx="26289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0.4045</cdr:x>
      <cdr:y>0.6365</cdr:y>
    </cdr:from>
    <cdr:to>
      <cdr:x>0.48675</cdr:x>
      <cdr:y>0.653</cdr:y>
    </cdr:to>
    <cdr:sp>
      <cdr:nvSpPr>
        <cdr:cNvPr id="4" name="AutoShape 4"/>
        <cdr:cNvSpPr>
          <a:spLocks/>
        </cdr:cNvSpPr>
      </cdr:nvSpPr>
      <cdr:spPr>
        <a:xfrm>
          <a:off x="3333750" y="2971800"/>
          <a:ext cx="676275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0.46475</cdr:y>
    </cdr:from>
    <cdr:to>
      <cdr:x>0.31075</cdr:x>
      <cdr:y>0.51775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2171700"/>
          <a:ext cx="1666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  <cdr:relSizeAnchor xmlns:cdr="http://schemas.openxmlformats.org/drawingml/2006/chartDrawing">
    <cdr:from>
      <cdr:x>0.16575</cdr:x>
      <cdr:y>0.517</cdr:y>
    </cdr:from>
    <cdr:to>
      <cdr:x>0.16575</cdr:x>
      <cdr:y>0.6845</cdr:y>
    </cdr:to>
    <cdr:sp>
      <cdr:nvSpPr>
        <cdr:cNvPr id="6" name="Line 6"/>
        <cdr:cNvSpPr>
          <a:spLocks/>
        </cdr:cNvSpPr>
      </cdr:nvSpPr>
      <cdr:spPr>
        <a:xfrm flipH="1">
          <a:off x="1362075" y="24098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48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0.28075</cdr:x>
      <cdr:y>0.35</cdr:y>
    </cdr:from>
    <cdr:to>
      <cdr:x>0.54625</cdr:x>
      <cdr:y>0.409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590675"/>
          <a:ext cx="2409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0.51675</cdr:x>
      <cdr:y>0.39275</cdr:y>
    </cdr:from>
    <cdr:to>
      <cdr:x>0.593</cdr:x>
      <cdr:y>0.43225</cdr:y>
    </cdr:to>
    <cdr:sp>
      <cdr:nvSpPr>
        <cdr:cNvPr id="2" name="Line 2"/>
        <cdr:cNvSpPr>
          <a:spLocks/>
        </cdr:cNvSpPr>
      </cdr:nvSpPr>
      <cdr:spPr>
        <a:xfrm>
          <a:off x="4686300" y="1781175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0.60825</cdr:y>
    </cdr:from>
    <cdr:to>
      <cdr:x>0.8155</cdr:x>
      <cdr:y>0.67025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2762250"/>
          <a:ext cx="3457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0.376</cdr:x>
      <cdr:y>0.6395</cdr:y>
    </cdr:from>
    <cdr:to>
      <cdr:x>0.45575</cdr:x>
      <cdr:y>0.6565</cdr:y>
    </cdr:to>
    <cdr:sp>
      <cdr:nvSpPr>
        <cdr:cNvPr id="4" name="AutoShape 4"/>
        <cdr:cNvSpPr>
          <a:spLocks/>
        </cdr:cNvSpPr>
      </cdr:nvSpPr>
      <cdr:spPr>
        <a:xfrm>
          <a:off x="3409950" y="2905125"/>
          <a:ext cx="723900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0.526</cdr:y>
    </cdr:from>
    <cdr:to>
      <cdr:x>0.13025</cdr:x>
      <cdr:y>0.696</cdr:y>
    </cdr:to>
    <cdr:sp>
      <cdr:nvSpPr>
        <cdr:cNvPr id="5" name="Line 9"/>
        <cdr:cNvSpPr>
          <a:spLocks/>
        </cdr:cNvSpPr>
      </cdr:nvSpPr>
      <cdr:spPr>
        <a:xfrm flipH="1">
          <a:off x="1181100" y="2390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0.467</cdr:y>
    </cdr:from>
    <cdr:to>
      <cdr:x>0.26825</cdr:x>
      <cdr:y>0.539</cdr:y>
    </cdr:to>
    <cdr:sp>
      <cdr:nvSpPr>
        <cdr:cNvPr id="6" name="TextBox 14"/>
        <cdr:cNvSpPr txBox="1">
          <a:spLocks noChangeArrowheads="1"/>
        </cdr:cNvSpPr>
      </cdr:nvSpPr>
      <cdr:spPr>
        <a:xfrm>
          <a:off x="714375" y="2124075"/>
          <a:ext cx="1724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771525</xdr:colOff>
      <xdr:row>17</xdr:row>
      <xdr:rowOff>28575</xdr:rowOff>
    </xdr:from>
    <xdr:to>
      <xdr:col>23</xdr:col>
      <xdr:colOff>885825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2611100" y="2781300"/>
        <a:ext cx="9086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0.30625</cdr:x>
      <cdr:y>0.3475</cdr:y>
    </cdr:from>
    <cdr:to>
      <cdr:x>0.561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619250"/>
          <a:ext cx="2105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0.53375</cdr:x>
      <cdr:y>0.393</cdr:y>
    </cdr:from>
    <cdr:to>
      <cdr:x>0.607</cdr:x>
      <cdr:y>0.4325</cdr:y>
    </cdr:to>
    <cdr:sp>
      <cdr:nvSpPr>
        <cdr:cNvPr id="2" name="Line 2"/>
        <cdr:cNvSpPr>
          <a:spLocks/>
        </cdr:cNvSpPr>
      </cdr:nvSpPr>
      <cdr:spPr>
        <a:xfrm>
          <a:off x="4400550" y="1828800"/>
          <a:ext cx="600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0.43825</cdr:x>
      <cdr:y>0.606</cdr:y>
    </cdr:from>
    <cdr:to>
      <cdr:x>0.80175</cdr:x>
      <cdr:y>0.668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2828925"/>
          <a:ext cx="3000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0.39925</cdr:x>
      <cdr:y>0.64</cdr:y>
    </cdr:from>
    <cdr:to>
      <cdr:x>0.47625</cdr:x>
      <cdr:y>0.657</cdr:y>
    </cdr:to>
    <cdr:sp>
      <cdr:nvSpPr>
        <cdr:cNvPr id="4" name="AutoShape 4"/>
        <cdr:cNvSpPr>
          <a:spLocks/>
        </cdr:cNvSpPr>
      </cdr:nvSpPr>
      <cdr:spPr>
        <a:xfrm>
          <a:off x="3286125" y="2990850"/>
          <a:ext cx="638175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0.527</cdr:y>
    </cdr:from>
    <cdr:to>
      <cdr:x>0.16575</cdr:x>
      <cdr:y>0.6815</cdr:y>
    </cdr:to>
    <cdr:sp>
      <cdr:nvSpPr>
        <cdr:cNvPr id="5" name="Line 5"/>
        <cdr:cNvSpPr>
          <a:spLocks/>
        </cdr:cNvSpPr>
      </cdr:nvSpPr>
      <cdr:spPr>
        <a:xfrm>
          <a:off x="1362075" y="2457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0.46725</cdr:y>
    </cdr:from>
    <cdr:to>
      <cdr:x>0.2965</cdr:x>
      <cdr:y>0.53925</cdr:y>
    </cdr:to>
    <cdr:sp>
      <cdr:nvSpPr>
        <cdr:cNvPr id="6" name="TextBox 6"/>
        <cdr:cNvSpPr txBox="1">
          <a:spLocks noChangeArrowheads="1"/>
        </cdr:cNvSpPr>
      </cdr:nvSpPr>
      <cdr:spPr>
        <a:xfrm>
          <a:off x="942975" y="2181225"/>
          <a:ext cx="1495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48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0.3535</cdr:y>
    </cdr:from>
    <cdr:to>
      <cdr:x>0.54275</cdr:x>
      <cdr:y>0.41225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590675"/>
          <a:ext cx="2419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0.5205</cdr:x>
      <cdr:y>0.38925</cdr:y>
    </cdr:from>
    <cdr:to>
      <cdr:x>0.60675</cdr:x>
      <cdr:y>0.44325</cdr:y>
    </cdr:to>
    <cdr:sp>
      <cdr:nvSpPr>
        <cdr:cNvPr id="2" name="Line 2"/>
        <cdr:cNvSpPr>
          <a:spLocks/>
        </cdr:cNvSpPr>
      </cdr:nvSpPr>
      <cdr:spPr>
        <a:xfrm>
          <a:off x="4724400" y="1752600"/>
          <a:ext cx="781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0.6095</cdr:y>
    </cdr:from>
    <cdr:to>
      <cdr:x>0.816</cdr:x>
      <cdr:y>0.67125</cdr:y>
    </cdr:to>
    <cdr:sp>
      <cdr:nvSpPr>
        <cdr:cNvPr id="3" name="TextBox 3"/>
        <cdr:cNvSpPr txBox="1">
          <a:spLocks noChangeArrowheads="1"/>
        </cdr:cNvSpPr>
      </cdr:nvSpPr>
      <cdr:spPr>
        <a:xfrm>
          <a:off x="3943350" y="2743200"/>
          <a:ext cx="3457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0.37575</cdr:x>
      <cdr:y>0.64075</cdr:y>
    </cdr:from>
    <cdr:to>
      <cdr:x>0.45575</cdr:x>
      <cdr:y>0.6575</cdr:y>
    </cdr:to>
    <cdr:sp>
      <cdr:nvSpPr>
        <cdr:cNvPr id="4" name="AutoShape 4"/>
        <cdr:cNvSpPr>
          <a:spLocks/>
        </cdr:cNvSpPr>
      </cdr:nvSpPr>
      <cdr:spPr>
        <a:xfrm>
          <a:off x="3409950" y="2886075"/>
          <a:ext cx="723900" cy="7620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0.4635</cdr:y>
    </cdr:from>
    <cdr:to>
      <cdr:x>0.26975</cdr:x>
      <cdr:y>0.519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2085975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
</a:t>
          </a:r>
        </a:p>
      </cdr:txBody>
    </cdr:sp>
  </cdr:relSizeAnchor>
  <cdr:relSizeAnchor xmlns:cdr="http://schemas.openxmlformats.org/drawingml/2006/chartDrawing">
    <cdr:from>
      <cdr:x>0.125</cdr:x>
      <cdr:y>0.51975</cdr:y>
    </cdr:from>
    <cdr:to>
      <cdr:x>0.125</cdr:x>
      <cdr:y>0.68875</cdr:y>
    </cdr:to>
    <cdr:sp>
      <cdr:nvSpPr>
        <cdr:cNvPr id="6" name="Line 15"/>
        <cdr:cNvSpPr>
          <a:spLocks/>
        </cdr:cNvSpPr>
      </cdr:nvSpPr>
      <cdr:spPr>
        <a:xfrm>
          <a:off x="1133475" y="23431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:D23"/>
    </sheetView>
  </sheetViews>
  <sheetFormatPr defaultColWidth="9.140625" defaultRowHeight="12.75"/>
  <cols>
    <col min="1" max="3" width="16.7109375" style="0" customWidth="1"/>
    <col min="4" max="4" width="11.7109375" style="0" customWidth="1"/>
  </cols>
  <sheetData>
    <row r="1" ht="15.75">
      <c r="A1" s="8" t="s">
        <v>7</v>
      </c>
    </row>
    <row r="4" ht="12.75">
      <c r="A4" s="1" t="s">
        <v>11</v>
      </c>
    </row>
    <row r="5" spans="1:4" ht="12.75">
      <c r="A5" s="2"/>
      <c r="B5" s="2" t="s">
        <v>0</v>
      </c>
      <c r="C5" s="2" t="s">
        <v>1</v>
      </c>
      <c r="D5" s="2" t="s">
        <v>2</v>
      </c>
    </row>
    <row r="6" spans="1:4" ht="12.75">
      <c r="A6" s="2"/>
      <c r="B6" s="2"/>
      <c r="C6" s="2"/>
      <c r="D6" s="2"/>
    </row>
    <row r="7" spans="1:4" ht="12.75">
      <c r="A7" s="3" t="s">
        <v>3</v>
      </c>
      <c r="B7" s="4">
        <v>0</v>
      </c>
      <c r="C7" s="4">
        <v>91000000</v>
      </c>
      <c r="D7" s="5">
        <v>0</v>
      </c>
    </row>
    <row r="8" spans="1:4" ht="12.75">
      <c r="A8" s="1" t="s">
        <v>4</v>
      </c>
      <c r="B8" s="4">
        <v>91000001</v>
      </c>
      <c r="C8" s="4">
        <v>109000000</v>
      </c>
      <c r="D8" s="6">
        <v>0.01</v>
      </c>
    </row>
    <row r="9" spans="1:4" ht="12.75">
      <c r="A9" s="1" t="s">
        <v>5</v>
      </c>
      <c r="B9" s="4">
        <v>109000001</v>
      </c>
      <c r="C9" s="4">
        <v>123000000</v>
      </c>
      <c r="D9" s="6">
        <v>0.02</v>
      </c>
    </row>
    <row r="10" spans="1:4" ht="12.75">
      <c r="A10" s="1" t="s">
        <v>8</v>
      </c>
      <c r="B10" s="4">
        <v>123000001</v>
      </c>
      <c r="C10" s="4">
        <v>134000000</v>
      </c>
      <c r="D10" s="6">
        <v>0.03</v>
      </c>
    </row>
    <row r="11" spans="1:4" ht="12.75">
      <c r="A11" s="1" t="s">
        <v>9</v>
      </c>
      <c r="B11" s="4">
        <v>134000001</v>
      </c>
      <c r="C11" s="4">
        <v>142000000</v>
      </c>
      <c r="D11" s="6">
        <v>0.04</v>
      </c>
    </row>
    <row r="12" spans="1:4" ht="12.75">
      <c r="A12" s="1" t="s">
        <v>10</v>
      </c>
      <c r="B12" s="4">
        <v>142000001</v>
      </c>
      <c r="C12" s="4">
        <v>150000000</v>
      </c>
      <c r="D12" s="6">
        <v>0.05</v>
      </c>
    </row>
    <row r="16" spans="1:3" ht="12.75">
      <c r="A16" s="9" t="s">
        <v>13</v>
      </c>
      <c r="B16" s="10" t="s">
        <v>15</v>
      </c>
      <c r="C16" s="10" t="s">
        <v>16</v>
      </c>
    </row>
    <row r="17" ht="12.75">
      <c r="A17" s="9"/>
    </row>
    <row r="18" spans="1:3" ht="12.75">
      <c r="A18" t="s">
        <v>14</v>
      </c>
      <c r="B18" s="11" t="e">
        <f>#REF!</f>
        <v>#REF!</v>
      </c>
      <c r="C18" s="11" t="e">
        <f>#REF!</f>
        <v>#REF!</v>
      </c>
    </row>
    <row r="19" spans="1:3" ht="12.75">
      <c r="A19" t="s">
        <v>6</v>
      </c>
      <c r="B19" s="11" t="e">
        <f>#REF!</f>
        <v>#REF!</v>
      </c>
      <c r="C19" s="11" t="e">
        <f>#REF!</f>
        <v>#REF!</v>
      </c>
    </row>
    <row r="20" spans="1:3" ht="12.75">
      <c r="A20" t="s">
        <v>19</v>
      </c>
      <c r="B20" s="11" t="e">
        <f>#REF!</f>
        <v>#REF!</v>
      </c>
      <c r="C20" s="11" t="e">
        <f>#REF!</f>
        <v>#REF!</v>
      </c>
    </row>
    <row r="22" ht="12.75">
      <c r="A22" t="s">
        <v>17</v>
      </c>
    </row>
    <row r="23" ht="12.75">
      <c r="A23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:D23"/>
    </sheetView>
  </sheetViews>
  <sheetFormatPr defaultColWidth="9.140625" defaultRowHeight="12.75"/>
  <cols>
    <col min="1" max="3" width="16.7109375" style="0" customWidth="1"/>
    <col min="4" max="4" width="11.7109375" style="0" customWidth="1"/>
  </cols>
  <sheetData>
    <row r="1" ht="15.75">
      <c r="A1" s="8" t="s">
        <v>7</v>
      </c>
    </row>
    <row r="4" ht="12.75">
      <c r="A4" s="1" t="s">
        <v>12</v>
      </c>
    </row>
    <row r="5" spans="1:4" ht="12.75">
      <c r="A5" s="2"/>
      <c r="B5" s="2" t="s">
        <v>0</v>
      </c>
      <c r="C5" s="2" t="s">
        <v>1</v>
      </c>
      <c r="D5" s="2" t="s">
        <v>2</v>
      </c>
    </row>
    <row r="6" spans="1:4" ht="12.75">
      <c r="A6" s="2"/>
      <c r="B6" s="2"/>
      <c r="C6" s="2"/>
      <c r="D6" s="2"/>
    </row>
    <row r="7" spans="1:4" ht="12.75">
      <c r="A7" s="3" t="s">
        <v>3</v>
      </c>
      <c r="B7" s="4">
        <v>0</v>
      </c>
      <c r="C7" s="4">
        <v>94000000</v>
      </c>
      <c r="D7" s="5">
        <v>0</v>
      </c>
    </row>
    <row r="8" spans="1:4" ht="12.75">
      <c r="A8" s="1" t="s">
        <v>4</v>
      </c>
      <c r="B8" s="4">
        <v>94000001</v>
      </c>
      <c r="C8" s="4">
        <v>105000000</v>
      </c>
      <c r="D8" s="6">
        <v>0.03</v>
      </c>
    </row>
    <row r="9" spans="1:4" ht="12.75">
      <c r="A9" s="1" t="s">
        <v>5</v>
      </c>
      <c r="B9" s="4">
        <v>105000001</v>
      </c>
      <c r="C9" s="4">
        <v>111000000</v>
      </c>
      <c r="D9" s="6">
        <v>0.04</v>
      </c>
    </row>
    <row r="10" spans="1:4" ht="12.75">
      <c r="A10" s="1" t="s">
        <v>8</v>
      </c>
      <c r="B10" s="4">
        <v>111000001</v>
      </c>
      <c r="C10" s="4">
        <v>115000000</v>
      </c>
      <c r="D10" s="6">
        <v>0.05</v>
      </c>
    </row>
    <row r="11" spans="1:4" ht="12.75">
      <c r="A11" s="1" t="s">
        <v>9</v>
      </c>
      <c r="B11" s="4">
        <v>115000001</v>
      </c>
      <c r="C11" s="4">
        <v>119000000</v>
      </c>
      <c r="D11" s="6">
        <v>0.06</v>
      </c>
    </row>
    <row r="12" spans="1:4" ht="12.75">
      <c r="A12" s="1" t="s">
        <v>10</v>
      </c>
      <c r="B12" s="4">
        <v>119000001</v>
      </c>
      <c r="C12" s="4">
        <v>150000000</v>
      </c>
      <c r="D12" s="6">
        <v>0.07</v>
      </c>
    </row>
    <row r="16" spans="1:3" ht="12.75">
      <c r="A16" s="9" t="s">
        <v>13</v>
      </c>
      <c r="B16" s="10" t="s">
        <v>15</v>
      </c>
      <c r="C16" s="10" t="s">
        <v>16</v>
      </c>
    </row>
    <row r="17" ht="12.75">
      <c r="A17" s="9"/>
    </row>
    <row r="18" spans="1:3" ht="12.75">
      <c r="A18" t="s">
        <v>14</v>
      </c>
      <c r="B18" s="11" t="e">
        <f>#REF!</f>
        <v>#REF!</v>
      </c>
      <c r="C18" s="11" t="e">
        <f>#REF!</f>
        <v>#REF!</v>
      </c>
    </row>
    <row r="19" spans="1:3" ht="12.75">
      <c r="A19" t="s">
        <v>6</v>
      </c>
      <c r="B19" s="11" t="e">
        <f>#REF!</f>
        <v>#REF!</v>
      </c>
      <c r="C19" s="11" t="e">
        <f>#REF!</f>
        <v>#REF!</v>
      </c>
    </row>
    <row r="20" spans="1:3" ht="12.75">
      <c r="A20" t="s">
        <v>20</v>
      </c>
      <c r="B20" s="11" t="e">
        <f>#REF!</f>
        <v>#REF!</v>
      </c>
      <c r="C20" s="11" t="e">
        <f>#REF!</f>
        <v>#REF!</v>
      </c>
    </row>
    <row r="22" ht="12.75">
      <c r="A22" t="s">
        <v>21</v>
      </c>
    </row>
    <row r="23" ht="12.75">
      <c r="A23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2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574218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102" t="s">
        <v>13</v>
      </c>
      <c r="E1" s="103"/>
      <c r="F1" s="70"/>
      <c r="G1" s="46" t="s">
        <v>13</v>
      </c>
      <c r="H1" s="102" t="s">
        <v>97</v>
      </c>
      <c r="I1" s="107"/>
      <c r="J1" s="103"/>
      <c r="K1" s="102" t="s">
        <v>96</v>
      </c>
      <c r="L1" s="107"/>
      <c r="M1" s="103"/>
      <c r="N1" s="47" t="s">
        <v>38</v>
      </c>
    </row>
    <row r="2" spans="2:14" s="2" customFormat="1" ht="12.75">
      <c r="B2" s="2" t="s">
        <v>93</v>
      </c>
      <c r="C2" s="13"/>
      <c r="D2" s="45" t="s">
        <v>83</v>
      </c>
      <c r="E2" s="47" t="s">
        <v>84</v>
      </c>
      <c r="F2" s="71" t="s">
        <v>2</v>
      </c>
      <c r="G2" s="50" t="s">
        <v>145</v>
      </c>
      <c r="H2" s="46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F3" s="47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72">
        <v>0</v>
      </c>
      <c r="G4" s="75">
        <v>500000000</v>
      </c>
      <c r="H4" s="5">
        <v>0.346330048929624</v>
      </c>
      <c r="I4" s="5">
        <v>0.107723875649735</v>
      </c>
      <c r="J4" s="16">
        <f aca="true" t="shared" si="0" ref="J4:J9">H4-I4</f>
        <v>0.23860617327988898</v>
      </c>
      <c r="K4" s="43">
        <v>0.206108149247761</v>
      </c>
      <c r="L4" s="43">
        <v>0.0743459800157742</v>
      </c>
      <c r="M4" s="16">
        <f aca="true" t="shared" si="1" ref="M4:M9">K4-L4</f>
        <v>0.1317621692319868</v>
      </c>
      <c r="N4" s="51">
        <f aca="true" t="shared" si="2" ref="N4:N9">J4-M4</f>
        <v>0.10684400404790217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73">
        <v>0.035</v>
      </c>
      <c r="G5" s="76">
        <v>250000</v>
      </c>
      <c r="H5" s="6">
        <f>H4-F5</f>
        <v>0.311330048929624</v>
      </c>
      <c r="I5" s="18">
        <f>I4</f>
        <v>0.107723875649735</v>
      </c>
      <c r="J5" s="16">
        <f t="shared" si="0"/>
        <v>0.203606173279889</v>
      </c>
      <c r="K5" s="49">
        <f>K4</f>
        <v>0.206108149247761</v>
      </c>
      <c r="L5" s="43">
        <v>0.0743459800157742</v>
      </c>
      <c r="M5" s="16">
        <f t="shared" si="1"/>
        <v>0.1317621692319868</v>
      </c>
      <c r="N5" s="51">
        <f t="shared" si="2"/>
        <v>0.0718440040479022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73">
        <v>0.04</v>
      </c>
      <c r="G6" s="78"/>
      <c r="H6" s="6">
        <f>H4-F6</f>
        <v>0.306330048929624</v>
      </c>
      <c r="I6" s="18">
        <f>I5</f>
        <v>0.107723875649735</v>
      </c>
      <c r="J6" s="16">
        <f t="shared" si="0"/>
        <v>0.198606173279889</v>
      </c>
      <c r="K6" s="49">
        <f>K5</f>
        <v>0.206108149247761</v>
      </c>
      <c r="L6" s="43">
        <v>0.0743459800157742</v>
      </c>
      <c r="M6" s="16">
        <f t="shared" si="1"/>
        <v>0.1317621692319868</v>
      </c>
      <c r="N6" s="51">
        <f t="shared" si="2"/>
        <v>0.0668440040479022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74">
        <v>0.045</v>
      </c>
      <c r="G7" s="78"/>
      <c r="H7" s="6">
        <f>H4-F7</f>
        <v>0.301330048929624</v>
      </c>
      <c r="I7" s="18">
        <f>I6</f>
        <v>0.107723875649735</v>
      </c>
      <c r="J7" s="16">
        <f t="shared" si="0"/>
        <v>0.193606173279889</v>
      </c>
      <c r="K7" s="49">
        <f>K6</f>
        <v>0.206108149247761</v>
      </c>
      <c r="L7" s="43">
        <v>0.0743459800157742</v>
      </c>
      <c r="M7" s="16">
        <f t="shared" si="1"/>
        <v>0.1317621692319868</v>
      </c>
      <c r="N7" s="51">
        <f t="shared" si="2"/>
        <v>0.06184400404790219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74">
        <v>0.05</v>
      </c>
      <c r="G8" s="77"/>
      <c r="H8" s="6">
        <f>H4-F8</f>
        <v>0.296330048929624</v>
      </c>
      <c r="I8" s="18">
        <f>I7</f>
        <v>0.107723875649735</v>
      </c>
      <c r="J8" s="16">
        <f t="shared" si="0"/>
        <v>0.188606173279889</v>
      </c>
      <c r="K8" s="49">
        <f>K7</f>
        <v>0.206108149247761</v>
      </c>
      <c r="L8" s="43">
        <v>0.0743459800157742</v>
      </c>
      <c r="M8" s="16">
        <f t="shared" si="1"/>
        <v>0.1317621692319868</v>
      </c>
      <c r="N8" s="51">
        <f t="shared" si="2"/>
        <v>0.056844004047902186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74">
        <f>F8</f>
        <v>0.05</v>
      </c>
      <c r="G9" s="77"/>
      <c r="H9" s="6">
        <f>H4-F9</f>
        <v>0.296330048929624</v>
      </c>
      <c r="I9" s="18">
        <f>I8</f>
        <v>0.107723875649735</v>
      </c>
      <c r="J9" s="16">
        <f t="shared" si="0"/>
        <v>0.188606173279889</v>
      </c>
      <c r="K9" s="49">
        <f>K8</f>
        <v>0.206108149247761</v>
      </c>
      <c r="L9" s="43">
        <v>0.0743459800157742</v>
      </c>
      <c r="M9" s="16">
        <f t="shared" si="1"/>
        <v>0.1317621692319868</v>
      </c>
      <c r="N9" s="51">
        <f t="shared" si="2"/>
        <v>0.056844004047902186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3:8" ht="12.75">
      <c r="C11" s="3" t="s">
        <v>142</v>
      </c>
      <c r="D11" s="37">
        <v>-0.111483</v>
      </c>
      <c r="E11" s="35" t="s">
        <v>39</v>
      </c>
      <c r="F11" s="32"/>
      <c r="G11" s="32"/>
      <c r="H11"/>
    </row>
    <row r="12" spans="3:11" ht="12.75">
      <c r="C12" s="3" t="s">
        <v>143</v>
      </c>
      <c r="D12" s="37"/>
      <c r="E12" s="12" t="s">
        <v>32</v>
      </c>
      <c r="F12" s="32"/>
      <c r="G12" s="32"/>
      <c r="H12"/>
      <c r="K12" s="9" t="s">
        <v>36</v>
      </c>
    </row>
    <row r="13" spans="3:11" ht="12.75">
      <c r="C13" s="1" t="s">
        <v>144</v>
      </c>
      <c r="D13" s="36"/>
      <c r="E13" s="42" t="s">
        <v>31</v>
      </c>
      <c r="F13" s="32"/>
      <c r="G13" s="32"/>
      <c r="I13" s="48"/>
      <c r="J13" s="48"/>
      <c r="K13" s="9" t="s">
        <v>37</v>
      </c>
    </row>
    <row r="14" spans="11:47" s="13" customFormat="1" ht="12.75">
      <c r="K14" s="38"/>
      <c r="L14" s="54"/>
      <c r="M14" s="104" t="s">
        <v>24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106" t="s">
        <v>25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5"/>
      <c r="AT14" s="34"/>
      <c r="AU14" s="40"/>
    </row>
    <row r="15" spans="3:45" s="7" customFormat="1" ht="12.75">
      <c r="C15" s="7" t="s">
        <v>140</v>
      </c>
      <c r="D15" s="7" t="s">
        <v>85</v>
      </c>
      <c r="E15" s="7" t="s">
        <v>87</v>
      </c>
      <c r="F15" s="7" t="s">
        <v>89</v>
      </c>
      <c r="G15" s="7" t="s">
        <v>146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141</v>
      </c>
      <c r="D16" s="13" t="s">
        <v>86</v>
      </c>
      <c r="E16" s="13" t="s">
        <v>88</v>
      </c>
      <c r="F16" s="13" t="s">
        <v>13</v>
      </c>
      <c r="G16" s="13" t="s">
        <v>185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147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33">
        <f aca="true" t="shared" si="3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>C19*((($H$4-$K$4)/(J19-$K$4))^$D$11)</f>
        <v>490000000</v>
      </c>
      <c r="G19" s="83">
        <f>IF(C19&gt;($G$4-1000000),0,IF(C19=$E$4,0,$G$5))</f>
        <v>0</v>
      </c>
      <c r="H19" s="6">
        <f>IF(C19&lt;$D$5,$F$4,IF(C19&lt;$D$6,$F$5,IF(C19&lt;$D$7,$F$6,IF(C19&lt;$D$8,$F$7,IF(C19&lt;$D$9,$F$8,$F$9)))))</f>
        <v>0</v>
      </c>
      <c r="I19" s="26">
        <f aca="true" t="shared" si="4" ref="I19:I50">-H19/$H$4</f>
        <v>0</v>
      </c>
      <c r="J19" s="30">
        <f>$H$4-H19</f>
        <v>0.346330048929624</v>
      </c>
      <c r="K19" s="27">
        <f aca="true" t="shared" si="5" ref="K19:K50">IF(F19&gt;$E$4,$E$4,F19)</f>
        <v>490000000</v>
      </c>
      <c r="L19" s="28">
        <f aca="true" t="shared" si="6" ref="L19:L50">K19*$F$4</f>
        <v>0</v>
      </c>
      <c r="M19" s="28">
        <f aca="true" t="shared" si="7" ref="M19:M50">IF(F19&lt;$D$5,0,IF(F19&gt;$E$5,($E$5-$E$4),((F19-$E$4))))</f>
        <v>0</v>
      </c>
      <c r="N19" s="28">
        <f aca="true" t="shared" si="8" ref="N19:N50">M19*$F$5</f>
        <v>0</v>
      </c>
      <c r="O19" s="28">
        <f aca="true" t="shared" si="9" ref="O19:O50">IF(F19&lt;$D$6,0,IF(F19&gt;$E$6,($E$6-$E$5),((F19-$E$5))))</f>
        <v>0</v>
      </c>
      <c r="P19" s="28">
        <f aca="true" t="shared" si="10" ref="P19:P50">O19*$F$6</f>
        <v>0</v>
      </c>
      <c r="Q19" s="28">
        <f aca="true" t="shared" si="11" ref="Q19:Q50">IF(F19&lt;$D$7,0,IF(F19&gt;$E$7,($E$7-$E$6),((F19-$E$6))))</f>
        <v>0</v>
      </c>
      <c r="R19" s="28">
        <f aca="true" t="shared" si="12" ref="R19:R50">Q19*$F$7</f>
        <v>0</v>
      </c>
      <c r="S19" s="28">
        <f aca="true" t="shared" si="13" ref="S19:S50">IF(F19&lt;$D$8,0,IF(F19&gt;$E$8,($E$8-$E$7),((F19-$E$7))))</f>
        <v>0</v>
      </c>
      <c r="T19" s="28">
        <f aca="true" t="shared" si="14" ref="T19:T50">S19*$F$8</f>
        <v>0</v>
      </c>
      <c r="U19" s="28">
        <f aca="true" t="shared" si="15" ref="U19:U50">IF(F19&lt;$D$9,0,IF(F19&gt;$E$9,($E$9-$E$8),((F19-$E$8))))</f>
        <v>0</v>
      </c>
      <c r="V19" s="28">
        <f aca="true" t="shared" si="16" ref="V19:V50">U19*$F$9</f>
        <v>0</v>
      </c>
      <c r="W19" s="4">
        <f aca="true" t="shared" si="17" ref="W19:W50">K19+M19+O19+Q19+S19+U19</f>
        <v>490000000</v>
      </c>
      <c r="X19" s="24">
        <f aca="true" t="shared" si="18" ref="X19:X50">L19+N19+P19+R19+T19+V19</f>
        <v>0</v>
      </c>
      <c r="Y19" s="27">
        <f aca="true" t="shared" si="19" ref="Y19:Y50">(IF(C19&gt;$E$4,$E$4,C19))-K19</f>
        <v>0</v>
      </c>
      <c r="Z19" s="28">
        <f aca="true" t="shared" si="20" ref="Z19:Z50">Y19*$F$4</f>
        <v>0</v>
      </c>
      <c r="AA19" s="28">
        <f>Y19*$N$4</f>
        <v>0</v>
      </c>
      <c r="AB19" s="28">
        <f aca="true" t="shared" si="21" ref="AB19:AB50">(IF(C19&lt;$D$5,0,IF(C19&gt;$E$5,($E$5-$E$4),((C19-$E$4)))))-M19</f>
        <v>0</v>
      </c>
      <c r="AC19" s="28">
        <f aca="true" t="shared" si="22" ref="AC19:AC50">AB19*$F$5</f>
        <v>0</v>
      </c>
      <c r="AD19" s="28">
        <f>AB19*$N$5</f>
        <v>0</v>
      </c>
      <c r="AE19" s="28">
        <f aca="true" t="shared" si="23" ref="AE19:AE50">(IF(C19&lt;$D$6,0,IF(C19&gt;$E$6,($E$6-$E$5),((C19-$E$5)))))-O19</f>
        <v>0</v>
      </c>
      <c r="AF19" s="28">
        <f aca="true" t="shared" si="24" ref="AF19:AF50">AE19*$F$6</f>
        <v>0</v>
      </c>
      <c r="AG19" s="28">
        <f>AE19*$N$6</f>
        <v>0</v>
      </c>
      <c r="AH19" s="28">
        <f aca="true" t="shared" si="25" ref="AH19:AH50">(IF(C19&lt;$D$7,0,IF(C19&gt;$E$7,($E$7-$E$6),((C19-$E$6)))))-Q19</f>
        <v>0</v>
      </c>
      <c r="AI19" s="28">
        <f aca="true" t="shared" si="26" ref="AI19:AI50">AH19*$F$7</f>
        <v>0</v>
      </c>
      <c r="AJ19" s="28">
        <f>AH19*$N$7</f>
        <v>0</v>
      </c>
      <c r="AK19" s="28">
        <f aca="true" t="shared" si="27" ref="AK19:AK50">(IF(C19&lt;$D$8,0,IF(C19&gt;$E$8,($E$8-$E$7),((C19-$E$7)))))-S19</f>
        <v>0</v>
      </c>
      <c r="AL19" s="28">
        <f aca="true" t="shared" si="28" ref="AL19:AL50">AK19*$F$8</f>
        <v>0</v>
      </c>
      <c r="AM19" s="28">
        <f>AK19*$N$8</f>
        <v>0</v>
      </c>
      <c r="AN19" s="28">
        <f aca="true" t="shared" si="29" ref="AN19:AN50">(IF(C19&lt;$D$9,0,IF(C19&gt;$E$9,($E$9-$E$8),((C19-$E$8)))))-U19</f>
        <v>0</v>
      </c>
      <c r="AO19" s="28">
        <f aca="true" t="shared" si="30" ref="AO19:AO50">AN19*$F$9</f>
        <v>0</v>
      </c>
      <c r="AP19" s="28">
        <f>AN19*$N$9</f>
        <v>0</v>
      </c>
      <c r="AQ19" s="4">
        <f aca="true" t="shared" si="31" ref="AQ19:AQ50">Y19+AB19+AE19+AH19+AK19+AN19</f>
        <v>0</v>
      </c>
      <c r="AR19" s="24">
        <f aca="true" t="shared" si="32" ref="AR19:AR50">Z19+AC19+AF19+AI19+AL19+AO19</f>
        <v>0</v>
      </c>
      <c r="AS19" s="24">
        <f aca="true" t="shared" si="33" ref="AS19:AS50">AA19+AD19+AG19+AJ19+AM19+AP19</f>
        <v>0</v>
      </c>
    </row>
    <row r="20" spans="2:45" ht="12.75">
      <c r="B20" s="33">
        <f t="shared" si="3"/>
        <v>491</v>
      </c>
      <c r="C20" s="23">
        <f>C19+1000000</f>
        <v>491000000</v>
      </c>
      <c r="D20" s="24">
        <f aca="true" t="shared" si="34" ref="D20:D83">(AS20-X20)+G20</f>
        <v>1867811.342087252</v>
      </c>
      <c r="E20" s="24">
        <f aca="true" t="shared" si="35" ref="E20:E83">(X20+AR20)-G20</f>
        <v>-215000</v>
      </c>
      <c r="F20" s="25">
        <f aca="true" t="shared" si="36" ref="F20:F83">C20*((($H$4-$K$4)/(J20-$K$4))^$D$11)</f>
        <v>475530612.1123443</v>
      </c>
      <c r="G20" s="83">
        <f aca="true" t="shared" si="37" ref="G20:G83">IF(C20&gt;($G$4-1000000),0,IF(C20=$E$4,0,$G$5))</f>
        <v>250000</v>
      </c>
      <c r="H20" s="6">
        <f aca="true" t="shared" si="38" ref="H20:H83">IF(C20&lt;$D$5,$F$4,IF(C20&lt;$D$6,$F$5,IF(C20&lt;$D$7,$F$6,IF(C20&lt;$D$8,$F$7,IF(C20&lt;$D$9,$F$8,$F$9)))))</f>
        <v>0.035</v>
      </c>
      <c r="I20" s="26">
        <f t="shared" si="4"/>
        <v>-0.101059668683592</v>
      </c>
      <c r="J20" s="30">
        <f aca="true" t="shared" si="39" ref="J20:J83">$H$4-H20</f>
        <v>0.311330048929624</v>
      </c>
      <c r="K20" s="27">
        <f t="shared" si="5"/>
        <v>475530612.1123443</v>
      </c>
      <c r="L20" s="28">
        <f t="shared" si="6"/>
        <v>0</v>
      </c>
      <c r="M20" s="28">
        <f t="shared" si="7"/>
        <v>0</v>
      </c>
      <c r="N20" s="28">
        <f t="shared" si="8"/>
        <v>0</v>
      </c>
      <c r="O20" s="28">
        <f t="shared" si="9"/>
        <v>0</v>
      </c>
      <c r="P20" s="28">
        <f t="shared" si="10"/>
        <v>0</v>
      </c>
      <c r="Q20" s="28">
        <f t="shared" si="11"/>
        <v>0</v>
      </c>
      <c r="R20" s="28">
        <f t="shared" si="12"/>
        <v>0</v>
      </c>
      <c r="S20" s="28">
        <f t="shared" si="13"/>
        <v>0</v>
      </c>
      <c r="T20" s="28">
        <f t="shared" si="14"/>
        <v>0</v>
      </c>
      <c r="U20" s="28">
        <f t="shared" si="15"/>
        <v>0</v>
      </c>
      <c r="V20" s="28">
        <f t="shared" si="16"/>
        <v>0</v>
      </c>
      <c r="W20" s="4">
        <f t="shared" si="17"/>
        <v>475530612.1123443</v>
      </c>
      <c r="X20" s="24">
        <f t="shared" si="18"/>
        <v>0</v>
      </c>
      <c r="Y20" s="27">
        <f t="shared" si="19"/>
        <v>14469387.887655675</v>
      </c>
      <c r="Z20" s="28">
        <f t="shared" si="20"/>
        <v>0</v>
      </c>
      <c r="AA20" s="28">
        <f aca="true" t="shared" si="40" ref="AA20:AA83">Y20*$N$4</f>
        <v>1545967.3380393498</v>
      </c>
      <c r="AB20" s="28">
        <f t="shared" si="21"/>
        <v>1000000</v>
      </c>
      <c r="AC20" s="28">
        <f t="shared" si="22"/>
        <v>35000</v>
      </c>
      <c r="AD20" s="28">
        <f aca="true" t="shared" si="41" ref="AD20:AD83">AB20*$N$5</f>
        <v>71844.0040479022</v>
      </c>
      <c r="AE20" s="28">
        <f t="shared" si="23"/>
        <v>0</v>
      </c>
      <c r="AF20" s="28">
        <f t="shared" si="24"/>
        <v>0</v>
      </c>
      <c r="AG20" s="28">
        <f aca="true" t="shared" si="42" ref="AG20:AG83">AE20*$N$6</f>
        <v>0</v>
      </c>
      <c r="AH20" s="28">
        <f t="shared" si="25"/>
        <v>0</v>
      </c>
      <c r="AI20" s="28">
        <f t="shared" si="26"/>
        <v>0</v>
      </c>
      <c r="AJ20" s="28">
        <f aca="true" t="shared" si="43" ref="AJ20:AJ83">AH20*$N$7</f>
        <v>0</v>
      </c>
      <c r="AK20" s="28">
        <f t="shared" si="27"/>
        <v>0</v>
      </c>
      <c r="AL20" s="28">
        <f t="shared" si="28"/>
        <v>0</v>
      </c>
      <c r="AM20" s="28">
        <f aca="true" t="shared" si="44" ref="AM20:AM83">AK20*$N$8</f>
        <v>0</v>
      </c>
      <c r="AN20" s="28">
        <f t="shared" si="29"/>
        <v>0</v>
      </c>
      <c r="AO20" s="28">
        <f t="shared" si="30"/>
        <v>0</v>
      </c>
      <c r="AP20" s="28">
        <f aca="true" t="shared" si="45" ref="AP20:AP83">AN20*$N$9</f>
        <v>0</v>
      </c>
      <c r="AQ20" s="4">
        <f t="shared" si="31"/>
        <v>15469387.887655675</v>
      </c>
      <c r="AR20" s="24">
        <f t="shared" si="32"/>
        <v>35000</v>
      </c>
      <c r="AS20" s="24">
        <f t="shared" si="33"/>
        <v>1617811.342087252</v>
      </c>
    </row>
    <row r="21" spans="2:45" ht="12.75">
      <c r="B21" s="33">
        <f t="shared" si="3"/>
        <v>492</v>
      </c>
      <c r="C21" s="23">
        <f aca="true" t="shared" si="46" ref="C21:C85">C20+1000000</f>
        <v>492000000</v>
      </c>
      <c r="D21" s="24">
        <f t="shared" si="34"/>
        <v>1836177.5566332529</v>
      </c>
      <c r="E21" s="24">
        <f t="shared" si="35"/>
        <v>-180000</v>
      </c>
      <c r="F21" s="25">
        <f t="shared" si="36"/>
        <v>476499106.2306994</v>
      </c>
      <c r="G21" s="83">
        <f t="shared" si="37"/>
        <v>250000</v>
      </c>
      <c r="H21" s="6">
        <f t="shared" si="38"/>
        <v>0.035</v>
      </c>
      <c r="I21" s="26">
        <f t="shared" si="4"/>
        <v>-0.101059668683592</v>
      </c>
      <c r="J21" s="30">
        <f t="shared" si="39"/>
        <v>0.311330048929624</v>
      </c>
      <c r="K21" s="27">
        <f t="shared" si="5"/>
        <v>476499106.2306994</v>
      </c>
      <c r="L21" s="28">
        <f t="shared" si="6"/>
        <v>0</v>
      </c>
      <c r="M21" s="28">
        <f t="shared" si="7"/>
        <v>0</v>
      </c>
      <c r="N21" s="28">
        <f t="shared" si="8"/>
        <v>0</v>
      </c>
      <c r="O21" s="28">
        <f t="shared" si="9"/>
        <v>0</v>
      </c>
      <c r="P21" s="28">
        <f t="shared" si="10"/>
        <v>0</v>
      </c>
      <c r="Q21" s="28">
        <f t="shared" si="11"/>
        <v>0</v>
      </c>
      <c r="R21" s="28">
        <f t="shared" si="12"/>
        <v>0</v>
      </c>
      <c r="S21" s="28">
        <f t="shared" si="13"/>
        <v>0</v>
      </c>
      <c r="T21" s="28">
        <f t="shared" si="14"/>
        <v>0</v>
      </c>
      <c r="U21" s="28">
        <f t="shared" si="15"/>
        <v>0</v>
      </c>
      <c r="V21" s="28">
        <f t="shared" si="16"/>
        <v>0</v>
      </c>
      <c r="W21" s="4">
        <f t="shared" si="17"/>
        <v>476499106.2306994</v>
      </c>
      <c r="X21" s="24">
        <f t="shared" si="18"/>
        <v>0</v>
      </c>
      <c r="Y21" s="27">
        <f t="shared" si="19"/>
        <v>13500893.76930058</v>
      </c>
      <c r="Z21" s="28">
        <f t="shared" si="20"/>
        <v>0</v>
      </c>
      <c r="AA21" s="28">
        <f t="shared" si="40"/>
        <v>1442489.5485374485</v>
      </c>
      <c r="AB21" s="28">
        <f t="shared" si="21"/>
        <v>2000000</v>
      </c>
      <c r="AC21" s="28">
        <f t="shared" si="22"/>
        <v>70000</v>
      </c>
      <c r="AD21" s="28">
        <f t="shared" si="41"/>
        <v>143688.0080958044</v>
      </c>
      <c r="AE21" s="28">
        <f t="shared" si="23"/>
        <v>0</v>
      </c>
      <c r="AF21" s="28">
        <f t="shared" si="24"/>
        <v>0</v>
      </c>
      <c r="AG21" s="28">
        <f t="shared" si="42"/>
        <v>0</v>
      </c>
      <c r="AH21" s="28">
        <f t="shared" si="25"/>
        <v>0</v>
      </c>
      <c r="AI21" s="28">
        <f t="shared" si="26"/>
        <v>0</v>
      </c>
      <c r="AJ21" s="28">
        <f t="shared" si="43"/>
        <v>0</v>
      </c>
      <c r="AK21" s="28">
        <f t="shared" si="27"/>
        <v>0</v>
      </c>
      <c r="AL21" s="28">
        <f t="shared" si="28"/>
        <v>0</v>
      </c>
      <c r="AM21" s="28">
        <f t="shared" si="44"/>
        <v>0</v>
      </c>
      <c r="AN21" s="28">
        <f t="shared" si="29"/>
        <v>0</v>
      </c>
      <c r="AO21" s="28">
        <f t="shared" si="30"/>
        <v>0</v>
      </c>
      <c r="AP21" s="28">
        <f t="shared" si="45"/>
        <v>0</v>
      </c>
      <c r="AQ21" s="4">
        <f t="shared" si="31"/>
        <v>15500893.76930058</v>
      </c>
      <c r="AR21" s="24">
        <f t="shared" si="32"/>
        <v>70000</v>
      </c>
      <c r="AS21" s="24">
        <f t="shared" si="33"/>
        <v>1586177.5566332529</v>
      </c>
    </row>
    <row r="22" spans="2:45" ht="12.75">
      <c r="B22" s="33">
        <f t="shared" si="3"/>
        <v>493</v>
      </c>
      <c r="C22" s="23">
        <f t="shared" si="46"/>
        <v>493000000</v>
      </c>
      <c r="D22" s="24">
        <f t="shared" si="34"/>
        <v>1804543.771179254</v>
      </c>
      <c r="E22" s="24">
        <f t="shared" si="35"/>
        <v>-145000</v>
      </c>
      <c r="F22" s="25">
        <f t="shared" si="36"/>
        <v>477467600.3490545</v>
      </c>
      <c r="G22" s="83">
        <f t="shared" si="37"/>
        <v>250000</v>
      </c>
      <c r="H22" s="6">
        <f t="shared" si="38"/>
        <v>0.035</v>
      </c>
      <c r="I22" s="26">
        <f t="shared" si="4"/>
        <v>-0.101059668683592</v>
      </c>
      <c r="J22" s="30">
        <f t="shared" si="39"/>
        <v>0.311330048929624</v>
      </c>
      <c r="K22" s="27">
        <f t="shared" si="5"/>
        <v>477467600.3490545</v>
      </c>
      <c r="L22" s="28">
        <f t="shared" si="6"/>
        <v>0</v>
      </c>
      <c r="M22" s="28">
        <f t="shared" si="7"/>
        <v>0</v>
      </c>
      <c r="N22" s="28">
        <f t="shared" si="8"/>
        <v>0</v>
      </c>
      <c r="O22" s="28">
        <f t="shared" si="9"/>
        <v>0</v>
      </c>
      <c r="P22" s="28">
        <f t="shared" si="10"/>
        <v>0</v>
      </c>
      <c r="Q22" s="28">
        <f t="shared" si="11"/>
        <v>0</v>
      </c>
      <c r="R22" s="28">
        <f t="shared" si="12"/>
        <v>0</v>
      </c>
      <c r="S22" s="28">
        <f t="shared" si="13"/>
        <v>0</v>
      </c>
      <c r="T22" s="28">
        <f t="shared" si="14"/>
        <v>0</v>
      </c>
      <c r="U22" s="28">
        <f t="shared" si="15"/>
        <v>0</v>
      </c>
      <c r="V22" s="28">
        <f t="shared" si="16"/>
        <v>0</v>
      </c>
      <c r="W22" s="4">
        <f t="shared" si="17"/>
        <v>477467600.3490545</v>
      </c>
      <c r="X22" s="24">
        <f t="shared" si="18"/>
        <v>0</v>
      </c>
      <c r="Y22" s="27">
        <f t="shared" si="19"/>
        <v>12532399.650945485</v>
      </c>
      <c r="Z22" s="28">
        <f t="shared" si="20"/>
        <v>0</v>
      </c>
      <c r="AA22" s="28">
        <f t="shared" si="40"/>
        <v>1339011.7590355473</v>
      </c>
      <c r="AB22" s="28">
        <f t="shared" si="21"/>
        <v>3000000</v>
      </c>
      <c r="AC22" s="28">
        <f t="shared" si="22"/>
        <v>105000.00000000001</v>
      </c>
      <c r="AD22" s="28">
        <f t="shared" si="41"/>
        <v>215532.01214370658</v>
      </c>
      <c r="AE22" s="28">
        <f t="shared" si="23"/>
        <v>0</v>
      </c>
      <c r="AF22" s="28">
        <f t="shared" si="24"/>
        <v>0</v>
      </c>
      <c r="AG22" s="28">
        <f t="shared" si="42"/>
        <v>0</v>
      </c>
      <c r="AH22" s="28">
        <f t="shared" si="25"/>
        <v>0</v>
      </c>
      <c r="AI22" s="28">
        <f t="shared" si="26"/>
        <v>0</v>
      </c>
      <c r="AJ22" s="28">
        <f t="shared" si="43"/>
        <v>0</v>
      </c>
      <c r="AK22" s="28">
        <f t="shared" si="27"/>
        <v>0</v>
      </c>
      <c r="AL22" s="28">
        <f t="shared" si="28"/>
        <v>0</v>
      </c>
      <c r="AM22" s="28">
        <f t="shared" si="44"/>
        <v>0</v>
      </c>
      <c r="AN22" s="28">
        <f t="shared" si="29"/>
        <v>0</v>
      </c>
      <c r="AO22" s="28">
        <f t="shared" si="30"/>
        <v>0</v>
      </c>
      <c r="AP22" s="28">
        <f t="shared" si="45"/>
        <v>0</v>
      </c>
      <c r="AQ22" s="4">
        <f t="shared" si="31"/>
        <v>15532399.650945485</v>
      </c>
      <c r="AR22" s="24">
        <f t="shared" si="32"/>
        <v>105000.00000000001</v>
      </c>
      <c r="AS22" s="24">
        <f t="shared" si="33"/>
        <v>1554543.771179254</v>
      </c>
    </row>
    <row r="23" spans="2:45" ht="12.75">
      <c r="B23" s="33">
        <f t="shared" si="3"/>
        <v>494</v>
      </c>
      <c r="C23" s="23">
        <f t="shared" si="46"/>
        <v>494000000</v>
      </c>
      <c r="D23" s="24">
        <f t="shared" si="34"/>
        <v>1772909.9857252548</v>
      </c>
      <c r="E23" s="24">
        <f t="shared" si="35"/>
        <v>-110000</v>
      </c>
      <c r="F23" s="25">
        <f t="shared" si="36"/>
        <v>478436094.4674096</v>
      </c>
      <c r="G23" s="83">
        <f t="shared" si="37"/>
        <v>250000</v>
      </c>
      <c r="H23" s="6">
        <f t="shared" si="38"/>
        <v>0.035</v>
      </c>
      <c r="I23" s="26">
        <f t="shared" si="4"/>
        <v>-0.101059668683592</v>
      </c>
      <c r="J23" s="30">
        <f t="shared" si="39"/>
        <v>0.311330048929624</v>
      </c>
      <c r="K23" s="27">
        <f t="shared" si="5"/>
        <v>478436094.4674096</v>
      </c>
      <c r="L23" s="28">
        <f t="shared" si="6"/>
        <v>0</v>
      </c>
      <c r="M23" s="28">
        <f t="shared" si="7"/>
        <v>0</v>
      </c>
      <c r="N23" s="28">
        <f t="shared" si="8"/>
        <v>0</v>
      </c>
      <c r="O23" s="28">
        <f t="shared" si="9"/>
        <v>0</v>
      </c>
      <c r="P23" s="28">
        <f t="shared" si="10"/>
        <v>0</v>
      </c>
      <c r="Q23" s="28">
        <f t="shared" si="11"/>
        <v>0</v>
      </c>
      <c r="R23" s="28">
        <f t="shared" si="12"/>
        <v>0</v>
      </c>
      <c r="S23" s="28">
        <f t="shared" si="13"/>
        <v>0</v>
      </c>
      <c r="T23" s="28">
        <f t="shared" si="14"/>
        <v>0</v>
      </c>
      <c r="U23" s="28">
        <f t="shared" si="15"/>
        <v>0</v>
      </c>
      <c r="V23" s="28">
        <f t="shared" si="16"/>
        <v>0</v>
      </c>
      <c r="W23" s="4">
        <f t="shared" si="17"/>
        <v>478436094.4674096</v>
      </c>
      <c r="X23" s="24">
        <f t="shared" si="18"/>
        <v>0</v>
      </c>
      <c r="Y23" s="27">
        <f t="shared" si="19"/>
        <v>11563905.53259039</v>
      </c>
      <c r="Z23" s="28">
        <f t="shared" si="20"/>
        <v>0</v>
      </c>
      <c r="AA23" s="28">
        <f t="shared" si="40"/>
        <v>1235533.969533646</v>
      </c>
      <c r="AB23" s="28">
        <f t="shared" si="21"/>
        <v>4000000</v>
      </c>
      <c r="AC23" s="28">
        <f t="shared" si="22"/>
        <v>140000</v>
      </c>
      <c r="AD23" s="28">
        <f t="shared" si="41"/>
        <v>287376.0161916088</v>
      </c>
      <c r="AE23" s="28">
        <f t="shared" si="23"/>
        <v>0</v>
      </c>
      <c r="AF23" s="28">
        <f t="shared" si="24"/>
        <v>0</v>
      </c>
      <c r="AG23" s="28">
        <f t="shared" si="42"/>
        <v>0</v>
      </c>
      <c r="AH23" s="28">
        <f t="shared" si="25"/>
        <v>0</v>
      </c>
      <c r="AI23" s="28">
        <f t="shared" si="26"/>
        <v>0</v>
      </c>
      <c r="AJ23" s="28">
        <f t="shared" si="43"/>
        <v>0</v>
      </c>
      <c r="AK23" s="28">
        <f t="shared" si="27"/>
        <v>0</v>
      </c>
      <c r="AL23" s="28">
        <f t="shared" si="28"/>
        <v>0</v>
      </c>
      <c r="AM23" s="28">
        <f t="shared" si="44"/>
        <v>0</v>
      </c>
      <c r="AN23" s="28">
        <f t="shared" si="29"/>
        <v>0</v>
      </c>
      <c r="AO23" s="28">
        <f t="shared" si="30"/>
        <v>0</v>
      </c>
      <c r="AP23" s="28">
        <f t="shared" si="45"/>
        <v>0</v>
      </c>
      <c r="AQ23" s="4">
        <f t="shared" si="31"/>
        <v>15563905.53259039</v>
      </c>
      <c r="AR23" s="24">
        <f t="shared" si="32"/>
        <v>140000</v>
      </c>
      <c r="AS23" s="24">
        <f t="shared" si="33"/>
        <v>1522909.9857252548</v>
      </c>
    </row>
    <row r="24" spans="2:45" ht="12.75">
      <c r="B24" s="33">
        <f t="shared" si="3"/>
        <v>495</v>
      </c>
      <c r="C24" s="23">
        <f t="shared" si="46"/>
        <v>495000000</v>
      </c>
      <c r="D24" s="24">
        <f t="shared" si="34"/>
        <v>1741276.200271262</v>
      </c>
      <c r="E24" s="24">
        <f t="shared" si="35"/>
        <v>-74999.99999999997</v>
      </c>
      <c r="F24" s="25">
        <f t="shared" si="36"/>
        <v>479404588.58576465</v>
      </c>
      <c r="G24" s="83">
        <f t="shared" si="37"/>
        <v>250000</v>
      </c>
      <c r="H24" s="6">
        <f t="shared" si="38"/>
        <v>0.035</v>
      </c>
      <c r="I24" s="26">
        <f t="shared" si="4"/>
        <v>-0.101059668683592</v>
      </c>
      <c r="J24" s="30">
        <f t="shared" si="39"/>
        <v>0.311330048929624</v>
      </c>
      <c r="K24" s="27">
        <f t="shared" si="5"/>
        <v>479404588.58576465</v>
      </c>
      <c r="L24" s="28">
        <f t="shared" si="6"/>
        <v>0</v>
      </c>
      <c r="M24" s="28">
        <f t="shared" si="7"/>
        <v>0</v>
      </c>
      <c r="N24" s="28">
        <f t="shared" si="8"/>
        <v>0</v>
      </c>
      <c r="O24" s="28">
        <f t="shared" si="9"/>
        <v>0</v>
      </c>
      <c r="P24" s="28">
        <f t="shared" si="10"/>
        <v>0</v>
      </c>
      <c r="Q24" s="28">
        <f t="shared" si="11"/>
        <v>0</v>
      </c>
      <c r="R24" s="28">
        <f t="shared" si="12"/>
        <v>0</v>
      </c>
      <c r="S24" s="28">
        <f t="shared" si="13"/>
        <v>0</v>
      </c>
      <c r="T24" s="28">
        <f t="shared" si="14"/>
        <v>0</v>
      </c>
      <c r="U24" s="28">
        <f t="shared" si="15"/>
        <v>0</v>
      </c>
      <c r="V24" s="28">
        <f t="shared" si="16"/>
        <v>0</v>
      </c>
      <c r="W24" s="4">
        <f t="shared" si="17"/>
        <v>479404588.58576465</v>
      </c>
      <c r="X24" s="24">
        <f t="shared" si="18"/>
        <v>0</v>
      </c>
      <c r="Y24" s="27">
        <f t="shared" si="19"/>
        <v>10595411.414235353</v>
      </c>
      <c r="Z24" s="28">
        <f t="shared" si="20"/>
        <v>0</v>
      </c>
      <c r="AA24" s="28">
        <f t="shared" si="40"/>
        <v>1132056.180031751</v>
      </c>
      <c r="AB24" s="28">
        <f t="shared" si="21"/>
        <v>5000000</v>
      </c>
      <c r="AC24" s="28">
        <f t="shared" si="22"/>
        <v>175000.00000000003</v>
      </c>
      <c r="AD24" s="28">
        <f t="shared" si="41"/>
        <v>359220.020239511</v>
      </c>
      <c r="AE24" s="28">
        <f t="shared" si="23"/>
        <v>0</v>
      </c>
      <c r="AF24" s="28">
        <f t="shared" si="24"/>
        <v>0</v>
      </c>
      <c r="AG24" s="28">
        <f t="shared" si="42"/>
        <v>0</v>
      </c>
      <c r="AH24" s="28">
        <f t="shared" si="25"/>
        <v>0</v>
      </c>
      <c r="AI24" s="28">
        <f t="shared" si="26"/>
        <v>0</v>
      </c>
      <c r="AJ24" s="28">
        <f t="shared" si="43"/>
        <v>0</v>
      </c>
      <c r="AK24" s="28">
        <f t="shared" si="27"/>
        <v>0</v>
      </c>
      <c r="AL24" s="28">
        <f t="shared" si="28"/>
        <v>0</v>
      </c>
      <c r="AM24" s="28">
        <f t="shared" si="44"/>
        <v>0</v>
      </c>
      <c r="AN24" s="28">
        <f t="shared" si="29"/>
        <v>0</v>
      </c>
      <c r="AO24" s="28">
        <f t="shared" si="30"/>
        <v>0</v>
      </c>
      <c r="AP24" s="28">
        <f t="shared" si="45"/>
        <v>0</v>
      </c>
      <c r="AQ24" s="4">
        <f t="shared" si="31"/>
        <v>15595411.414235353</v>
      </c>
      <c r="AR24" s="24">
        <f t="shared" si="32"/>
        <v>175000.00000000003</v>
      </c>
      <c r="AS24" s="24">
        <f t="shared" si="33"/>
        <v>1491276.200271262</v>
      </c>
    </row>
    <row r="25" spans="2:45" ht="12.75">
      <c r="B25" s="33">
        <f t="shared" si="3"/>
        <v>496</v>
      </c>
      <c r="C25" s="23">
        <f t="shared" si="46"/>
        <v>496000000</v>
      </c>
      <c r="D25" s="24">
        <f t="shared" si="34"/>
        <v>1709642.414817263</v>
      </c>
      <c r="E25" s="24">
        <f t="shared" si="35"/>
        <v>-39999.99999999997</v>
      </c>
      <c r="F25" s="25">
        <f t="shared" si="36"/>
        <v>480373082.70411974</v>
      </c>
      <c r="G25" s="83">
        <f t="shared" si="37"/>
        <v>250000</v>
      </c>
      <c r="H25" s="6">
        <f t="shared" si="38"/>
        <v>0.035</v>
      </c>
      <c r="I25" s="26">
        <f t="shared" si="4"/>
        <v>-0.101059668683592</v>
      </c>
      <c r="J25" s="30">
        <f t="shared" si="39"/>
        <v>0.311330048929624</v>
      </c>
      <c r="K25" s="27">
        <f t="shared" si="5"/>
        <v>480373082.70411974</v>
      </c>
      <c r="L25" s="28">
        <f t="shared" si="6"/>
        <v>0</v>
      </c>
      <c r="M25" s="28">
        <f t="shared" si="7"/>
        <v>0</v>
      </c>
      <c r="N25" s="28">
        <f t="shared" si="8"/>
        <v>0</v>
      </c>
      <c r="O25" s="28">
        <f t="shared" si="9"/>
        <v>0</v>
      </c>
      <c r="P25" s="28">
        <f t="shared" si="10"/>
        <v>0</v>
      </c>
      <c r="Q25" s="28">
        <f t="shared" si="11"/>
        <v>0</v>
      </c>
      <c r="R25" s="28">
        <f t="shared" si="12"/>
        <v>0</v>
      </c>
      <c r="S25" s="28">
        <f t="shared" si="13"/>
        <v>0</v>
      </c>
      <c r="T25" s="28">
        <f t="shared" si="14"/>
        <v>0</v>
      </c>
      <c r="U25" s="28">
        <f t="shared" si="15"/>
        <v>0</v>
      </c>
      <c r="V25" s="28">
        <f t="shared" si="16"/>
        <v>0</v>
      </c>
      <c r="W25" s="4">
        <f t="shared" si="17"/>
        <v>480373082.70411974</v>
      </c>
      <c r="X25" s="24">
        <f t="shared" si="18"/>
        <v>0</v>
      </c>
      <c r="Y25" s="27">
        <f t="shared" si="19"/>
        <v>9626917.295880258</v>
      </c>
      <c r="Z25" s="28">
        <f t="shared" si="20"/>
        <v>0</v>
      </c>
      <c r="AA25" s="28">
        <f t="shared" si="40"/>
        <v>1028578.3905298498</v>
      </c>
      <c r="AB25" s="28">
        <f t="shared" si="21"/>
        <v>6000000</v>
      </c>
      <c r="AC25" s="28">
        <f t="shared" si="22"/>
        <v>210000.00000000003</v>
      </c>
      <c r="AD25" s="28">
        <f t="shared" si="41"/>
        <v>431064.02428741317</v>
      </c>
      <c r="AE25" s="28">
        <f t="shared" si="23"/>
        <v>0</v>
      </c>
      <c r="AF25" s="28">
        <f t="shared" si="24"/>
        <v>0</v>
      </c>
      <c r="AG25" s="28">
        <f t="shared" si="42"/>
        <v>0</v>
      </c>
      <c r="AH25" s="28">
        <f t="shared" si="25"/>
        <v>0</v>
      </c>
      <c r="AI25" s="28">
        <f t="shared" si="26"/>
        <v>0</v>
      </c>
      <c r="AJ25" s="28">
        <f t="shared" si="43"/>
        <v>0</v>
      </c>
      <c r="AK25" s="28">
        <f t="shared" si="27"/>
        <v>0</v>
      </c>
      <c r="AL25" s="28">
        <f t="shared" si="28"/>
        <v>0</v>
      </c>
      <c r="AM25" s="28">
        <f t="shared" si="44"/>
        <v>0</v>
      </c>
      <c r="AN25" s="28">
        <f t="shared" si="29"/>
        <v>0</v>
      </c>
      <c r="AO25" s="28">
        <f t="shared" si="30"/>
        <v>0</v>
      </c>
      <c r="AP25" s="28">
        <f t="shared" si="45"/>
        <v>0</v>
      </c>
      <c r="AQ25" s="4">
        <f t="shared" si="31"/>
        <v>15626917.295880258</v>
      </c>
      <c r="AR25" s="24">
        <f t="shared" si="32"/>
        <v>210000.00000000003</v>
      </c>
      <c r="AS25" s="24">
        <f t="shared" si="33"/>
        <v>1459642.414817263</v>
      </c>
    </row>
    <row r="26" spans="2:45" ht="12.75">
      <c r="B26" s="33">
        <f t="shared" si="3"/>
        <v>497</v>
      </c>
      <c r="C26" s="23">
        <f t="shared" si="46"/>
        <v>497000000</v>
      </c>
      <c r="D26" s="24">
        <f t="shared" si="34"/>
        <v>1678008.629363264</v>
      </c>
      <c r="E26" s="24">
        <f t="shared" si="35"/>
        <v>-4999.999999999971</v>
      </c>
      <c r="F26" s="25">
        <f t="shared" si="36"/>
        <v>481341576.82247484</v>
      </c>
      <c r="G26" s="83">
        <f t="shared" si="37"/>
        <v>250000</v>
      </c>
      <c r="H26" s="6">
        <f t="shared" si="38"/>
        <v>0.035</v>
      </c>
      <c r="I26" s="26">
        <f t="shared" si="4"/>
        <v>-0.101059668683592</v>
      </c>
      <c r="J26" s="30">
        <f t="shared" si="39"/>
        <v>0.311330048929624</v>
      </c>
      <c r="K26" s="27">
        <f t="shared" si="5"/>
        <v>481341576.82247484</v>
      </c>
      <c r="L26" s="28">
        <f t="shared" si="6"/>
        <v>0</v>
      </c>
      <c r="M26" s="28">
        <f t="shared" si="7"/>
        <v>0</v>
      </c>
      <c r="N26" s="28">
        <f t="shared" si="8"/>
        <v>0</v>
      </c>
      <c r="O26" s="28">
        <f t="shared" si="9"/>
        <v>0</v>
      </c>
      <c r="P26" s="28">
        <f t="shared" si="10"/>
        <v>0</v>
      </c>
      <c r="Q26" s="28">
        <f t="shared" si="11"/>
        <v>0</v>
      </c>
      <c r="R26" s="28">
        <f t="shared" si="12"/>
        <v>0</v>
      </c>
      <c r="S26" s="28">
        <f t="shared" si="13"/>
        <v>0</v>
      </c>
      <c r="T26" s="28">
        <f t="shared" si="14"/>
        <v>0</v>
      </c>
      <c r="U26" s="28">
        <f t="shared" si="15"/>
        <v>0</v>
      </c>
      <c r="V26" s="28">
        <f t="shared" si="16"/>
        <v>0</v>
      </c>
      <c r="W26" s="4">
        <f t="shared" si="17"/>
        <v>481341576.82247484</v>
      </c>
      <c r="X26" s="24">
        <f t="shared" si="18"/>
        <v>0</v>
      </c>
      <c r="Y26" s="27">
        <f t="shared" si="19"/>
        <v>8658423.177525163</v>
      </c>
      <c r="Z26" s="28">
        <f t="shared" si="20"/>
        <v>0</v>
      </c>
      <c r="AA26" s="28">
        <f t="shared" si="40"/>
        <v>925100.6010279485</v>
      </c>
      <c r="AB26" s="28">
        <f t="shared" si="21"/>
        <v>7000000</v>
      </c>
      <c r="AC26" s="28">
        <f t="shared" si="22"/>
        <v>245000.00000000003</v>
      </c>
      <c r="AD26" s="28">
        <f t="shared" si="41"/>
        <v>502908.0283353154</v>
      </c>
      <c r="AE26" s="28">
        <f t="shared" si="23"/>
        <v>0</v>
      </c>
      <c r="AF26" s="28">
        <f t="shared" si="24"/>
        <v>0</v>
      </c>
      <c r="AG26" s="28">
        <f t="shared" si="42"/>
        <v>0</v>
      </c>
      <c r="AH26" s="28">
        <f t="shared" si="25"/>
        <v>0</v>
      </c>
      <c r="AI26" s="28">
        <f t="shared" si="26"/>
        <v>0</v>
      </c>
      <c r="AJ26" s="28">
        <f t="shared" si="43"/>
        <v>0</v>
      </c>
      <c r="AK26" s="28">
        <f t="shared" si="27"/>
        <v>0</v>
      </c>
      <c r="AL26" s="28">
        <f t="shared" si="28"/>
        <v>0</v>
      </c>
      <c r="AM26" s="28">
        <f t="shared" si="44"/>
        <v>0</v>
      </c>
      <c r="AN26" s="28">
        <f t="shared" si="29"/>
        <v>0</v>
      </c>
      <c r="AO26" s="28">
        <f t="shared" si="30"/>
        <v>0</v>
      </c>
      <c r="AP26" s="28">
        <f t="shared" si="45"/>
        <v>0</v>
      </c>
      <c r="AQ26" s="4">
        <f t="shared" si="31"/>
        <v>15658423.177525163</v>
      </c>
      <c r="AR26" s="24">
        <f t="shared" si="32"/>
        <v>245000.00000000003</v>
      </c>
      <c r="AS26" s="24">
        <f t="shared" si="33"/>
        <v>1428008.629363264</v>
      </c>
    </row>
    <row r="27" spans="2:45" ht="12.75">
      <c r="B27" s="33">
        <f t="shared" si="3"/>
        <v>498</v>
      </c>
      <c r="C27" s="23">
        <f t="shared" si="46"/>
        <v>498000000</v>
      </c>
      <c r="D27" s="24">
        <f t="shared" si="34"/>
        <v>1646374.8439092648</v>
      </c>
      <c r="E27" s="24">
        <f t="shared" si="35"/>
        <v>30000</v>
      </c>
      <c r="F27" s="25">
        <f t="shared" si="36"/>
        <v>482310070.94082993</v>
      </c>
      <c r="G27" s="83">
        <f t="shared" si="37"/>
        <v>250000</v>
      </c>
      <c r="H27" s="6">
        <f t="shared" si="38"/>
        <v>0.035</v>
      </c>
      <c r="I27" s="26">
        <f t="shared" si="4"/>
        <v>-0.101059668683592</v>
      </c>
      <c r="J27" s="30">
        <f t="shared" si="39"/>
        <v>0.311330048929624</v>
      </c>
      <c r="K27" s="27">
        <f t="shared" si="5"/>
        <v>482310070.94082993</v>
      </c>
      <c r="L27" s="28">
        <f t="shared" si="6"/>
        <v>0</v>
      </c>
      <c r="M27" s="28">
        <f t="shared" si="7"/>
        <v>0</v>
      </c>
      <c r="N27" s="28">
        <f t="shared" si="8"/>
        <v>0</v>
      </c>
      <c r="O27" s="28">
        <f t="shared" si="9"/>
        <v>0</v>
      </c>
      <c r="P27" s="28">
        <f t="shared" si="10"/>
        <v>0</v>
      </c>
      <c r="Q27" s="28">
        <f t="shared" si="11"/>
        <v>0</v>
      </c>
      <c r="R27" s="28">
        <f t="shared" si="12"/>
        <v>0</v>
      </c>
      <c r="S27" s="28">
        <f t="shared" si="13"/>
        <v>0</v>
      </c>
      <c r="T27" s="28">
        <f t="shared" si="14"/>
        <v>0</v>
      </c>
      <c r="U27" s="28">
        <f t="shared" si="15"/>
        <v>0</v>
      </c>
      <c r="V27" s="28">
        <f t="shared" si="16"/>
        <v>0</v>
      </c>
      <c r="W27" s="4">
        <f t="shared" si="17"/>
        <v>482310070.94082993</v>
      </c>
      <c r="X27" s="24">
        <f t="shared" si="18"/>
        <v>0</v>
      </c>
      <c r="Y27" s="27">
        <f t="shared" si="19"/>
        <v>7689929.059170067</v>
      </c>
      <c r="Z27" s="28">
        <f t="shared" si="20"/>
        <v>0</v>
      </c>
      <c r="AA27" s="28">
        <f t="shared" si="40"/>
        <v>821622.8115260472</v>
      </c>
      <c r="AB27" s="28">
        <f t="shared" si="21"/>
        <v>8000000</v>
      </c>
      <c r="AC27" s="28">
        <f t="shared" si="22"/>
        <v>280000</v>
      </c>
      <c r="AD27" s="28">
        <f t="shared" si="41"/>
        <v>574752.0323832176</v>
      </c>
      <c r="AE27" s="28">
        <f t="shared" si="23"/>
        <v>0</v>
      </c>
      <c r="AF27" s="28">
        <f t="shared" si="24"/>
        <v>0</v>
      </c>
      <c r="AG27" s="28">
        <f t="shared" si="42"/>
        <v>0</v>
      </c>
      <c r="AH27" s="28">
        <f t="shared" si="25"/>
        <v>0</v>
      </c>
      <c r="AI27" s="28">
        <f t="shared" si="26"/>
        <v>0</v>
      </c>
      <c r="AJ27" s="28">
        <f t="shared" si="43"/>
        <v>0</v>
      </c>
      <c r="AK27" s="28">
        <f t="shared" si="27"/>
        <v>0</v>
      </c>
      <c r="AL27" s="28">
        <f t="shared" si="28"/>
        <v>0</v>
      </c>
      <c r="AM27" s="28">
        <f t="shared" si="44"/>
        <v>0</v>
      </c>
      <c r="AN27" s="28">
        <f t="shared" si="29"/>
        <v>0</v>
      </c>
      <c r="AO27" s="28">
        <f t="shared" si="30"/>
        <v>0</v>
      </c>
      <c r="AP27" s="28">
        <f t="shared" si="45"/>
        <v>0</v>
      </c>
      <c r="AQ27" s="4">
        <f t="shared" si="31"/>
        <v>15689929.059170067</v>
      </c>
      <c r="AR27" s="24">
        <f t="shared" si="32"/>
        <v>280000</v>
      </c>
      <c r="AS27" s="24">
        <f t="shared" si="33"/>
        <v>1396374.8439092648</v>
      </c>
    </row>
    <row r="28" spans="2:45" ht="12.75">
      <c r="B28" s="79">
        <f t="shared" si="3"/>
        <v>499</v>
      </c>
      <c r="C28" s="80">
        <f t="shared" si="46"/>
        <v>499000000</v>
      </c>
      <c r="D28" s="81">
        <f t="shared" si="34"/>
        <v>1614741.058455272</v>
      </c>
      <c r="E28" s="81">
        <f t="shared" si="35"/>
        <v>65000.00000000006</v>
      </c>
      <c r="F28" s="82">
        <f t="shared" si="36"/>
        <v>483278565.05918497</v>
      </c>
      <c r="G28" s="84">
        <f t="shared" si="37"/>
        <v>250000</v>
      </c>
      <c r="H28" s="6">
        <f t="shared" si="38"/>
        <v>0.035</v>
      </c>
      <c r="I28" s="26">
        <f t="shared" si="4"/>
        <v>-0.101059668683592</v>
      </c>
      <c r="J28" s="30">
        <f t="shared" si="39"/>
        <v>0.311330048929624</v>
      </c>
      <c r="K28" s="27">
        <f t="shared" si="5"/>
        <v>483278565.05918497</v>
      </c>
      <c r="L28" s="28">
        <f t="shared" si="6"/>
        <v>0</v>
      </c>
      <c r="M28" s="28">
        <f t="shared" si="7"/>
        <v>0</v>
      </c>
      <c r="N28" s="28">
        <f t="shared" si="8"/>
        <v>0</v>
      </c>
      <c r="O28" s="28">
        <f t="shared" si="9"/>
        <v>0</v>
      </c>
      <c r="P28" s="28">
        <f t="shared" si="10"/>
        <v>0</v>
      </c>
      <c r="Q28" s="28">
        <f t="shared" si="11"/>
        <v>0</v>
      </c>
      <c r="R28" s="28">
        <f t="shared" si="12"/>
        <v>0</v>
      </c>
      <c r="S28" s="28">
        <f t="shared" si="13"/>
        <v>0</v>
      </c>
      <c r="T28" s="28">
        <f t="shared" si="14"/>
        <v>0</v>
      </c>
      <c r="U28" s="28">
        <f t="shared" si="15"/>
        <v>0</v>
      </c>
      <c r="V28" s="28">
        <f t="shared" si="16"/>
        <v>0</v>
      </c>
      <c r="W28" s="4">
        <f t="shared" si="17"/>
        <v>483278565.05918497</v>
      </c>
      <c r="X28" s="24">
        <f t="shared" si="18"/>
        <v>0</v>
      </c>
      <c r="Y28" s="27">
        <f t="shared" si="19"/>
        <v>6721434.9408150315</v>
      </c>
      <c r="Z28" s="28">
        <f t="shared" si="20"/>
        <v>0</v>
      </c>
      <c r="AA28" s="28">
        <f t="shared" si="40"/>
        <v>718145.0220241523</v>
      </c>
      <c r="AB28" s="28">
        <f t="shared" si="21"/>
        <v>9000000</v>
      </c>
      <c r="AC28" s="28">
        <f t="shared" si="22"/>
        <v>315000.00000000006</v>
      </c>
      <c r="AD28" s="28">
        <f t="shared" si="41"/>
        <v>646596.0364311198</v>
      </c>
      <c r="AE28" s="28">
        <f t="shared" si="23"/>
        <v>0</v>
      </c>
      <c r="AF28" s="28">
        <f t="shared" si="24"/>
        <v>0</v>
      </c>
      <c r="AG28" s="28">
        <f t="shared" si="42"/>
        <v>0</v>
      </c>
      <c r="AH28" s="28">
        <f t="shared" si="25"/>
        <v>0</v>
      </c>
      <c r="AI28" s="28">
        <f t="shared" si="26"/>
        <v>0</v>
      </c>
      <c r="AJ28" s="28">
        <f t="shared" si="43"/>
        <v>0</v>
      </c>
      <c r="AK28" s="28">
        <f t="shared" si="27"/>
        <v>0</v>
      </c>
      <c r="AL28" s="28">
        <f t="shared" si="28"/>
        <v>0</v>
      </c>
      <c r="AM28" s="28">
        <f t="shared" si="44"/>
        <v>0</v>
      </c>
      <c r="AN28" s="28">
        <f t="shared" si="29"/>
        <v>0</v>
      </c>
      <c r="AO28" s="28">
        <f t="shared" si="30"/>
        <v>0</v>
      </c>
      <c r="AP28" s="28">
        <f t="shared" si="45"/>
        <v>0</v>
      </c>
      <c r="AQ28" s="4">
        <f t="shared" si="31"/>
        <v>15721434.940815032</v>
      </c>
      <c r="AR28" s="24">
        <f t="shared" si="32"/>
        <v>315000.00000000006</v>
      </c>
      <c r="AS28" s="24">
        <f t="shared" si="33"/>
        <v>1364741.058455272</v>
      </c>
    </row>
    <row r="29" spans="2:45" ht="12.75">
      <c r="B29" s="33">
        <f t="shared" si="3"/>
        <v>500</v>
      </c>
      <c r="C29" s="23">
        <f t="shared" si="46"/>
        <v>500000000</v>
      </c>
      <c r="D29" s="24">
        <f t="shared" si="34"/>
        <v>1333107.2730012732</v>
      </c>
      <c r="E29" s="24">
        <f t="shared" si="35"/>
        <v>350000.00000000006</v>
      </c>
      <c r="F29" s="25">
        <f t="shared" si="36"/>
        <v>484247059.17754006</v>
      </c>
      <c r="G29" s="83">
        <f t="shared" si="37"/>
        <v>0</v>
      </c>
      <c r="H29" s="6">
        <f t="shared" si="38"/>
        <v>0.035</v>
      </c>
      <c r="I29" s="26">
        <f t="shared" si="4"/>
        <v>-0.101059668683592</v>
      </c>
      <c r="J29" s="30">
        <f t="shared" si="39"/>
        <v>0.311330048929624</v>
      </c>
      <c r="K29" s="27">
        <f t="shared" si="5"/>
        <v>484247059.17754006</v>
      </c>
      <c r="L29" s="28">
        <f t="shared" si="6"/>
        <v>0</v>
      </c>
      <c r="M29" s="28">
        <f t="shared" si="7"/>
        <v>0</v>
      </c>
      <c r="N29" s="28">
        <f t="shared" si="8"/>
        <v>0</v>
      </c>
      <c r="O29" s="28">
        <f t="shared" si="9"/>
        <v>0</v>
      </c>
      <c r="P29" s="28">
        <f t="shared" si="10"/>
        <v>0</v>
      </c>
      <c r="Q29" s="28">
        <f t="shared" si="11"/>
        <v>0</v>
      </c>
      <c r="R29" s="28">
        <f t="shared" si="12"/>
        <v>0</v>
      </c>
      <c r="S29" s="28">
        <f t="shared" si="13"/>
        <v>0</v>
      </c>
      <c r="T29" s="28">
        <f t="shared" si="14"/>
        <v>0</v>
      </c>
      <c r="U29" s="28">
        <f t="shared" si="15"/>
        <v>0</v>
      </c>
      <c r="V29" s="28">
        <f t="shared" si="16"/>
        <v>0</v>
      </c>
      <c r="W29" s="4">
        <f t="shared" si="17"/>
        <v>484247059.17754006</v>
      </c>
      <c r="X29" s="24">
        <f t="shared" si="18"/>
        <v>0</v>
      </c>
      <c r="Y29" s="27">
        <f t="shared" si="19"/>
        <v>5752940.822459936</v>
      </c>
      <c r="Z29" s="28">
        <f t="shared" si="20"/>
        <v>0</v>
      </c>
      <c r="AA29" s="28">
        <f t="shared" si="40"/>
        <v>614667.2325222511</v>
      </c>
      <c r="AB29" s="28">
        <f t="shared" si="21"/>
        <v>10000000</v>
      </c>
      <c r="AC29" s="28">
        <f t="shared" si="22"/>
        <v>350000.00000000006</v>
      </c>
      <c r="AD29" s="28">
        <f t="shared" si="41"/>
        <v>718440.040479022</v>
      </c>
      <c r="AE29" s="28">
        <f t="shared" si="23"/>
        <v>0</v>
      </c>
      <c r="AF29" s="28">
        <f t="shared" si="24"/>
        <v>0</v>
      </c>
      <c r="AG29" s="28">
        <f t="shared" si="42"/>
        <v>0</v>
      </c>
      <c r="AH29" s="28">
        <f t="shared" si="25"/>
        <v>0</v>
      </c>
      <c r="AI29" s="28">
        <f t="shared" si="26"/>
        <v>0</v>
      </c>
      <c r="AJ29" s="28">
        <f t="shared" si="43"/>
        <v>0</v>
      </c>
      <c r="AK29" s="28">
        <f t="shared" si="27"/>
        <v>0</v>
      </c>
      <c r="AL29" s="28">
        <f t="shared" si="28"/>
        <v>0</v>
      </c>
      <c r="AM29" s="28">
        <f t="shared" si="44"/>
        <v>0</v>
      </c>
      <c r="AN29" s="28">
        <f t="shared" si="29"/>
        <v>0</v>
      </c>
      <c r="AO29" s="28">
        <f t="shared" si="30"/>
        <v>0</v>
      </c>
      <c r="AP29" s="28">
        <f t="shared" si="45"/>
        <v>0</v>
      </c>
      <c r="AQ29" s="4">
        <f t="shared" si="31"/>
        <v>15752940.822459936</v>
      </c>
      <c r="AR29" s="24">
        <f t="shared" si="32"/>
        <v>350000.00000000006</v>
      </c>
      <c r="AS29" s="24">
        <f t="shared" si="33"/>
        <v>1333107.2730012732</v>
      </c>
    </row>
    <row r="30" spans="2:45" ht="12.75">
      <c r="B30" s="33">
        <f t="shared" si="3"/>
        <v>501</v>
      </c>
      <c r="C30" s="23">
        <f t="shared" si="46"/>
        <v>501000000</v>
      </c>
      <c r="D30" s="24">
        <f t="shared" si="34"/>
        <v>1301473.487547274</v>
      </c>
      <c r="E30" s="24">
        <f t="shared" si="35"/>
        <v>385000.00000000006</v>
      </c>
      <c r="F30" s="25">
        <f t="shared" si="36"/>
        <v>485215553.29589516</v>
      </c>
      <c r="G30" s="83">
        <f t="shared" si="37"/>
        <v>0</v>
      </c>
      <c r="H30" s="6">
        <f t="shared" si="38"/>
        <v>0.035</v>
      </c>
      <c r="I30" s="26">
        <f t="shared" si="4"/>
        <v>-0.101059668683592</v>
      </c>
      <c r="J30" s="30">
        <f t="shared" si="39"/>
        <v>0.311330048929624</v>
      </c>
      <c r="K30" s="27">
        <f t="shared" si="5"/>
        <v>485215553.29589516</v>
      </c>
      <c r="L30" s="28">
        <f t="shared" si="6"/>
        <v>0</v>
      </c>
      <c r="M30" s="28">
        <f t="shared" si="7"/>
        <v>0</v>
      </c>
      <c r="N30" s="28">
        <f t="shared" si="8"/>
        <v>0</v>
      </c>
      <c r="O30" s="28">
        <f t="shared" si="9"/>
        <v>0</v>
      </c>
      <c r="P30" s="28">
        <f t="shared" si="10"/>
        <v>0</v>
      </c>
      <c r="Q30" s="28">
        <f t="shared" si="11"/>
        <v>0</v>
      </c>
      <c r="R30" s="28">
        <f t="shared" si="12"/>
        <v>0</v>
      </c>
      <c r="S30" s="28">
        <f t="shared" si="13"/>
        <v>0</v>
      </c>
      <c r="T30" s="28">
        <f t="shared" si="14"/>
        <v>0</v>
      </c>
      <c r="U30" s="28">
        <f t="shared" si="15"/>
        <v>0</v>
      </c>
      <c r="V30" s="28">
        <f t="shared" si="16"/>
        <v>0</v>
      </c>
      <c r="W30" s="4">
        <f t="shared" si="17"/>
        <v>485215553.29589516</v>
      </c>
      <c r="X30" s="24">
        <f t="shared" si="18"/>
        <v>0</v>
      </c>
      <c r="Y30" s="27">
        <f t="shared" si="19"/>
        <v>4784446.704104841</v>
      </c>
      <c r="Z30" s="28">
        <f t="shared" si="20"/>
        <v>0</v>
      </c>
      <c r="AA30" s="28">
        <f t="shared" si="40"/>
        <v>511189.44302034983</v>
      </c>
      <c r="AB30" s="28">
        <f t="shared" si="21"/>
        <v>11000000</v>
      </c>
      <c r="AC30" s="28">
        <f t="shared" si="22"/>
        <v>385000.00000000006</v>
      </c>
      <c r="AD30" s="28">
        <f t="shared" si="41"/>
        <v>790284.0445269241</v>
      </c>
      <c r="AE30" s="28">
        <f t="shared" si="23"/>
        <v>0</v>
      </c>
      <c r="AF30" s="28">
        <f t="shared" si="24"/>
        <v>0</v>
      </c>
      <c r="AG30" s="28">
        <f t="shared" si="42"/>
        <v>0</v>
      </c>
      <c r="AH30" s="28">
        <f t="shared" si="25"/>
        <v>0</v>
      </c>
      <c r="AI30" s="28">
        <f t="shared" si="26"/>
        <v>0</v>
      </c>
      <c r="AJ30" s="28">
        <f t="shared" si="43"/>
        <v>0</v>
      </c>
      <c r="AK30" s="28">
        <f t="shared" si="27"/>
        <v>0</v>
      </c>
      <c r="AL30" s="28">
        <f t="shared" si="28"/>
        <v>0</v>
      </c>
      <c r="AM30" s="28">
        <f t="shared" si="44"/>
        <v>0</v>
      </c>
      <c r="AN30" s="28">
        <f t="shared" si="29"/>
        <v>0</v>
      </c>
      <c r="AO30" s="28">
        <f t="shared" si="30"/>
        <v>0</v>
      </c>
      <c r="AP30" s="28">
        <f t="shared" si="45"/>
        <v>0</v>
      </c>
      <c r="AQ30" s="4">
        <f t="shared" si="31"/>
        <v>15784446.70410484</v>
      </c>
      <c r="AR30" s="24">
        <f t="shared" si="32"/>
        <v>385000.00000000006</v>
      </c>
      <c r="AS30" s="24">
        <f t="shared" si="33"/>
        <v>1301473.487547274</v>
      </c>
    </row>
    <row r="31" spans="2:45" ht="12.75">
      <c r="B31" s="33">
        <f t="shared" si="3"/>
        <v>502</v>
      </c>
      <c r="C31" s="23">
        <f t="shared" si="46"/>
        <v>502000000</v>
      </c>
      <c r="D31" s="24">
        <f t="shared" si="34"/>
        <v>1269839.7020932748</v>
      </c>
      <c r="E31" s="24">
        <f t="shared" si="35"/>
        <v>420000.00000000006</v>
      </c>
      <c r="F31" s="25">
        <f t="shared" si="36"/>
        <v>486184047.41425025</v>
      </c>
      <c r="G31" s="83">
        <f t="shared" si="37"/>
        <v>0</v>
      </c>
      <c r="H31" s="6">
        <f t="shared" si="38"/>
        <v>0.035</v>
      </c>
      <c r="I31" s="26">
        <f t="shared" si="4"/>
        <v>-0.101059668683592</v>
      </c>
      <c r="J31" s="30">
        <f t="shared" si="39"/>
        <v>0.311330048929624</v>
      </c>
      <c r="K31" s="27">
        <f t="shared" si="5"/>
        <v>486184047.41425025</v>
      </c>
      <c r="L31" s="28">
        <f t="shared" si="6"/>
        <v>0</v>
      </c>
      <c r="M31" s="28">
        <f t="shared" si="7"/>
        <v>0</v>
      </c>
      <c r="N31" s="28">
        <f t="shared" si="8"/>
        <v>0</v>
      </c>
      <c r="O31" s="28">
        <f t="shared" si="9"/>
        <v>0</v>
      </c>
      <c r="P31" s="28">
        <f t="shared" si="10"/>
        <v>0</v>
      </c>
      <c r="Q31" s="28">
        <f t="shared" si="11"/>
        <v>0</v>
      </c>
      <c r="R31" s="28">
        <f t="shared" si="12"/>
        <v>0</v>
      </c>
      <c r="S31" s="28">
        <f t="shared" si="13"/>
        <v>0</v>
      </c>
      <c r="T31" s="28">
        <f t="shared" si="14"/>
        <v>0</v>
      </c>
      <c r="U31" s="28">
        <f t="shared" si="15"/>
        <v>0</v>
      </c>
      <c r="V31" s="28">
        <f t="shared" si="16"/>
        <v>0</v>
      </c>
      <c r="W31" s="4">
        <f t="shared" si="17"/>
        <v>486184047.41425025</v>
      </c>
      <c r="X31" s="24">
        <f t="shared" si="18"/>
        <v>0</v>
      </c>
      <c r="Y31" s="27">
        <f t="shared" si="19"/>
        <v>3815952.5857497454</v>
      </c>
      <c r="Z31" s="28">
        <f t="shared" si="20"/>
        <v>0</v>
      </c>
      <c r="AA31" s="28">
        <f t="shared" si="40"/>
        <v>407711.6535184486</v>
      </c>
      <c r="AB31" s="28">
        <f t="shared" si="21"/>
        <v>12000000</v>
      </c>
      <c r="AC31" s="28">
        <f t="shared" si="22"/>
        <v>420000.00000000006</v>
      </c>
      <c r="AD31" s="28">
        <f t="shared" si="41"/>
        <v>862128.0485748263</v>
      </c>
      <c r="AE31" s="28">
        <f t="shared" si="23"/>
        <v>0</v>
      </c>
      <c r="AF31" s="28">
        <f t="shared" si="24"/>
        <v>0</v>
      </c>
      <c r="AG31" s="28">
        <f t="shared" si="42"/>
        <v>0</v>
      </c>
      <c r="AH31" s="28">
        <f t="shared" si="25"/>
        <v>0</v>
      </c>
      <c r="AI31" s="28">
        <f t="shared" si="26"/>
        <v>0</v>
      </c>
      <c r="AJ31" s="28">
        <f t="shared" si="43"/>
        <v>0</v>
      </c>
      <c r="AK31" s="28">
        <f t="shared" si="27"/>
        <v>0</v>
      </c>
      <c r="AL31" s="28">
        <f t="shared" si="28"/>
        <v>0</v>
      </c>
      <c r="AM31" s="28">
        <f t="shared" si="44"/>
        <v>0</v>
      </c>
      <c r="AN31" s="28">
        <f t="shared" si="29"/>
        <v>0</v>
      </c>
      <c r="AO31" s="28">
        <f t="shared" si="30"/>
        <v>0</v>
      </c>
      <c r="AP31" s="28">
        <f t="shared" si="45"/>
        <v>0</v>
      </c>
      <c r="AQ31" s="4">
        <f t="shared" si="31"/>
        <v>15815952.585749745</v>
      </c>
      <c r="AR31" s="24">
        <f t="shared" si="32"/>
        <v>420000.00000000006</v>
      </c>
      <c r="AS31" s="24">
        <f t="shared" si="33"/>
        <v>1269839.7020932748</v>
      </c>
    </row>
    <row r="32" spans="2:45" ht="12.75">
      <c r="B32" s="33">
        <f t="shared" si="3"/>
        <v>503</v>
      </c>
      <c r="C32" s="23">
        <f t="shared" si="46"/>
        <v>503000000</v>
      </c>
      <c r="D32" s="24">
        <f t="shared" si="34"/>
        <v>1238205.9166392824</v>
      </c>
      <c r="E32" s="24">
        <f t="shared" si="35"/>
        <v>455000.00000000006</v>
      </c>
      <c r="F32" s="25">
        <f t="shared" si="36"/>
        <v>487152541.5326053</v>
      </c>
      <c r="G32" s="83">
        <f t="shared" si="37"/>
        <v>0</v>
      </c>
      <c r="H32" s="6">
        <f t="shared" si="38"/>
        <v>0.035</v>
      </c>
      <c r="I32" s="26">
        <f t="shared" si="4"/>
        <v>-0.101059668683592</v>
      </c>
      <c r="J32" s="30">
        <f t="shared" si="39"/>
        <v>0.311330048929624</v>
      </c>
      <c r="K32" s="27">
        <f t="shared" si="5"/>
        <v>487152541.5326053</v>
      </c>
      <c r="L32" s="28">
        <f t="shared" si="6"/>
        <v>0</v>
      </c>
      <c r="M32" s="28">
        <f t="shared" si="7"/>
        <v>0</v>
      </c>
      <c r="N32" s="28">
        <f t="shared" si="8"/>
        <v>0</v>
      </c>
      <c r="O32" s="28">
        <f t="shared" si="9"/>
        <v>0</v>
      </c>
      <c r="P32" s="28">
        <f t="shared" si="10"/>
        <v>0</v>
      </c>
      <c r="Q32" s="28">
        <f t="shared" si="11"/>
        <v>0</v>
      </c>
      <c r="R32" s="28">
        <f t="shared" si="12"/>
        <v>0</v>
      </c>
      <c r="S32" s="28">
        <f t="shared" si="13"/>
        <v>0</v>
      </c>
      <c r="T32" s="28">
        <f t="shared" si="14"/>
        <v>0</v>
      </c>
      <c r="U32" s="28">
        <f t="shared" si="15"/>
        <v>0</v>
      </c>
      <c r="V32" s="28">
        <f t="shared" si="16"/>
        <v>0</v>
      </c>
      <c r="W32" s="4">
        <f t="shared" si="17"/>
        <v>487152541.5326053</v>
      </c>
      <c r="X32" s="24">
        <f t="shared" si="18"/>
        <v>0</v>
      </c>
      <c r="Y32" s="27">
        <f t="shared" si="19"/>
        <v>2847458.4673947096</v>
      </c>
      <c r="Z32" s="28">
        <f t="shared" si="20"/>
        <v>0</v>
      </c>
      <c r="AA32" s="28">
        <f t="shared" si="40"/>
        <v>304233.8640165537</v>
      </c>
      <c r="AB32" s="28">
        <f t="shared" si="21"/>
        <v>13000000</v>
      </c>
      <c r="AC32" s="28">
        <f t="shared" si="22"/>
        <v>455000.00000000006</v>
      </c>
      <c r="AD32" s="28">
        <f t="shared" si="41"/>
        <v>933972.0526227286</v>
      </c>
      <c r="AE32" s="28">
        <f t="shared" si="23"/>
        <v>0</v>
      </c>
      <c r="AF32" s="28">
        <f t="shared" si="24"/>
        <v>0</v>
      </c>
      <c r="AG32" s="28">
        <f t="shared" si="42"/>
        <v>0</v>
      </c>
      <c r="AH32" s="28">
        <f t="shared" si="25"/>
        <v>0</v>
      </c>
      <c r="AI32" s="28">
        <f t="shared" si="26"/>
        <v>0</v>
      </c>
      <c r="AJ32" s="28">
        <f t="shared" si="43"/>
        <v>0</v>
      </c>
      <c r="AK32" s="28">
        <f t="shared" si="27"/>
        <v>0</v>
      </c>
      <c r="AL32" s="28">
        <f t="shared" si="28"/>
        <v>0</v>
      </c>
      <c r="AM32" s="28">
        <f t="shared" si="44"/>
        <v>0</v>
      </c>
      <c r="AN32" s="28">
        <f t="shared" si="29"/>
        <v>0</v>
      </c>
      <c r="AO32" s="28">
        <f t="shared" si="30"/>
        <v>0</v>
      </c>
      <c r="AP32" s="28">
        <f t="shared" si="45"/>
        <v>0</v>
      </c>
      <c r="AQ32" s="4">
        <f t="shared" si="31"/>
        <v>15847458.46739471</v>
      </c>
      <c r="AR32" s="24">
        <f t="shared" si="32"/>
        <v>455000.00000000006</v>
      </c>
      <c r="AS32" s="24">
        <f t="shared" si="33"/>
        <v>1238205.9166392824</v>
      </c>
    </row>
    <row r="33" spans="2:45" ht="12.75">
      <c r="B33" s="33">
        <f t="shared" si="3"/>
        <v>504</v>
      </c>
      <c r="C33" s="23">
        <f t="shared" si="46"/>
        <v>504000000</v>
      </c>
      <c r="D33" s="24">
        <f t="shared" si="34"/>
        <v>1206572.1311852832</v>
      </c>
      <c r="E33" s="24">
        <f t="shared" si="35"/>
        <v>490000.00000000006</v>
      </c>
      <c r="F33" s="25">
        <f t="shared" si="36"/>
        <v>488121035.6509604</v>
      </c>
      <c r="G33" s="83">
        <f t="shared" si="37"/>
        <v>0</v>
      </c>
      <c r="H33" s="6">
        <f t="shared" si="38"/>
        <v>0.035</v>
      </c>
      <c r="I33" s="26">
        <f t="shared" si="4"/>
        <v>-0.101059668683592</v>
      </c>
      <c r="J33" s="30">
        <f t="shared" si="39"/>
        <v>0.311330048929624</v>
      </c>
      <c r="K33" s="27">
        <f t="shared" si="5"/>
        <v>488121035.6509604</v>
      </c>
      <c r="L33" s="28">
        <f t="shared" si="6"/>
        <v>0</v>
      </c>
      <c r="M33" s="28">
        <f t="shared" si="7"/>
        <v>0</v>
      </c>
      <c r="N33" s="28">
        <f t="shared" si="8"/>
        <v>0</v>
      </c>
      <c r="O33" s="28">
        <f t="shared" si="9"/>
        <v>0</v>
      </c>
      <c r="P33" s="28">
        <f t="shared" si="10"/>
        <v>0</v>
      </c>
      <c r="Q33" s="28">
        <f t="shared" si="11"/>
        <v>0</v>
      </c>
      <c r="R33" s="28">
        <f t="shared" si="12"/>
        <v>0</v>
      </c>
      <c r="S33" s="28">
        <f t="shared" si="13"/>
        <v>0</v>
      </c>
      <c r="T33" s="28">
        <f t="shared" si="14"/>
        <v>0</v>
      </c>
      <c r="U33" s="28">
        <f t="shared" si="15"/>
        <v>0</v>
      </c>
      <c r="V33" s="28">
        <f t="shared" si="16"/>
        <v>0</v>
      </c>
      <c r="W33" s="4">
        <f t="shared" si="17"/>
        <v>488121035.6509604</v>
      </c>
      <c r="X33" s="24">
        <f t="shared" si="18"/>
        <v>0</v>
      </c>
      <c r="Y33" s="27">
        <f t="shared" si="19"/>
        <v>1878964.3490396142</v>
      </c>
      <c r="Z33" s="28">
        <f t="shared" si="20"/>
        <v>0</v>
      </c>
      <c r="AA33" s="28">
        <f t="shared" si="40"/>
        <v>200756.07451465243</v>
      </c>
      <c r="AB33" s="28">
        <f t="shared" si="21"/>
        <v>14000000</v>
      </c>
      <c r="AC33" s="28">
        <f t="shared" si="22"/>
        <v>490000.00000000006</v>
      </c>
      <c r="AD33" s="28">
        <f t="shared" si="41"/>
        <v>1005816.0566706308</v>
      </c>
      <c r="AE33" s="28">
        <f t="shared" si="23"/>
        <v>0</v>
      </c>
      <c r="AF33" s="28">
        <f t="shared" si="24"/>
        <v>0</v>
      </c>
      <c r="AG33" s="28">
        <f t="shared" si="42"/>
        <v>0</v>
      </c>
      <c r="AH33" s="28">
        <f t="shared" si="25"/>
        <v>0</v>
      </c>
      <c r="AI33" s="28">
        <f t="shared" si="26"/>
        <v>0</v>
      </c>
      <c r="AJ33" s="28">
        <f t="shared" si="43"/>
        <v>0</v>
      </c>
      <c r="AK33" s="28">
        <f t="shared" si="27"/>
        <v>0</v>
      </c>
      <c r="AL33" s="28">
        <f t="shared" si="28"/>
        <v>0</v>
      </c>
      <c r="AM33" s="28">
        <f t="shared" si="44"/>
        <v>0</v>
      </c>
      <c r="AN33" s="28">
        <f t="shared" si="29"/>
        <v>0</v>
      </c>
      <c r="AO33" s="28">
        <f t="shared" si="30"/>
        <v>0</v>
      </c>
      <c r="AP33" s="28">
        <f t="shared" si="45"/>
        <v>0</v>
      </c>
      <c r="AQ33" s="4">
        <f t="shared" si="31"/>
        <v>15878964.349039614</v>
      </c>
      <c r="AR33" s="24">
        <f t="shared" si="32"/>
        <v>490000.00000000006</v>
      </c>
      <c r="AS33" s="24">
        <f t="shared" si="33"/>
        <v>1206572.1311852832</v>
      </c>
    </row>
    <row r="34" spans="2:45" ht="12.75">
      <c r="B34" s="33">
        <f t="shared" si="3"/>
        <v>505</v>
      </c>
      <c r="C34" s="23">
        <f t="shared" si="46"/>
        <v>505000000</v>
      </c>
      <c r="D34" s="24">
        <f t="shared" si="34"/>
        <v>1174938.345731284</v>
      </c>
      <c r="E34" s="24">
        <f t="shared" si="35"/>
        <v>525000</v>
      </c>
      <c r="F34" s="25">
        <f t="shared" si="36"/>
        <v>489089529.7693155</v>
      </c>
      <c r="G34" s="83">
        <f t="shared" si="37"/>
        <v>0</v>
      </c>
      <c r="H34" s="6">
        <f t="shared" si="38"/>
        <v>0.035</v>
      </c>
      <c r="I34" s="26">
        <f t="shared" si="4"/>
        <v>-0.101059668683592</v>
      </c>
      <c r="J34" s="30">
        <f t="shared" si="39"/>
        <v>0.311330048929624</v>
      </c>
      <c r="K34" s="27">
        <f t="shared" si="5"/>
        <v>489089529.7693155</v>
      </c>
      <c r="L34" s="28">
        <f t="shared" si="6"/>
        <v>0</v>
      </c>
      <c r="M34" s="28">
        <f t="shared" si="7"/>
        <v>0</v>
      </c>
      <c r="N34" s="28">
        <f t="shared" si="8"/>
        <v>0</v>
      </c>
      <c r="O34" s="28">
        <f t="shared" si="9"/>
        <v>0</v>
      </c>
      <c r="P34" s="28">
        <f t="shared" si="10"/>
        <v>0</v>
      </c>
      <c r="Q34" s="28">
        <f t="shared" si="11"/>
        <v>0</v>
      </c>
      <c r="R34" s="28">
        <f t="shared" si="12"/>
        <v>0</v>
      </c>
      <c r="S34" s="28">
        <f t="shared" si="13"/>
        <v>0</v>
      </c>
      <c r="T34" s="28">
        <f t="shared" si="14"/>
        <v>0</v>
      </c>
      <c r="U34" s="28">
        <f t="shared" si="15"/>
        <v>0</v>
      </c>
      <c r="V34" s="28">
        <f t="shared" si="16"/>
        <v>0</v>
      </c>
      <c r="W34" s="4">
        <f t="shared" si="17"/>
        <v>489089529.7693155</v>
      </c>
      <c r="X34" s="24">
        <f t="shared" si="18"/>
        <v>0</v>
      </c>
      <c r="Y34" s="27">
        <f t="shared" si="19"/>
        <v>910470.2306845188</v>
      </c>
      <c r="Z34" s="28">
        <f t="shared" si="20"/>
        <v>0</v>
      </c>
      <c r="AA34" s="28">
        <f t="shared" si="40"/>
        <v>97278.28501275115</v>
      </c>
      <c r="AB34" s="28">
        <f t="shared" si="21"/>
        <v>15000000</v>
      </c>
      <c r="AC34" s="28">
        <f t="shared" si="22"/>
        <v>525000</v>
      </c>
      <c r="AD34" s="28">
        <f t="shared" si="41"/>
        <v>1077660.060718533</v>
      </c>
      <c r="AE34" s="28">
        <f t="shared" si="23"/>
        <v>0</v>
      </c>
      <c r="AF34" s="28">
        <f t="shared" si="24"/>
        <v>0</v>
      </c>
      <c r="AG34" s="28">
        <f t="shared" si="42"/>
        <v>0</v>
      </c>
      <c r="AH34" s="28">
        <f t="shared" si="25"/>
        <v>0</v>
      </c>
      <c r="AI34" s="28">
        <f t="shared" si="26"/>
        <v>0</v>
      </c>
      <c r="AJ34" s="28">
        <f t="shared" si="43"/>
        <v>0</v>
      </c>
      <c r="AK34" s="28">
        <f t="shared" si="27"/>
        <v>0</v>
      </c>
      <c r="AL34" s="28">
        <f t="shared" si="28"/>
        <v>0</v>
      </c>
      <c r="AM34" s="28">
        <f t="shared" si="44"/>
        <v>0</v>
      </c>
      <c r="AN34" s="28">
        <f t="shared" si="29"/>
        <v>0</v>
      </c>
      <c r="AO34" s="28">
        <f t="shared" si="30"/>
        <v>0</v>
      </c>
      <c r="AP34" s="28">
        <f t="shared" si="45"/>
        <v>0</v>
      </c>
      <c r="AQ34" s="4">
        <f t="shared" si="31"/>
        <v>15910470.230684519</v>
      </c>
      <c r="AR34" s="24">
        <f t="shared" si="32"/>
        <v>525000</v>
      </c>
      <c r="AS34" s="24">
        <f t="shared" si="33"/>
        <v>1174938.345731284</v>
      </c>
    </row>
    <row r="35" spans="2:45" ht="12.75">
      <c r="B35" s="33">
        <f t="shared" si="3"/>
        <v>506</v>
      </c>
      <c r="C35" s="23">
        <f t="shared" si="46"/>
        <v>506000000</v>
      </c>
      <c r="D35" s="24">
        <f t="shared" si="34"/>
        <v>1421718.3643636438</v>
      </c>
      <c r="E35" s="24">
        <f t="shared" si="35"/>
        <v>565000</v>
      </c>
      <c r="F35" s="25">
        <f t="shared" si="36"/>
        <v>487405429.5131721</v>
      </c>
      <c r="G35" s="83">
        <f t="shared" si="37"/>
        <v>0</v>
      </c>
      <c r="H35" s="6">
        <f t="shared" si="38"/>
        <v>0.04</v>
      </c>
      <c r="I35" s="26">
        <f t="shared" si="4"/>
        <v>-0.11549676420981941</v>
      </c>
      <c r="J35" s="30">
        <f t="shared" si="39"/>
        <v>0.306330048929624</v>
      </c>
      <c r="K35" s="27">
        <f t="shared" si="5"/>
        <v>487405429.5131721</v>
      </c>
      <c r="L35" s="28">
        <f t="shared" si="6"/>
        <v>0</v>
      </c>
      <c r="M35" s="28">
        <f t="shared" si="7"/>
        <v>0</v>
      </c>
      <c r="N35" s="28">
        <f t="shared" si="8"/>
        <v>0</v>
      </c>
      <c r="O35" s="28">
        <f t="shared" si="9"/>
        <v>0</v>
      </c>
      <c r="P35" s="28">
        <f t="shared" si="10"/>
        <v>0</v>
      </c>
      <c r="Q35" s="28">
        <f t="shared" si="11"/>
        <v>0</v>
      </c>
      <c r="R35" s="28">
        <f t="shared" si="12"/>
        <v>0</v>
      </c>
      <c r="S35" s="28">
        <f t="shared" si="13"/>
        <v>0</v>
      </c>
      <c r="T35" s="28">
        <f t="shared" si="14"/>
        <v>0</v>
      </c>
      <c r="U35" s="28">
        <f t="shared" si="15"/>
        <v>0</v>
      </c>
      <c r="V35" s="28">
        <f t="shared" si="16"/>
        <v>0</v>
      </c>
      <c r="W35" s="4">
        <f t="shared" si="17"/>
        <v>487405429.5131721</v>
      </c>
      <c r="X35" s="24">
        <f t="shared" si="18"/>
        <v>0</v>
      </c>
      <c r="Y35" s="27">
        <f t="shared" si="19"/>
        <v>2594570.48682791</v>
      </c>
      <c r="Z35" s="28">
        <f t="shared" si="20"/>
        <v>0</v>
      </c>
      <c r="AA35" s="28">
        <f t="shared" si="40"/>
        <v>277214.29959720874</v>
      </c>
      <c r="AB35" s="28">
        <f t="shared" si="21"/>
        <v>15000000</v>
      </c>
      <c r="AC35" s="28">
        <f t="shared" si="22"/>
        <v>525000</v>
      </c>
      <c r="AD35" s="28">
        <f t="shared" si="41"/>
        <v>1077660.060718533</v>
      </c>
      <c r="AE35" s="28">
        <f t="shared" si="23"/>
        <v>1000000</v>
      </c>
      <c r="AF35" s="28">
        <f t="shared" si="24"/>
        <v>40000</v>
      </c>
      <c r="AG35" s="28">
        <f t="shared" si="42"/>
        <v>66844.0040479022</v>
      </c>
      <c r="AH35" s="28">
        <f t="shared" si="25"/>
        <v>0</v>
      </c>
      <c r="AI35" s="28">
        <f t="shared" si="26"/>
        <v>0</v>
      </c>
      <c r="AJ35" s="28">
        <f t="shared" si="43"/>
        <v>0</v>
      </c>
      <c r="AK35" s="28">
        <f t="shared" si="27"/>
        <v>0</v>
      </c>
      <c r="AL35" s="28">
        <f t="shared" si="28"/>
        <v>0</v>
      </c>
      <c r="AM35" s="28">
        <f t="shared" si="44"/>
        <v>0</v>
      </c>
      <c r="AN35" s="28">
        <f t="shared" si="29"/>
        <v>0</v>
      </c>
      <c r="AO35" s="28">
        <f t="shared" si="30"/>
        <v>0</v>
      </c>
      <c r="AP35" s="28">
        <f t="shared" si="45"/>
        <v>0</v>
      </c>
      <c r="AQ35" s="4">
        <f t="shared" si="31"/>
        <v>18594570.48682791</v>
      </c>
      <c r="AR35" s="24">
        <f t="shared" si="32"/>
        <v>565000</v>
      </c>
      <c r="AS35" s="24">
        <f t="shared" si="33"/>
        <v>1421718.3643636438</v>
      </c>
    </row>
    <row r="36" spans="2:45" ht="12.75">
      <c r="B36" s="33">
        <f t="shared" si="3"/>
        <v>507</v>
      </c>
      <c r="C36" s="23">
        <f t="shared" si="46"/>
        <v>507000000</v>
      </c>
      <c r="D36" s="24">
        <f t="shared" si="34"/>
        <v>1385644.6852418333</v>
      </c>
      <c r="E36" s="24">
        <f t="shared" si="35"/>
        <v>605000</v>
      </c>
      <c r="F36" s="25">
        <f t="shared" si="36"/>
        <v>488368681.35015464</v>
      </c>
      <c r="G36" s="83">
        <f t="shared" si="37"/>
        <v>0</v>
      </c>
      <c r="H36" s="6">
        <f t="shared" si="38"/>
        <v>0.04</v>
      </c>
      <c r="I36" s="26">
        <f t="shared" si="4"/>
        <v>-0.11549676420981941</v>
      </c>
      <c r="J36" s="30">
        <f t="shared" si="39"/>
        <v>0.306330048929624</v>
      </c>
      <c r="K36" s="27">
        <f t="shared" si="5"/>
        <v>488368681.35015464</v>
      </c>
      <c r="L36" s="28">
        <f t="shared" si="6"/>
        <v>0</v>
      </c>
      <c r="M36" s="28">
        <f t="shared" si="7"/>
        <v>0</v>
      </c>
      <c r="N36" s="28">
        <f t="shared" si="8"/>
        <v>0</v>
      </c>
      <c r="O36" s="28">
        <f t="shared" si="9"/>
        <v>0</v>
      </c>
      <c r="P36" s="28">
        <f t="shared" si="10"/>
        <v>0</v>
      </c>
      <c r="Q36" s="28">
        <f t="shared" si="11"/>
        <v>0</v>
      </c>
      <c r="R36" s="28">
        <f t="shared" si="12"/>
        <v>0</v>
      </c>
      <c r="S36" s="28">
        <f t="shared" si="13"/>
        <v>0</v>
      </c>
      <c r="T36" s="28">
        <f t="shared" si="14"/>
        <v>0</v>
      </c>
      <c r="U36" s="28">
        <f t="shared" si="15"/>
        <v>0</v>
      </c>
      <c r="V36" s="28">
        <f t="shared" si="16"/>
        <v>0</v>
      </c>
      <c r="W36" s="4">
        <f t="shared" si="17"/>
        <v>488368681.35015464</v>
      </c>
      <c r="X36" s="24">
        <f t="shared" si="18"/>
        <v>0</v>
      </c>
      <c r="Y36" s="27">
        <f t="shared" si="19"/>
        <v>1631318.6498453617</v>
      </c>
      <c r="Z36" s="28">
        <f t="shared" si="20"/>
        <v>0</v>
      </c>
      <c r="AA36" s="28">
        <f t="shared" si="40"/>
        <v>174296.61642749613</v>
      </c>
      <c r="AB36" s="28">
        <f t="shared" si="21"/>
        <v>15000000</v>
      </c>
      <c r="AC36" s="28">
        <f t="shared" si="22"/>
        <v>525000</v>
      </c>
      <c r="AD36" s="28">
        <f t="shared" si="41"/>
        <v>1077660.060718533</v>
      </c>
      <c r="AE36" s="28">
        <f t="shared" si="23"/>
        <v>2000000</v>
      </c>
      <c r="AF36" s="28">
        <f t="shared" si="24"/>
        <v>80000</v>
      </c>
      <c r="AG36" s="28">
        <f t="shared" si="42"/>
        <v>133688.0080958044</v>
      </c>
      <c r="AH36" s="28">
        <f t="shared" si="25"/>
        <v>0</v>
      </c>
      <c r="AI36" s="28">
        <f t="shared" si="26"/>
        <v>0</v>
      </c>
      <c r="AJ36" s="28">
        <f t="shared" si="43"/>
        <v>0</v>
      </c>
      <c r="AK36" s="28">
        <f t="shared" si="27"/>
        <v>0</v>
      </c>
      <c r="AL36" s="28">
        <f t="shared" si="28"/>
        <v>0</v>
      </c>
      <c r="AM36" s="28">
        <f t="shared" si="44"/>
        <v>0</v>
      </c>
      <c r="AN36" s="28">
        <f t="shared" si="29"/>
        <v>0</v>
      </c>
      <c r="AO36" s="28">
        <f t="shared" si="30"/>
        <v>0</v>
      </c>
      <c r="AP36" s="28">
        <f t="shared" si="45"/>
        <v>0</v>
      </c>
      <c r="AQ36" s="4">
        <f t="shared" si="31"/>
        <v>18631318.64984536</v>
      </c>
      <c r="AR36" s="24">
        <f t="shared" si="32"/>
        <v>605000</v>
      </c>
      <c r="AS36" s="24">
        <f t="shared" si="33"/>
        <v>1385644.6852418333</v>
      </c>
    </row>
    <row r="37" spans="2:45" ht="12.75">
      <c r="B37" s="33">
        <f t="shared" si="3"/>
        <v>508</v>
      </c>
      <c r="C37" s="23">
        <f t="shared" si="46"/>
        <v>508000000</v>
      </c>
      <c r="D37" s="24">
        <f t="shared" si="34"/>
        <v>1349571.006120023</v>
      </c>
      <c r="E37" s="24">
        <f t="shared" si="35"/>
        <v>645000</v>
      </c>
      <c r="F37" s="25">
        <f t="shared" si="36"/>
        <v>489331933.1871372</v>
      </c>
      <c r="G37" s="83">
        <f t="shared" si="37"/>
        <v>0</v>
      </c>
      <c r="H37" s="6">
        <f t="shared" si="38"/>
        <v>0.04</v>
      </c>
      <c r="I37" s="26">
        <f t="shared" si="4"/>
        <v>-0.11549676420981941</v>
      </c>
      <c r="J37" s="30">
        <f t="shared" si="39"/>
        <v>0.306330048929624</v>
      </c>
      <c r="K37" s="27">
        <f t="shared" si="5"/>
        <v>489331933.1871372</v>
      </c>
      <c r="L37" s="28">
        <f t="shared" si="6"/>
        <v>0</v>
      </c>
      <c r="M37" s="28">
        <f t="shared" si="7"/>
        <v>0</v>
      </c>
      <c r="N37" s="28">
        <f t="shared" si="8"/>
        <v>0</v>
      </c>
      <c r="O37" s="28">
        <f t="shared" si="9"/>
        <v>0</v>
      </c>
      <c r="P37" s="28">
        <f t="shared" si="10"/>
        <v>0</v>
      </c>
      <c r="Q37" s="28">
        <f t="shared" si="11"/>
        <v>0</v>
      </c>
      <c r="R37" s="28">
        <f t="shared" si="12"/>
        <v>0</v>
      </c>
      <c r="S37" s="28">
        <f t="shared" si="13"/>
        <v>0</v>
      </c>
      <c r="T37" s="28">
        <f t="shared" si="14"/>
        <v>0</v>
      </c>
      <c r="U37" s="28">
        <f t="shared" si="15"/>
        <v>0</v>
      </c>
      <c r="V37" s="28">
        <f t="shared" si="16"/>
        <v>0</v>
      </c>
      <c r="W37" s="4">
        <f t="shared" si="17"/>
        <v>489331933.1871372</v>
      </c>
      <c r="X37" s="24">
        <f t="shared" si="18"/>
        <v>0</v>
      </c>
      <c r="Y37" s="27">
        <f t="shared" si="19"/>
        <v>668066.8128628135</v>
      </c>
      <c r="Z37" s="28">
        <f t="shared" si="20"/>
        <v>0</v>
      </c>
      <c r="AA37" s="28">
        <f t="shared" si="40"/>
        <v>71378.93325778354</v>
      </c>
      <c r="AB37" s="28">
        <f t="shared" si="21"/>
        <v>15000000</v>
      </c>
      <c r="AC37" s="28">
        <f t="shared" si="22"/>
        <v>525000</v>
      </c>
      <c r="AD37" s="28">
        <f t="shared" si="41"/>
        <v>1077660.060718533</v>
      </c>
      <c r="AE37" s="28">
        <f t="shared" si="23"/>
        <v>3000000</v>
      </c>
      <c r="AF37" s="28">
        <f t="shared" si="24"/>
        <v>120000</v>
      </c>
      <c r="AG37" s="28">
        <f t="shared" si="42"/>
        <v>200532.01214370658</v>
      </c>
      <c r="AH37" s="28">
        <f t="shared" si="25"/>
        <v>0</v>
      </c>
      <c r="AI37" s="28">
        <f t="shared" si="26"/>
        <v>0</v>
      </c>
      <c r="AJ37" s="28">
        <f t="shared" si="43"/>
        <v>0</v>
      </c>
      <c r="AK37" s="28">
        <f t="shared" si="27"/>
        <v>0</v>
      </c>
      <c r="AL37" s="28">
        <f t="shared" si="28"/>
        <v>0</v>
      </c>
      <c r="AM37" s="28">
        <f t="shared" si="44"/>
        <v>0</v>
      </c>
      <c r="AN37" s="28">
        <f t="shared" si="29"/>
        <v>0</v>
      </c>
      <c r="AO37" s="28">
        <f t="shared" si="30"/>
        <v>0</v>
      </c>
      <c r="AP37" s="28">
        <f t="shared" si="45"/>
        <v>0</v>
      </c>
      <c r="AQ37" s="4">
        <f t="shared" si="31"/>
        <v>18668066.812862813</v>
      </c>
      <c r="AR37" s="24">
        <f t="shared" si="32"/>
        <v>645000</v>
      </c>
      <c r="AS37" s="24">
        <f t="shared" si="33"/>
        <v>1349571.006120023</v>
      </c>
    </row>
    <row r="38" spans="2:45" ht="12.75">
      <c r="B38" s="33">
        <f t="shared" si="3"/>
        <v>509</v>
      </c>
      <c r="C38" s="23">
        <f t="shared" si="46"/>
        <v>509000000</v>
      </c>
      <c r="D38" s="24">
        <f t="shared" si="34"/>
        <v>1313497.3269982063</v>
      </c>
      <c r="E38" s="24">
        <f t="shared" si="35"/>
        <v>685000</v>
      </c>
      <c r="F38" s="25">
        <f t="shared" si="36"/>
        <v>490295185.0241198</v>
      </c>
      <c r="G38" s="83">
        <f t="shared" si="37"/>
        <v>0</v>
      </c>
      <c r="H38" s="6">
        <f t="shared" si="38"/>
        <v>0.04</v>
      </c>
      <c r="I38" s="26">
        <f t="shared" si="4"/>
        <v>-0.11549676420981941</v>
      </c>
      <c r="J38" s="30">
        <f t="shared" si="39"/>
        <v>0.306330048929624</v>
      </c>
      <c r="K38" s="27">
        <f t="shared" si="5"/>
        <v>490000000</v>
      </c>
      <c r="L38" s="28">
        <f t="shared" si="6"/>
        <v>0</v>
      </c>
      <c r="M38" s="28">
        <f t="shared" si="7"/>
        <v>295185.02411979437</v>
      </c>
      <c r="N38" s="28">
        <f t="shared" si="8"/>
        <v>10331.475844192804</v>
      </c>
      <c r="O38" s="28">
        <f t="shared" si="9"/>
        <v>0</v>
      </c>
      <c r="P38" s="28">
        <f t="shared" si="10"/>
        <v>0</v>
      </c>
      <c r="Q38" s="28">
        <f t="shared" si="11"/>
        <v>0</v>
      </c>
      <c r="R38" s="28">
        <f t="shared" si="12"/>
        <v>0</v>
      </c>
      <c r="S38" s="28">
        <f t="shared" si="13"/>
        <v>0</v>
      </c>
      <c r="T38" s="28">
        <f t="shared" si="14"/>
        <v>0</v>
      </c>
      <c r="U38" s="28">
        <f t="shared" si="15"/>
        <v>0</v>
      </c>
      <c r="V38" s="28">
        <f t="shared" si="16"/>
        <v>0</v>
      </c>
      <c r="W38" s="4">
        <f t="shared" si="17"/>
        <v>490295185.0241198</v>
      </c>
      <c r="X38" s="24">
        <f t="shared" si="18"/>
        <v>10331.475844192804</v>
      </c>
      <c r="Y38" s="27">
        <f t="shared" si="19"/>
        <v>0</v>
      </c>
      <c r="Z38" s="28">
        <f t="shared" si="20"/>
        <v>0</v>
      </c>
      <c r="AA38" s="28">
        <f t="shared" si="40"/>
        <v>0</v>
      </c>
      <c r="AB38" s="28">
        <f t="shared" si="21"/>
        <v>14704814.975880206</v>
      </c>
      <c r="AC38" s="28">
        <f t="shared" si="22"/>
        <v>514668.5241558073</v>
      </c>
      <c r="AD38" s="28">
        <f t="shared" si="41"/>
        <v>1056452.7866507904</v>
      </c>
      <c r="AE38" s="28">
        <f t="shared" si="23"/>
        <v>4000000</v>
      </c>
      <c r="AF38" s="28">
        <f t="shared" si="24"/>
        <v>160000</v>
      </c>
      <c r="AG38" s="28">
        <f t="shared" si="42"/>
        <v>267376.0161916088</v>
      </c>
      <c r="AH38" s="28">
        <f t="shared" si="25"/>
        <v>0</v>
      </c>
      <c r="AI38" s="28">
        <f t="shared" si="26"/>
        <v>0</v>
      </c>
      <c r="AJ38" s="28">
        <f t="shared" si="43"/>
        <v>0</v>
      </c>
      <c r="AK38" s="28">
        <f t="shared" si="27"/>
        <v>0</v>
      </c>
      <c r="AL38" s="28">
        <f t="shared" si="28"/>
        <v>0</v>
      </c>
      <c r="AM38" s="28">
        <f t="shared" si="44"/>
        <v>0</v>
      </c>
      <c r="AN38" s="28">
        <f t="shared" si="29"/>
        <v>0</v>
      </c>
      <c r="AO38" s="28">
        <f t="shared" si="30"/>
        <v>0</v>
      </c>
      <c r="AP38" s="28">
        <f t="shared" si="45"/>
        <v>0</v>
      </c>
      <c r="AQ38" s="4">
        <f t="shared" si="31"/>
        <v>18704814.975880206</v>
      </c>
      <c r="AR38" s="24">
        <f t="shared" si="32"/>
        <v>674668.5241558072</v>
      </c>
      <c r="AS38" s="24">
        <f t="shared" si="33"/>
        <v>1323828.802842399</v>
      </c>
    </row>
    <row r="39" spans="2:45" ht="12.75">
      <c r="B39" s="33">
        <f t="shared" si="3"/>
        <v>510</v>
      </c>
      <c r="C39" s="23">
        <f t="shared" si="46"/>
        <v>510000000</v>
      </c>
      <c r="D39" s="24">
        <f t="shared" si="34"/>
        <v>1277423.6478763958</v>
      </c>
      <c r="E39" s="24">
        <f t="shared" si="35"/>
        <v>725000</v>
      </c>
      <c r="F39" s="25">
        <f t="shared" si="36"/>
        <v>491258436.86110234</v>
      </c>
      <c r="G39" s="83">
        <f t="shared" si="37"/>
        <v>0</v>
      </c>
      <c r="H39" s="6">
        <f t="shared" si="38"/>
        <v>0.04</v>
      </c>
      <c r="I39" s="26">
        <f t="shared" si="4"/>
        <v>-0.11549676420981941</v>
      </c>
      <c r="J39" s="30">
        <f t="shared" si="39"/>
        <v>0.306330048929624</v>
      </c>
      <c r="K39" s="27">
        <f t="shared" si="5"/>
        <v>490000000</v>
      </c>
      <c r="L39" s="28">
        <f t="shared" si="6"/>
        <v>0</v>
      </c>
      <c r="M39" s="28">
        <f t="shared" si="7"/>
        <v>1258436.8611023426</v>
      </c>
      <c r="N39" s="28">
        <f t="shared" si="8"/>
        <v>44045.29013858199</v>
      </c>
      <c r="O39" s="28">
        <f t="shared" si="9"/>
        <v>0</v>
      </c>
      <c r="P39" s="28">
        <f t="shared" si="10"/>
        <v>0</v>
      </c>
      <c r="Q39" s="28">
        <f t="shared" si="11"/>
        <v>0</v>
      </c>
      <c r="R39" s="28">
        <f t="shared" si="12"/>
        <v>0</v>
      </c>
      <c r="S39" s="28">
        <f t="shared" si="13"/>
        <v>0</v>
      </c>
      <c r="T39" s="28">
        <f t="shared" si="14"/>
        <v>0</v>
      </c>
      <c r="U39" s="28">
        <f t="shared" si="15"/>
        <v>0</v>
      </c>
      <c r="V39" s="28">
        <f t="shared" si="16"/>
        <v>0</v>
      </c>
      <c r="W39" s="4">
        <f t="shared" si="17"/>
        <v>491258436.86110234</v>
      </c>
      <c r="X39" s="24">
        <f t="shared" si="18"/>
        <v>44045.29013858199</v>
      </c>
      <c r="Y39" s="27">
        <f t="shared" si="19"/>
        <v>0</v>
      </c>
      <c r="Z39" s="28">
        <f t="shared" si="20"/>
        <v>0</v>
      </c>
      <c r="AA39" s="28">
        <f t="shared" si="40"/>
        <v>0</v>
      </c>
      <c r="AB39" s="28">
        <f t="shared" si="21"/>
        <v>13741563.138897657</v>
      </c>
      <c r="AC39" s="28">
        <f t="shared" si="22"/>
        <v>480954.70986141806</v>
      </c>
      <c r="AD39" s="28">
        <f t="shared" si="41"/>
        <v>987248.9177754669</v>
      </c>
      <c r="AE39" s="28">
        <f t="shared" si="23"/>
        <v>5000000</v>
      </c>
      <c r="AF39" s="28">
        <f t="shared" si="24"/>
        <v>200000</v>
      </c>
      <c r="AG39" s="28">
        <f t="shared" si="42"/>
        <v>334220.020239511</v>
      </c>
      <c r="AH39" s="28">
        <f t="shared" si="25"/>
        <v>0</v>
      </c>
      <c r="AI39" s="28">
        <f t="shared" si="26"/>
        <v>0</v>
      </c>
      <c r="AJ39" s="28">
        <f t="shared" si="43"/>
        <v>0</v>
      </c>
      <c r="AK39" s="28">
        <f t="shared" si="27"/>
        <v>0</v>
      </c>
      <c r="AL39" s="28">
        <f t="shared" si="28"/>
        <v>0</v>
      </c>
      <c r="AM39" s="28">
        <f t="shared" si="44"/>
        <v>0</v>
      </c>
      <c r="AN39" s="28">
        <f t="shared" si="29"/>
        <v>0</v>
      </c>
      <c r="AO39" s="28">
        <f t="shared" si="30"/>
        <v>0</v>
      </c>
      <c r="AP39" s="28">
        <f t="shared" si="45"/>
        <v>0</v>
      </c>
      <c r="AQ39" s="4">
        <f t="shared" si="31"/>
        <v>18741563.138897657</v>
      </c>
      <c r="AR39" s="24">
        <f t="shared" si="32"/>
        <v>680954.709861418</v>
      </c>
      <c r="AS39" s="24">
        <f t="shared" si="33"/>
        <v>1321468.9380149778</v>
      </c>
    </row>
    <row r="40" spans="2:45" ht="12.75">
      <c r="B40" s="33">
        <f t="shared" si="3"/>
        <v>511</v>
      </c>
      <c r="C40" s="23">
        <f t="shared" si="46"/>
        <v>511000000</v>
      </c>
      <c r="D40" s="24">
        <f t="shared" si="34"/>
        <v>1241349.9687545854</v>
      </c>
      <c r="E40" s="24">
        <f t="shared" si="35"/>
        <v>765000</v>
      </c>
      <c r="F40" s="25">
        <f t="shared" si="36"/>
        <v>492221688.6980849</v>
      </c>
      <c r="G40" s="83">
        <f t="shared" si="37"/>
        <v>0</v>
      </c>
      <c r="H40" s="6">
        <f t="shared" si="38"/>
        <v>0.04</v>
      </c>
      <c r="I40" s="26">
        <f t="shared" si="4"/>
        <v>-0.11549676420981941</v>
      </c>
      <c r="J40" s="30">
        <f t="shared" si="39"/>
        <v>0.306330048929624</v>
      </c>
      <c r="K40" s="27">
        <f t="shared" si="5"/>
        <v>490000000</v>
      </c>
      <c r="L40" s="28">
        <f t="shared" si="6"/>
        <v>0</v>
      </c>
      <c r="M40" s="28">
        <f t="shared" si="7"/>
        <v>2221688.698084891</v>
      </c>
      <c r="N40" s="28">
        <f t="shared" si="8"/>
        <v>77759.10443297119</v>
      </c>
      <c r="O40" s="28">
        <f t="shared" si="9"/>
        <v>0</v>
      </c>
      <c r="P40" s="28">
        <f t="shared" si="10"/>
        <v>0</v>
      </c>
      <c r="Q40" s="28">
        <f t="shared" si="11"/>
        <v>0</v>
      </c>
      <c r="R40" s="28">
        <f t="shared" si="12"/>
        <v>0</v>
      </c>
      <c r="S40" s="28">
        <f t="shared" si="13"/>
        <v>0</v>
      </c>
      <c r="T40" s="28">
        <f t="shared" si="14"/>
        <v>0</v>
      </c>
      <c r="U40" s="28">
        <f t="shared" si="15"/>
        <v>0</v>
      </c>
      <c r="V40" s="28">
        <f t="shared" si="16"/>
        <v>0</v>
      </c>
      <c r="W40" s="4">
        <f t="shared" si="17"/>
        <v>492221688.6980849</v>
      </c>
      <c r="X40" s="24">
        <f t="shared" si="18"/>
        <v>77759.10443297119</v>
      </c>
      <c r="Y40" s="27">
        <f t="shared" si="19"/>
        <v>0</v>
      </c>
      <c r="Z40" s="28">
        <f t="shared" si="20"/>
        <v>0</v>
      </c>
      <c r="AA40" s="28">
        <f t="shared" si="40"/>
        <v>0</v>
      </c>
      <c r="AB40" s="28">
        <f t="shared" si="21"/>
        <v>12778311.30191511</v>
      </c>
      <c r="AC40" s="28">
        <f t="shared" si="22"/>
        <v>447240.89556702884</v>
      </c>
      <c r="AD40" s="28">
        <f t="shared" si="41"/>
        <v>918045.0489001435</v>
      </c>
      <c r="AE40" s="28">
        <f t="shared" si="23"/>
        <v>6000000</v>
      </c>
      <c r="AF40" s="28">
        <f t="shared" si="24"/>
        <v>240000</v>
      </c>
      <c r="AG40" s="28">
        <f t="shared" si="42"/>
        <v>401064.02428741317</v>
      </c>
      <c r="AH40" s="28">
        <f t="shared" si="25"/>
        <v>0</v>
      </c>
      <c r="AI40" s="28">
        <f t="shared" si="26"/>
        <v>0</v>
      </c>
      <c r="AJ40" s="28">
        <f t="shared" si="43"/>
        <v>0</v>
      </c>
      <c r="AK40" s="28">
        <f t="shared" si="27"/>
        <v>0</v>
      </c>
      <c r="AL40" s="28">
        <f t="shared" si="28"/>
        <v>0</v>
      </c>
      <c r="AM40" s="28">
        <f t="shared" si="44"/>
        <v>0</v>
      </c>
      <c r="AN40" s="28">
        <f t="shared" si="29"/>
        <v>0</v>
      </c>
      <c r="AO40" s="28">
        <f t="shared" si="30"/>
        <v>0</v>
      </c>
      <c r="AP40" s="28">
        <f t="shared" si="45"/>
        <v>0</v>
      </c>
      <c r="AQ40" s="4">
        <f t="shared" si="31"/>
        <v>18778311.30191511</v>
      </c>
      <c r="AR40" s="24">
        <f t="shared" si="32"/>
        <v>687240.8955670288</v>
      </c>
      <c r="AS40" s="24">
        <f t="shared" si="33"/>
        <v>1319109.0731875566</v>
      </c>
    </row>
    <row r="41" spans="2:45" ht="12.75">
      <c r="B41" s="33">
        <f t="shared" si="3"/>
        <v>512</v>
      </c>
      <c r="C41" s="23">
        <f t="shared" si="46"/>
        <v>512000000</v>
      </c>
      <c r="D41" s="24">
        <f t="shared" si="34"/>
        <v>1205276.2896327751</v>
      </c>
      <c r="E41" s="24">
        <f t="shared" si="35"/>
        <v>805000</v>
      </c>
      <c r="F41" s="25">
        <f t="shared" si="36"/>
        <v>493184940.53506744</v>
      </c>
      <c r="G41" s="83">
        <f t="shared" si="37"/>
        <v>0</v>
      </c>
      <c r="H41" s="6">
        <f t="shared" si="38"/>
        <v>0.04</v>
      </c>
      <c r="I41" s="26">
        <f t="shared" si="4"/>
        <v>-0.11549676420981941</v>
      </c>
      <c r="J41" s="30">
        <f t="shared" si="39"/>
        <v>0.306330048929624</v>
      </c>
      <c r="K41" s="27">
        <f t="shared" si="5"/>
        <v>490000000</v>
      </c>
      <c r="L41" s="28">
        <f t="shared" si="6"/>
        <v>0</v>
      </c>
      <c r="M41" s="28">
        <f t="shared" si="7"/>
        <v>3184940.535067439</v>
      </c>
      <c r="N41" s="28">
        <f t="shared" si="8"/>
        <v>111472.91872736037</v>
      </c>
      <c r="O41" s="28">
        <f t="shared" si="9"/>
        <v>0</v>
      </c>
      <c r="P41" s="28">
        <f t="shared" si="10"/>
        <v>0</v>
      </c>
      <c r="Q41" s="28">
        <f t="shared" si="11"/>
        <v>0</v>
      </c>
      <c r="R41" s="28">
        <f t="shared" si="12"/>
        <v>0</v>
      </c>
      <c r="S41" s="28">
        <f t="shared" si="13"/>
        <v>0</v>
      </c>
      <c r="T41" s="28">
        <f t="shared" si="14"/>
        <v>0</v>
      </c>
      <c r="U41" s="28">
        <f t="shared" si="15"/>
        <v>0</v>
      </c>
      <c r="V41" s="28">
        <f t="shared" si="16"/>
        <v>0</v>
      </c>
      <c r="W41" s="4">
        <f t="shared" si="17"/>
        <v>493184940.53506744</v>
      </c>
      <c r="X41" s="24">
        <f t="shared" si="18"/>
        <v>111472.91872736037</v>
      </c>
      <c r="Y41" s="27">
        <f t="shared" si="19"/>
        <v>0</v>
      </c>
      <c r="Z41" s="28">
        <f t="shared" si="20"/>
        <v>0</v>
      </c>
      <c r="AA41" s="28">
        <f t="shared" si="40"/>
        <v>0</v>
      </c>
      <c r="AB41" s="28">
        <f t="shared" si="21"/>
        <v>11815059.46493256</v>
      </c>
      <c r="AC41" s="28">
        <f t="shared" si="22"/>
        <v>413527.0812726397</v>
      </c>
      <c r="AD41" s="28">
        <f t="shared" si="41"/>
        <v>848841.1800248201</v>
      </c>
      <c r="AE41" s="28">
        <f t="shared" si="23"/>
        <v>7000000</v>
      </c>
      <c r="AF41" s="28">
        <f t="shared" si="24"/>
        <v>280000</v>
      </c>
      <c r="AG41" s="28">
        <f t="shared" si="42"/>
        <v>467908.02833531535</v>
      </c>
      <c r="AH41" s="28">
        <f t="shared" si="25"/>
        <v>0</v>
      </c>
      <c r="AI41" s="28">
        <f t="shared" si="26"/>
        <v>0</v>
      </c>
      <c r="AJ41" s="28">
        <f t="shared" si="43"/>
        <v>0</v>
      </c>
      <c r="AK41" s="28">
        <f t="shared" si="27"/>
        <v>0</v>
      </c>
      <c r="AL41" s="28">
        <f t="shared" si="28"/>
        <v>0</v>
      </c>
      <c r="AM41" s="28">
        <f t="shared" si="44"/>
        <v>0</v>
      </c>
      <c r="AN41" s="28">
        <f t="shared" si="29"/>
        <v>0</v>
      </c>
      <c r="AO41" s="28">
        <f t="shared" si="30"/>
        <v>0</v>
      </c>
      <c r="AP41" s="28">
        <f t="shared" si="45"/>
        <v>0</v>
      </c>
      <c r="AQ41" s="4">
        <f t="shared" si="31"/>
        <v>18815059.46493256</v>
      </c>
      <c r="AR41" s="24">
        <f t="shared" si="32"/>
        <v>693527.0812726397</v>
      </c>
      <c r="AS41" s="24">
        <f t="shared" si="33"/>
        <v>1316749.2083601356</v>
      </c>
    </row>
    <row r="42" spans="2:45" ht="12.75">
      <c r="B42" s="33">
        <f t="shared" si="3"/>
        <v>513</v>
      </c>
      <c r="C42" s="23">
        <f t="shared" si="46"/>
        <v>513000000</v>
      </c>
      <c r="D42" s="24">
        <f t="shared" si="34"/>
        <v>1169202.6105109646</v>
      </c>
      <c r="E42" s="24">
        <f t="shared" si="35"/>
        <v>845000</v>
      </c>
      <c r="F42" s="25">
        <f t="shared" si="36"/>
        <v>494148192.37205</v>
      </c>
      <c r="G42" s="83">
        <f t="shared" si="37"/>
        <v>0</v>
      </c>
      <c r="H42" s="6">
        <f t="shared" si="38"/>
        <v>0.04</v>
      </c>
      <c r="I42" s="26">
        <f t="shared" si="4"/>
        <v>-0.11549676420981941</v>
      </c>
      <c r="J42" s="30">
        <f t="shared" si="39"/>
        <v>0.306330048929624</v>
      </c>
      <c r="K42" s="27">
        <f t="shared" si="5"/>
        <v>490000000</v>
      </c>
      <c r="L42" s="28">
        <f t="shared" si="6"/>
        <v>0</v>
      </c>
      <c r="M42" s="28">
        <f t="shared" si="7"/>
        <v>4148192.3720499873</v>
      </c>
      <c r="N42" s="28">
        <f t="shared" si="8"/>
        <v>145186.73302174956</v>
      </c>
      <c r="O42" s="28">
        <f t="shared" si="9"/>
        <v>0</v>
      </c>
      <c r="P42" s="28">
        <f t="shared" si="10"/>
        <v>0</v>
      </c>
      <c r="Q42" s="28">
        <f t="shared" si="11"/>
        <v>0</v>
      </c>
      <c r="R42" s="28">
        <f t="shared" si="12"/>
        <v>0</v>
      </c>
      <c r="S42" s="28">
        <f t="shared" si="13"/>
        <v>0</v>
      </c>
      <c r="T42" s="28">
        <f t="shared" si="14"/>
        <v>0</v>
      </c>
      <c r="U42" s="28">
        <f t="shared" si="15"/>
        <v>0</v>
      </c>
      <c r="V42" s="28">
        <f t="shared" si="16"/>
        <v>0</v>
      </c>
      <c r="W42" s="4">
        <f t="shared" si="17"/>
        <v>494148192.37205</v>
      </c>
      <c r="X42" s="24">
        <f t="shared" si="18"/>
        <v>145186.73302174956</v>
      </c>
      <c r="Y42" s="27">
        <f t="shared" si="19"/>
        <v>0</v>
      </c>
      <c r="Z42" s="28">
        <f t="shared" si="20"/>
        <v>0</v>
      </c>
      <c r="AA42" s="28">
        <f t="shared" si="40"/>
        <v>0</v>
      </c>
      <c r="AB42" s="28">
        <f t="shared" si="21"/>
        <v>10851807.627950013</v>
      </c>
      <c r="AC42" s="28">
        <f t="shared" si="22"/>
        <v>379813.26697825047</v>
      </c>
      <c r="AD42" s="28">
        <f t="shared" si="41"/>
        <v>779637.3111494967</v>
      </c>
      <c r="AE42" s="28">
        <f t="shared" si="23"/>
        <v>8000000</v>
      </c>
      <c r="AF42" s="28">
        <f t="shared" si="24"/>
        <v>320000</v>
      </c>
      <c r="AG42" s="28">
        <f t="shared" si="42"/>
        <v>534752.0323832176</v>
      </c>
      <c r="AH42" s="28">
        <f t="shared" si="25"/>
        <v>0</v>
      </c>
      <c r="AI42" s="28">
        <f t="shared" si="26"/>
        <v>0</v>
      </c>
      <c r="AJ42" s="28">
        <f t="shared" si="43"/>
        <v>0</v>
      </c>
      <c r="AK42" s="28">
        <f t="shared" si="27"/>
        <v>0</v>
      </c>
      <c r="AL42" s="28">
        <f t="shared" si="28"/>
        <v>0</v>
      </c>
      <c r="AM42" s="28">
        <f t="shared" si="44"/>
        <v>0</v>
      </c>
      <c r="AN42" s="28">
        <f t="shared" si="29"/>
        <v>0</v>
      </c>
      <c r="AO42" s="28">
        <f t="shared" si="30"/>
        <v>0</v>
      </c>
      <c r="AP42" s="28">
        <f t="shared" si="45"/>
        <v>0</v>
      </c>
      <c r="AQ42" s="4">
        <f t="shared" si="31"/>
        <v>18851807.627950013</v>
      </c>
      <c r="AR42" s="24">
        <f t="shared" si="32"/>
        <v>699813.2669782505</v>
      </c>
      <c r="AS42" s="24">
        <f t="shared" si="33"/>
        <v>1314389.3435327143</v>
      </c>
    </row>
    <row r="43" spans="2:45" ht="12.75">
      <c r="B43" s="33">
        <f t="shared" si="3"/>
        <v>514</v>
      </c>
      <c r="C43" s="23">
        <f t="shared" si="46"/>
        <v>514000000</v>
      </c>
      <c r="D43" s="24">
        <f t="shared" si="34"/>
        <v>1133128.9313891544</v>
      </c>
      <c r="E43" s="24">
        <f t="shared" si="35"/>
        <v>885000.0000000001</v>
      </c>
      <c r="F43" s="25">
        <f t="shared" si="36"/>
        <v>495111444.20903254</v>
      </c>
      <c r="G43" s="83">
        <f t="shared" si="37"/>
        <v>0</v>
      </c>
      <c r="H43" s="6">
        <f t="shared" si="38"/>
        <v>0.04</v>
      </c>
      <c r="I43" s="26">
        <f t="shared" si="4"/>
        <v>-0.11549676420981941</v>
      </c>
      <c r="J43" s="30">
        <f t="shared" si="39"/>
        <v>0.306330048929624</v>
      </c>
      <c r="K43" s="27">
        <f t="shared" si="5"/>
        <v>490000000</v>
      </c>
      <c r="L43" s="28">
        <f t="shared" si="6"/>
        <v>0</v>
      </c>
      <c r="M43" s="28">
        <f t="shared" si="7"/>
        <v>5111444.209032536</v>
      </c>
      <c r="N43" s="28">
        <f t="shared" si="8"/>
        <v>178900.54731613875</v>
      </c>
      <c r="O43" s="28">
        <f t="shared" si="9"/>
        <v>0</v>
      </c>
      <c r="P43" s="28">
        <f t="shared" si="10"/>
        <v>0</v>
      </c>
      <c r="Q43" s="28">
        <f t="shared" si="11"/>
        <v>0</v>
      </c>
      <c r="R43" s="28">
        <f t="shared" si="12"/>
        <v>0</v>
      </c>
      <c r="S43" s="28">
        <f t="shared" si="13"/>
        <v>0</v>
      </c>
      <c r="T43" s="28">
        <f t="shared" si="14"/>
        <v>0</v>
      </c>
      <c r="U43" s="28">
        <f t="shared" si="15"/>
        <v>0</v>
      </c>
      <c r="V43" s="28">
        <f t="shared" si="16"/>
        <v>0</v>
      </c>
      <c r="W43" s="4">
        <f t="shared" si="17"/>
        <v>495111444.20903254</v>
      </c>
      <c r="X43" s="24">
        <f t="shared" si="18"/>
        <v>178900.54731613875</v>
      </c>
      <c r="Y43" s="27">
        <f t="shared" si="19"/>
        <v>0</v>
      </c>
      <c r="Z43" s="28">
        <f t="shared" si="20"/>
        <v>0</v>
      </c>
      <c r="AA43" s="28">
        <f t="shared" si="40"/>
        <v>0</v>
      </c>
      <c r="AB43" s="28">
        <f t="shared" si="21"/>
        <v>9888555.790967464</v>
      </c>
      <c r="AC43" s="28">
        <f t="shared" si="22"/>
        <v>346099.4526838613</v>
      </c>
      <c r="AD43" s="28">
        <f t="shared" si="41"/>
        <v>710433.4422741733</v>
      </c>
      <c r="AE43" s="28">
        <f t="shared" si="23"/>
        <v>9000000</v>
      </c>
      <c r="AF43" s="28">
        <f t="shared" si="24"/>
        <v>360000</v>
      </c>
      <c r="AG43" s="28">
        <f t="shared" si="42"/>
        <v>601596.0364311198</v>
      </c>
      <c r="AH43" s="28">
        <f t="shared" si="25"/>
        <v>0</v>
      </c>
      <c r="AI43" s="28">
        <f t="shared" si="26"/>
        <v>0</v>
      </c>
      <c r="AJ43" s="28">
        <f t="shared" si="43"/>
        <v>0</v>
      </c>
      <c r="AK43" s="28">
        <f t="shared" si="27"/>
        <v>0</v>
      </c>
      <c r="AL43" s="28">
        <f t="shared" si="28"/>
        <v>0</v>
      </c>
      <c r="AM43" s="28">
        <f t="shared" si="44"/>
        <v>0</v>
      </c>
      <c r="AN43" s="28">
        <f t="shared" si="29"/>
        <v>0</v>
      </c>
      <c r="AO43" s="28">
        <f t="shared" si="30"/>
        <v>0</v>
      </c>
      <c r="AP43" s="28">
        <f t="shared" si="45"/>
        <v>0</v>
      </c>
      <c r="AQ43" s="4">
        <f t="shared" si="31"/>
        <v>18888555.790967464</v>
      </c>
      <c r="AR43" s="24">
        <f t="shared" si="32"/>
        <v>706099.4526838614</v>
      </c>
      <c r="AS43" s="24">
        <f t="shared" si="33"/>
        <v>1312029.478705293</v>
      </c>
    </row>
    <row r="44" spans="2:45" ht="12.75">
      <c r="B44" s="33">
        <f t="shared" si="3"/>
        <v>515</v>
      </c>
      <c r="C44" s="23">
        <f t="shared" si="46"/>
        <v>515000000</v>
      </c>
      <c r="D44" s="24">
        <f t="shared" si="34"/>
        <v>1097055.252267344</v>
      </c>
      <c r="E44" s="24">
        <f t="shared" si="35"/>
        <v>925000.0000000001</v>
      </c>
      <c r="F44" s="25">
        <f t="shared" si="36"/>
        <v>496074696.0460151</v>
      </c>
      <c r="G44" s="83">
        <f t="shared" si="37"/>
        <v>0</v>
      </c>
      <c r="H44" s="6">
        <f t="shared" si="38"/>
        <v>0.04</v>
      </c>
      <c r="I44" s="26">
        <f t="shared" si="4"/>
        <v>-0.11549676420981941</v>
      </c>
      <c r="J44" s="30">
        <f t="shared" si="39"/>
        <v>0.306330048929624</v>
      </c>
      <c r="K44" s="27">
        <f t="shared" si="5"/>
        <v>490000000</v>
      </c>
      <c r="L44" s="28">
        <f t="shared" si="6"/>
        <v>0</v>
      </c>
      <c r="M44" s="28">
        <f t="shared" si="7"/>
        <v>6074696.046015084</v>
      </c>
      <c r="N44" s="28">
        <f t="shared" si="8"/>
        <v>212614.36161052797</v>
      </c>
      <c r="O44" s="28">
        <f t="shared" si="9"/>
        <v>0</v>
      </c>
      <c r="P44" s="28">
        <f t="shared" si="10"/>
        <v>0</v>
      </c>
      <c r="Q44" s="28">
        <f t="shared" si="11"/>
        <v>0</v>
      </c>
      <c r="R44" s="28">
        <f t="shared" si="12"/>
        <v>0</v>
      </c>
      <c r="S44" s="28">
        <f t="shared" si="13"/>
        <v>0</v>
      </c>
      <c r="T44" s="28">
        <f t="shared" si="14"/>
        <v>0</v>
      </c>
      <c r="U44" s="28">
        <f t="shared" si="15"/>
        <v>0</v>
      </c>
      <c r="V44" s="28">
        <f t="shared" si="16"/>
        <v>0</v>
      </c>
      <c r="W44" s="4">
        <f t="shared" si="17"/>
        <v>496074696.0460151</v>
      </c>
      <c r="X44" s="24">
        <f t="shared" si="18"/>
        <v>212614.36161052797</v>
      </c>
      <c r="Y44" s="27">
        <f t="shared" si="19"/>
        <v>0</v>
      </c>
      <c r="Z44" s="28">
        <f t="shared" si="20"/>
        <v>0</v>
      </c>
      <c r="AA44" s="28">
        <f t="shared" si="40"/>
        <v>0</v>
      </c>
      <c r="AB44" s="28">
        <f t="shared" si="21"/>
        <v>8925303.953984916</v>
      </c>
      <c r="AC44" s="28">
        <f t="shared" si="22"/>
        <v>312385.6383894721</v>
      </c>
      <c r="AD44" s="28">
        <f t="shared" si="41"/>
        <v>641229.5733988498</v>
      </c>
      <c r="AE44" s="28">
        <f t="shared" si="23"/>
        <v>10000000</v>
      </c>
      <c r="AF44" s="28">
        <f t="shared" si="24"/>
        <v>400000</v>
      </c>
      <c r="AG44" s="28">
        <f t="shared" si="42"/>
        <v>668440.040479022</v>
      </c>
      <c r="AH44" s="28">
        <f t="shared" si="25"/>
        <v>0</v>
      </c>
      <c r="AI44" s="28">
        <f t="shared" si="26"/>
        <v>0</v>
      </c>
      <c r="AJ44" s="28">
        <f t="shared" si="43"/>
        <v>0</v>
      </c>
      <c r="AK44" s="28">
        <f t="shared" si="27"/>
        <v>0</v>
      </c>
      <c r="AL44" s="28">
        <f t="shared" si="28"/>
        <v>0</v>
      </c>
      <c r="AM44" s="28">
        <f t="shared" si="44"/>
        <v>0</v>
      </c>
      <c r="AN44" s="28">
        <f t="shared" si="29"/>
        <v>0</v>
      </c>
      <c r="AO44" s="28">
        <f t="shared" si="30"/>
        <v>0</v>
      </c>
      <c r="AP44" s="28">
        <f t="shared" si="45"/>
        <v>0</v>
      </c>
      <c r="AQ44" s="4">
        <f t="shared" si="31"/>
        <v>18925303.953984916</v>
      </c>
      <c r="AR44" s="24">
        <f t="shared" si="32"/>
        <v>712385.6383894722</v>
      </c>
      <c r="AS44" s="24">
        <f t="shared" si="33"/>
        <v>1309669.6138778718</v>
      </c>
    </row>
    <row r="45" spans="2:45" ht="12.75">
      <c r="B45" s="33">
        <f t="shared" si="3"/>
        <v>516</v>
      </c>
      <c r="C45" s="23">
        <f t="shared" si="46"/>
        <v>516000000</v>
      </c>
      <c r="D45" s="24">
        <f t="shared" si="34"/>
        <v>1060981.5731455334</v>
      </c>
      <c r="E45" s="24">
        <f t="shared" si="35"/>
        <v>965000.0000000001</v>
      </c>
      <c r="F45" s="25">
        <f t="shared" si="36"/>
        <v>497037947.88299763</v>
      </c>
      <c r="G45" s="83">
        <f t="shared" si="37"/>
        <v>0</v>
      </c>
      <c r="H45" s="6">
        <f t="shared" si="38"/>
        <v>0.04</v>
      </c>
      <c r="I45" s="26">
        <f t="shared" si="4"/>
        <v>-0.11549676420981941</v>
      </c>
      <c r="J45" s="30">
        <f t="shared" si="39"/>
        <v>0.306330048929624</v>
      </c>
      <c r="K45" s="27">
        <f t="shared" si="5"/>
        <v>490000000</v>
      </c>
      <c r="L45" s="28">
        <f t="shared" si="6"/>
        <v>0</v>
      </c>
      <c r="M45" s="28">
        <f t="shared" si="7"/>
        <v>7037947.882997632</v>
      </c>
      <c r="N45" s="28">
        <f t="shared" si="8"/>
        <v>246328.17590491715</v>
      </c>
      <c r="O45" s="28">
        <f t="shared" si="9"/>
        <v>0</v>
      </c>
      <c r="P45" s="28">
        <f t="shared" si="10"/>
        <v>0</v>
      </c>
      <c r="Q45" s="28">
        <f t="shared" si="11"/>
        <v>0</v>
      </c>
      <c r="R45" s="28">
        <f t="shared" si="12"/>
        <v>0</v>
      </c>
      <c r="S45" s="28">
        <f t="shared" si="13"/>
        <v>0</v>
      </c>
      <c r="T45" s="28">
        <f t="shared" si="14"/>
        <v>0</v>
      </c>
      <c r="U45" s="28">
        <f t="shared" si="15"/>
        <v>0</v>
      </c>
      <c r="V45" s="28">
        <f t="shared" si="16"/>
        <v>0</v>
      </c>
      <c r="W45" s="4">
        <f t="shared" si="17"/>
        <v>497037947.88299763</v>
      </c>
      <c r="X45" s="24">
        <f t="shared" si="18"/>
        <v>246328.17590491715</v>
      </c>
      <c r="Y45" s="27">
        <f t="shared" si="19"/>
        <v>0</v>
      </c>
      <c r="Z45" s="28">
        <f t="shared" si="20"/>
        <v>0</v>
      </c>
      <c r="AA45" s="28">
        <f t="shared" si="40"/>
        <v>0</v>
      </c>
      <c r="AB45" s="28">
        <f t="shared" si="21"/>
        <v>7962052.117002368</v>
      </c>
      <c r="AC45" s="28">
        <f t="shared" si="22"/>
        <v>278671.8240950829</v>
      </c>
      <c r="AD45" s="28">
        <f t="shared" si="41"/>
        <v>572025.7045235264</v>
      </c>
      <c r="AE45" s="28">
        <f t="shared" si="23"/>
        <v>11000000</v>
      </c>
      <c r="AF45" s="28">
        <f t="shared" si="24"/>
        <v>440000</v>
      </c>
      <c r="AG45" s="28">
        <f t="shared" si="42"/>
        <v>735284.0445269241</v>
      </c>
      <c r="AH45" s="28">
        <f t="shared" si="25"/>
        <v>0</v>
      </c>
      <c r="AI45" s="28">
        <f t="shared" si="26"/>
        <v>0</v>
      </c>
      <c r="AJ45" s="28">
        <f t="shared" si="43"/>
        <v>0</v>
      </c>
      <c r="AK45" s="28">
        <f t="shared" si="27"/>
        <v>0</v>
      </c>
      <c r="AL45" s="28">
        <f t="shared" si="28"/>
        <v>0</v>
      </c>
      <c r="AM45" s="28">
        <f t="shared" si="44"/>
        <v>0</v>
      </c>
      <c r="AN45" s="28">
        <f t="shared" si="29"/>
        <v>0</v>
      </c>
      <c r="AO45" s="28">
        <f t="shared" si="30"/>
        <v>0</v>
      </c>
      <c r="AP45" s="28">
        <f t="shared" si="45"/>
        <v>0</v>
      </c>
      <c r="AQ45" s="4">
        <f t="shared" si="31"/>
        <v>18962052.117002368</v>
      </c>
      <c r="AR45" s="24">
        <f t="shared" si="32"/>
        <v>718671.8240950829</v>
      </c>
      <c r="AS45" s="24">
        <f t="shared" si="33"/>
        <v>1307309.7490504505</v>
      </c>
    </row>
    <row r="46" spans="2:45" ht="12.75">
      <c r="B46" s="33">
        <f t="shared" si="3"/>
        <v>517</v>
      </c>
      <c r="C46" s="23">
        <f t="shared" si="46"/>
        <v>517000000</v>
      </c>
      <c r="D46" s="24">
        <f t="shared" si="34"/>
        <v>1024907.894023723</v>
      </c>
      <c r="E46" s="24">
        <f t="shared" si="35"/>
        <v>1005000</v>
      </c>
      <c r="F46" s="25">
        <f t="shared" si="36"/>
        <v>498001199.7199802</v>
      </c>
      <c r="G46" s="83">
        <f t="shared" si="37"/>
        <v>0</v>
      </c>
      <c r="H46" s="6">
        <f t="shared" si="38"/>
        <v>0.04</v>
      </c>
      <c r="I46" s="26">
        <f t="shared" si="4"/>
        <v>-0.11549676420981941</v>
      </c>
      <c r="J46" s="30">
        <f t="shared" si="39"/>
        <v>0.306330048929624</v>
      </c>
      <c r="K46" s="27">
        <f t="shared" si="5"/>
        <v>490000000</v>
      </c>
      <c r="L46" s="28">
        <f t="shared" si="6"/>
        <v>0</v>
      </c>
      <c r="M46" s="28">
        <f t="shared" si="7"/>
        <v>8001199.71998018</v>
      </c>
      <c r="N46" s="28">
        <f t="shared" si="8"/>
        <v>280041.99019930634</v>
      </c>
      <c r="O46" s="28">
        <f t="shared" si="9"/>
        <v>0</v>
      </c>
      <c r="P46" s="28">
        <f t="shared" si="10"/>
        <v>0</v>
      </c>
      <c r="Q46" s="28">
        <f t="shared" si="11"/>
        <v>0</v>
      </c>
      <c r="R46" s="28">
        <f t="shared" si="12"/>
        <v>0</v>
      </c>
      <c r="S46" s="28">
        <f t="shared" si="13"/>
        <v>0</v>
      </c>
      <c r="T46" s="28">
        <f t="shared" si="14"/>
        <v>0</v>
      </c>
      <c r="U46" s="28">
        <f t="shared" si="15"/>
        <v>0</v>
      </c>
      <c r="V46" s="28">
        <f t="shared" si="16"/>
        <v>0</v>
      </c>
      <c r="W46" s="4">
        <f t="shared" si="17"/>
        <v>498001199.7199802</v>
      </c>
      <c r="X46" s="24">
        <f t="shared" si="18"/>
        <v>280041.99019930634</v>
      </c>
      <c r="Y46" s="27">
        <f t="shared" si="19"/>
        <v>0</v>
      </c>
      <c r="Z46" s="28">
        <f t="shared" si="20"/>
        <v>0</v>
      </c>
      <c r="AA46" s="28">
        <f t="shared" si="40"/>
        <v>0</v>
      </c>
      <c r="AB46" s="28">
        <f t="shared" si="21"/>
        <v>6998800.28001982</v>
      </c>
      <c r="AC46" s="28">
        <f t="shared" si="22"/>
        <v>244958.00980069372</v>
      </c>
      <c r="AD46" s="28">
        <f t="shared" si="41"/>
        <v>502821.835648203</v>
      </c>
      <c r="AE46" s="28">
        <f t="shared" si="23"/>
        <v>12000000</v>
      </c>
      <c r="AF46" s="28">
        <f t="shared" si="24"/>
        <v>480000</v>
      </c>
      <c r="AG46" s="28">
        <f t="shared" si="42"/>
        <v>802128.0485748263</v>
      </c>
      <c r="AH46" s="28">
        <f t="shared" si="25"/>
        <v>0</v>
      </c>
      <c r="AI46" s="28">
        <f t="shared" si="26"/>
        <v>0</v>
      </c>
      <c r="AJ46" s="28">
        <f t="shared" si="43"/>
        <v>0</v>
      </c>
      <c r="AK46" s="28">
        <f t="shared" si="27"/>
        <v>0</v>
      </c>
      <c r="AL46" s="28">
        <f t="shared" si="28"/>
        <v>0</v>
      </c>
      <c r="AM46" s="28">
        <f t="shared" si="44"/>
        <v>0</v>
      </c>
      <c r="AN46" s="28">
        <f t="shared" si="29"/>
        <v>0</v>
      </c>
      <c r="AO46" s="28">
        <f t="shared" si="30"/>
        <v>0</v>
      </c>
      <c r="AP46" s="28">
        <f t="shared" si="45"/>
        <v>0</v>
      </c>
      <c r="AQ46" s="4">
        <f t="shared" si="31"/>
        <v>18998800.28001982</v>
      </c>
      <c r="AR46" s="24">
        <f t="shared" si="32"/>
        <v>724958.0098006937</v>
      </c>
      <c r="AS46" s="24">
        <f t="shared" si="33"/>
        <v>1304949.8842230293</v>
      </c>
    </row>
    <row r="47" spans="2:45" ht="12.75">
      <c r="B47" s="33">
        <f t="shared" si="3"/>
        <v>518</v>
      </c>
      <c r="C47" s="23">
        <f t="shared" si="46"/>
        <v>518000000</v>
      </c>
      <c r="D47" s="24">
        <f t="shared" si="34"/>
        <v>988834.2149019125</v>
      </c>
      <c r="E47" s="24">
        <f t="shared" si="35"/>
        <v>1045000</v>
      </c>
      <c r="F47" s="25">
        <f t="shared" si="36"/>
        <v>498964451.5569627</v>
      </c>
      <c r="G47" s="83">
        <f t="shared" si="37"/>
        <v>0</v>
      </c>
      <c r="H47" s="6">
        <f t="shared" si="38"/>
        <v>0.04</v>
      </c>
      <c r="I47" s="26">
        <f t="shared" si="4"/>
        <v>-0.11549676420981941</v>
      </c>
      <c r="J47" s="30">
        <f t="shared" si="39"/>
        <v>0.306330048929624</v>
      </c>
      <c r="K47" s="27">
        <f t="shared" si="5"/>
        <v>490000000</v>
      </c>
      <c r="L47" s="28">
        <f t="shared" si="6"/>
        <v>0</v>
      </c>
      <c r="M47" s="28">
        <f t="shared" si="7"/>
        <v>8964451.556962729</v>
      </c>
      <c r="N47" s="28">
        <f t="shared" si="8"/>
        <v>313755.80449369556</v>
      </c>
      <c r="O47" s="28">
        <f t="shared" si="9"/>
        <v>0</v>
      </c>
      <c r="P47" s="28">
        <f t="shared" si="10"/>
        <v>0</v>
      </c>
      <c r="Q47" s="28">
        <f t="shared" si="11"/>
        <v>0</v>
      </c>
      <c r="R47" s="28">
        <f t="shared" si="12"/>
        <v>0</v>
      </c>
      <c r="S47" s="28">
        <f t="shared" si="13"/>
        <v>0</v>
      </c>
      <c r="T47" s="28">
        <f t="shared" si="14"/>
        <v>0</v>
      </c>
      <c r="U47" s="28">
        <f t="shared" si="15"/>
        <v>0</v>
      </c>
      <c r="V47" s="28">
        <f t="shared" si="16"/>
        <v>0</v>
      </c>
      <c r="W47" s="4">
        <f t="shared" si="17"/>
        <v>498964451.5569627</v>
      </c>
      <c r="X47" s="24">
        <f t="shared" si="18"/>
        <v>313755.80449369556</v>
      </c>
      <c r="Y47" s="27">
        <f t="shared" si="19"/>
        <v>0</v>
      </c>
      <c r="Z47" s="28">
        <f t="shared" si="20"/>
        <v>0</v>
      </c>
      <c r="AA47" s="28">
        <f t="shared" si="40"/>
        <v>0</v>
      </c>
      <c r="AB47" s="28">
        <f t="shared" si="21"/>
        <v>6035548.4430372715</v>
      </c>
      <c r="AC47" s="28">
        <f t="shared" si="22"/>
        <v>211244.19550630453</v>
      </c>
      <c r="AD47" s="28">
        <f t="shared" si="41"/>
        <v>433617.96677287953</v>
      </c>
      <c r="AE47" s="28">
        <f t="shared" si="23"/>
        <v>13000000</v>
      </c>
      <c r="AF47" s="28">
        <f t="shared" si="24"/>
        <v>520000</v>
      </c>
      <c r="AG47" s="28">
        <f t="shared" si="42"/>
        <v>868972.0526227285</v>
      </c>
      <c r="AH47" s="28">
        <f t="shared" si="25"/>
        <v>0</v>
      </c>
      <c r="AI47" s="28">
        <f t="shared" si="26"/>
        <v>0</v>
      </c>
      <c r="AJ47" s="28">
        <f t="shared" si="43"/>
        <v>0</v>
      </c>
      <c r="AK47" s="28">
        <f t="shared" si="27"/>
        <v>0</v>
      </c>
      <c r="AL47" s="28">
        <f t="shared" si="28"/>
        <v>0</v>
      </c>
      <c r="AM47" s="28">
        <f t="shared" si="44"/>
        <v>0</v>
      </c>
      <c r="AN47" s="28">
        <f t="shared" si="29"/>
        <v>0</v>
      </c>
      <c r="AO47" s="28">
        <f t="shared" si="30"/>
        <v>0</v>
      </c>
      <c r="AP47" s="28">
        <f t="shared" si="45"/>
        <v>0</v>
      </c>
      <c r="AQ47" s="4">
        <f t="shared" si="31"/>
        <v>19035548.44303727</v>
      </c>
      <c r="AR47" s="24">
        <f t="shared" si="32"/>
        <v>731244.1955063045</v>
      </c>
      <c r="AS47" s="24">
        <f t="shared" si="33"/>
        <v>1302590.019395608</v>
      </c>
    </row>
    <row r="48" spans="2:45" ht="12.75">
      <c r="B48" s="33">
        <f t="shared" si="3"/>
        <v>519</v>
      </c>
      <c r="C48" s="23">
        <f t="shared" si="46"/>
        <v>519000000</v>
      </c>
      <c r="D48" s="24">
        <f t="shared" si="34"/>
        <v>952760.5357801022</v>
      </c>
      <c r="E48" s="24">
        <f t="shared" si="35"/>
        <v>1085000</v>
      </c>
      <c r="F48" s="25">
        <f t="shared" si="36"/>
        <v>499927703.3939453</v>
      </c>
      <c r="G48" s="83">
        <f t="shared" si="37"/>
        <v>0</v>
      </c>
      <c r="H48" s="6">
        <f t="shared" si="38"/>
        <v>0.04</v>
      </c>
      <c r="I48" s="26">
        <f t="shared" si="4"/>
        <v>-0.11549676420981941</v>
      </c>
      <c r="J48" s="30">
        <f t="shared" si="39"/>
        <v>0.306330048929624</v>
      </c>
      <c r="K48" s="27">
        <f t="shared" si="5"/>
        <v>490000000</v>
      </c>
      <c r="L48" s="28">
        <f t="shared" si="6"/>
        <v>0</v>
      </c>
      <c r="M48" s="28">
        <f t="shared" si="7"/>
        <v>9927703.393945277</v>
      </c>
      <c r="N48" s="28">
        <f t="shared" si="8"/>
        <v>347469.6187880847</v>
      </c>
      <c r="O48" s="28">
        <f t="shared" si="9"/>
        <v>0</v>
      </c>
      <c r="P48" s="28">
        <f t="shared" si="10"/>
        <v>0</v>
      </c>
      <c r="Q48" s="28">
        <f t="shared" si="11"/>
        <v>0</v>
      </c>
      <c r="R48" s="28">
        <f t="shared" si="12"/>
        <v>0</v>
      </c>
      <c r="S48" s="28">
        <f t="shared" si="13"/>
        <v>0</v>
      </c>
      <c r="T48" s="28">
        <f t="shared" si="14"/>
        <v>0</v>
      </c>
      <c r="U48" s="28">
        <f t="shared" si="15"/>
        <v>0</v>
      </c>
      <c r="V48" s="28">
        <f t="shared" si="16"/>
        <v>0</v>
      </c>
      <c r="W48" s="4">
        <f t="shared" si="17"/>
        <v>499927703.3939453</v>
      </c>
      <c r="X48" s="24">
        <f t="shared" si="18"/>
        <v>347469.6187880847</v>
      </c>
      <c r="Y48" s="27">
        <f t="shared" si="19"/>
        <v>0</v>
      </c>
      <c r="Z48" s="28">
        <f t="shared" si="20"/>
        <v>0</v>
      </c>
      <c r="AA48" s="28">
        <f t="shared" si="40"/>
        <v>0</v>
      </c>
      <c r="AB48" s="28">
        <f t="shared" si="21"/>
        <v>5072296.606054723</v>
      </c>
      <c r="AC48" s="28">
        <f t="shared" si="22"/>
        <v>177530.38121191534</v>
      </c>
      <c r="AD48" s="28">
        <f t="shared" si="41"/>
        <v>364414.09789755614</v>
      </c>
      <c r="AE48" s="28">
        <f t="shared" si="23"/>
        <v>14000000</v>
      </c>
      <c r="AF48" s="28">
        <f t="shared" si="24"/>
        <v>560000</v>
      </c>
      <c r="AG48" s="28">
        <f t="shared" si="42"/>
        <v>935816.0566706307</v>
      </c>
      <c r="AH48" s="28">
        <f t="shared" si="25"/>
        <v>0</v>
      </c>
      <c r="AI48" s="28">
        <f t="shared" si="26"/>
        <v>0</v>
      </c>
      <c r="AJ48" s="28">
        <f t="shared" si="43"/>
        <v>0</v>
      </c>
      <c r="AK48" s="28">
        <f t="shared" si="27"/>
        <v>0</v>
      </c>
      <c r="AL48" s="28">
        <f t="shared" si="28"/>
        <v>0</v>
      </c>
      <c r="AM48" s="28">
        <f t="shared" si="44"/>
        <v>0</v>
      </c>
      <c r="AN48" s="28">
        <f t="shared" si="29"/>
        <v>0</v>
      </c>
      <c r="AO48" s="28">
        <f t="shared" si="30"/>
        <v>0</v>
      </c>
      <c r="AP48" s="28">
        <f t="shared" si="45"/>
        <v>0</v>
      </c>
      <c r="AQ48" s="4">
        <f t="shared" si="31"/>
        <v>19072296.606054723</v>
      </c>
      <c r="AR48" s="24">
        <f t="shared" si="32"/>
        <v>737530.3812119153</v>
      </c>
      <c r="AS48" s="24">
        <f t="shared" si="33"/>
        <v>1300230.154568187</v>
      </c>
    </row>
    <row r="49" spans="2:45" ht="12.75">
      <c r="B49" s="33">
        <f t="shared" si="3"/>
        <v>520</v>
      </c>
      <c r="C49" s="23">
        <f>C48+1000000</f>
        <v>520000000</v>
      </c>
      <c r="D49" s="24">
        <f t="shared" si="34"/>
        <v>916686.8566582915</v>
      </c>
      <c r="E49" s="24">
        <f t="shared" si="35"/>
        <v>1125000</v>
      </c>
      <c r="F49" s="25">
        <f t="shared" si="36"/>
        <v>500890955.2309278</v>
      </c>
      <c r="G49" s="83">
        <f t="shared" si="37"/>
        <v>0</v>
      </c>
      <c r="H49" s="6">
        <f t="shared" si="38"/>
        <v>0.04</v>
      </c>
      <c r="I49" s="26">
        <f t="shared" si="4"/>
        <v>-0.11549676420981941</v>
      </c>
      <c r="J49" s="30">
        <f t="shared" si="39"/>
        <v>0.306330048929624</v>
      </c>
      <c r="K49" s="27">
        <f t="shared" si="5"/>
        <v>490000000</v>
      </c>
      <c r="L49" s="28">
        <f t="shared" si="6"/>
        <v>0</v>
      </c>
      <c r="M49" s="28">
        <f t="shared" si="7"/>
        <v>10890955.230927825</v>
      </c>
      <c r="N49" s="28">
        <f t="shared" si="8"/>
        <v>381183.43308247393</v>
      </c>
      <c r="O49" s="28">
        <f t="shared" si="9"/>
        <v>0</v>
      </c>
      <c r="P49" s="28">
        <f t="shared" si="10"/>
        <v>0</v>
      </c>
      <c r="Q49" s="28">
        <f t="shared" si="11"/>
        <v>0</v>
      </c>
      <c r="R49" s="28">
        <f t="shared" si="12"/>
        <v>0</v>
      </c>
      <c r="S49" s="28">
        <f t="shared" si="13"/>
        <v>0</v>
      </c>
      <c r="T49" s="28">
        <f t="shared" si="14"/>
        <v>0</v>
      </c>
      <c r="U49" s="28">
        <f t="shared" si="15"/>
        <v>0</v>
      </c>
      <c r="V49" s="28">
        <f t="shared" si="16"/>
        <v>0</v>
      </c>
      <c r="W49" s="4">
        <f t="shared" si="17"/>
        <v>500890955.2309278</v>
      </c>
      <c r="X49" s="24">
        <f t="shared" si="18"/>
        <v>381183.43308247393</v>
      </c>
      <c r="Y49" s="27">
        <f t="shared" si="19"/>
        <v>0</v>
      </c>
      <c r="Z49" s="28">
        <f t="shared" si="20"/>
        <v>0</v>
      </c>
      <c r="AA49" s="28">
        <f t="shared" si="40"/>
        <v>0</v>
      </c>
      <c r="AB49" s="28">
        <f t="shared" si="21"/>
        <v>4109044.769072175</v>
      </c>
      <c r="AC49" s="28">
        <f t="shared" si="22"/>
        <v>143816.56691752613</v>
      </c>
      <c r="AD49" s="28">
        <f t="shared" si="41"/>
        <v>295210.2290222327</v>
      </c>
      <c r="AE49" s="28">
        <f t="shared" si="23"/>
        <v>15000000</v>
      </c>
      <c r="AF49" s="28">
        <f t="shared" si="24"/>
        <v>600000</v>
      </c>
      <c r="AG49" s="28">
        <f t="shared" si="42"/>
        <v>1002660.0607185329</v>
      </c>
      <c r="AH49" s="28">
        <f t="shared" si="25"/>
        <v>0</v>
      </c>
      <c r="AI49" s="28">
        <f t="shared" si="26"/>
        <v>0</v>
      </c>
      <c r="AJ49" s="28">
        <f t="shared" si="43"/>
        <v>0</v>
      </c>
      <c r="AK49" s="28">
        <f t="shared" si="27"/>
        <v>0</v>
      </c>
      <c r="AL49" s="28">
        <f t="shared" si="28"/>
        <v>0</v>
      </c>
      <c r="AM49" s="28">
        <f t="shared" si="44"/>
        <v>0</v>
      </c>
      <c r="AN49" s="28">
        <f t="shared" si="29"/>
        <v>0</v>
      </c>
      <c r="AO49" s="28">
        <f t="shared" si="30"/>
        <v>0</v>
      </c>
      <c r="AP49" s="28">
        <f t="shared" si="45"/>
        <v>0</v>
      </c>
      <c r="AQ49" s="4">
        <f t="shared" si="31"/>
        <v>19109044.769072175</v>
      </c>
      <c r="AR49" s="24">
        <f t="shared" si="32"/>
        <v>743816.5669175261</v>
      </c>
      <c r="AS49" s="24">
        <f t="shared" si="33"/>
        <v>1297870.2897407655</v>
      </c>
    </row>
    <row r="50" spans="2:45" ht="12.75">
      <c r="B50" s="33">
        <f t="shared" si="3"/>
        <v>521</v>
      </c>
      <c r="C50" s="23">
        <f t="shared" si="46"/>
        <v>521000000</v>
      </c>
      <c r="D50" s="24">
        <f t="shared" si="34"/>
        <v>1180663.1130467</v>
      </c>
      <c r="E50" s="24">
        <f t="shared" si="35"/>
        <v>1170000</v>
      </c>
      <c r="F50" s="25">
        <f t="shared" si="36"/>
        <v>498999110.6286806</v>
      </c>
      <c r="G50" s="83">
        <f t="shared" si="37"/>
        <v>0</v>
      </c>
      <c r="H50" s="6">
        <f t="shared" si="38"/>
        <v>0.045</v>
      </c>
      <c r="I50" s="26">
        <f t="shared" si="4"/>
        <v>-0.12993385973604682</v>
      </c>
      <c r="J50" s="30">
        <f t="shared" si="39"/>
        <v>0.301330048929624</v>
      </c>
      <c r="K50" s="27">
        <f t="shared" si="5"/>
        <v>490000000</v>
      </c>
      <c r="L50" s="28">
        <f t="shared" si="6"/>
        <v>0</v>
      </c>
      <c r="M50" s="28">
        <f t="shared" si="7"/>
        <v>8999110.628680587</v>
      </c>
      <c r="N50" s="28">
        <f t="shared" si="8"/>
        <v>314968.87200382055</v>
      </c>
      <c r="O50" s="28">
        <f t="shared" si="9"/>
        <v>0</v>
      </c>
      <c r="P50" s="28">
        <f t="shared" si="10"/>
        <v>0</v>
      </c>
      <c r="Q50" s="28">
        <f t="shared" si="11"/>
        <v>0</v>
      </c>
      <c r="R50" s="28">
        <f t="shared" si="12"/>
        <v>0</v>
      </c>
      <c r="S50" s="28">
        <f t="shared" si="13"/>
        <v>0</v>
      </c>
      <c r="T50" s="28">
        <f t="shared" si="14"/>
        <v>0</v>
      </c>
      <c r="U50" s="28">
        <f t="shared" si="15"/>
        <v>0</v>
      </c>
      <c r="V50" s="28">
        <f t="shared" si="16"/>
        <v>0</v>
      </c>
      <c r="W50" s="4">
        <f t="shared" si="17"/>
        <v>498999110.6286806</v>
      </c>
      <c r="X50" s="24">
        <f t="shared" si="18"/>
        <v>314968.87200382055</v>
      </c>
      <c r="Y50" s="27">
        <f t="shared" si="19"/>
        <v>0</v>
      </c>
      <c r="Z50" s="28">
        <f t="shared" si="20"/>
        <v>0</v>
      </c>
      <c r="AA50" s="28">
        <f t="shared" si="40"/>
        <v>0</v>
      </c>
      <c r="AB50" s="28">
        <f t="shared" si="21"/>
        <v>6000889.371319413</v>
      </c>
      <c r="AC50" s="28">
        <f t="shared" si="22"/>
        <v>210031.12799617948</v>
      </c>
      <c r="AD50" s="28">
        <f t="shared" si="41"/>
        <v>431127.9202840852</v>
      </c>
      <c r="AE50" s="28">
        <f t="shared" si="23"/>
        <v>15000000</v>
      </c>
      <c r="AF50" s="28">
        <f t="shared" si="24"/>
        <v>600000</v>
      </c>
      <c r="AG50" s="28">
        <f t="shared" si="42"/>
        <v>1002660.0607185329</v>
      </c>
      <c r="AH50" s="28">
        <f t="shared" si="25"/>
        <v>1000000</v>
      </c>
      <c r="AI50" s="28">
        <f t="shared" si="26"/>
        <v>45000</v>
      </c>
      <c r="AJ50" s="28">
        <f t="shared" si="43"/>
        <v>61844.00404790219</v>
      </c>
      <c r="AK50" s="28">
        <f t="shared" si="27"/>
        <v>0</v>
      </c>
      <c r="AL50" s="28">
        <f t="shared" si="28"/>
        <v>0</v>
      </c>
      <c r="AM50" s="28">
        <f t="shared" si="44"/>
        <v>0</v>
      </c>
      <c r="AN50" s="28">
        <f t="shared" si="29"/>
        <v>0</v>
      </c>
      <c r="AO50" s="28">
        <f t="shared" si="30"/>
        <v>0</v>
      </c>
      <c r="AP50" s="28">
        <f t="shared" si="45"/>
        <v>0</v>
      </c>
      <c r="AQ50" s="4">
        <f t="shared" si="31"/>
        <v>22000889.371319413</v>
      </c>
      <c r="AR50" s="24">
        <f t="shared" si="32"/>
        <v>855031.1279961795</v>
      </c>
      <c r="AS50" s="24">
        <f t="shared" si="33"/>
        <v>1495631.9850505204</v>
      </c>
    </row>
    <row r="51" spans="2:45" ht="12.75">
      <c r="B51" s="33">
        <f aca="true" t="shared" si="47" ref="B51:B114">C51/1000000</f>
        <v>522</v>
      </c>
      <c r="C51" s="23">
        <f t="shared" si="46"/>
        <v>522000000</v>
      </c>
      <c r="D51" s="24">
        <f t="shared" si="34"/>
        <v>1140174.942438343</v>
      </c>
      <c r="E51" s="24">
        <f t="shared" si="35"/>
        <v>1215000</v>
      </c>
      <c r="F51" s="25">
        <f t="shared" si="36"/>
        <v>499956882.4341099</v>
      </c>
      <c r="G51" s="83">
        <f t="shared" si="37"/>
        <v>0</v>
      </c>
      <c r="H51" s="6">
        <f t="shared" si="38"/>
        <v>0.045</v>
      </c>
      <c r="I51" s="26">
        <f aca="true" t="shared" si="48" ref="I51:I114">-H51/$H$4</f>
        <v>-0.12993385973604682</v>
      </c>
      <c r="J51" s="30">
        <f t="shared" si="39"/>
        <v>0.301330048929624</v>
      </c>
      <c r="K51" s="27">
        <f aca="true" t="shared" si="49" ref="K51:K75">IF(F51&gt;$E$4,$E$4,F51)</f>
        <v>490000000</v>
      </c>
      <c r="L51" s="28">
        <f aca="true" t="shared" si="50" ref="L51:L114">K51*$F$4</f>
        <v>0</v>
      </c>
      <c r="M51" s="28">
        <f aca="true" t="shared" si="51" ref="M51:M75">IF(F51&lt;$D$5,0,IF(F51&gt;$E$5,($E$5-$E$4),((F51-$E$4))))</f>
        <v>9956882.434109926</v>
      </c>
      <c r="N51" s="28">
        <f aca="true" t="shared" si="52" ref="N51:N114">M51*$F$5</f>
        <v>348490.88519384747</v>
      </c>
      <c r="O51" s="28">
        <f aca="true" t="shared" si="53" ref="O51:O75">IF(F51&lt;$D$6,0,IF(F51&gt;$E$6,($E$6-$E$5),((F51-$E$5))))</f>
        <v>0</v>
      </c>
      <c r="P51" s="28">
        <f aca="true" t="shared" si="54" ref="P51:P114">O51*$F$6</f>
        <v>0</v>
      </c>
      <c r="Q51" s="28">
        <f aca="true" t="shared" si="55" ref="Q51:Q75">IF(F51&lt;$D$7,0,IF(F51&gt;$E$7,($E$7-$E$6),((F51-$E$6))))</f>
        <v>0</v>
      </c>
      <c r="R51" s="28">
        <f aca="true" t="shared" si="56" ref="R51:R114">Q51*$F$7</f>
        <v>0</v>
      </c>
      <c r="S51" s="28">
        <f aca="true" t="shared" si="57" ref="S51:S75">IF(F51&lt;$D$8,0,IF(F51&gt;$E$8,($E$8-$E$7),((F51-$E$7))))</f>
        <v>0</v>
      </c>
      <c r="T51" s="28">
        <f aca="true" t="shared" si="58" ref="T51:T114">S51*$F$8</f>
        <v>0</v>
      </c>
      <c r="U51" s="28">
        <f aca="true" t="shared" si="59" ref="U51:U75">IF(F51&lt;$D$9,0,IF(F51&gt;$E$9,($E$9-$E$8),((F51-$E$8))))</f>
        <v>0</v>
      </c>
      <c r="V51" s="28">
        <f aca="true" t="shared" si="60" ref="V51:V114">U51*$F$9</f>
        <v>0</v>
      </c>
      <c r="W51" s="4">
        <f aca="true" t="shared" si="61" ref="W51:W75">K51+M51+O51+Q51+S51+U51</f>
        <v>499956882.4341099</v>
      </c>
      <c r="X51" s="24">
        <f aca="true" t="shared" si="62" ref="X51:X75">L51+N51+P51+R51+T51+V51</f>
        <v>348490.88519384747</v>
      </c>
      <c r="Y51" s="27">
        <f aca="true" t="shared" si="63" ref="Y51:Y75">(IF(C51&gt;$E$4,$E$4,C51))-K51</f>
        <v>0</v>
      </c>
      <c r="Z51" s="28">
        <f aca="true" t="shared" si="64" ref="Z51:Z114">Y51*$F$4</f>
        <v>0</v>
      </c>
      <c r="AA51" s="28">
        <f t="shared" si="40"/>
        <v>0</v>
      </c>
      <c r="AB51" s="28">
        <f aca="true" t="shared" si="65" ref="AB51:AB75">(IF(C51&lt;$D$5,0,IF(C51&gt;$E$5,($E$5-$E$4),((C51-$E$4)))))-M51</f>
        <v>5043117.565890074</v>
      </c>
      <c r="AC51" s="28">
        <f aca="true" t="shared" si="66" ref="AC51:AC114">AB51*$F$5</f>
        <v>176509.1148061526</v>
      </c>
      <c r="AD51" s="28">
        <f t="shared" si="41"/>
        <v>362317.7588178532</v>
      </c>
      <c r="AE51" s="28">
        <f aca="true" t="shared" si="67" ref="AE51:AE75">(IF(C51&lt;$D$6,0,IF(C51&gt;$E$6,($E$6-$E$5),((C51-$E$5)))))-O51</f>
        <v>15000000</v>
      </c>
      <c r="AF51" s="28">
        <f aca="true" t="shared" si="68" ref="AF51:AF114">AE51*$F$6</f>
        <v>600000</v>
      </c>
      <c r="AG51" s="28">
        <f t="shared" si="42"/>
        <v>1002660.0607185329</v>
      </c>
      <c r="AH51" s="28">
        <f aca="true" t="shared" si="69" ref="AH51:AH75">(IF(C51&lt;$D$7,0,IF(C51&gt;$E$7,($E$7-$E$6),((C51-$E$6)))))-Q51</f>
        <v>2000000</v>
      </c>
      <c r="AI51" s="28">
        <f aca="true" t="shared" si="70" ref="AI51:AI114">AH51*$F$7</f>
        <v>90000</v>
      </c>
      <c r="AJ51" s="28">
        <f t="shared" si="43"/>
        <v>123688.00809580438</v>
      </c>
      <c r="AK51" s="28">
        <f aca="true" t="shared" si="71" ref="AK51:AK75">(IF(C51&lt;$D$8,0,IF(C51&gt;$E$8,($E$8-$E$7),((C51-$E$7)))))-S51</f>
        <v>0</v>
      </c>
      <c r="AL51" s="28">
        <f aca="true" t="shared" si="72" ref="AL51:AL114">AK51*$F$8</f>
        <v>0</v>
      </c>
      <c r="AM51" s="28">
        <f t="shared" si="44"/>
        <v>0</v>
      </c>
      <c r="AN51" s="28">
        <f aca="true" t="shared" si="73" ref="AN51:AN75">(IF(C51&lt;$D$9,0,IF(C51&gt;$E$9,($E$9-$E$8),((C51-$E$8)))))-U51</f>
        <v>0</v>
      </c>
      <c r="AO51" s="28">
        <f aca="true" t="shared" si="74" ref="AO51:AO114">AN51*$F$9</f>
        <v>0</v>
      </c>
      <c r="AP51" s="28">
        <f t="shared" si="45"/>
        <v>0</v>
      </c>
      <c r="AQ51" s="4">
        <f aca="true" t="shared" si="75" ref="AQ51:AQ75">Y51+AB51+AE51+AH51+AK51+AN51</f>
        <v>22043117.565890074</v>
      </c>
      <c r="AR51" s="24">
        <f aca="true" t="shared" si="76" ref="AR51:AR75">Z51+AC51+AF51+AI51+AL51+AO51</f>
        <v>866509.1148061526</v>
      </c>
      <c r="AS51" s="24">
        <f aca="true" t="shared" si="77" ref="AS51:AS75">AA51+AD51+AG51+AJ51+AM51+AP51</f>
        <v>1488665.8276321904</v>
      </c>
    </row>
    <row r="52" spans="2:45" ht="12.75">
      <c r="B52" s="33">
        <f t="shared" si="47"/>
        <v>523</v>
      </c>
      <c r="C52" s="23">
        <f t="shared" si="46"/>
        <v>523000000</v>
      </c>
      <c r="D52" s="24">
        <f t="shared" si="34"/>
        <v>1099686.7718299865</v>
      </c>
      <c r="E52" s="24">
        <f t="shared" si="35"/>
        <v>1260000</v>
      </c>
      <c r="F52" s="25">
        <f t="shared" si="36"/>
        <v>500914654.23953927</v>
      </c>
      <c r="G52" s="83">
        <f t="shared" si="37"/>
        <v>0</v>
      </c>
      <c r="H52" s="6">
        <f t="shared" si="38"/>
        <v>0.045</v>
      </c>
      <c r="I52" s="26">
        <f t="shared" si="48"/>
        <v>-0.12993385973604682</v>
      </c>
      <c r="J52" s="30">
        <f t="shared" si="39"/>
        <v>0.301330048929624</v>
      </c>
      <c r="K52" s="27">
        <f t="shared" si="49"/>
        <v>490000000</v>
      </c>
      <c r="L52" s="28">
        <f t="shared" si="50"/>
        <v>0</v>
      </c>
      <c r="M52" s="28">
        <f t="shared" si="51"/>
        <v>10914654.239539266</v>
      </c>
      <c r="N52" s="28">
        <f t="shared" si="52"/>
        <v>382012.89838387433</v>
      </c>
      <c r="O52" s="28">
        <f t="shared" si="53"/>
        <v>0</v>
      </c>
      <c r="P52" s="28">
        <f t="shared" si="54"/>
        <v>0</v>
      </c>
      <c r="Q52" s="28">
        <f t="shared" si="55"/>
        <v>0</v>
      </c>
      <c r="R52" s="28">
        <f t="shared" si="56"/>
        <v>0</v>
      </c>
      <c r="S52" s="28">
        <f t="shared" si="57"/>
        <v>0</v>
      </c>
      <c r="T52" s="28">
        <f t="shared" si="58"/>
        <v>0</v>
      </c>
      <c r="U52" s="28">
        <f t="shared" si="59"/>
        <v>0</v>
      </c>
      <c r="V52" s="28">
        <f t="shared" si="60"/>
        <v>0</v>
      </c>
      <c r="W52" s="4">
        <f t="shared" si="61"/>
        <v>500914654.23953927</v>
      </c>
      <c r="X52" s="24">
        <f t="shared" si="62"/>
        <v>382012.89838387433</v>
      </c>
      <c r="Y52" s="27">
        <f t="shared" si="63"/>
        <v>0</v>
      </c>
      <c r="Z52" s="28">
        <f t="shared" si="64"/>
        <v>0</v>
      </c>
      <c r="AA52" s="28">
        <f t="shared" si="40"/>
        <v>0</v>
      </c>
      <c r="AB52" s="28">
        <f t="shared" si="65"/>
        <v>4085345.7604607344</v>
      </c>
      <c r="AC52" s="28">
        <f t="shared" si="66"/>
        <v>142987.10161612573</v>
      </c>
      <c r="AD52" s="28">
        <f t="shared" si="41"/>
        <v>293507.5973516211</v>
      </c>
      <c r="AE52" s="28">
        <f t="shared" si="67"/>
        <v>15000000</v>
      </c>
      <c r="AF52" s="28">
        <f t="shared" si="68"/>
        <v>600000</v>
      </c>
      <c r="AG52" s="28">
        <f t="shared" si="42"/>
        <v>1002660.0607185329</v>
      </c>
      <c r="AH52" s="28">
        <f t="shared" si="69"/>
        <v>3000000</v>
      </c>
      <c r="AI52" s="28">
        <f t="shared" si="70"/>
        <v>135000</v>
      </c>
      <c r="AJ52" s="28">
        <f t="shared" si="43"/>
        <v>185532.01214370658</v>
      </c>
      <c r="AK52" s="28">
        <f t="shared" si="71"/>
        <v>0</v>
      </c>
      <c r="AL52" s="28">
        <f t="shared" si="72"/>
        <v>0</v>
      </c>
      <c r="AM52" s="28">
        <f t="shared" si="44"/>
        <v>0</v>
      </c>
      <c r="AN52" s="28">
        <f t="shared" si="73"/>
        <v>0</v>
      </c>
      <c r="AO52" s="28">
        <f t="shared" si="74"/>
        <v>0</v>
      </c>
      <c r="AP52" s="28">
        <f t="shared" si="45"/>
        <v>0</v>
      </c>
      <c r="AQ52" s="4">
        <f t="shared" si="75"/>
        <v>22085345.760460734</v>
      </c>
      <c r="AR52" s="24">
        <f t="shared" si="76"/>
        <v>877987.1016161258</v>
      </c>
      <c r="AS52" s="24">
        <f t="shared" si="77"/>
        <v>1481699.6702138607</v>
      </c>
    </row>
    <row r="53" spans="2:45" ht="12.75">
      <c r="B53" s="33">
        <f t="shared" si="47"/>
        <v>524</v>
      </c>
      <c r="C53" s="23">
        <f t="shared" si="46"/>
        <v>524000000</v>
      </c>
      <c r="D53" s="24">
        <f t="shared" si="34"/>
        <v>1059198.6012216294</v>
      </c>
      <c r="E53" s="24">
        <f t="shared" si="35"/>
        <v>1305000</v>
      </c>
      <c r="F53" s="25">
        <f t="shared" si="36"/>
        <v>501872426.0449686</v>
      </c>
      <c r="G53" s="83">
        <f t="shared" si="37"/>
        <v>0</v>
      </c>
      <c r="H53" s="6">
        <f t="shared" si="38"/>
        <v>0.045</v>
      </c>
      <c r="I53" s="26">
        <f t="shared" si="48"/>
        <v>-0.12993385973604682</v>
      </c>
      <c r="J53" s="30">
        <f t="shared" si="39"/>
        <v>0.301330048929624</v>
      </c>
      <c r="K53" s="27">
        <f t="shared" si="49"/>
        <v>490000000</v>
      </c>
      <c r="L53" s="28">
        <f t="shared" si="50"/>
        <v>0</v>
      </c>
      <c r="M53" s="28">
        <f t="shared" si="51"/>
        <v>11872426.044968605</v>
      </c>
      <c r="N53" s="28">
        <f t="shared" si="52"/>
        <v>415534.9115739012</v>
      </c>
      <c r="O53" s="28">
        <f t="shared" si="53"/>
        <v>0</v>
      </c>
      <c r="P53" s="28">
        <f t="shared" si="54"/>
        <v>0</v>
      </c>
      <c r="Q53" s="28">
        <f t="shared" si="55"/>
        <v>0</v>
      </c>
      <c r="R53" s="28">
        <f t="shared" si="56"/>
        <v>0</v>
      </c>
      <c r="S53" s="28">
        <f t="shared" si="57"/>
        <v>0</v>
      </c>
      <c r="T53" s="28">
        <f t="shared" si="58"/>
        <v>0</v>
      </c>
      <c r="U53" s="28">
        <f t="shared" si="59"/>
        <v>0</v>
      </c>
      <c r="V53" s="28">
        <f t="shared" si="60"/>
        <v>0</v>
      </c>
      <c r="W53" s="4">
        <f t="shared" si="61"/>
        <v>501872426.0449686</v>
      </c>
      <c r="X53" s="24">
        <f t="shared" si="62"/>
        <v>415534.9115739012</v>
      </c>
      <c r="Y53" s="27">
        <f t="shared" si="63"/>
        <v>0</v>
      </c>
      <c r="Z53" s="28">
        <f t="shared" si="64"/>
        <v>0</v>
      </c>
      <c r="AA53" s="28">
        <f t="shared" si="40"/>
        <v>0</v>
      </c>
      <c r="AB53" s="28">
        <f t="shared" si="65"/>
        <v>3127573.955031395</v>
      </c>
      <c r="AC53" s="28">
        <f t="shared" si="66"/>
        <v>109465.08842609884</v>
      </c>
      <c r="AD53" s="28">
        <f t="shared" si="41"/>
        <v>224697.43588538902</v>
      </c>
      <c r="AE53" s="28">
        <f t="shared" si="67"/>
        <v>15000000</v>
      </c>
      <c r="AF53" s="28">
        <f t="shared" si="68"/>
        <v>600000</v>
      </c>
      <c r="AG53" s="28">
        <f t="shared" si="42"/>
        <v>1002660.0607185329</v>
      </c>
      <c r="AH53" s="28">
        <f t="shared" si="69"/>
        <v>4000000</v>
      </c>
      <c r="AI53" s="28">
        <f t="shared" si="70"/>
        <v>180000</v>
      </c>
      <c r="AJ53" s="28">
        <f t="shared" si="43"/>
        <v>247376.01619160877</v>
      </c>
      <c r="AK53" s="28">
        <f t="shared" si="71"/>
        <v>0</v>
      </c>
      <c r="AL53" s="28">
        <f t="shared" si="72"/>
        <v>0</v>
      </c>
      <c r="AM53" s="28">
        <f t="shared" si="44"/>
        <v>0</v>
      </c>
      <c r="AN53" s="28">
        <f t="shared" si="73"/>
        <v>0</v>
      </c>
      <c r="AO53" s="28">
        <f t="shared" si="74"/>
        <v>0</v>
      </c>
      <c r="AP53" s="28">
        <f t="shared" si="45"/>
        <v>0</v>
      </c>
      <c r="AQ53" s="4">
        <f t="shared" si="75"/>
        <v>22127573.955031395</v>
      </c>
      <c r="AR53" s="24">
        <f t="shared" si="76"/>
        <v>889465.0884260988</v>
      </c>
      <c r="AS53" s="24">
        <f t="shared" si="77"/>
        <v>1474733.5127955307</v>
      </c>
    </row>
    <row r="54" spans="2:45" ht="12.75">
      <c r="B54" s="33">
        <f t="shared" si="47"/>
        <v>525</v>
      </c>
      <c r="C54" s="23">
        <f t="shared" si="46"/>
        <v>525000000</v>
      </c>
      <c r="D54" s="24">
        <f t="shared" si="34"/>
        <v>1018710.4306132728</v>
      </c>
      <c r="E54" s="24">
        <f t="shared" si="35"/>
        <v>1350000</v>
      </c>
      <c r="F54" s="25">
        <f t="shared" si="36"/>
        <v>502830197.85039794</v>
      </c>
      <c r="G54" s="83">
        <f t="shared" si="37"/>
        <v>0</v>
      </c>
      <c r="H54" s="6">
        <f t="shared" si="38"/>
        <v>0.045</v>
      </c>
      <c r="I54" s="26">
        <f t="shared" si="48"/>
        <v>-0.12993385973604682</v>
      </c>
      <c r="J54" s="30">
        <f t="shared" si="39"/>
        <v>0.301330048929624</v>
      </c>
      <c r="K54" s="27">
        <f t="shared" si="49"/>
        <v>490000000</v>
      </c>
      <c r="L54" s="28">
        <f t="shared" si="50"/>
        <v>0</v>
      </c>
      <c r="M54" s="28">
        <f t="shared" si="51"/>
        <v>12830197.850397944</v>
      </c>
      <c r="N54" s="28">
        <f t="shared" si="52"/>
        <v>449056.9247639281</v>
      </c>
      <c r="O54" s="28">
        <f t="shared" si="53"/>
        <v>0</v>
      </c>
      <c r="P54" s="28">
        <f t="shared" si="54"/>
        <v>0</v>
      </c>
      <c r="Q54" s="28">
        <f t="shared" si="55"/>
        <v>0</v>
      </c>
      <c r="R54" s="28">
        <f t="shared" si="56"/>
        <v>0</v>
      </c>
      <c r="S54" s="28">
        <f t="shared" si="57"/>
        <v>0</v>
      </c>
      <c r="T54" s="28">
        <f t="shared" si="58"/>
        <v>0</v>
      </c>
      <c r="U54" s="28">
        <f t="shared" si="59"/>
        <v>0</v>
      </c>
      <c r="V54" s="28">
        <f t="shared" si="60"/>
        <v>0</v>
      </c>
      <c r="W54" s="4">
        <f t="shared" si="61"/>
        <v>502830197.85039794</v>
      </c>
      <c r="X54" s="24">
        <f t="shared" si="62"/>
        <v>449056.9247639281</v>
      </c>
      <c r="Y54" s="27">
        <f t="shared" si="63"/>
        <v>0</v>
      </c>
      <c r="Z54" s="28">
        <f t="shared" si="64"/>
        <v>0</v>
      </c>
      <c r="AA54" s="28">
        <f t="shared" si="40"/>
        <v>0</v>
      </c>
      <c r="AB54" s="28">
        <f t="shared" si="65"/>
        <v>2169802.1496020555</v>
      </c>
      <c r="AC54" s="28">
        <f t="shared" si="66"/>
        <v>75943.07523607195</v>
      </c>
      <c r="AD54" s="28">
        <f t="shared" si="41"/>
        <v>155887.27441915698</v>
      </c>
      <c r="AE54" s="28">
        <f t="shared" si="67"/>
        <v>15000000</v>
      </c>
      <c r="AF54" s="28">
        <f t="shared" si="68"/>
        <v>600000</v>
      </c>
      <c r="AG54" s="28">
        <f t="shared" si="42"/>
        <v>1002660.0607185329</v>
      </c>
      <c r="AH54" s="28">
        <f t="shared" si="69"/>
        <v>5000000</v>
      </c>
      <c r="AI54" s="28">
        <f t="shared" si="70"/>
        <v>225000</v>
      </c>
      <c r="AJ54" s="28">
        <f t="shared" si="43"/>
        <v>309220.0202395109</v>
      </c>
      <c r="AK54" s="28">
        <f t="shared" si="71"/>
        <v>0</v>
      </c>
      <c r="AL54" s="28">
        <f t="shared" si="72"/>
        <v>0</v>
      </c>
      <c r="AM54" s="28">
        <f t="shared" si="44"/>
        <v>0</v>
      </c>
      <c r="AN54" s="28">
        <f t="shared" si="73"/>
        <v>0</v>
      </c>
      <c r="AO54" s="28">
        <f t="shared" si="74"/>
        <v>0</v>
      </c>
      <c r="AP54" s="28">
        <f t="shared" si="45"/>
        <v>0</v>
      </c>
      <c r="AQ54" s="4">
        <f t="shared" si="75"/>
        <v>22169802.149602056</v>
      </c>
      <c r="AR54" s="24">
        <f t="shared" si="76"/>
        <v>900943.075236072</v>
      </c>
      <c r="AS54" s="24">
        <f t="shared" si="77"/>
        <v>1467767.355377201</v>
      </c>
    </row>
    <row r="55" spans="2:45" ht="12.75">
      <c r="B55" s="33">
        <f t="shared" si="47"/>
        <v>526</v>
      </c>
      <c r="C55" s="23">
        <f t="shared" si="46"/>
        <v>526000000</v>
      </c>
      <c r="D55" s="24">
        <f t="shared" si="34"/>
        <v>978222.260004916</v>
      </c>
      <c r="E55" s="24">
        <f t="shared" si="35"/>
        <v>1395000</v>
      </c>
      <c r="F55" s="25">
        <f t="shared" si="36"/>
        <v>503787969.6558273</v>
      </c>
      <c r="G55" s="83">
        <f t="shared" si="37"/>
        <v>0</v>
      </c>
      <c r="H55" s="6">
        <f t="shared" si="38"/>
        <v>0.045</v>
      </c>
      <c r="I55" s="26">
        <f t="shared" si="48"/>
        <v>-0.12993385973604682</v>
      </c>
      <c r="J55" s="30">
        <f t="shared" si="39"/>
        <v>0.301330048929624</v>
      </c>
      <c r="K55" s="27">
        <f t="shared" si="49"/>
        <v>490000000</v>
      </c>
      <c r="L55" s="28">
        <f t="shared" si="50"/>
        <v>0</v>
      </c>
      <c r="M55" s="28">
        <f t="shared" si="51"/>
        <v>13787969.655827284</v>
      </c>
      <c r="N55" s="28">
        <f t="shared" si="52"/>
        <v>482578.93795395497</v>
      </c>
      <c r="O55" s="28">
        <f t="shared" si="53"/>
        <v>0</v>
      </c>
      <c r="P55" s="28">
        <f t="shared" si="54"/>
        <v>0</v>
      </c>
      <c r="Q55" s="28">
        <f t="shared" si="55"/>
        <v>0</v>
      </c>
      <c r="R55" s="28">
        <f t="shared" si="56"/>
        <v>0</v>
      </c>
      <c r="S55" s="28">
        <f t="shared" si="57"/>
        <v>0</v>
      </c>
      <c r="T55" s="28">
        <f t="shared" si="58"/>
        <v>0</v>
      </c>
      <c r="U55" s="28">
        <f t="shared" si="59"/>
        <v>0</v>
      </c>
      <c r="V55" s="28">
        <f t="shared" si="60"/>
        <v>0</v>
      </c>
      <c r="W55" s="4">
        <f t="shared" si="61"/>
        <v>503787969.6558273</v>
      </c>
      <c r="X55" s="24">
        <f t="shared" si="62"/>
        <v>482578.93795395497</v>
      </c>
      <c r="Y55" s="27">
        <f t="shared" si="63"/>
        <v>0</v>
      </c>
      <c r="Z55" s="28">
        <f t="shared" si="64"/>
        <v>0</v>
      </c>
      <c r="AA55" s="28">
        <f t="shared" si="40"/>
        <v>0</v>
      </c>
      <c r="AB55" s="28">
        <f t="shared" si="65"/>
        <v>1212030.3441727161</v>
      </c>
      <c r="AC55" s="28">
        <f t="shared" si="66"/>
        <v>42421.06204604507</v>
      </c>
      <c r="AD55" s="28">
        <f t="shared" si="41"/>
        <v>87077.11295292492</v>
      </c>
      <c r="AE55" s="28">
        <f t="shared" si="67"/>
        <v>15000000</v>
      </c>
      <c r="AF55" s="28">
        <f t="shared" si="68"/>
        <v>600000</v>
      </c>
      <c r="AG55" s="28">
        <f t="shared" si="42"/>
        <v>1002660.0607185329</v>
      </c>
      <c r="AH55" s="28">
        <f t="shared" si="69"/>
        <v>6000000</v>
      </c>
      <c r="AI55" s="28">
        <f t="shared" si="70"/>
        <v>270000</v>
      </c>
      <c r="AJ55" s="28">
        <f t="shared" si="43"/>
        <v>371064.02428741317</v>
      </c>
      <c r="AK55" s="28">
        <f t="shared" si="71"/>
        <v>0</v>
      </c>
      <c r="AL55" s="28">
        <f t="shared" si="72"/>
        <v>0</v>
      </c>
      <c r="AM55" s="28">
        <f t="shared" si="44"/>
        <v>0</v>
      </c>
      <c r="AN55" s="28">
        <f t="shared" si="73"/>
        <v>0</v>
      </c>
      <c r="AO55" s="28">
        <f t="shared" si="74"/>
        <v>0</v>
      </c>
      <c r="AP55" s="28">
        <f t="shared" si="45"/>
        <v>0</v>
      </c>
      <c r="AQ55" s="4">
        <f t="shared" si="75"/>
        <v>22212030.344172716</v>
      </c>
      <c r="AR55" s="24">
        <f t="shared" si="76"/>
        <v>912421.0620460451</v>
      </c>
      <c r="AS55" s="24">
        <f t="shared" si="77"/>
        <v>1460801.197958871</v>
      </c>
    </row>
    <row r="56" spans="2:45" ht="12.75">
      <c r="B56" s="33">
        <f t="shared" si="47"/>
        <v>527</v>
      </c>
      <c r="C56" s="23">
        <f t="shared" si="46"/>
        <v>527000000</v>
      </c>
      <c r="D56" s="24">
        <f t="shared" si="34"/>
        <v>937734.0893965657</v>
      </c>
      <c r="E56" s="24">
        <f t="shared" si="35"/>
        <v>1440000</v>
      </c>
      <c r="F56" s="25">
        <f t="shared" si="36"/>
        <v>504745741.46125656</v>
      </c>
      <c r="G56" s="83">
        <f t="shared" si="37"/>
        <v>0</v>
      </c>
      <c r="H56" s="6">
        <f t="shared" si="38"/>
        <v>0.045</v>
      </c>
      <c r="I56" s="26">
        <f t="shared" si="48"/>
        <v>-0.12993385973604682</v>
      </c>
      <c r="J56" s="30">
        <f t="shared" si="39"/>
        <v>0.301330048929624</v>
      </c>
      <c r="K56" s="27">
        <f t="shared" si="49"/>
        <v>490000000</v>
      </c>
      <c r="L56" s="28">
        <f t="shared" si="50"/>
        <v>0</v>
      </c>
      <c r="M56" s="28">
        <f t="shared" si="51"/>
        <v>14745741.461256564</v>
      </c>
      <c r="N56" s="28">
        <f t="shared" si="52"/>
        <v>516100.9511439798</v>
      </c>
      <c r="O56" s="28">
        <f t="shared" si="53"/>
        <v>0</v>
      </c>
      <c r="P56" s="28">
        <f t="shared" si="54"/>
        <v>0</v>
      </c>
      <c r="Q56" s="28">
        <f t="shared" si="55"/>
        <v>0</v>
      </c>
      <c r="R56" s="28">
        <f t="shared" si="56"/>
        <v>0</v>
      </c>
      <c r="S56" s="28">
        <f t="shared" si="57"/>
        <v>0</v>
      </c>
      <c r="T56" s="28">
        <f t="shared" si="58"/>
        <v>0</v>
      </c>
      <c r="U56" s="28">
        <f t="shared" si="59"/>
        <v>0</v>
      </c>
      <c r="V56" s="28">
        <f t="shared" si="60"/>
        <v>0</v>
      </c>
      <c r="W56" s="4">
        <f t="shared" si="61"/>
        <v>504745741.46125656</v>
      </c>
      <c r="X56" s="24">
        <f t="shared" si="62"/>
        <v>516100.9511439798</v>
      </c>
      <c r="Y56" s="27">
        <f t="shared" si="63"/>
        <v>0</v>
      </c>
      <c r="Z56" s="28">
        <f t="shared" si="64"/>
        <v>0</v>
      </c>
      <c r="AA56" s="28">
        <f t="shared" si="40"/>
        <v>0</v>
      </c>
      <c r="AB56" s="28">
        <f t="shared" si="65"/>
        <v>254258.53874343634</v>
      </c>
      <c r="AC56" s="28">
        <f t="shared" si="66"/>
        <v>8899.048856020272</v>
      </c>
      <c r="AD56" s="28">
        <f t="shared" si="41"/>
        <v>18266.951486697137</v>
      </c>
      <c r="AE56" s="28">
        <f t="shared" si="67"/>
        <v>15000000</v>
      </c>
      <c r="AF56" s="28">
        <f t="shared" si="68"/>
        <v>600000</v>
      </c>
      <c r="AG56" s="28">
        <f t="shared" si="42"/>
        <v>1002660.0607185329</v>
      </c>
      <c r="AH56" s="28">
        <f t="shared" si="69"/>
        <v>7000000</v>
      </c>
      <c r="AI56" s="28">
        <f t="shared" si="70"/>
        <v>315000</v>
      </c>
      <c r="AJ56" s="28">
        <f t="shared" si="43"/>
        <v>432908.02833531535</v>
      </c>
      <c r="AK56" s="28">
        <f t="shared" si="71"/>
        <v>0</v>
      </c>
      <c r="AL56" s="28">
        <f t="shared" si="72"/>
        <v>0</v>
      </c>
      <c r="AM56" s="28">
        <f t="shared" si="44"/>
        <v>0</v>
      </c>
      <c r="AN56" s="28">
        <f t="shared" si="73"/>
        <v>0</v>
      </c>
      <c r="AO56" s="28">
        <f t="shared" si="74"/>
        <v>0</v>
      </c>
      <c r="AP56" s="28">
        <f t="shared" si="45"/>
        <v>0</v>
      </c>
      <c r="AQ56" s="4">
        <f t="shared" si="75"/>
        <v>22254258.538743436</v>
      </c>
      <c r="AR56" s="24">
        <f t="shared" si="76"/>
        <v>923899.0488560203</v>
      </c>
      <c r="AS56" s="24">
        <f t="shared" si="77"/>
        <v>1453835.0405405455</v>
      </c>
    </row>
    <row r="57" spans="2:45" ht="12.75">
      <c r="B57" s="33">
        <f t="shared" si="47"/>
        <v>528</v>
      </c>
      <c r="C57" s="23">
        <f t="shared" si="46"/>
        <v>528000000</v>
      </c>
      <c r="D57" s="24">
        <f t="shared" si="34"/>
        <v>897245.9187882091</v>
      </c>
      <c r="E57" s="24">
        <f t="shared" si="35"/>
        <v>1485000</v>
      </c>
      <c r="F57" s="25">
        <f t="shared" si="36"/>
        <v>505703513.2666859</v>
      </c>
      <c r="G57" s="83">
        <f t="shared" si="37"/>
        <v>0</v>
      </c>
      <c r="H57" s="6">
        <f t="shared" si="38"/>
        <v>0.045</v>
      </c>
      <c r="I57" s="26">
        <f t="shared" si="48"/>
        <v>-0.12993385973604682</v>
      </c>
      <c r="J57" s="30">
        <f t="shared" si="39"/>
        <v>0.301330048929624</v>
      </c>
      <c r="K57" s="27">
        <f t="shared" si="49"/>
        <v>490000000</v>
      </c>
      <c r="L57" s="28">
        <f t="shared" si="50"/>
        <v>0</v>
      </c>
      <c r="M57" s="28">
        <f t="shared" si="51"/>
        <v>15000000</v>
      </c>
      <c r="N57" s="28">
        <f t="shared" si="52"/>
        <v>525000</v>
      </c>
      <c r="O57" s="28">
        <f t="shared" si="53"/>
        <v>703513.2666859031</v>
      </c>
      <c r="P57" s="28">
        <f t="shared" si="54"/>
        <v>28140.530667436124</v>
      </c>
      <c r="Q57" s="28">
        <f t="shared" si="55"/>
        <v>0</v>
      </c>
      <c r="R57" s="28">
        <f t="shared" si="56"/>
        <v>0</v>
      </c>
      <c r="S57" s="28">
        <f t="shared" si="57"/>
        <v>0</v>
      </c>
      <c r="T57" s="28">
        <f t="shared" si="58"/>
        <v>0</v>
      </c>
      <c r="U57" s="28">
        <f t="shared" si="59"/>
        <v>0</v>
      </c>
      <c r="V57" s="28">
        <f t="shared" si="60"/>
        <v>0</v>
      </c>
      <c r="W57" s="4">
        <f t="shared" si="61"/>
        <v>505703513.2666859</v>
      </c>
      <c r="X57" s="24">
        <f t="shared" si="62"/>
        <v>553140.5306674361</v>
      </c>
      <c r="Y57" s="27">
        <f t="shared" si="63"/>
        <v>0</v>
      </c>
      <c r="Z57" s="28">
        <f t="shared" si="64"/>
        <v>0</v>
      </c>
      <c r="AA57" s="28">
        <f t="shared" si="40"/>
        <v>0</v>
      </c>
      <c r="AB57" s="28">
        <f t="shared" si="65"/>
        <v>0</v>
      </c>
      <c r="AC57" s="28">
        <f t="shared" si="66"/>
        <v>0</v>
      </c>
      <c r="AD57" s="28">
        <f t="shared" si="41"/>
        <v>0</v>
      </c>
      <c r="AE57" s="28">
        <f t="shared" si="67"/>
        <v>14296486.733314097</v>
      </c>
      <c r="AF57" s="28">
        <f t="shared" si="68"/>
        <v>571859.4693325639</v>
      </c>
      <c r="AG57" s="28">
        <f t="shared" si="42"/>
        <v>955634.4170724276</v>
      </c>
      <c r="AH57" s="28">
        <f t="shared" si="69"/>
        <v>8000000</v>
      </c>
      <c r="AI57" s="28">
        <f t="shared" si="70"/>
        <v>360000</v>
      </c>
      <c r="AJ57" s="28">
        <f t="shared" si="43"/>
        <v>494752.03238321753</v>
      </c>
      <c r="AK57" s="28">
        <f t="shared" si="71"/>
        <v>0</v>
      </c>
      <c r="AL57" s="28">
        <f t="shared" si="72"/>
        <v>0</v>
      </c>
      <c r="AM57" s="28">
        <f t="shared" si="44"/>
        <v>0</v>
      </c>
      <c r="AN57" s="28">
        <f t="shared" si="73"/>
        <v>0</v>
      </c>
      <c r="AO57" s="28">
        <f t="shared" si="74"/>
        <v>0</v>
      </c>
      <c r="AP57" s="28">
        <f t="shared" si="45"/>
        <v>0</v>
      </c>
      <c r="AQ57" s="4">
        <f t="shared" si="75"/>
        <v>22296486.733314097</v>
      </c>
      <c r="AR57" s="24">
        <f t="shared" si="76"/>
        <v>931859.4693325639</v>
      </c>
      <c r="AS57" s="24">
        <f t="shared" si="77"/>
        <v>1450386.4494556452</v>
      </c>
    </row>
    <row r="58" spans="2:45" ht="12.75">
      <c r="B58" s="33">
        <f t="shared" si="47"/>
        <v>529</v>
      </c>
      <c r="C58" s="23">
        <f t="shared" si="46"/>
        <v>529000000</v>
      </c>
      <c r="D58" s="24">
        <f t="shared" si="34"/>
        <v>856757.748179852</v>
      </c>
      <c r="E58" s="24">
        <f t="shared" si="35"/>
        <v>1530000</v>
      </c>
      <c r="F58" s="25">
        <f t="shared" si="36"/>
        <v>506661285.07211524</v>
      </c>
      <c r="G58" s="83">
        <f t="shared" si="37"/>
        <v>0</v>
      </c>
      <c r="H58" s="6">
        <f t="shared" si="38"/>
        <v>0.045</v>
      </c>
      <c r="I58" s="26">
        <f t="shared" si="48"/>
        <v>-0.12993385973604682</v>
      </c>
      <c r="J58" s="30">
        <f>$H$4-H58</f>
        <v>0.301330048929624</v>
      </c>
      <c r="K58" s="27">
        <f t="shared" si="49"/>
        <v>490000000</v>
      </c>
      <c r="L58" s="28">
        <f t="shared" si="50"/>
        <v>0</v>
      </c>
      <c r="M58" s="28">
        <f t="shared" si="51"/>
        <v>15000000</v>
      </c>
      <c r="N58" s="28">
        <f t="shared" si="52"/>
        <v>525000</v>
      </c>
      <c r="O58" s="28">
        <f t="shared" si="53"/>
        <v>1661285.0721152425</v>
      </c>
      <c r="P58" s="28">
        <f t="shared" si="54"/>
        <v>66451.4028846097</v>
      </c>
      <c r="Q58" s="28">
        <f t="shared" si="55"/>
        <v>0</v>
      </c>
      <c r="R58" s="28">
        <f t="shared" si="56"/>
        <v>0</v>
      </c>
      <c r="S58" s="28">
        <f t="shared" si="57"/>
        <v>0</v>
      </c>
      <c r="T58" s="28">
        <f t="shared" si="58"/>
        <v>0</v>
      </c>
      <c r="U58" s="28">
        <f t="shared" si="59"/>
        <v>0</v>
      </c>
      <c r="V58" s="28">
        <f t="shared" si="60"/>
        <v>0</v>
      </c>
      <c r="W58" s="4">
        <f t="shared" si="61"/>
        <v>506661285.07211524</v>
      </c>
      <c r="X58" s="24">
        <f t="shared" si="62"/>
        <v>591451.4028846098</v>
      </c>
      <c r="Y58" s="27">
        <f t="shared" si="63"/>
        <v>0</v>
      </c>
      <c r="Z58" s="28">
        <f t="shared" si="64"/>
        <v>0</v>
      </c>
      <c r="AA58" s="28">
        <f t="shared" si="40"/>
        <v>0</v>
      </c>
      <c r="AB58" s="28">
        <f t="shared" si="65"/>
        <v>0</v>
      </c>
      <c r="AC58" s="28">
        <f t="shared" si="66"/>
        <v>0</v>
      </c>
      <c r="AD58" s="28">
        <f t="shared" si="41"/>
        <v>0</v>
      </c>
      <c r="AE58" s="28">
        <f t="shared" si="67"/>
        <v>13338714.927884758</v>
      </c>
      <c r="AF58" s="28">
        <f t="shared" si="68"/>
        <v>533548.5971153904</v>
      </c>
      <c r="AG58" s="28">
        <f t="shared" si="42"/>
        <v>891613.1146333421</v>
      </c>
      <c r="AH58" s="28">
        <f t="shared" si="69"/>
        <v>9000000</v>
      </c>
      <c r="AI58" s="28">
        <f t="shared" si="70"/>
        <v>405000</v>
      </c>
      <c r="AJ58" s="28">
        <f t="shared" si="43"/>
        <v>556596.0364311197</v>
      </c>
      <c r="AK58" s="28">
        <f t="shared" si="71"/>
        <v>0</v>
      </c>
      <c r="AL58" s="28">
        <f t="shared" si="72"/>
        <v>0</v>
      </c>
      <c r="AM58" s="28">
        <f t="shared" si="44"/>
        <v>0</v>
      </c>
      <c r="AN58" s="28">
        <f t="shared" si="73"/>
        <v>0</v>
      </c>
      <c r="AO58" s="28">
        <f t="shared" si="74"/>
        <v>0</v>
      </c>
      <c r="AP58" s="28">
        <f t="shared" si="45"/>
        <v>0</v>
      </c>
      <c r="AQ58" s="4">
        <f t="shared" si="75"/>
        <v>22338714.927884758</v>
      </c>
      <c r="AR58" s="24">
        <f t="shared" si="76"/>
        <v>938548.5971153904</v>
      </c>
      <c r="AS58" s="24">
        <f t="shared" si="77"/>
        <v>1448209.1510644618</v>
      </c>
    </row>
    <row r="59" spans="2:45" ht="12.75">
      <c r="B59" s="33">
        <f t="shared" si="47"/>
        <v>530</v>
      </c>
      <c r="C59" s="23">
        <f t="shared" si="46"/>
        <v>530000000</v>
      </c>
      <c r="D59" s="24">
        <f t="shared" si="34"/>
        <v>816269.5775714954</v>
      </c>
      <c r="E59" s="24">
        <f t="shared" si="35"/>
        <v>1575000</v>
      </c>
      <c r="F59" s="25">
        <f t="shared" si="36"/>
        <v>507619056.8775446</v>
      </c>
      <c r="G59" s="83">
        <f t="shared" si="37"/>
        <v>0</v>
      </c>
      <c r="H59" s="6">
        <f t="shared" si="38"/>
        <v>0.045</v>
      </c>
      <c r="I59" s="26">
        <f t="shared" si="48"/>
        <v>-0.12993385973604682</v>
      </c>
      <c r="J59" s="30">
        <f t="shared" si="39"/>
        <v>0.301330048929624</v>
      </c>
      <c r="K59" s="27">
        <f t="shared" si="49"/>
        <v>490000000</v>
      </c>
      <c r="L59" s="28">
        <f t="shared" si="50"/>
        <v>0</v>
      </c>
      <c r="M59" s="28">
        <f t="shared" si="51"/>
        <v>15000000</v>
      </c>
      <c r="N59" s="28">
        <f t="shared" si="52"/>
        <v>525000</v>
      </c>
      <c r="O59" s="28">
        <f t="shared" si="53"/>
        <v>2619056.877544582</v>
      </c>
      <c r="P59" s="28">
        <f t="shared" si="54"/>
        <v>104762.27510178328</v>
      </c>
      <c r="Q59" s="28">
        <f t="shared" si="55"/>
        <v>0</v>
      </c>
      <c r="R59" s="28">
        <f t="shared" si="56"/>
        <v>0</v>
      </c>
      <c r="S59" s="28">
        <f t="shared" si="57"/>
        <v>0</v>
      </c>
      <c r="T59" s="28">
        <f t="shared" si="58"/>
        <v>0</v>
      </c>
      <c r="U59" s="28">
        <f t="shared" si="59"/>
        <v>0</v>
      </c>
      <c r="V59" s="28">
        <f t="shared" si="60"/>
        <v>0</v>
      </c>
      <c r="W59" s="4">
        <f t="shared" si="61"/>
        <v>507619056.8775446</v>
      </c>
      <c r="X59" s="24">
        <f t="shared" si="62"/>
        <v>629762.2751017832</v>
      </c>
      <c r="Y59" s="27">
        <f t="shared" si="63"/>
        <v>0</v>
      </c>
      <c r="Z59" s="28">
        <f t="shared" si="64"/>
        <v>0</v>
      </c>
      <c r="AA59" s="28">
        <f t="shared" si="40"/>
        <v>0</v>
      </c>
      <c r="AB59" s="28">
        <f t="shared" si="65"/>
        <v>0</v>
      </c>
      <c r="AC59" s="28">
        <f t="shared" si="66"/>
        <v>0</v>
      </c>
      <c r="AD59" s="28">
        <f t="shared" si="41"/>
        <v>0</v>
      </c>
      <c r="AE59" s="28">
        <f t="shared" si="67"/>
        <v>12380943.122455418</v>
      </c>
      <c r="AF59" s="28">
        <f t="shared" si="68"/>
        <v>495237.7248982167</v>
      </c>
      <c r="AG59" s="28">
        <f t="shared" si="42"/>
        <v>827591.8121942568</v>
      </c>
      <c r="AH59" s="28">
        <f t="shared" si="69"/>
        <v>10000000</v>
      </c>
      <c r="AI59" s="28">
        <f t="shared" si="70"/>
        <v>450000</v>
      </c>
      <c r="AJ59" s="28">
        <f t="shared" si="43"/>
        <v>618440.0404790218</v>
      </c>
      <c r="AK59" s="28">
        <f t="shared" si="71"/>
        <v>0</v>
      </c>
      <c r="AL59" s="28">
        <f t="shared" si="72"/>
        <v>0</v>
      </c>
      <c r="AM59" s="28">
        <f t="shared" si="44"/>
        <v>0</v>
      </c>
      <c r="AN59" s="28">
        <f t="shared" si="73"/>
        <v>0</v>
      </c>
      <c r="AO59" s="28">
        <f t="shared" si="74"/>
        <v>0</v>
      </c>
      <c r="AP59" s="28">
        <f t="shared" si="45"/>
        <v>0</v>
      </c>
      <c r="AQ59" s="4">
        <f t="shared" si="75"/>
        <v>22380943.122455418</v>
      </c>
      <c r="AR59" s="24">
        <f t="shared" si="76"/>
        <v>945237.7248982168</v>
      </c>
      <c r="AS59" s="24">
        <f t="shared" si="77"/>
        <v>1446031.8526732787</v>
      </c>
    </row>
    <row r="60" spans="2:45" ht="12.75">
      <c r="B60" s="33">
        <f t="shared" si="47"/>
        <v>531</v>
      </c>
      <c r="C60" s="23">
        <f t="shared" si="46"/>
        <v>531000000</v>
      </c>
      <c r="D60" s="24">
        <f t="shared" si="34"/>
        <v>775781.4069631388</v>
      </c>
      <c r="E60" s="24">
        <f t="shared" si="35"/>
        <v>1620000</v>
      </c>
      <c r="F60" s="25">
        <f t="shared" si="36"/>
        <v>508576828.6829739</v>
      </c>
      <c r="G60" s="83">
        <f t="shared" si="37"/>
        <v>0</v>
      </c>
      <c r="H60" s="6">
        <f t="shared" si="38"/>
        <v>0.045</v>
      </c>
      <c r="I60" s="26">
        <f t="shared" si="48"/>
        <v>-0.12993385973604682</v>
      </c>
      <c r="J60" s="30">
        <f t="shared" si="39"/>
        <v>0.301330048929624</v>
      </c>
      <c r="K60" s="27">
        <f t="shared" si="49"/>
        <v>490000000</v>
      </c>
      <c r="L60" s="28">
        <f t="shared" si="50"/>
        <v>0</v>
      </c>
      <c r="M60" s="28">
        <f t="shared" si="51"/>
        <v>15000000</v>
      </c>
      <c r="N60" s="28">
        <f t="shared" si="52"/>
        <v>525000</v>
      </c>
      <c r="O60" s="28">
        <f t="shared" si="53"/>
        <v>3576828.6829739213</v>
      </c>
      <c r="P60" s="28">
        <f t="shared" si="54"/>
        <v>143073.14731895685</v>
      </c>
      <c r="Q60" s="28">
        <f t="shared" si="55"/>
        <v>0</v>
      </c>
      <c r="R60" s="28">
        <f t="shared" si="56"/>
        <v>0</v>
      </c>
      <c r="S60" s="28">
        <f t="shared" si="57"/>
        <v>0</v>
      </c>
      <c r="T60" s="28">
        <f t="shared" si="58"/>
        <v>0</v>
      </c>
      <c r="U60" s="28">
        <f t="shared" si="59"/>
        <v>0</v>
      </c>
      <c r="V60" s="28">
        <f t="shared" si="60"/>
        <v>0</v>
      </c>
      <c r="W60" s="4">
        <f t="shared" si="61"/>
        <v>508576828.6829739</v>
      </c>
      <c r="X60" s="24">
        <f t="shared" si="62"/>
        <v>668073.1473189569</v>
      </c>
      <c r="Y60" s="27">
        <f t="shared" si="63"/>
        <v>0</v>
      </c>
      <c r="Z60" s="28">
        <f t="shared" si="64"/>
        <v>0</v>
      </c>
      <c r="AA60" s="28">
        <f t="shared" si="40"/>
        <v>0</v>
      </c>
      <c r="AB60" s="28">
        <f t="shared" si="65"/>
        <v>0</v>
      </c>
      <c r="AC60" s="28">
        <f t="shared" si="66"/>
        <v>0</v>
      </c>
      <c r="AD60" s="28">
        <f t="shared" si="41"/>
        <v>0</v>
      </c>
      <c r="AE60" s="28">
        <f t="shared" si="67"/>
        <v>11423171.317026079</v>
      </c>
      <c r="AF60" s="28">
        <f t="shared" si="68"/>
        <v>456926.85268104315</v>
      </c>
      <c r="AG60" s="28">
        <f t="shared" si="42"/>
        <v>763570.5097551715</v>
      </c>
      <c r="AH60" s="28">
        <f t="shared" si="69"/>
        <v>11000000</v>
      </c>
      <c r="AI60" s="28">
        <f t="shared" si="70"/>
        <v>495000</v>
      </c>
      <c r="AJ60" s="28">
        <f t="shared" si="43"/>
        <v>680284.0445269241</v>
      </c>
      <c r="AK60" s="28">
        <f t="shared" si="71"/>
        <v>0</v>
      </c>
      <c r="AL60" s="28">
        <f t="shared" si="72"/>
        <v>0</v>
      </c>
      <c r="AM60" s="28">
        <f t="shared" si="44"/>
        <v>0</v>
      </c>
      <c r="AN60" s="28">
        <f t="shared" si="73"/>
        <v>0</v>
      </c>
      <c r="AO60" s="28">
        <f t="shared" si="74"/>
        <v>0</v>
      </c>
      <c r="AP60" s="28">
        <f t="shared" si="45"/>
        <v>0</v>
      </c>
      <c r="AQ60" s="4">
        <f t="shared" si="75"/>
        <v>22423171.31702608</v>
      </c>
      <c r="AR60" s="24">
        <f t="shared" si="76"/>
        <v>951926.8526810431</v>
      </c>
      <c r="AS60" s="24">
        <f t="shared" si="77"/>
        <v>1443854.5542820957</v>
      </c>
    </row>
    <row r="61" spans="2:45" ht="12.75">
      <c r="B61" s="33">
        <f t="shared" si="47"/>
        <v>532</v>
      </c>
      <c r="C61" s="23">
        <f t="shared" si="46"/>
        <v>532000000</v>
      </c>
      <c r="D61" s="24">
        <f t="shared" si="34"/>
        <v>735293.236354782</v>
      </c>
      <c r="E61" s="24">
        <f t="shared" si="35"/>
        <v>1665000</v>
      </c>
      <c r="F61" s="25">
        <f t="shared" si="36"/>
        <v>509534600.48840326</v>
      </c>
      <c r="G61" s="83">
        <f t="shared" si="37"/>
        <v>0</v>
      </c>
      <c r="H61" s="6">
        <f t="shared" si="38"/>
        <v>0.045</v>
      </c>
      <c r="I61" s="26">
        <f t="shared" si="48"/>
        <v>-0.12993385973604682</v>
      </c>
      <c r="J61" s="30">
        <f t="shared" si="39"/>
        <v>0.301330048929624</v>
      </c>
      <c r="K61" s="27">
        <f t="shared" si="49"/>
        <v>490000000</v>
      </c>
      <c r="L61" s="28">
        <f t="shared" si="50"/>
        <v>0</v>
      </c>
      <c r="M61" s="28">
        <f t="shared" si="51"/>
        <v>15000000</v>
      </c>
      <c r="N61" s="28">
        <f t="shared" si="52"/>
        <v>525000</v>
      </c>
      <c r="O61" s="28">
        <f t="shared" si="53"/>
        <v>4534600.488403261</v>
      </c>
      <c r="P61" s="28">
        <f t="shared" si="54"/>
        <v>181384.01953613042</v>
      </c>
      <c r="Q61" s="28">
        <f t="shared" si="55"/>
        <v>0</v>
      </c>
      <c r="R61" s="28">
        <f t="shared" si="56"/>
        <v>0</v>
      </c>
      <c r="S61" s="28">
        <f t="shared" si="57"/>
        <v>0</v>
      </c>
      <c r="T61" s="28">
        <f t="shared" si="58"/>
        <v>0</v>
      </c>
      <c r="U61" s="28">
        <f t="shared" si="59"/>
        <v>0</v>
      </c>
      <c r="V61" s="28">
        <f t="shared" si="60"/>
        <v>0</v>
      </c>
      <c r="W61" s="4">
        <f t="shared" si="61"/>
        <v>509534600.48840326</v>
      </c>
      <c r="X61" s="24">
        <f t="shared" si="62"/>
        <v>706384.0195361304</v>
      </c>
      <c r="Y61" s="27">
        <f t="shared" si="63"/>
        <v>0</v>
      </c>
      <c r="Z61" s="28">
        <f t="shared" si="64"/>
        <v>0</v>
      </c>
      <c r="AA61" s="28">
        <f t="shared" si="40"/>
        <v>0</v>
      </c>
      <c r="AB61" s="28">
        <f t="shared" si="65"/>
        <v>0</v>
      </c>
      <c r="AC61" s="28">
        <f t="shared" si="66"/>
        <v>0</v>
      </c>
      <c r="AD61" s="28">
        <f t="shared" si="41"/>
        <v>0</v>
      </c>
      <c r="AE61" s="28">
        <f t="shared" si="67"/>
        <v>10465399.51159674</v>
      </c>
      <c r="AF61" s="28">
        <f t="shared" si="68"/>
        <v>418615.9804638696</v>
      </c>
      <c r="AG61" s="28">
        <f t="shared" si="42"/>
        <v>699549.207316086</v>
      </c>
      <c r="AH61" s="28">
        <f t="shared" si="69"/>
        <v>12000000</v>
      </c>
      <c r="AI61" s="28">
        <f t="shared" si="70"/>
        <v>540000</v>
      </c>
      <c r="AJ61" s="28">
        <f t="shared" si="43"/>
        <v>742128.0485748263</v>
      </c>
      <c r="AK61" s="28">
        <f t="shared" si="71"/>
        <v>0</v>
      </c>
      <c r="AL61" s="28">
        <f t="shared" si="72"/>
        <v>0</v>
      </c>
      <c r="AM61" s="28">
        <f t="shared" si="44"/>
        <v>0</v>
      </c>
      <c r="AN61" s="28">
        <f t="shared" si="73"/>
        <v>0</v>
      </c>
      <c r="AO61" s="28">
        <f t="shared" si="74"/>
        <v>0</v>
      </c>
      <c r="AP61" s="28">
        <f t="shared" si="45"/>
        <v>0</v>
      </c>
      <c r="AQ61" s="4">
        <f t="shared" si="75"/>
        <v>22465399.51159674</v>
      </c>
      <c r="AR61" s="24">
        <f t="shared" si="76"/>
        <v>958615.9804638696</v>
      </c>
      <c r="AS61" s="24">
        <f t="shared" si="77"/>
        <v>1441677.2558909124</v>
      </c>
    </row>
    <row r="62" spans="2:45" ht="12.75">
      <c r="B62" s="33">
        <f t="shared" si="47"/>
        <v>533</v>
      </c>
      <c r="C62" s="23">
        <f t="shared" si="46"/>
        <v>533000000</v>
      </c>
      <c r="D62" s="24">
        <f t="shared" si="34"/>
        <v>694805.0657464316</v>
      </c>
      <c r="E62" s="24">
        <f t="shared" si="35"/>
        <v>1710000</v>
      </c>
      <c r="F62" s="25">
        <f t="shared" si="36"/>
        <v>510492372.29383254</v>
      </c>
      <c r="G62" s="83">
        <f t="shared" si="37"/>
        <v>0</v>
      </c>
      <c r="H62" s="6">
        <f t="shared" si="38"/>
        <v>0.045</v>
      </c>
      <c r="I62" s="26">
        <f t="shared" si="48"/>
        <v>-0.12993385973604682</v>
      </c>
      <c r="J62" s="30">
        <f t="shared" si="39"/>
        <v>0.301330048929624</v>
      </c>
      <c r="K62" s="27">
        <f t="shared" si="49"/>
        <v>490000000</v>
      </c>
      <c r="L62" s="28">
        <f t="shared" si="50"/>
        <v>0</v>
      </c>
      <c r="M62" s="28">
        <f t="shared" si="51"/>
        <v>15000000</v>
      </c>
      <c r="N62" s="28">
        <f t="shared" si="52"/>
        <v>525000</v>
      </c>
      <c r="O62" s="28">
        <f t="shared" si="53"/>
        <v>5492372.2938325405</v>
      </c>
      <c r="P62" s="28">
        <f t="shared" si="54"/>
        <v>219694.89175330164</v>
      </c>
      <c r="Q62" s="28">
        <f t="shared" si="55"/>
        <v>0</v>
      </c>
      <c r="R62" s="28">
        <f t="shared" si="56"/>
        <v>0</v>
      </c>
      <c r="S62" s="28">
        <f t="shared" si="57"/>
        <v>0</v>
      </c>
      <c r="T62" s="28">
        <f t="shared" si="58"/>
        <v>0</v>
      </c>
      <c r="U62" s="28">
        <f t="shared" si="59"/>
        <v>0</v>
      </c>
      <c r="V62" s="28">
        <f t="shared" si="60"/>
        <v>0</v>
      </c>
      <c r="W62" s="4">
        <f t="shared" si="61"/>
        <v>510492372.29383254</v>
      </c>
      <c r="X62" s="24">
        <f t="shared" si="62"/>
        <v>744694.8917533016</v>
      </c>
      <c r="Y62" s="27">
        <f t="shared" si="63"/>
        <v>0</v>
      </c>
      <c r="Z62" s="28">
        <f t="shared" si="64"/>
        <v>0</v>
      </c>
      <c r="AA62" s="28">
        <f t="shared" si="40"/>
        <v>0</v>
      </c>
      <c r="AB62" s="28">
        <f t="shared" si="65"/>
        <v>0</v>
      </c>
      <c r="AC62" s="28">
        <f t="shared" si="66"/>
        <v>0</v>
      </c>
      <c r="AD62" s="28">
        <f t="shared" si="41"/>
        <v>0</v>
      </c>
      <c r="AE62" s="28">
        <f t="shared" si="67"/>
        <v>9507627.70616746</v>
      </c>
      <c r="AF62" s="28">
        <f t="shared" si="68"/>
        <v>380305.1082466984</v>
      </c>
      <c r="AG62" s="28">
        <f t="shared" si="42"/>
        <v>635527.9048770047</v>
      </c>
      <c r="AH62" s="28">
        <f t="shared" si="69"/>
        <v>13000000</v>
      </c>
      <c r="AI62" s="28">
        <f t="shared" si="70"/>
        <v>585000</v>
      </c>
      <c r="AJ62" s="28">
        <f t="shared" si="43"/>
        <v>803972.0526227285</v>
      </c>
      <c r="AK62" s="28">
        <f t="shared" si="71"/>
        <v>0</v>
      </c>
      <c r="AL62" s="28">
        <f t="shared" si="72"/>
        <v>0</v>
      </c>
      <c r="AM62" s="28">
        <f t="shared" si="44"/>
        <v>0</v>
      </c>
      <c r="AN62" s="28">
        <f t="shared" si="73"/>
        <v>0</v>
      </c>
      <c r="AO62" s="28">
        <f t="shared" si="74"/>
        <v>0</v>
      </c>
      <c r="AP62" s="28">
        <f t="shared" si="45"/>
        <v>0</v>
      </c>
      <c r="AQ62" s="4">
        <f t="shared" si="75"/>
        <v>22507627.70616746</v>
      </c>
      <c r="AR62" s="24">
        <f t="shared" si="76"/>
        <v>965305.1082466984</v>
      </c>
      <c r="AS62" s="24">
        <f t="shared" si="77"/>
        <v>1439499.9574997332</v>
      </c>
    </row>
    <row r="63" spans="2:45" ht="12.75">
      <c r="B63" s="33">
        <f t="shared" si="47"/>
        <v>534</v>
      </c>
      <c r="C63" s="23">
        <f t="shared" si="46"/>
        <v>534000000</v>
      </c>
      <c r="D63" s="24">
        <f t="shared" si="34"/>
        <v>654316.8951380749</v>
      </c>
      <c r="E63" s="24">
        <f t="shared" si="35"/>
        <v>1755000</v>
      </c>
      <c r="F63" s="25">
        <f t="shared" si="36"/>
        <v>511450144.0992619</v>
      </c>
      <c r="G63" s="83">
        <f t="shared" si="37"/>
        <v>0</v>
      </c>
      <c r="H63" s="6">
        <f t="shared" si="38"/>
        <v>0.045</v>
      </c>
      <c r="I63" s="26">
        <f t="shared" si="48"/>
        <v>-0.12993385973604682</v>
      </c>
      <c r="J63" s="30">
        <f t="shared" si="39"/>
        <v>0.301330048929624</v>
      </c>
      <c r="K63" s="27">
        <f t="shared" si="49"/>
        <v>490000000</v>
      </c>
      <c r="L63" s="28">
        <f t="shared" si="50"/>
        <v>0</v>
      </c>
      <c r="M63" s="28">
        <f t="shared" si="51"/>
        <v>15000000</v>
      </c>
      <c r="N63" s="28">
        <f t="shared" si="52"/>
        <v>525000</v>
      </c>
      <c r="O63" s="28">
        <f t="shared" si="53"/>
        <v>6450144.09926188</v>
      </c>
      <c r="P63" s="28">
        <f t="shared" si="54"/>
        <v>258005.7639704752</v>
      </c>
      <c r="Q63" s="28">
        <f t="shared" si="55"/>
        <v>0</v>
      </c>
      <c r="R63" s="28">
        <f t="shared" si="56"/>
        <v>0</v>
      </c>
      <c r="S63" s="28">
        <f t="shared" si="57"/>
        <v>0</v>
      </c>
      <c r="T63" s="28">
        <f t="shared" si="58"/>
        <v>0</v>
      </c>
      <c r="U63" s="28">
        <f t="shared" si="59"/>
        <v>0</v>
      </c>
      <c r="V63" s="28">
        <f t="shared" si="60"/>
        <v>0</v>
      </c>
      <c r="W63" s="4">
        <f t="shared" si="61"/>
        <v>511450144.0992619</v>
      </c>
      <c r="X63" s="24">
        <f t="shared" si="62"/>
        <v>783005.7639704752</v>
      </c>
      <c r="Y63" s="27">
        <f t="shared" si="63"/>
        <v>0</v>
      </c>
      <c r="Z63" s="28">
        <f t="shared" si="64"/>
        <v>0</v>
      </c>
      <c r="AA63" s="28">
        <f t="shared" si="40"/>
        <v>0</v>
      </c>
      <c r="AB63" s="28">
        <f t="shared" si="65"/>
        <v>0</v>
      </c>
      <c r="AC63" s="28">
        <f t="shared" si="66"/>
        <v>0</v>
      </c>
      <c r="AD63" s="28">
        <f t="shared" si="41"/>
        <v>0</v>
      </c>
      <c r="AE63" s="28">
        <f t="shared" si="67"/>
        <v>8549855.90073812</v>
      </c>
      <c r="AF63" s="28">
        <f t="shared" si="68"/>
        <v>341994.2360295248</v>
      </c>
      <c r="AG63" s="28">
        <f t="shared" si="42"/>
        <v>571506.6024379194</v>
      </c>
      <c r="AH63" s="28">
        <f t="shared" si="69"/>
        <v>14000000</v>
      </c>
      <c r="AI63" s="28">
        <f t="shared" si="70"/>
        <v>630000</v>
      </c>
      <c r="AJ63" s="28">
        <f t="shared" si="43"/>
        <v>865816.0566706307</v>
      </c>
      <c r="AK63" s="28">
        <f t="shared" si="71"/>
        <v>0</v>
      </c>
      <c r="AL63" s="28">
        <f t="shared" si="72"/>
        <v>0</v>
      </c>
      <c r="AM63" s="28">
        <f t="shared" si="44"/>
        <v>0</v>
      </c>
      <c r="AN63" s="28">
        <f t="shared" si="73"/>
        <v>0</v>
      </c>
      <c r="AO63" s="28">
        <f t="shared" si="74"/>
        <v>0</v>
      </c>
      <c r="AP63" s="28">
        <f t="shared" si="45"/>
        <v>0</v>
      </c>
      <c r="AQ63" s="4">
        <f t="shared" si="75"/>
        <v>22549855.90073812</v>
      </c>
      <c r="AR63" s="24">
        <f t="shared" si="76"/>
        <v>971994.2360295248</v>
      </c>
      <c r="AS63" s="24">
        <f t="shared" si="77"/>
        <v>1437322.65910855</v>
      </c>
    </row>
    <row r="64" spans="2:45" ht="12.75">
      <c r="B64" s="33">
        <f t="shared" si="47"/>
        <v>535</v>
      </c>
      <c r="C64" s="23">
        <f t="shared" si="46"/>
        <v>535000000</v>
      </c>
      <c r="D64" s="24">
        <f t="shared" si="34"/>
        <v>613828.724529718</v>
      </c>
      <c r="E64" s="24">
        <f t="shared" si="35"/>
        <v>1800000</v>
      </c>
      <c r="F64" s="25">
        <f t="shared" si="36"/>
        <v>512407915.9046912</v>
      </c>
      <c r="G64" s="83">
        <f t="shared" si="37"/>
        <v>0</v>
      </c>
      <c r="H64" s="6">
        <f t="shared" si="38"/>
        <v>0.045</v>
      </c>
      <c r="I64" s="26">
        <f t="shared" si="48"/>
        <v>-0.12993385973604682</v>
      </c>
      <c r="J64" s="30">
        <f t="shared" si="39"/>
        <v>0.301330048929624</v>
      </c>
      <c r="K64" s="27">
        <f t="shared" si="49"/>
        <v>490000000</v>
      </c>
      <c r="L64" s="28">
        <f t="shared" si="50"/>
        <v>0</v>
      </c>
      <c r="M64" s="28">
        <f t="shared" si="51"/>
        <v>15000000</v>
      </c>
      <c r="N64" s="28">
        <f t="shared" si="52"/>
        <v>525000</v>
      </c>
      <c r="O64" s="28">
        <f t="shared" si="53"/>
        <v>7407915.904691219</v>
      </c>
      <c r="P64" s="28">
        <f t="shared" si="54"/>
        <v>296316.6361876488</v>
      </c>
      <c r="Q64" s="28">
        <f t="shared" si="55"/>
        <v>0</v>
      </c>
      <c r="R64" s="28">
        <f t="shared" si="56"/>
        <v>0</v>
      </c>
      <c r="S64" s="28">
        <f t="shared" si="57"/>
        <v>0</v>
      </c>
      <c r="T64" s="28">
        <f t="shared" si="58"/>
        <v>0</v>
      </c>
      <c r="U64" s="28">
        <f t="shared" si="59"/>
        <v>0</v>
      </c>
      <c r="V64" s="28">
        <f t="shared" si="60"/>
        <v>0</v>
      </c>
      <c r="W64" s="4">
        <f t="shared" si="61"/>
        <v>512407915.9046912</v>
      </c>
      <c r="X64" s="24">
        <f t="shared" si="62"/>
        <v>821316.6361876489</v>
      </c>
      <c r="Y64" s="27">
        <f t="shared" si="63"/>
        <v>0</v>
      </c>
      <c r="Z64" s="28">
        <f t="shared" si="64"/>
        <v>0</v>
      </c>
      <c r="AA64" s="28">
        <f t="shared" si="40"/>
        <v>0</v>
      </c>
      <c r="AB64" s="28">
        <f t="shared" si="65"/>
        <v>0</v>
      </c>
      <c r="AC64" s="28">
        <f t="shared" si="66"/>
        <v>0</v>
      </c>
      <c r="AD64" s="28">
        <f t="shared" si="41"/>
        <v>0</v>
      </c>
      <c r="AE64" s="28">
        <f t="shared" si="67"/>
        <v>7592084.095308781</v>
      </c>
      <c r="AF64" s="28">
        <f t="shared" si="68"/>
        <v>303683.36381235125</v>
      </c>
      <c r="AG64" s="28">
        <f t="shared" si="42"/>
        <v>507485.29999883403</v>
      </c>
      <c r="AH64" s="28">
        <f t="shared" si="69"/>
        <v>15000000</v>
      </c>
      <c r="AI64" s="28">
        <f t="shared" si="70"/>
        <v>675000</v>
      </c>
      <c r="AJ64" s="28">
        <f t="shared" si="43"/>
        <v>927660.0607185329</v>
      </c>
      <c r="AK64" s="28">
        <f t="shared" si="71"/>
        <v>0</v>
      </c>
      <c r="AL64" s="28">
        <f t="shared" si="72"/>
        <v>0</v>
      </c>
      <c r="AM64" s="28">
        <f t="shared" si="44"/>
        <v>0</v>
      </c>
      <c r="AN64" s="28">
        <f t="shared" si="73"/>
        <v>0</v>
      </c>
      <c r="AO64" s="28">
        <f t="shared" si="74"/>
        <v>0</v>
      </c>
      <c r="AP64" s="28">
        <f t="shared" si="45"/>
        <v>0</v>
      </c>
      <c r="AQ64" s="4">
        <f t="shared" si="75"/>
        <v>22592084.09530878</v>
      </c>
      <c r="AR64" s="24">
        <f t="shared" si="76"/>
        <v>978683.3638123513</v>
      </c>
      <c r="AS64" s="24">
        <f t="shared" si="77"/>
        <v>1435145.360717367</v>
      </c>
    </row>
    <row r="65" spans="2:45" ht="12.75">
      <c r="B65" s="33">
        <f t="shared" si="47"/>
        <v>536</v>
      </c>
      <c r="C65" s="23">
        <f t="shared" si="46"/>
        <v>536000000</v>
      </c>
      <c r="D65" s="24">
        <f t="shared" si="34"/>
        <v>573340.5539213615</v>
      </c>
      <c r="E65" s="24">
        <f t="shared" si="35"/>
        <v>1845000</v>
      </c>
      <c r="F65" s="25">
        <f t="shared" si="36"/>
        <v>513365687.71012056</v>
      </c>
      <c r="G65" s="83">
        <f t="shared" si="37"/>
        <v>0</v>
      </c>
      <c r="H65" s="6">
        <f t="shared" si="38"/>
        <v>0.045</v>
      </c>
      <c r="I65" s="26">
        <f t="shared" si="48"/>
        <v>-0.12993385973604682</v>
      </c>
      <c r="J65" s="30">
        <f t="shared" si="39"/>
        <v>0.301330048929624</v>
      </c>
      <c r="K65" s="27">
        <f t="shared" si="49"/>
        <v>490000000</v>
      </c>
      <c r="L65" s="28">
        <f t="shared" si="50"/>
        <v>0</v>
      </c>
      <c r="M65" s="28">
        <f t="shared" si="51"/>
        <v>15000000</v>
      </c>
      <c r="N65" s="28">
        <f t="shared" si="52"/>
        <v>525000</v>
      </c>
      <c r="O65" s="28">
        <f t="shared" si="53"/>
        <v>8365687.710120559</v>
      </c>
      <c r="P65" s="28">
        <f t="shared" si="54"/>
        <v>334627.5084048224</v>
      </c>
      <c r="Q65" s="28">
        <f t="shared" si="55"/>
        <v>0</v>
      </c>
      <c r="R65" s="28">
        <f t="shared" si="56"/>
        <v>0</v>
      </c>
      <c r="S65" s="28">
        <f t="shared" si="57"/>
        <v>0</v>
      </c>
      <c r="T65" s="28">
        <f t="shared" si="58"/>
        <v>0</v>
      </c>
      <c r="U65" s="28">
        <f t="shared" si="59"/>
        <v>0</v>
      </c>
      <c r="V65" s="28">
        <f t="shared" si="60"/>
        <v>0</v>
      </c>
      <c r="W65" s="4">
        <f t="shared" si="61"/>
        <v>513365687.71012056</v>
      </c>
      <c r="X65" s="24">
        <f t="shared" si="62"/>
        <v>859627.5084048223</v>
      </c>
      <c r="Y65" s="27">
        <f t="shared" si="63"/>
        <v>0</v>
      </c>
      <c r="Z65" s="28">
        <f t="shared" si="64"/>
        <v>0</v>
      </c>
      <c r="AA65" s="28">
        <f t="shared" si="40"/>
        <v>0</v>
      </c>
      <c r="AB65" s="28">
        <f t="shared" si="65"/>
        <v>0</v>
      </c>
      <c r="AC65" s="28">
        <f t="shared" si="66"/>
        <v>0</v>
      </c>
      <c r="AD65" s="28">
        <f t="shared" si="41"/>
        <v>0</v>
      </c>
      <c r="AE65" s="28">
        <f t="shared" si="67"/>
        <v>6634312.289879441</v>
      </c>
      <c r="AF65" s="28">
        <f t="shared" si="68"/>
        <v>265372.4915951777</v>
      </c>
      <c r="AG65" s="28">
        <f t="shared" si="42"/>
        <v>443463.99755974865</v>
      </c>
      <c r="AH65" s="28">
        <f t="shared" si="69"/>
        <v>16000000</v>
      </c>
      <c r="AI65" s="28">
        <f t="shared" si="70"/>
        <v>720000</v>
      </c>
      <c r="AJ65" s="28">
        <f t="shared" si="43"/>
        <v>989504.0647664351</v>
      </c>
      <c r="AK65" s="28">
        <f t="shared" si="71"/>
        <v>0</v>
      </c>
      <c r="AL65" s="28">
        <f t="shared" si="72"/>
        <v>0</v>
      </c>
      <c r="AM65" s="28">
        <f t="shared" si="44"/>
        <v>0</v>
      </c>
      <c r="AN65" s="28">
        <f t="shared" si="73"/>
        <v>0</v>
      </c>
      <c r="AO65" s="28">
        <f t="shared" si="74"/>
        <v>0</v>
      </c>
      <c r="AP65" s="28">
        <f t="shared" si="45"/>
        <v>0</v>
      </c>
      <c r="AQ65" s="4">
        <f t="shared" si="75"/>
        <v>22634312.28987944</v>
      </c>
      <c r="AR65" s="24">
        <f t="shared" si="76"/>
        <v>985372.4915951777</v>
      </c>
      <c r="AS65" s="24">
        <f t="shared" si="77"/>
        <v>1432968.0623261838</v>
      </c>
    </row>
    <row r="66" spans="2:45" ht="12.75">
      <c r="B66" s="33">
        <f t="shared" si="47"/>
        <v>537</v>
      </c>
      <c r="C66" s="23">
        <f t="shared" si="46"/>
        <v>537000000</v>
      </c>
      <c r="D66" s="24">
        <f t="shared" si="34"/>
        <v>532852.3833130046</v>
      </c>
      <c r="E66" s="24">
        <f t="shared" si="35"/>
        <v>1890000</v>
      </c>
      <c r="F66" s="25">
        <f t="shared" si="36"/>
        <v>514323459.5155499</v>
      </c>
      <c r="G66" s="83">
        <f t="shared" si="37"/>
        <v>0</v>
      </c>
      <c r="H66" s="6">
        <f t="shared" si="38"/>
        <v>0.045</v>
      </c>
      <c r="I66" s="26">
        <f t="shared" si="48"/>
        <v>-0.12993385973604682</v>
      </c>
      <c r="J66" s="30">
        <f t="shared" si="39"/>
        <v>0.301330048929624</v>
      </c>
      <c r="K66" s="27">
        <f t="shared" si="49"/>
        <v>490000000</v>
      </c>
      <c r="L66" s="28">
        <f t="shared" si="50"/>
        <v>0</v>
      </c>
      <c r="M66" s="28">
        <f t="shared" si="51"/>
        <v>15000000</v>
      </c>
      <c r="N66" s="28">
        <f t="shared" si="52"/>
        <v>525000</v>
      </c>
      <c r="O66" s="28">
        <f t="shared" si="53"/>
        <v>9323459.515549898</v>
      </c>
      <c r="P66" s="28">
        <f t="shared" si="54"/>
        <v>372938.38062199595</v>
      </c>
      <c r="Q66" s="28">
        <f t="shared" si="55"/>
        <v>0</v>
      </c>
      <c r="R66" s="28">
        <f t="shared" si="56"/>
        <v>0</v>
      </c>
      <c r="S66" s="28">
        <f t="shared" si="57"/>
        <v>0</v>
      </c>
      <c r="T66" s="28">
        <f t="shared" si="58"/>
        <v>0</v>
      </c>
      <c r="U66" s="28">
        <f t="shared" si="59"/>
        <v>0</v>
      </c>
      <c r="V66" s="28">
        <f t="shared" si="60"/>
        <v>0</v>
      </c>
      <c r="W66" s="4">
        <f t="shared" si="61"/>
        <v>514323459.5155499</v>
      </c>
      <c r="X66" s="24">
        <f t="shared" si="62"/>
        <v>897938.380621996</v>
      </c>
      <c r="Y66" s="27">
        <f t="shared" si="63"/>
        <v>0</v>
      </c>
      <c r="Z66" s="28">
        <f t="shared" si="64"/>
        <v>0</v>
      </c>
      <c r="AA66" s="28">
        <f t="shared" si="40"/>
        <v>0</v>
      </c>
      <c r="AB66" s="28">
        <f t="shared" si="65"/>
        <v>0</v>
      </c>
      <c r="AC66" s="28">
        <f t="shared" si="66"/>
        <v>0</v>
      </c>
      <c r="AD66" s="28">
        <f t="shared" si="41"/>
        <v>0</v>
      </c>
      <c r="AE66" s="28">
        <f t="shared" si="67"/>
        <v>5676540.484450102</v>
      </c>
      <c r="AF66" s="28">
        <f t="shared" si="68"/>
        <v>227061.61937800408</v>
      </c>
      <c r="AG66" s="28">
        <f t="shared" si="42"/>
        <v>379442.69512066327</v>
      </c>
      <c r="AH66" s="28">
        <f t="shared" si="69"/>
        <v>17000000</v>
      </c>
      <c r="AI66" s="28">
        <f t="shared" si="70"/>
        <v>765000</v>
      </c>
      <c r="AJ66" s="28">
        <f t="shared" si="43"/>
        <v>1051348.0688143373</v>
      </c>
      <c r="AK66" s="28">
        <f t="shared" si="71"/>
        <v>0</v>
      </c>
      <c r="AL66" s="28">
        <f t="shared" si="72"/>
        <v>0</v>
      </c>
      <c r="AM66" s="28">
        <f t="shared" si="44"/>
        <v>0</v>
      </c>
      <c r="AN66" s="28">
        <f t="shared" si="73"/>
        <v>0</v>
      </c>
      <c r="AO66" s="28">
        <f t="shared" si="74"/>
        <v>0</v>
      </c>
      <c r="AP66" s="28">
        <f t="shared" si="45"/>
        <v>0</v>
      </c>
      <c r="AQ66" s="4">
        <f t="shared" si="75"/>
        <v>22676540.4844501</v>
      </c>
      <c r="AR66" s="24">
        <f t="shared" si="76"/>
        <v>992061.6193780041</v>
      </c>
      <c r="AS66" s="24">
        <f t="shared" si="77"/>
        <v>1430790.7639350006</v>
      </c>
    </row>
    <row r="67" spans="2:45" ht="12.75">
      <c r="B67" s="33">
        <f t="shared" si="47"/>
        <v>538</v>
      </c>
      <c r="C67" s="23">
        <f t="shared" si="46"/>
        <v>538000000</v>
      </c>
      <c r="D67" s="24">
        <f t="shared" si="34"/>
        <v>492364.2127046541</v>
      </c>
      <c r="E67" s="24">
        <f t="shared" si="35"/>
        <v>1935000</v>
      </c>
      <c r="F67" s="25">
        <f t="shared" si="36"/>
        <v>515281231.3209792</v>
      </c>
      <c r="G67" s="83">
        <f t="shared" si="37"/>
        <v>0</v>
      </c>
      <c r="H67" s="6">
        <f t="shared" si="38"/>
        <v>0.045</v>
      </c>
      <c r="I67" s="26">
        <f t="shared" si="48"/>
        <v>-0.12993385973604682</v>
      </c>
      <c r="J67" s="30">
        <f t="shared" si="39"/>
        <v>0.301330048929624</v>
      </c>
      <c r="K67" s="27">
        <f t="shared" si="49"/>
        <v>490000000</v>
      </c>
      <c r="L67" s="28">
        <f t="shared" si="50"/>
        <v>0</v>
      </c>
      <c r="M67" s="28">
        <f t="shared" si="51"/>
        <v>15000000</v>
      </c>
      <c r="N67" s="28">
        <f t="shared" si="52"/>
        <v>525000</v>
      </c>
      <c r="O67" s="28">
        <f t="shared" si="53"/>
        <v>10281231.320979178</v>
      </c>
      <c r="P67" s="28">
        <f t="shared" si="54"/>
        <v>411249.25283916714</v>
      </c>
      <c r="Q67" s="28">
        <f t="shared" si="55"/>
        <v>0</v>
      </c>
      <c r="R67" s="28">
        <f t="shared" si="56"/>
        <v>0</v>
      </c>
      <c r="S67" s="28">
        <f t="shared" si="57"/>
        <v>0</v>
      </c>
      <c r="T67" s="28">
        <f t="shared" si="58"/>
        <v>0</v>
      </c>
      <c r="U67" s="28">
        <f t="shared" si="59"/>
        <v>0</v>
      </c>
      <c r="V67" s="28">
        <f t="shared" si="60"/>
        <v>0</v>
      </c>
      <c r="W67" s="4">
        <f t="shared" si="61"/>
        <v>515281231.3209792</v>
      </c>
      <c r="X67" s="24">
        <f t="shared" si="62"/>
        <v>936249.2528391671</v>
      </c>
      <c r="Y67" s="27">
        <f t="shared" si="63"/>
        <v>0</v>
      </c>
      <c r="Z67" s="28">
        <f t="shared" si="64"/>
        <v>0</v>
      </c>
      <c r="AA67" s="28">
        <f t="shared" si="40"/>
        <v>0</v>
      </c>
      <c r="AB67" s="28">
        <f t="shared" si="65"/>
        <v>0</v>
      </c>
      <c r="AC67" s="28">
        <f t="shared" si="66"/>
        <v>0</v>
      </c>
      <c r="AD67" s="28">
        <f t="shared" si="41"/>
        <v>0</v>
      </c>
      <c r="AE67" s="28">
        <f t="shared" si="67"/>
        <v>4718768.679020822</v>
      </c>
      <c r="AF67" s="28">
        <f t="shared" si="68"/>
        <v>188750.7471608329</v>
      </c>
      <c r="AG67" s="28">
        <f t="shared" si="42"/>
        <v>315421.3926815819</v>
      </c>
      <c r="AH67" s="28">
        <f t="shared" si="69"/>
        <v>18000000</v>
      </c>
      <c r="AI67" s="28">
        <f t="shared" si="70"/>
        <v>810000</v>
      </c>
      <c r="AJ67" s="28">
        <f t="shared" si="43"/>
        <v>1113192.0728622393</v>
      </c>
      <c r="AK67" s="28">
        <f t="shared" si="71"/>
        <v>0</v>
      </c>
      <c r="AL67" s="28">
        <f t="shared" si="72"/>
        <v>0</v>
      </c>
      <c r="AM67" s="28">
        <f t="shared" si="44"/>
        <v>0</v>
      </c>
      <c r="AN67" s="28">
        <f t="shared" si="73"/>
        <v>0</v>
      </c>
      <c r="AO67" s="28">
        <f t="shared" si="74"/>
        <v>0</v>
      </c>
      <c r="AP67" s="28">
        <f t="shared" si="45"/>
        <v>0</v>
      </c>
      <c r="AQ67" s="4">
        <f t="shared" si="75"/>
        <v>22718768.679020822</v>
      </c>
      <c r="AR67" s="24">
        <f t="shared" si="76"/>
        <v>998750.7471608329</v>
      </c>
      <c r="AS67" s="24">
        <f t="shared" si="77"/>
        <v>1428613.4655438212</v>
      </c>
    </row>
    <row r="68" spans="2:45" ht="12.75">
      <c r="B68" s="33">
        <f t="shared" si="47"/>
        <v>539</v>
      </c>
      <c r="C68" s="23">
        <f t="shared" si="46"/>
        <v>539000000</v>
      </c>
      <c r="D68" s="24">
        <f t="shared" si="34"/>
        <v>451876.0420962974</v>
      </c>
      <c r="E68" s="24">
        <f t="shared" si="35"/>
        <v>1980000</v>
      </c>
      <c r="F68" s="25">
        <f t="shared" si="36"/>
        <v>516239003.1264085</v>
      </c>
      <c r="G68" s="83">
        <f t="shared" si="37"/>
        <v>0</v>
      </c>
      <c r="H68" s="6">
        <f t="shared" si="38"/>
        <v>0.045</v>
      </c>
      <c r="I68" s="26">
        <f t="shared" si="48"/>
        <v>-0.12993385973604682</v>
      </c>
      <c r="J68" s="30">
        <f t="shared" si="39"/>
        <v>0.301330048929624</v>
      </c>
      <c r="K68" s="27">
        <f t="shared" si="49"/>
        <v>490000000</v>
      </c>
      <c r="L68" s="28">
        <f t="shared" si="50"/>
        <v>0</v>
      </c>
      <c r="M68" s="28">
        <f t="shared" si="51"/>
        <v>15000000</v>
      </c>
      <c r="N68" s="28">
        <f t="shared" si="52"/>
        <v>525000</v>
      </c>
      <c r="O68" s="28">
        <f t="shared" si="53"/>
        <v>11239003.126408517</v>
      </c>
      <c r="P68" s="28">
        <f t="shared" si="54"/>
        <v>449560.1250563407</v>
      </c>
      <c r="Q68" s="28">
        <f t="shared" si="55"/>
        <v>0</v>
      </c>
      <c r="R68" s="28">
        <f t="shared" si="56"/>
        <v>0</v>
      </c>
      <c r="S68" s="28">
        <f t="shared" si="57"/>
        <v>0</v>
      </c>
      <c r="T68" s="28">
        <f t="shared" si="58"/>
        <v>0</v>
      </c>
      <c r="U68" s="28">
        <f t="shared" si="59"/>
        <v>0</v>
      </c>
      <c r="V68" s="28">
        <f t="shared" si="60"/>
        <v>0</v>
      </c>
      <c r="W68" s="4">
        <f t="shared" si="61"/>
        <v>516239003.1264085</v>
      </c>
      <c r="X68" s="24">
        <f t="shared" si="62"/>
        <v>974560.1250563407</v>
      </c>
      <c r="Y68" s="27">
        <f t="shared" si="63"/>
        <v>0</v>
      </c>
      <c r="Z68" s="28">
        <f t="shared" si="64"/>
        <v>0</v>
      </c>
      <c r="AA68" s="28">
        <f t="shared" si="40"/>
        <v>0</v>
      </c>
      <c r="AB68" s="28">
        <f t="shared" si="65"/>
        <v>0</v>
      </c>
      <c r="AC68" s="28">
        <f t="shared" si="66"/>
        <v>0</v>
      </c>
      <c r="AD68" s="28">
        <f t="shared" si="41"/>
        <v>0</v>
      </c>
      <c r="AE68" s="28">
        <f t="shared" si="67"/>
        <v>3760996.8735914826</v>
      </c>
      <c r="AF68" s="28">
        <f t="shared" si="68"/>
        <v>150439.87494365932</v>
      </c>
      <c r="AG68" s="28">
        <f t="shared" si="42"/>
        <v>251400.09024249658</v>
      </c>
      <c r="AH68" s="28">
        <f t="shared" si="69"/>
        <v>19000000</v>
      </c>
      <c r="AI68" s="28">
        <f t="shared" si="70"/>
        <v>855000</v>
      </c>
      <c r="AJ68" s="28">
        <f t="shared" si="43"/>
        <v>1175036.0769101416</v>
      </c>
      <c r="AK68" s="28">
        <f t="shared" si="71"/>
        <v>0</v>
      </c>
      <c r="AL68" s="28">
        <f t="shared" si="72"/>
        <v>0</v>
      </c>
      <c r="AM68" s="28">
        <f t="shared" si="44"/>
        <v>0</v>
      </c>
      <c r="AN68" s="28">
        <f t="shared" si="73"/>
        <v>0</v>
      </c>
      <c r="AO68" s="28">
        <f t="shared" si="74"/>
        <v>0</v>
      </c>
      <c r="AP68" s="28">
        <f t="shared" si="45"/>
        <v>0</v>
      </c>
      <c r="AQ68" s="4">
        <f t="shared" si="75"/>
        <v>22760996.873591483</v>
      </c>
      <c r="AR68" s="24">
        <f t="shared" si="76"/>
        <v>1005439.8749436593</v>
      </c>
      <c r="AS68" s="24">
        <f t="shared" si="77"/>
        <v>1426436.167152638</v>
      </c>
    </row>
    <row r="69" spans="2:45" ht="12.75">
      <c r="B69" s="33">
        <f t="shared" si="47"/>
        <v>540</v>
      </c>
      <c r="C69" s="23">
        <f t="shared" si="46"/>
        <v>540000000</v>
      </c>
      <c r="D69" s="24">
        <f t="shared" si="34"/>
        <v>411387.87148794066</v>
      </c>
      <c r="E69" s="24">
        <f t="shared" si="35"/>
        <v>2025000</v>
      </c>
      <c r="F69" s="25">
        <f t="shared" si="36"/>
        <v>517196774.93183786</v>
      </c>
      <c r="G69" s="83">
        <f t="shared" si="37"/>
        <v>0</v>
      </c>
      <c r="H69" s="6">
        <f t="shared" si="38"/>
        <v>0.045</v>
      </c>
      <c r="I69" s="26">
        <f t="shared" si="48"/>
        <v>-0.12993385973604682</v>
      </c>
      <c r="J69" s="30">
        <f t="shared" si="39"/>
        <v>0.301330048929624</v>
      </c>
      <c r="K69" s="27">
        <f t="shared" si="49"/>
        <v>490000000</v>
      </c>
      <c r="L69" s="28">
        <f t="shared" si="50"/>
        <v>0</v>
      </c>
      <c r="M69" s="28">
        <f t="shared" si="51"/>
        <v>15000000</v>
      </c>
      <c r="N69" s="28">
        <f t="shared" si="52"/>
        <v>525000</v>
      </c>
      <c r="O69" s="28">
        <f t="shared" si="53"/>
        <v>12196774.931837857</v>
      </c>
      <c r="P69" s="28">
        <f t="shared" si="54"/>
        <v>487870.9972735143</v>
      </c>
      <c r="Q69" s="28">
        <f t="shared" si="55"/>
        <v>0</v>
      </c>
      <c r="R69" s="28">
        <f t="shared" si="56"/>
        <v>0</v>
      </c>
      <c r="S69" s="28">
        <f t="shared" si="57"/>
        <v>0</v>
      </c>
      <c r="T69" s="28">
        <f t="shared" si="58"/>
        <v>0</v>
      </c>
      <c r="U69" s="28">
        <f t="shared" si="59"/>
        <v>0</v>
      </c>
      <c r="V69" s="28">
        <f t="shared" si="60"/>
        <v>0</v>
      </c>
      <c r="W69" s="4">
        <f t="shared" si="61"/>
        <v>517196774.93183786</v>
      </c>
      <c r="X69" s="24">
        <f t="shared" si="62"/>
        <v>1012870.9972735143</v>
      </c>
      <c r="Y69" s="27">
        <f t="shared" si="63"/>
        <v>0</v>
      </c>
      <c r="Z69" s="28">
        <f t="shared" si="64"/>
        <v>0</v>
      </c>
      <c r="AA69" s="28">
        <f t="shared" si="40"/>
        <v>0</v>
      </c>
      <c r="AB69" s="28">
        <f t="shared" si="65"/>
        <v>0</v>
      </c>
      <c r="AC69" s="28">
        <f t="shared" si="66"/>
        <v>0</v>
      </c>
      <c r="AD69" s="28">
        <f t="shared" si="41"/>
        <v>0</v>
      </c>
      <c r="AE69" s="28">
        <f t="shared" si="67"/>
        <v>2803225.068162143</v>
      </c>
      <c r="AF69" s="28">
        <f t="shared" si="68"/>
        <v>112129.00272648573</v>
      </c>
      <c r="AG69" s="28">
        <f t="shared" si="42"/>
        <v>187378.78780341122</v>
      </c>
      <c r="AH69" s="28">
        <f t="shared" si="69"/>
        <v>20000000</v>
      </c>
      <c r="AI69" s="28">
        <f t="shared" si="70"/>
        <v>900000</v>
      </c>
      <c r="AJ69" s="28">
        <f t="shared" si="43"/>
        <v>1236880.0809580437</v>
      </c>
      <c r="AK69" s="28">
        <f t="shared" si="71"/>
        <v>0</v>
      </c>
      <c r="AL69" s="28">
        <f t="shared" si="72"/>
        <v>0</v>
      </c>
      <c r="AM69" s="28">
        <f t="shared" si="44"/>
        <v>0</v>
      </c>
      <c r="AN69" s="28">
        <f t="shared" si="73"/>
        <v>0</v>
      </c>
      <c r="AO69" s="28">
        <f t="shared" si="74"/>
        <v>0</v>
      </c>
      <c r="AP69" s="28">
        <f t="shared" si="45"/>
        <v>0</v>
      </c>
      <c r="AQ69" s="4">
        <f t="shared" si="75"/>
        <v>22803225.068162143</v>
      </c>
      <c r="AR69" s="24">
        <f t="shared" si="76"/>
        <v>1012129.0027264857</v>
      </c>
      <c r="AS69" s="24">
        <f t="shared" si="77"/>
        <v>1424258.868761455</v>
      </c>
    </row>
    <row r="70" spans="2:45" ht="12.75">
      <c r="B70" s="33">
        <f t="shared" si="47"/>
        <v>541</v>
      </c>
      <c r="C70" s="23">
        <f t="shared" si="46"/>
        <v>541000000</v>
      </c>
      <c r="D70" s="24">
        <f t="shared" si="34"/>
        <v>370899.70087958407</v>
      </c>
      <c r="E70" s="24">
        <f t="shared" si="35"/>
        <v>2070000</v>
      </c>
      <c r="F70" s="25">
        <f t="shared" si="36"/>
        <v>518154546.7372672</v>
      </c>
      <c r="G70" s="83">
        <f t="shared" si="37"/>
        <v>0</v>
      </c>
      <c r="H70" s="6">
        <f t="shared" si="38"/>
        <v>0.045</v>
      </c>
      <c r="I70" s="26">
        <f t="shared" si="48"/>
        <v>-0.12993385973604682</v>
      </c>
      <c r="J70" s="30">
        <f t="shared" si="39"/>
        <v>0.301330048929624</v>
      </c>
      <c r="K70" s="27">
        <f t="shared" si="49"/>
        <v>490000000</v>
      </c>
      <c r="L70" s="28">
        <f t="shared" si="50"/>
        <v>0</v>
      </c>
      <c r="M70" s="28">
        <f t="shared" si="51"/>
        <v>15000000</v>
      </c>
      <c r="N70" s="28">
        <f t="shared" si="52"/>
        <v>525000</v>
      </c>
      <c r="O70" s="28">
        <f t="shared" si="53"/>
        <v>13154546.737267196</v>
      </c>
      <c r="P70" s="28">
        <f t="shared" si="54"/>
        <v>526181.8694906879</v>
      </c>
      <c r="Q70" s="28">
        <f t="shared" si="55"/>
        <v>0</v>
      </c>
      <c r="R70" s="28">
        <f t="shared" si="56"/>
        <v>0</v>
      </c>
      <c r="S70" s="28">
        <f t="shared" si="57"/>
        <v>0</v>
      </c>
      <c r="T70" s="28">
        <f t="shared" si="58"/>
        <v>0</v>
      </c>
      <c r="U70" s="28">
        <f t="shared" si="59"/>
        <v>0</v>
      </c>
      <c r="V70" s="28">
        <f t="shared" si="60"/>
        <v>0</v>
      </c>
      <c r="W70" s="4">
        <f t="shared" si="61"/>
        <v>518154546.7372672</v>
      </c>
      <c r="X70" s="24">
        <f t="shared" si="62"/>
        <v>1051181.8694906877</v>
      </c>
      <c r="Y70" s="27">
        <f t="shared" si="63"/>
        <v>0</v>
      </c>
      <c r="Z70" s="28">
        <f t="shared" si="64"/>
        <v>0</v>
      </c>
      <c r="AA70" s="28">
        <f t="shared" si="40"/>
        <v>0</v>
      </c>
      <c r="AB70" s="28">
        <f t="shared" si="65"/>
        <v>0</v>
      </c>
      <c r="AC70" s="28">
        <f t="shared" si="66"/>
        <v>0</v>
      </c>
      <c r="AD70" s="28">
        <f t="shared" si="41"/>
        <v>0</v>
      </c>
      <c r="AE70" s="28">
        <f t="shared" si="67"/>
        <v>1845453.2627328038</v>
      </c>
      <c r="AF70" s="28">
        <f t="shared" si="68"/>
        <v>73818.13050931215</v>
      </c>
      <c r="AG70" s="28">
        <f t="shared" si="42"/>
        <v>123357.48536432585</v>
      </c>
      <c r="AH70" s="28">
        <f t="shared" si="69"/>
        <v>21000000</v>
      </c>
      <c r="AI70" s="28">
        <f t="shared" si="70"/>
        <v>945000</v>
      </c>
      <c r="AJ70" s="28">
        <f t="shared" si="43"/>
        <v>1298724.085005946</v>
      </c>
      <c r="AK70" s="28">
        <f t="shared" si="71"/>
        <v>0</v>
      </c>
      <c r="AL70" s="28">
        <f t="shared" si="72"/>
        <v>0</v>
      </c>
      <c r="AM70" s="28">
        <f t="shared" si="44"/>
        <v>0</v>
      </c>
      <c r="AN70" s="28">
        <f t="shared" si="73"/>
        <v>0</v>
      </c>
      <c r="AO70" s="28">
        <f t="shared" si="74"/>
        <v>0</v>
      </c>
      <c r="AP70" s="28">
        <f t="shared" si="45"/>
        <v>0</v>
      </c>
      <c r="AQ70" s="4">
        <f t="shared" si="75"/>
        <v>22845453.262732804</v>
      </c>
      <c r="AR70" s="24">
        <f t="shared" si="76"/>
        <v>1018818.1305093121</v>
      </c>
      <c r="AS70" s="24">
        <f t="shared" si="77"/>
        <v>1422081.5703702718</v>
      </c>
    </row>
    <row r="71" spans="2:45" ht="12.75">
      <c r="B71" s="33">
        <f t="shared" si="47"/>
        <v>542</v>
      </c>
      <c r="C71" s="23">
        <f t="shared" si="46"/>
        <v>542000000</v>
      </c>
      <c r="D71" s="24">
        <f t="shared" si="34"/>
        <v>330411.5302712275</v>
      </c>
      <c r="E71" s="24">
        <f t="shared" si="35"/>
        <v>2115000</v>
      </c>
      <c r="F71" s="25">
        <f t="shared" si="36"/>
        <v>519112318.54269654</v>
      </c>
      <c r="G71" s="83">
        <f t="shared" si="37"/>
        <v>0</v>
      </c>
      <c r="H71" s="6">
        <f t="shared" si="38"/>
        <v>0.045</v>
      </c>
      <c r="I71" s="26">
        <f t="shared" si="48"/>
        <v>-0.12993385973604682</v>
      </c>
      <c r="J71" s="30">
        <f t="shared" si="39"/>
        <v>0.301330048929624</v>
      </c>
      <c r="K71" s="27">
        <f t="shared" si="49"/>
        <v>490000000</v>
      </c>
      <c r="L71" s="28">
        <f t="shared" si="50"/>
        <v>0</v>
      </c>
      <c r="M71" s="28">
        <f t="shared" si="51"/>
        <v>15000000</v>
      </c>
      <c r="N71" s="28">
        <f t="shared" si="52"/>
        <v>525000</v>
      </c>
      <c r="O71" s="28">
        <f t="shared" si="53"/>
        <v>14112318.542696536</v>
      </c>
      <c r="P71" s="28">
        <f t="shared" si="54"/>
        <v>564492.7417078614</v>
      </c>
      <c r="Q71" s="28">
        <f t="shared" si="55"/>
        <v>0</v>
      </c>
      <c r="R71" s="28">
        <f t="shared" si="56"/>
        <v>0</v>
      </c>
      <c r="S71" s="28">
        <f t="shared" si="57"/>
        <v>0</v>
      </c>
      <c r="T71" s="28">
        <f t="shared" si="58"/>
        <v>0</v>
      </c>
      <c r="U71" s="28">
        <f t="shared" si="59"/>
        <v>0</v>
      </c>
      <c r="V71" s="28">
        <f t="shared" si="60"/>
        <v>0</v>
      </c>
      <c r="W71" s="4">
        <f t="shared" si="61"/>
        <v>519112318.54269654</v>
      </c>
      <c r="X71" s="24">
        <f t="shared" si="62"/>
        <v>1089492.7417078614</v>
      </c>
      <c r="Y71" s="27">
        <f t="shared" si="63"/>
        <v>0</v>
      </c>
      <c r="Z71" s="28">
        <f t="shared" si="64"/>
        <v>0</v>
      </c>
      <c r="AA71" s="28">
        <f t="shared" si="40"/>
        <v>0</v>
      </c>
      <c r="AB71" s="28">
        <f t="shared" si="65"/>
        <v>0</v>
      </c>
      <c r="AC71" s="28">
        <f t="shared" si="66"/>
        <v>0</v>
      </c>
      <c r="AD71" s="28">
        <f t="shared" si="41"/>
        <v>0</v>
      </c>
      <c r="AE71" s="28">
        <f t="shared" si="67"/>
        <v>887681.4573034644</v>
      </c>
      <c r="AF71" s="28">
        <f t="shared" si="68"/>
        <v>35507.25829213858</v>
      </c>
      <c r="AG71" s="28">
        <f t="shared" si="42"/>
        <v>59336.18292524049</v>
      </c>
      <c r="AH71" s="28">
        <f t="shared" si="69"/>
        <v>22000000</v>
      </c>
      <c r="AI71" s="28">
        <f t="shared" si="70"/>
        <v>990000</v>
      </c>
      <c r="AJ71" s="28">
        <f t="shared" si="43"/>
        <v>1360568.0890538483</v>
      </c>
      <c r="AK71" s="28">
        <f t="shared" si="71"/>
        <v>0</v>
      </c>
      <c r="AL71" s="28">
        <f t="shared" si="72"/>
        <v>0</v>
      </c>
      <c r="AM71" s="28">
        <f t="shared" si="44"/>
        <v>0</v>
      </c>
      <c r="AN71" s="28">
        <f t="shared" si="73"/>
        <v>0</v>
      </c>
      <c r="AO71" s="28">
        <f t="shared" si="74"/>
        <v>0</v>
      </c>
      <c r="AP71" s="28">
        <f t="shared" si="45"/>
        <v>0</v>
      </c>
      <c r="AQ71" s="4">
        <f t="shared" si="75"/>
        <v>22887681.457303464</v>
      </c>
      <c r="AR71" s="24">
        <f t="shared" si="76"/>
        <v>1025507.2582921386</v>
      </c>
      <c r="AS71" s="24">
        <f t="shared" si="77"/>
        <v>1419904.271979089</v>
      </c>
    </row>
    <row r="72" spans="2:45" ht="12.75">
      <c r="B72" s="33">
        <f t="shared" si="47"/>
        <v>543</v>
      </c>
      <c r="C72" s="23">
        <f t="shared" si="46"/>
        <v>543000000</v>
      </c>
      <c r="D72" s="24">
        <f t="shared" si="34"/>
        <v>289923.3596628704</v>
      </c>
      <c r="E72" s="24">
        <f t="shared" si="35"/>
        <v>2160000</v>
      </c>
      <c r="F72" s="25">
        <f t="shared" si="36"/>
        <v>520070090.3481259</v>
      </c>
      <c r="G72" s="83">
        <f t="shared" si="37"/>
        <v>0</v>
      </c>
      <c r="H72" s="6">
        <f t="shared" si="38"/>
        <v>0.045</v>
      </c>
      <c r="I72" s="26">
        <f t="shared" si="48"/>
        <v>-0.12993385973604682</v>
      </c>
      <c r="J72" s="30">
        <f t="shared" si="39"/>
        <v>0.301330048929624</v>
      </c>
      <c r="K72" s="27">
        <f t="shared" si="49"/>
        <v>490000000</v>
      </c>
      <c r="L72" s="28">
        <f t="shared" si="50"/>
        <v>0</v>
      </c>
      <c r="M72" s="28">
        <f t="shared" si="51"/>
        <v>15000000</v>
      </c>
      <c r="N72" s="28">
        <f t="shared" si="52"/>
        <v>525000</v>
      </c>
      <c r="O72" s="28">
        <f t="shared" si="53"/>
        <v>15000000</v>
      </c>
      <c r="P72" s="28">
        <f t="shared" si="54"/>
        <v>600000</v>
      </c>
      <c r="Q72" s="28">
        <f t="shared" si="55"/>
        <v>70090.348125875</v>
      </c>
      <c r="R72" s="28">
        <f t="shared" si="56"/>
        <v>3154.0656656643746</v>
      </c>
      <c r="S72" s="28">
        <f t="shared" si="57"/>
        <v>0</v>
      </c>
      <c r="T72" s="28">
        <f t="shared" si="58"/>
        <v>0</v>
      </c>
      <c r="U72" s="28">
        <f t="shared" si="59"/>
        <v>0</v>
      </c>
      <c r="V72" s="28">
        <f t="shared" si="60"/>
        <v>0</v>
      </c>
      <c r="W72" s="4">
        <f t="shared" si="61"/>
        <v>520070090.3481259</v>
      </c>
      <c r="X72" s="24">
        <f t="shared" si="62"/>
        <v>1128154.0656656644</v>
      </c>
      <c r="Y72" s="27">
        <f t="shared" si="63"/>
        <v>0</v>
      </c>
      <c r="Z72" s="28">
        <f t="shared" si="64"/>
        <v>0</v>
      </c>
      <c r="AA72" s="28">
        <f t="shared" si="40"/>
        <v>0</v>
      </c>
      <c r="AB72" s="28">
        <f t="shared" si="65"/>
        <v>0</v>
      </c>
      <c r="AC72" s="28">
        <f t="shared" si="66"/>
        <v>0</v>
      </c>
      <c r="AD72" s="28">
        <f t="shared" si="41"/>
        <v>0</v>
      </c>
      <c r="AE72" s="28">
        <f t="shared" si="67"/>
        <v>0</v>
      </c>
      <c r="AF72" s="28">
        <f t="shared" si="68"/>
        <v>0</v>
      </c>
      <c r="AG72" s="28">
        <f t="shared" si="42"/>
        <v>0</v>
      </c>
      <c r="AH72" s="28">
        <f t="shared" si="69"/>
        <v>22929909.651874125</v>
      </c>
      <c r="AI72" s="28">
        <f t="shared" si="70"/>
        <v>1031845.9343343356</v>
      </c>
      <c r="AJ72" s="28">
        <f t="shared" si="43"/>
        <v>1418077.4253285348</v>
      </c>
      <c r="AK72" s="28">
        <f t="shared" si="71"/>
        <v>0</v>
      </c>
      <c r="AL72" s="28">
        <f t="shared" si="72"/>
        <v>0</v>
      </c>
      <c r="AM72" s="28">
        <f t="shared" si="44"/>
        <v>0</v>
      </c>
      <c r="AN72" s="28">
        <f t="shared" si="73"/>
        <v>0</v>
      </c>
      <c r="AO72" s="28">
        <f t="shared" si="74"/>
        <v>0</v>
      </c>
      <c r="AP72" s="28">
        <f t="shared" si="45"/>
        <v>0</v>
      </c>
      <c r="AQ72" s="4">
        <f t="shared" si="75"/>
        <v>22929909.651874125</v>
      </c>
      <c r="AR72" s="24">
        <f t="shared" si="76"/>
        <v>1031845.9343343356</v>
      </c>
      <c r="AS72" s="24">
        <f t="shared" si="77"/>
        <v>1418077.4253285348</v>
      </c>
    </row>
    <row r="73" spans="2:45" ht="12.75">
      <c r="B73" s="33">
        <f t="shared" si="47"/>
        <v>544</v>
      </c>
      <c r="C73" s="23">
        <f t="shared" si="46"/>
        <v>544000000</v>
      </c>
      <c r="D73" s="24">
        <f t="shared" si="34"/>
        <v>249435.18905452034</v>
      </c>
      <c r="E73" s="24">
        <f t="shared" si="35"/>
        <v>2205000</v>
      </c>
      <c r="F73" s="25">
        <f t="shared" si="36"/>
        <v>521027862.15355515</v>
      </c>
      <c r="G73" s="83">
        <f t="shared" si="37"/>
        <v>0</v>
      </c>
      <c r="H73" s="6">
        <f t="shared" si="38"/>
        <v>0.045</v>
      </c>
      <c r="I73" s="26">
        <f t="shared" si="48"/>
        <v>-0.12993385973604682</v>
      </c>
      <c r="J73" s="30">
        <f t="shared" si="39"/>
        <v>0.301330048929624</v>
      </c>
      <c r="K73" s="27">
        <f t="shared" si="49"/>
        <v>490000000</v>
      </c>
      <c r="L73" s="28">
        <f t="shared" si="50"/>
        <v>0</v>
      </c>
      <c r="M73" s="28">
        <f t="shared" si="51"/>
        <v>15000000</v>
      </c>
      <c r="N73" s="28">
        <f t="shared" si="52"/>
        <v>525000</v>
      </c>
      <c r="O73" s="28">
        <f t="shared" si="53"/>
        <v>15000000</v>
      </c>
      <c r="P73" s="28">
        <f t="shared" si="54"/>
        <v>600000</v>
      </c>
      <c r="Q73" s="28">
        <f t="shared" si="55"/>
        <v>1027862.1535551548</v>
      </c>
      <c r="R73" s="28">
        <f t="shared" si="56"/>
        <v>46253.79690998197</v>
      </c>
      <c r="S73" s="28">
        <f t="shared" si="57"/>
        <v>0</v>
      </c>
      <c r="T73" s="28">
        <f t="shared" si="58"/>
        <v>0</v>
      </c>
      <c r="U73" s="28">
        <f t="shared" si="59"/>
        <v>0</v>
      </c>
      <c r="V73" s="28">
        <f t="shared" si="60"/>
        <v>0</v>
      </c>
      <c r="W73" s="4">
        <f t="shared" si="61"/>
        <v>521027862.15355515</v>
      </c>
      <c r="X73" s="24">
        <f t="shared" si="62"/>
        <v>1171253.7969099819</v>
      </c>
      <c r="Y73" s="27">
        <f t="shared" si="63"/>
        <v>0</v>
      </c>
      <c r="Z73" s="28">
        <f t="shared" si="64"/>
        <v>0</v>
      </c>
      <c r="AA73" s="28">
        <f t="shared" si="40"/>
        <v>0</v>
      </c>
      <c r="AB73" s="28">
        <f t="shared" si="65"/>
        <v>0</v>
      </c>
      <c r="AC73" s="28">
        <f t="shared" si="66"/>
        <v>0</v>
      </c>
      <c r="AD73" s="28">
        <f t="shared" si="41"/>
        <v>0</v>
      </c>
      <c r="AE73" s="28">
        <f t="shared" si="67"/>
        <v>0</v>
      </c>
      <c r="AF73" s="28">
        <f t="shared" si="68"/>
        <v>0</v>
      </c>
      <c r="AG73" s="28">
        <f t="shared" si="42"/>
        <v>0</v>
      </c>
      <c r="AH73" s="28">
        <f t="shared" si="69"/>
        <v>22972137.846444845</v>
      </c>
      <c r="AI73" s="28">
        <f t="shared" si="70"/>
        <v>1033746.203090018</v>
      </c>
      <c r="AJ73" s="28">
        <f t="shared" si="43"/>
        <v>1420688.9859645022</v>
      </c>
      <c r="AK73" s="28">
        <f t="shared" si="71"/>
        <v>0</v>
      </c>
      <c r="AL73" s="28">
        <f t="shared" si="72"/>
        <v>0</v>
      </c>
      <c r="AM73" s="28">
        <f t="shared" si="44"/>
        <v>0</v>
      </c>
      <c r="AN73" s="28">
        <f t="shared" si="73"/>
        <v>0</v>
      </c>
      <c r="AO73" s="28">
        <f t="shared" si="74"/>
        <v>0</v>
      </c>
      <c r="AP73" s="28">
        <f t="shared" si="45"/>
        <v>0</v>
      </c>
      <c r="AQ73" s="4">
        <f t="shared" si="75"/>
        <v>22972137.846444845</v>
      </c>
      <c r="AR73" s="24">
        <f t="shared" si="76"/>
        <v>1033746.203090018</v>
      </c>
      <c r="AS73" s="24">
        <f t="shared" si="77"/>
        <v>1420688.9859645022</v>
      </c>
    </row>
    <row r="74" spans="2:45" ht="12.75">
      <c r="B74" s="33">
        <f t="shared" si="47"/>
        <v>545</v>
      </c>
      <c r="C74" s="23">
        <f>C73+1000000</f>
        <v>545000000</v>
      </c>
      <c r="D74" s="24">
        <f t="shared" si="34"/>
        <v>208947.0184461635</v>
      </c>
      <c r="E74" s="24">
        <f t="shared" si="35"/>
        <v>2250000</v>
      </c>
      <c r="F74" s="25">
        <f t="shared" si="36"/>
        <v>521985633.9589845</v>
      </c>
      <c r="G74" s="83">
        <f t="shared" si="37"/>
        <v>0</v>
      </c>
      <c r="H74" s="6">
        <f t="shared" si="38"/>
        <v>0.045</v>
      </c>
      <c r="I74" s="26">
        <f t="shared" si="48"/>
        <v>-0.12993385973604682</v>
      </c>
      <c r="J74" s="30">
        <f t="shared" si="39"/>
        <v>0.301330048929624</v>
      </c>
      <c r="K74" s="27">
        <f t="shared" si="49"/>
        <v>490000000</v>
      </c>
      <c r="L74" s="28">
        <f t="shared" si="50"/>
        <v>0</v>
      </c>
      <c r="M74" s="28">
        <f t="shared" si="51"/>
        <v>15000000</v>
      </c>
      <c r="N74" s="28">
        <f t="shared" si="52"/>
        <v>525000</v>
      </c>
      <c r="O74" s="28">
        <f t="shared" si="53"/>
        <v>15000000</v>
      </c>
      <c r="P74" s="28">
        <f t="shared" si="54"/>
        <v>600000</v>
      </c>
      <c r="Q74" s="28">
        <f t="shared" si="55"/>
        <v>1985633.9589844942</v>
      </c>
      <c r="R74" s="28">
        <f t="shared" si="56"/>
        <v>89353.52815430224</v>
      </c>
      <c r="S74" s="28">
        <f t="shared" si="57"/>
        <v>0</v>
      </c>
      <c r="T74" s="28">
        <f t="shared" si="58"/>
        <v>0</v>
      </c>
      <c r="U74" s="28">
        <f t="shared" si="59"/>
        <v>0</v>
      </c>
      <c r="V74" s="28">
        <f t="shared" si="60"/>
        <v>0</v>
      </c>
      <c r="W74" s="4">
        <f t="shared" si="61"/>
        <v>521985633.9589845</v>
      </c>
      <c r="X74" s="24">
        <f t="shared" si="62"/>
        <v>1214353.5281543022</v>
      </c>
      <c r="Y74" s="27">
        <f t="shared" si="63"/>
        <v>0</v>
      </c>
      <c r="Z74" s="28">
        <f t="shared" si="64"/>
        <v>0</v>
      </c>
      <c r="AA74" s="28">
        <f t="shared" si="40"/>
        <v>0</v>
      </c>
      <c r="AB74" s="28">
        <f t="shared" si="65"/>
        <v>0</v>
      </c>
      <c r="AC74" s="28">
        <f t="shared" si="66"/>
        <v>0</v>
      </c>
      <c r="AD74" s="28">
        <f t="shared" si="41"/>
        <v>0</v>
      </c>
      <c r="AE74" s="28">
        <f t="shared" si="67"/>
        <v>0</v>
      </c>
      <c r="AF74" s="28">
        <f t="shared" si="68"/>
        <v>0</v>
      </c>
      <c r="AG74" s="28">
        <f t="shared" si="42"/>
        <v>0</v>
      </c>
      <c r="AH74" s="28">
        <f t="shared" si="69"/>
        <v>23014366.041015506</v>
      </c>
      <c r="AI74" s="28">
        <f t="shared" si="70"/>
        <v>1035646.4718456977</v>
      </c>
      <c r="AJ74" s="28">
        <f t="shared" si="43"/>
        <v>1423300.5466004657</v>
      </c>
      <c r="AK74" s="28">
        <f t="shared" si="71"/>
        <v>0</v>
      </c>
      <c r="AL74" s="28">
        <f t="shared" si="72"/>
        <v>0</v>
      </c>
      <c r="AM74" s="28">
        <f t="shared" si="44"/>
        <v>0</v>
      </c>
      <c r="AN74" s="28">
        <f t="shared" si="73"/>
        <v>0</v>
      </c>
      <c r="AO74" s="28">
        <f t="shared" si="74"/>
        <v>0</v>
      </c>
      <c r="AP74" s="28">
        <f t="shared" si="45"/>
        <v>0</v>
      </c>
      <c r="AQ74" s="4">
        <f t="shared" si="75"/>
        <v>23014366.041015506</v>
      </c>
      <c r="AR74" s="24">
        <f t="shared" si="76"/>
        <v>1035646.4718456977</v>
      </c>
      <c r="AS74" s="24">
        <f t="shared" si="77"/>
        <v>1423300.5466004657</v>
      </c>
    </row>
    <row r="75" spans="2:45" ht="12.75">
      <c r="B75" s="33">
        <f t="shared" si="47"/>
        <v>546</v>
      </c>
      <c r="C75" s="23">
        <f t="shared" si="46"/>
        <v>546000000</v>
      </c>
      <c r="D75" s="24">
        <f t="shared" si="34"/>
        <v>168458.84783780668</v>
      </c>
      <c r="E75" s="24">
        <f t="shared" si="35"/>
        <v>2295000</v>
      </c>
      <c r="F75" s="25">
        <f t="shared" si="36"/>
        <v>522943405.76441383</v>
      </c>
      <c r="G75" s="83">
        <f t="shared" si="37"/>
        <v>0</v>
      </c>
      <c r="H75" s="6">
        <f t="shared" si="38"/>
        <v>0.045</v>
      </c>
      <c r="I75" s="26">
        <f t="shared" si="48"/>
        <v>-0.12993385973604682</v>
      </c>
      <c r="J75" s="30">
        <f t="shared" si="39"/>
        <v>0.301330048929624</v>
      </c>
      <c r="K75" s="27">
        <f t="shared" si="49"/>
        <v>490000000</v>
      </c>
      <c r="L75" s="28">
        <f t="shared" si="50"/>
        <v>0</v>
      </c>
      <c r="M75" s="28">
        <f t="shared" si="51"/>
        <v>15000000</v>
      </c>
      <c r="N75" s="28">
        <f t="shared" si="52"/>
        <v>525000</v>
      </c>
      <c r="O75" s="28">
        <f t="shared" si="53"/>
        <v>15000000</v>
      </c>
      <c r="P75" s="28">
        <f t="shared" si="54"/>
        <v>600000</v>
      </c>
      <c r="Q75" s="28">
        <f t="shared" si="55"/>
        <v>2943405.7644138336</v>
      </c>
      <c r="R75" s="28">
        <f t="shared" si="56"/>
        <v>132453.2593986225</v>
      </c>
      <c r="S75" s="28">
        <f t="shared" si="57"/>
        <v>0</v>
      </c>
      <c r="T75" s="28">
        <f t="shared" si="58"/>
        <v>0</v>
      </c>
      <c r="U75" s="28">
        <f t="shared" si="59"/>
        <v>0</v>
      </c>
      <c r="V75" s="28">
        <f t="shared" si="60"/>
        <v>0</v>
      </c>
      <c r="W75" s="4">
        <f t="shared" si="61"/>
        <v>522943405.76441383</v>
      </c>
      <c r="X75" s="24">
        <f t="shared" si="62"/>
        <v>1257453.2593986224</v>
      </c>
      <c r="Y75" s="27">
        <f t="shared" si="63"/>
        <v>0</v>
      </c>
      <c r="Z75" s="28">
        <f t="shared" si="64"/>
        <v>0</v>
      </c>
      <c r="AA75" s="28">
        <f t="shared" si="40"/>
        <v>0</v>
      </c>
      <c r="AB75" s="28">
        <f t="shared" si="65"/>
        <v>0</v>
      </c>
      <c r="AC75" s="28">
        <f t="shared" si="66"/>
        <v>0</v>
      </c>
      <c r="AD75" s="28">
        <f t="shared" si="41"/>
        <v>0</v>
      </c>
      <c r="AE75" s="28">
        <f t="shared" si="67"/>
        <v>0</v>
      </c>
      <c r="AF75" s="28">
        <f t="shared" si="68"/>
        <v>0</v>
      </c>
      <c r="AG75" s="28">
        <f t="shared" si="42"/>
        <v>0</v>
      </c>
      <c r="AH75" s="28">
        <f t="shared" si="69"/>
        <v>23056594.235586166</v>
      </c>
      <c r="AI75" s="28">
        <f t="shared" si="70"/>
        <v>1037546.7406013774</v>
      </c>
      <c r="AJ75" s="28">
        <f t="shared" si="43"/>
        <v>1425912.1072364291</v>
      </c>
      <c r="AK75" s="28">
        <f t="shared" si="71"/>
        <v>0</v>
      </c>
      <c r="AL75" s="28">
        <f t="shared" si="72"/>
        <v>0</v>
      </c>
      <c r="AM75" s="28">
        <f t="shared" si="44"/>
        <v>0</v>
      </c>
      <c r="AN75" s="28">
        <f t="shared" si="73"/>
        <v>0</v>
      </c>
      <c r="AO75" s="28">
        <f t="shared" si="74"/>
        <v>0</v>
      </c>
      <c r="AP75" s="28">
        <f t="shared" si="45"/>
        <v>0</v>
      </c>
      <c r="AQ75" s="4">
        <f t="shared" si="75"/>
        <v>23056594.235586166</v>
      </c>
      <c r="AR75" s="24">
        <f t="shared" si="76"/>
        <v>1037546.7406013774</v>
      </c>
      <c r="AS75" s="24">
        <f t="shared" si="77"/>
        <v>1425912.1072364291</v>
      </c>
    </row>
    <row r="76" spans="2:45" ht="12.75">
      <c r="B76" s="33">
        <f t="shared" si="47"/>
        <v>547</v>
      </c>
      <c r="C76" s="23">
        <f t="shared" si="46"/>
        <v>547000000</v>
      </c>
      <c r="D76" s="24">
        <f t="shared" si="34"/>
        <v>127970.67722945008</v>
      </c>
      <c r="E76" s="24">
        <f t="shared" si="35"/>
        <v>2340000</v>
      </c>
      <c r="F76" s="25">
        <f t="shared" si="36"/>
        <v>523901177.5698432</v>
      </c>
      <c r="G76" s="83">
        <f t="shared" si="37"/>
        <v>0</v>
      </c>
      <c r="H76" s="6">
        <f t="shared" si="38"/>
        <v>0.045</v>
      </c>
      <c r="I76" s="26">
        <f t="shared" si="48"/>
        <v>-0.12993385973604682</v>
      </c>
      <c r="J76" s="30">
        <f t="shared" si="39"/>
        <v>0.301330048929624</v>
      </c>
      <c r="K76" s="27">
        <f aca="true" t="shared" si="78" ref="K76:K139">IF(F76&gt;$E$4,$E$4,F76)</f>
        <v>490000000</v>
      </c>
      <c r="L76" s="28">
        <f t="shared" si="50"/>
        <v>0</v>
      </c>
      <c r="M76" s="28">
        <f aca="true" t="shared" si="79" ref="M76:M139">IF(F76&lt;$D$5,0,IF(F76&gt;$E$5,($E$5-$E$4),((F76-$E$4))))</f>
        <v>15000000</v>
      </c>
      <c r="N76" s="28">
        <f t="shared" si="52"/>
        <v>525000</v>
      </c>
      <c r="O76" s="28">
        <f aca="true" t="shared" si="80" ref="O76:O84">IF(F76&lt;$D$6,0,IF(F76&gt;$E$6,($E$6-$E$5),((F76-$E$5))))</f>
        <v>15000000</v>
      </c>
      <c r="P76" s="28">
        <f t="shared" si="54"/>
        <v>600000</v>
      </c>
      <c r="Q76" s="28">
        <f aca="true" t="shared" si="81" ref="Q76:Q84">IF(F76&lt;$D$7,0,IF(F76&gt;$E$7,($E$7-$E$6),((F76-$E$6))))</f>
        <v>3901177.569843173</v>
      </c>
      <c r="R76" s="28">
        <f t="shared" si="56"/>
        <v>175552.99064294278</v>
      </c>
      <c r="S76" s="28">
        <f aca="true" t="shared" si="82" ref="S76:S84">IF(F76&lt;$D$8,0,IF(F76&gt;$E$8,($E$8-$E$7),((F76-$E$7))))</f>
        <v>0</v>
      </c>
      <c r="T76" s="28">
        <f t="shared" si="58"/>
        <v>0</v>
      </c>
      <c r="U76" s="28">
        <f aca="true" t="shared" si="83" ref="U76:U84">IF(F76&lt;$D$9,0,IF(F76&gt;$E$9,($E$9-$E$8),((F76-$E$8))))</f>
        <v>0</v>
      </c>
      <c r="V76" s="28">
        <f t="shared" si="60"/>
        <v>0</v>
      </c>
      <c r="W76" s="4">
        <f aca="true" t="shared" si="84" ref="W76:W84">K76+M76+O76+Q76+S76+U76</f>
        <v>523901177.5698432</v>
      </c>
      <c r="X76" s="24">
        <f aca="true" t="shared" si="85" ref="X76:X84">L76+N76+P76+R76+T76+V76</f>
        <v>1300552.9906429427</v>
      </c>
      <c r="Y76" s="27">
        <f aca="true" t="shared" si="86" ref="Y76:Y84">(IF(C76&gt;$E$4,$E$4,C76))-K76</f>
        <v>0</v>
      </c>
      <c r="Z76" s="28">
        <f t="shared" si="64"/>
        <v>0</v>
      </c>
      <c r="AA76" s="28">
        <f t="shared" si="40"/>
        <v>0</v>
      </c>
      <c r="AB76" s="28">
        <f aca="true" t="shared" si="87" ref="AB76:AB84">(IF(C76&lt;$D$5,0,IF(C76&gt;$E$5,($E$5-$E$4),((C76-$E$4)))))-M76</f>
        <v>0</v>
      </c>
      <c r="AC76" s="28">
        <f t="shared" si="66"/>
        <v>0</v>
      </c>
      <c r="AD76" s="28">
        <f t="shared" si="41"/>
        <v>0</v>
      </c>
      <c r="AE76" s="28">
        <f aca="true" t="shared" si="88" ref="AE76:AE84">(IF(C76&lt;$D$6,0,IF(C76&gt;$E$6,($E$6-$E$5),((C76-$E$5)))))-O76</f>
        <v>0</v>
      </c>
      <c r="AF76" s="28">
        <f t="shared" si="68"/>
        <v>0</v>
      </c>
      <c r="AG76" s="28">
        <f t="shared" si="42"/>
        <v>0</v>
      </c>
      <c r="AH76" s="28">
        <f aca="true" t="shared" si="89" ref="AH76:AH84">(IF(C76&lt;$D$7,0,IF(C76&gt;$E$7,($E$7-$E$6),((C76-$E$6)))))-Q76</f>
        <v>23098822.430156827</v>
      </c>
      <c r="AI76" s="28">
        <f t="shared" si="70"/>
        <v>1039447.0093570572</v>
      </c>
      <c r="AJ76" s="28">
        <f t="shared" si="43"/>
        <v>1428523.6678723928</v>
      </c>
      <c r="AK76" s="28">
        <f aca="true" t="shared" si="90" ref="AK76:AK84">(IF(C76&lt;$D$8,0,IF(C76&gt;$E$8,($E$8-$E$7),((C76-$E$7)))))-S76</f>
        <v>0</v>
      </c>
      <c r="AL76" s="28">
        <f t="shared" si="72"/>
        <v>0</v>
      </c>
      <c r="AM76" s="28">
        <f t="shared" si="44"/>
        <v>0</v>
      </c>
      <c r="AN76" s="28">
        <f aca="true" t="shared" si="91" ref="AN76:AN84">(IF(C76&lt;$D$9,0,IF(C76&gt;$E$9,($E$9-$E$8),((C76-$E$8)))))-U76</f>
        <v>0</v>
      </c>
      <c r="AO76" s="28">
        <f t="shared" si="74"/>
        <v>0</v>
      </c>
      <c r="AP76" s="28">
        <f t="shared" si="45"/>
        <v>0</v>
      </c>
      <c r="AQ76" s="4">
        <f aca="true" t="shared" si="92" ref="AQ76:AQ84">Y76+AB76+AE76+AH76+AK76+AN76</f>
        <v>23098822.430156827</v>
      </c>
      <c r="AR76" s="24">
        <f aca="true" t="shared" si="93" ref="AR76:AR84">Z76+AC76+AF76+AI76+AL76+AO76</f>
        <v>1039447.0093570572</v>
      </c>
      <c r="AS76" s="24">
        <f aca="true" t="shared" si="94" ref="AS76:AS84">AA76+AD76+AG76+AJ76+AM76+AP76</f>
        <v>1428523.6678723928</v>
      </c>
    </row>
    <row r="77" spans="2:45" ht="12.75">
      <c r="B77" s="33">
        <f t="shared" si="47"/>
        <v>548</v>
      </c>
      <c r="C77" s="23">
        <f t="shared" si="46"/>
        <v>548000000</v>
      </c>
      <c r="D77" s="24">
        <f t="shared" si="34"/>
        <v>87482.50662109326</v>
      </c>
      <c r="E77" s="24">
        <f t="shared" si="35"/>
        <v>2385000</v>
      </c>
      <c r="F77" s="25">
        <f t="shared" si="36"/>
        <v>524858949.3752725</v>
      </c>
      <c r="G77" s="83">
        <f t="shared" si="37"/>
        <v>0</v>
      </c>
      <c r="H77" s="6">
        <f t="shared" si="38"/>
        <v>0.045</v>
      </c>
      <c r="I77" s="26">
        <f t="shared" si="48"/>
        <v>-0.12993385973604682</v>
      </c>
      <c r="J77" s="30">
        <f t="shared" si="39"/>
        <v>0.301330048929624</v>
      </c>
      <c r="K77" s="27">
        <f t="shared" si="78"/>
        <v>490000000</v>
      </c>
      <c r="L77" s="28">
        <f t="shared" si="50"/>
        <v>0</v>
      </c>
      <c r="M77" s="28">
        <f t="shared" si="79"/>
        <v>15000000</v>
      </c>
      <c r="N77" s="28">
        <f t="shared" si="52"/>
        <v>525000</v>
      </c>
      <c r="O77" s="28">
        <f t="shared" si="80"/>
        <v>15000000</v>
      </c>
      <c r="P77" s="28">
        <f t="shared" si="54"/>
        <v>600000</v>
      </c>
      <c r="Q77" s="28">
        <f t="shared" si="81"/>
        <v>4858949.375272512</v>
      </c>
      <c r="R77" s="28">
        <f t="shared" si="56"/>
        <v>218652.72188726306</v>
      </c>
      <c r="S77" s="28">
        <f t="shared" si="82"/>
        <v>0</v>
      </c>
      <c r="T77" s="28">
        <f t="shared" si="58"/>
        <v>0</v>
      </c>
      <c r="U77" s="28">
        <f t="shared" si="83"/>
        <v>0</v>
      </c>
      <c r="V77" s="28">
        <f t="shared" si="60"/>
        <v>0</v>
      </c>
      <c r="W77" s="4">
        <f t="shared" si="84"/>
        <v>524858949.3752725</v>
      </c>
      <c r="X77" s="24">
        <f t="shared" si="85"/>
        <v>1343652.721887263</v>
      </c>
      <c r="Y77" s="27">
        <f t="shared" si="86"/>
        <v>0</v>
      </c>
      <c r="Z77" s="28">
        <f t="shared" si="64"/>
        <v>0</v>
      </c>
      <c r="AA77" s="28">
        <f t="shared" si="40"/>
        <v>0</v>
      </c>
      <c r="AB77" s="28">
        <f t="shared" si="87"/>
        <v>0</v>
      </c>
      <c r="AC77" s="28">
        <f t="shared" si="66"/>
        <v>0</v>
      </c>
      <c r="AD77" s="28">
        <f t="shared" si="41"/>
        <v>0</v>
      </c>
      <c r="AE77" s="28">
        <f t="shared" si="88"/>
        <v>0</v>
      </c>
      <c r="AF77" s="28">
        <f t="shared" si="68"/>
        <v>0</v>
      </c>
      <c r="AG77" s="28">
        <f t="shared" si="42"/>
        <v>0</v>
      </c>
      <c r="AH77" s="28">
        <f t="shared" si="89"/>
        <v>23141050.624727488</v>
      </c>
      <c r="AI77" s="28">
        <f t="shared" si="70"/>
        <v>1041347.2781127369</v>
      </c>
      <c r="AJ77" s="28">
        <f t="shared" si="43"/>
        <v>1431135.2285083563</v>
      </c>
      <c r="AK77" s="28">
        <f t="shared" si="90"/>
        <v>0</v>
      </c>
      <c r="AL77" s="28">
        <f t="shared" si="72"/>
        <v>0</v>
      </c>
      <c r="AM77" s="28">
        <f t="shared" si="44"/>
        <v>0</v>
      </c>
      <c r="AN77" s="28">
        <f t="shared" si="91"/>
        <v>0</v>
      </c>
      <c r="AO77" s="28">
        <f t="shared" si="74"/>
        <v>0</v>
      </c>
      <c r="AP77" s="28">
        <f t="shared" si="45"/>
        <v>0</v>
      </c>
      <c r="AQ77" s="4">
        <f t="shared" si="92"/>
        <v>23141050.624727488</v>
      </c>
      <c r="AR77" s="24">
        <f t="shared" si="93"/>
        <v>1041347.2781127369</v>
      </c>
      <c r="AS77" s="24">
        <f t="shared" si="94"/>
        <v>1431135.2285083563</v>
      </c>
    </row>
    <row r="78" spans="2:45" ht="12.75">
      <c r="B78" s="33">
        <f t="shared" si="47"/>
        <v>549</v>
      </c>
      <c r="C78" s="23">
        <f t="shared" si="46"/>
        <v>549000000</v>
      </c>
      <c r="D78" s="24">
        <f t="shared" si="34"/>
        <v>46994.33601273643</v>
      </c>
      <c r="E78" s="24">
        <f t="shared" si="35"/>
        <v>2430000</v>
      </c>
      <c r="F78" s="25">
        <f t="shared" si="36"/>
        <v>525816721.18070185</v>
      </c>
      <c r="G78" s="83">
        <f t="shared" si="37"/>
        <v>0</v>
      </c>
      <c r="H78" s="6">
        <f t="shared" si="38"/>
        <v>0.045</v>
      </c>
      <c r="I78" s="26">
        <f t="shared" si="48"/>
        <v>-0.12993385973604682</v>
      </c>
      <c r="J78" s="30">
        <f t="shared" si="39"/>
        <v>0.301330048929624</v>
      </c>
      <c r="K78" s="27">
        <f t="shared" si="78"/>
        <v>490000000</v>
      </c>
      <c r="L78" s="28">
        <f t="shared" si="50"/>
        <v>0</v>
      </c>
      <c r="M78" s="28">
        <f t="shared" si="79"/>
        <v>15000000</v>
      </c>
      <c r="N78" s="28">
        <f t="shared" si="52"/>
        <v>525000</v>
      </c>
      <c r="O78" s="28">
        <f t="shared" si="80"/>
        <v>15000000</v>
      </c>
      <c r="P78" s="28">
        <f t="shared" si="54"/>
        <v>600000</v>
      </c>
      <c r="Q78" s="28">
        <f t="shared" si="81"/>
        <v>5816721.180701852</v>
      </c>
      <c r="R78" s="28">
        <f t="shared" si="56"/>
        <v>261752.45313158332</v>
      </c>
      <c r="S78" s="28">
        <f t="shared" si="82"/>
        <v>0</v>
      </c>
      <c r="T78" s="28">
        <f t="shared" si="58"/>
        <v>0</v>
      </c>
      <c r="U78" s="28">
        <f t="shared" si="83"/>
        <v>0</v>
      </c>
      <c r="V78" s="28">
        <f t="shared" si="60"/>
        <v>0</v>
      </c>
      <c r="W78" s="4">
        <f t="shared" si="84"/>
        <v>525816721.18070185</v>
      </c>
      <c r="X78" s="24">
        <f t="shared" si="85"/>
        <v>1386752.4531315833</v>
      </c>
      <c r="Y78" s="27">
        <f t="shared" si="86"/>
        <v>0</v>
      </c>
      <c r="Z78" s="28">
        <f t="shared" si="64"/>
        <v>0</v>
      </c>
      <c r="AA78" s="28">
        <f t="shared" si="40"/>
        <v>0</v>
      </c>
      <c r="AB78" s="28">
        <f t="shared" si="87"/>
        <v>0</v>
      </c>
      <c r="AC78" s="28">
        <f t="shared" si="66"/>
        <v>0</v>
      </c>
      <c r="AD78" s="28">
        <f t="shared" si="41"/>
        <v>0</v>
      </c>
      <c r="AE78" s="28">
        <f t="shared" si="88"/>
        <v>0</v>
      </c>
      <c r="AF78" s="28">
        <f t="shared" si="68"/>
        <v>0</v>
      </c>
      <c r="AG78" s="28">
        <f t="shared" si="42"/>
        <v>0</v>
      </c>
      <c r="AH78" s="28">
        <f t="shared" si="89"/>
        <v>23183278.81929815</v>
      </c>
      <c r="AI78" s="28">
        <f t="shared" si="70"/>
        <v>1043247.5468684166</v>
      </c>
      <c r="AJ78" s="28">
        <f t="shared" si="43"/>
        <v>1433746.7891443197</v>
      </c>
      <c r="AK78" s="28">
        <f t="shared" si="90"/>
        <v>0</v>
      </c>
      <c r="AL78" s="28">
        <f t="shared" si="72"/>
        <v>0</v>
      </c>
      <c r="AM78" s="28">
        <f t="shared" si="44"/>
        <v>0</v>
      </c>
      <c r="AN78" s="28">
        <f t="shared" si="91"/>
        <v>0</v>
      </c>
      <c r="AO78" s="28">
        <f t="shared" si="74"/>
        <v>0</v>
      </c>
      <c r="AP78" s="28">
        <f t="shared" si="45"/>
        <v>0</v>
      </c>
      <c r="AQ78" s="4">
        <f t="shared" si="92"/>
        <v>23183278.81929815</v>
      </c>
      <c r="AR78" s="24">
        <f t="shared" si="93"/>
        <v>1043247.5468684166</v>
      </c>
      <c r="AS78" s="24">
        <f t="shared" si="94"/>
        <v>1433746.7891443197</v>
      </c>
    </row>
    <row r="79" spans="2:45" ht="12.75">
      <c r="B79" s="33">
        <f t="shared" si="47"/>
        <v>550</v>
      </c>
      <c r="C79" s="23">
        <f t="shared" si="46"/>
        <v>550000000</v>
      </c>
      <c r="D79" s="24">
        <f t="shared" si="34"/>
        <v>6506.16540438612</v>
      </c>
      <c r="E79" s="24">
        <f t="shared" si="35"/>
        <v>2475000</v>
      </c>
      <c r="F79" s="25">
        <f t="shared" si="36"/>
        <v>526774492.98613113</v>
      </c>
      <c r="G79" s="83">
        <f t="shared" si="37"/>
        <v>0</v>
      </c>
      <c r="H79" s="6">
        <f t="shared" si="38"/>
        <v>0.045</v>
      </c>
      <c r="I79" s="26">
        <f t="shared" si="48"/>
        <v>-0.12993385973604682</v>
      </c>
      <c r="J79" s="30">
        <f t="shared" si="39"/>
        <v>0.301330048929624</v>
      </c>
      <c r="K79" s="27">
        <f t="shared" si="78"/>
        <v>490000000</v>
      </c>
      <c r="L79" s="28">
        <f t="shared" si="50"/>
        <v>0</v>
      </c>
      <c r="M79" s="28">
        <f t="shared" si="79"/>
        <v>15000000</v>
      </c>
      <c r="N79" s="28">
        <f t="shared" si="52"/>
        <v>525000</v>
      </c>
      <c r="O79" s="28">
        <f t="shared" si="80"/>
        <v>15000000</v>
      </c>
      <c r="P79" s="28">
        <f t="shared" si="54"/>
        <v>600000</v>
      </c>
      <c r="Q79" s="28">
        <f t="shared" si="81"/>
        <v>6774492.986131132</v>
      </c>
      <c r="R79" s="28">
        <f t="shared" si="56"/>
        <v>304852.1843759009</v>
      </c>
      <c r="S79" s="28">
        <f t="shared" si="82"/>
        <v>0</v>
      </c>
      <c r="T79" s="28">
        <f t="shared" si="58"/>
        <v>0</v>
      </c>
      <c r="U79" s="28">
        <f t="shared" si="83"/>
        <v>0</v>
      </c>
      <c r="V79" s="28">
        <f t="shared" si="60"/>
        <v>0</v>
      </c>
      <c r="W79" s="4">
        <f t="shared" si="84"/>
        <v>526774492.98613113</v>
      </c>
      <c r="X79" s="24">
        <f t="shared" si="85"/>
        <v>1429852.1843759008</v>
      </c>
      <c r="Y79" s="27">
        <f t="shared" si="86"/>
        <v>0</v>
      </c>
      <c r="Z79" s="28">
        <f t="shared" si="64"/>
        <v>0</v>
      </c>
      <c r="AA79" s="28">
        <f t="shared" si="40"/>
        <v>0</v>
      </c>
      <c r="AB79" s="28">
        <f t="shared" si="87"/>
        <v>0</v>
      </c>
      <c r="AC79" s="28">
        <f t="shared" si="66"/>
        <v>0</v>
      </c>
      <c r="AD79" s="28">
        <f t="shared" si="41"/>
        <v>0</v>
      </c>
      <c r="AE79" s="28">
        <f t="shared" si="88"/>
        <v>0</v>
      </c>
      <c r="AF79" s="28">
        <f t="shared" si="68"/>
        <v>0</v>
      </c>
      <c r="AG79" s="28">
        <f t="shared" si="42"/>
        <v>0</v>
      </c>
      <c r="AH79" s="28">
        <f t="shared" si="89"/>
        <v>23225507.01386887</v>
      </c>
      <c r="AI79" s="28">
        <f t="shared" si="70"/>
        <v>1045147.815624099</v>
      </c>
      <c r="AJ79" s="28">
        <f t="shared" si="43"/>
        <v>1436358.349780287</v>
      </c>
      <c r="AK79" s="28">
        <f t="shared" si="90"/>
        <v>0</v>
      </c>
      <c r="AL79" s="28">
        <f t="shared" si="72"/>
        <v>0</v>
      </c>
      <c r="AM79" s="28">
        <f t="shared" si="44"/>
        <v>0</v>
      </c>
      <c r="AN79" s="28">
        <f t="shared" si="91"/>
        <v>0</v>
      </c>
      <c r="AO79" s="28">
        <f t="shared" si="74"/>
        <v>0</v>
      </c>
      <c r="AP79" s="28">
        <f t="shared" si="45"/>
        <v>0</v>
      </c>
      <c r="AQ79" s="4">
        <f t="shared" si="92"/>
        <v>23225507.01386887</v>
      </c>
      <c r="AR79" s="24">
        <f t="shared" si="93"/>
        <v>1045147.815624099</v>
      </c>
      <c r="AS79" s="24">
        <f t="shared" si="94"/>
        <v>1436358.349780287</v>
      </c>
    </row>
    <row r="80" spans="2:45" ht="12.75">
      <c r="B80" s="33">
        <f t="shared" si="47"/>
        <v>551</v>
      </c>
      <c r="C80" s="23">
        <f t="shared" si="46"/>
        <v>551000000</v>
      </c>
      <c r="D80" s="24">
        <f t="shared" si="34"/>
        <v>-33982.00520397071</v>
      </c>
      <c r="E80" s="24">
        <f t="shared" si="35"/>
        <v>2520000</v>
      </c>
      <c r="F80" s="25">
        <f t="shared" si="36"/>
        <v>527732264.7915605</v>
      </c>
      <c r="G80" s="83">
        <f t="shared" si="37"/>
        <v>0</v>
      </c>
      <c r="H80" s="6">
        <f t="shared" si="38"/>
        <v>0.045</v>
      </c>
      <c r="I80" s="26">
        <f t="shared" si="48"/>
        <v>-0.12993385973604682</v>
      </c>
      <c r="J80" s="30">
        <f t="shared" si="39"/>
        <v>0.301330048929624</v>
      </c>
      <c r="K80" s="27">
        <f t="shared" si="78"/>
        <v>490000000</v>
      </c>
      <c r="L80" s="28">
        <f t="shared" si="50"/>
        <v>0</v>
      </c>
      <c r="M80" s="28">
        <f t="shared" si="79"/>
        <v>15000000</v>
      </c>
      <c r="N80" s="28">
        <f t="shared" si="52"/>
        <v>525000</v>
      </c>
      <c r="O80" s="28">
        <f t="shared" si="80"/>
        <v>15000000</v>
      </c>
      <c r="P80" s="28">
        <f t="shared" si="54"/>
        <v>600000</v>
      </c>
      <c r="Q80" s="28">
        <f t="shared" si="81"/>
        <v>7732264.791560471</v>
      </c>
      <c r="R80" s="28">
        <f t="shared" si="56"/>
        <v>347951.9156202212</v>
      </c>
      <c r="S80" s="28">
        <f t="shared" si="82"/>
        <v>0</v>
      </c>
      <c r="T80" s="28">
        <f t="shared" si="58"/>
        <v>0</v>
      </c>
      <c r="U80" s="28">
        <f t="shared" si="83"/>
        <v>0</v>
      </c>
      <c r="V80" s="28">
        <f t="shared" si="60"/>
        <v>0</v>
      </c>
      <c r="W80" s="4">
        <f t="shared" si="84"/>
        <v>527732264.7915605</v>
      </c>
      <c r="X80" s="24">
        <f t="shared" si="85"/>
        <v>1472951.9156202213</v>
      </c>
      <c r="Y80" s="27">
        <f t="shared" si="86"/>
        <v>0</v>
      </c>
      <c r="Z80" s="28">
        <f t="shared" si="64"/>
        <v>0</v>
      </c>
      <c r="AA80" s="28">
        <f t="shared" si="40"/>
        <v>0</v>
      </c>
      <c r="AB80" s="28">
        <f t="shared" si="87"/>
        <v>0</v>
      </c>
      <c r="AC80" s="28">
        <f t="shared" si="66"/>
        <v>0</v>
      </c>
      <c r="AD80" s="28">
        <f t="shared" si="41"/>
        <v>0</v>
      </c>
      <c r="AE80" s="28">
        <f t="shared" si="88"/>
        <v>0</v>
      </c>
      <c r="AF80" s="28">
        <f t="shared" si="68"/>
        <v>0</v>
      </c>
      <c r="AG80" s="28">
        <f t="shared" si="42"/>
        <v>0</v>
      </c>
      <c r="AH80" s="28">
        <f t="shared" si="89"/>
        <v>23267735.20843953</v>
      </c>
      <c r="AI80" s="28">
        <f t="shared" si="70"/>
        <v>1047048.0843797787</v>
      </c>
      <c r="AJ80" s="28">
        <f t="shared" si="43"/>
        <v>1438969.9104162506</v>
      </c>
      <c r="AK80" s="28">
        <f t="shared" si="90"/>
        <v>0</v>
      </c>
      <c r="AL80" s="28">
        <f t="shared" si="72"/>
        <v>0</v>
      </c>
      <c r="AM80" s="28">
        <f t="shared" si="44"/>
        <v>0</v>
      </c>
      <c r="AN80" s="28">
        <f t="shared" si="91"/>
        <v>0</v>
      </c>
      <c r="AO80" s="28">
        <f t="shared" si="74"/>
        <v>0</v>
      </c>
      <c r="AP80" s="28">
        <f t="shared" si="45"/>
        <v>0</v>
      </c>
      <c r="AQ80" s="4">
        <f t="shared" si="92"/>
        <v>23267735.20843953</v>
      </c>
      <c r="AR80" s="24">
        <f t="shared" si="93"/>
        <v>1047048.0843797787</v>
      </c>
      <c r="AS80" s="24">
        <f t="shared" si="94"/>
        <v>1438969.9104162506</v>
      </c>
    </row>
    <row r="81" spans="2:45" ht="12.75">
      <c r="B81" s="33">
        <f t="shared" si="47"/>
        <v>552</v>
      </c>
      <c r="C81" s="23">
        <f t="shared" si="46"/>
        <v>552000000</v>
      </c>
      <c r="D81" s="24">
        <f t="shared" si="34"/>
        <v>-74470.1758123273</v>
      </c>
      <c r="E81" s="24">
        <f t="shared" si="35"/>
        <v>2565000</v>
      </c>
      <c r="F81" s="25">
        <f t="shared" si="36"/>
        <v>528690036.5969898</v>
      </c>
      <c r="G81" s="83">
        <f t="shared" si="37"/>
        <v>0</v>
      </c>
      <c r="H81" s="6">
        <f t="shared" si="38"/>
        <v>0.045</v>
      </c>
      <c r="I81" s="26">
        <f t="shared" si="48"/>
        <v>-0.12993385973604682</v>
      </c>
      <c r="J81" s="30">
        <f t="shared" si="39"/>
        <v>0.301330048929624</v>
      </c>
      <c r="K81" s="27">
        <f t="shared" si="78"/>
        <v>490000000</v>
      </c>
      <c r="L81" s="28">
        <f t="shared" si="50"/>
        <v>0</v>
      </c>
      <c r="M81" s="28">
        <f t="shared" si="79"/>
        <v>15000000</v>
      </c>
      <c r="N81" s="28">
        <f t="shared" si="52"/>
        <v>525000</v>
      </c>
      <c r="O81" s="28">
        <f t="shared" si="80"/>
        <v>15000000</v>
      </c>
      <c r="P81" s="28">
        <f t="shared" si="54"/>
        <v>600000</v>
      </c>
      <c r="Q81" s="28">
        <f t="shared" si="81"/>
        <v>8690036.59698981</v>
      </c>
      <c r="R81" s="28">
        <f t="shared" si="56"/>
        <v>391051.64686454146</v>
      </c>
      <c r="S81" s="28">
        <f t="shared" si="82"/>
        <v>0</v>
      </c>
      <c r="T81" s="28">
        <f t="shared" si="58"/>
        <v>0</v>
      </c>
      <c r="U81" s="28">
        <f t="shared" si="83"/>
        <v>0</v>
      </c>
      <c r="V81" s="28">
        <f t="shared" si="60"/>
        <v>0</v>
      </c>
      <c r="W81" s="4">
        <f t="shared" si="84"/>
        <v>528690036.5969898</v>
      </c>
      <c r="X81" s="24">
        <f t="shared" si="85"/>
        <v>1516051.6468645413</v>
      </c>
      <c r="Y81" s="27">
        <f t="shared" si="86"/>
        <v>0</v>
      </c>
      <c r="Z81" s="28">
        <f t="shared" si="64"/>
        <v>0</v>
      </c>
      <c r="AA81" s="28">
        <f t="shared" si="40"/>
        <v>0</v>
      </c>
      <c r="AB81" s="28">
        <f t="shared" si="87"/>
        <v>0</v>
      </c>
      <c r="AC81" s="28">
        <f t="shared" si="66"/>
        <v>0</v>
      </c>
      <c r="AD81" s="28">
        <f t="shared" si="41"/>
        <v>0</v>
      </c>
      <c r="AE81" s="28">
        <f t="shared" si="88"/>
        <v>0</v>
      </c>
      <c r="AF81" s="28">
        <f t="shared" si="68"/>
        <v>0</v>
      </c>
      <c r="AG81" s="28">
        <f t="shared" si="42"/>
        <v>0</v>
      </c>
      <c r="AH81" s="28">
        <f t="shared" si="89"/>
        <v>23309963.40301019</v>
      </c>
      <c r="AI81" s="28">
        <f t="shared" si="70"/>
        <v>1048948.3531354584</v>
      </c>
      <c r="AJ81" s="28">
        <f t="shared" si="43"/>
        <v>1441581.471052214</v>
      </c>
      <c r="AK81" s="28">
        <f t="shared" si="90"/>
        <v>0</v>
      </c>
      <c r="AL81" s="28">
        <f t="shared" si="72"/>
        <v>0</v>
      </c>
      <c r="AM81" s="28">
        <f t="shared" si="44"/>
        <v>0</v>
      </c>
      <c r="AN81" s="28">
        <f t="shared" si="91"/>
        <v>0</v>
      </c>
      <c r="AO81" s="28">
        <f t="shared" si="74"/>
        <v>0</v>
      </c>
      <c r="AP81" s="28">
        <f t="shared" si="45"/>
        <v>0</v>
      </c>
      <c r="AQ81" s="4">
        <f t="shared" si="92"/>
        <v>23309963.40301019</v>
      </c>
      <c r="AR81" s="24">
        <f t="shared" si="93"/>
        <v>1048948.3531354584</v>
      </c>
      <c r="AS81" s="24">
        <f t="shared" si="94"/>
        <v>1441581.471052214</v>
      </c>
    </row>
    <row r="82" spans="2:45" ht="12.75">
      <c r="B82" s="33">
        <f t="shared" si="47"/>
        <v>553</v>
      </c>
      <c r="C82" s="23">
        <f t="shared" si="46"/>
        <v>553000000</v>
      </c>
      <c r="D82" s="24">
        <f t="shared" si="34"/>
        <v>-114958.34642068436</v>
      </c>
      <c r="E82" s="24">
        <f t="shared" si="35"/>
        <v>2610000</v>
      </c>
      <c r="F82" s="25">
        <f t="shared" si="36"/>
        <v>529647808.40241915</v>
      </c>
      <c r="G82" s="83">
        <f t="shared" si="37"/>
        <v>0</v>
      </c>
      <c r="H82" s="6">
        <f t="shared" si="38"/>
        <v>0.045</v>
      </c>
      <c r="I82" s="26">
        <f t="shared" si="48"/>
        <v>-0.12993385973604682</v>
      </c>
      <c r="J82" s="30">
        <f t="shared" si="39"/>
        <v>0.301330048929624</v>
      </c>
      <c r="K82" s="27">
        <f t="shared" si="78"/>
        <v>490000000</v>
      </c>
      <c r="L82" s="28">
        <f t="shared" si="50"/>
        <v>0</v>
      </c>
      <c r="M82" s="28">
        <f t="shared" si="79"/>
        <v>15000000</v>
      </c>
      <c r="N82" s="28">
        <f t="shared" si="52"/>
        <v>525000</v>
      </c>
      <c r="O82" s="28">
        <f t="shared" si="80"/>
        <v>15000000</v>
      </c>
      <c r="P82" s="28">
        <f t="shared" si="54"/>
        <v>600000</v>
      </c>
      <c r="Q82" s="28">
        <f t="shared" si="81"/>
        <v>9647808.40241915</v>
      </c>
      <c r="R82" s="28">
        <f t="shared" si="56"/>
        <v>434151.37810886174</v>
      </c>
      <c r="S82" s="28">
        <f t="shared" si="82"/>
        <v>0</v>
      </c>
      <c r="T82" s="28">
        <f t="shared" si="58"/>
        <v>0</v>
      </c>
      <c r="U82" s="28">
        <f t="shared" si="83"/>
        <v>0</v>
      </c>
      <c r="V82" s="28">
        <f t="shared" si="60"/>
        <v>0</v>
      </c>
      <c r="W82" s="4">
        <f t="shared" si="84"/>
        <v>529647808.40241915</v>
      </c>
      <c r="X82" s="24">
        <f t="shared" si="85"/>
        <v>1559151.3781088619</v>
      </c>
      <c r="Y82" s="27">
        <f t="shared" si="86"/>
        <v>0</v>
      </c>
      <c r="Z82" s="28">
        <f t="shared" si="64"/>
        <v>0</v>
      </c>
      <c r="AA82" s="28">
        <f t="shared" si="40"/>
        <v>0</v>
      </c>
      <c r="AB82" s="28">
        <f t="shared" si="87"/>
        <v>0</v>
      </c>
      <c r="AC82" s="28">
        <f t="shared" si="66"/>
        <v>0</v>
      </c>
      <c r="AD82" s="28">
        <f t="shared" si="41"/>
        <v>0</v>
      </c>
      <c r="AE82" s="28">
        <f t="shared" si="88"/>
        <v>0</v>
      </c>
      <c r="AF82" s="28">
        <f t="shared" si="68"/>
        <v>0</v>
      </c>
      <c r="AG82" s="28">
        <f t="shared" si="42"/>
        <v>0</v>
      </c>
      <c r="AH82" s="28">
        <f t="shared" si="89"/>
        <v>23352191.59758085</v>
      </c>
      <c r="AI82" s="28">
        <f t="shared" si="70"/>
        <v>1050848.6218911381</v>
      </c>
      <c r="AJ82" s="28">
        <f t="shared" si="43"/>
        <v>1444193.0316881775</v>
      </c>
      <c r="AK82" s="28">
        <f t="shared" si="90"/>
        <v>0</v>
      </c>
      <c r="AL82" s="28">
        <f t="shared" si="72"/>
        <v>0</v>
      </c>
      <c r="AM82" s="28">
        <f t="shared" si="44"/>
        <v>0</v>
      </c>
      <c r="AN82" s="28">
        <f t="shared" si="91"/>
        <v>0</v>
      </c>
      <c r="AO82" s="28">
        <f t="shared" si="74"/>
        <v>0</v>
      </c>
      <c r="AP82" s="28">
        <f t="shared" si="45"/>
        <v>0</v>
      </c>
      <c r="AQ82" s="4">
        <f t="shared" si="92"/>
        <v>23352191.59758085</v>
      </c>
      <c r="AR82" s="24">
        <f t="shared" si="93"/>
        <v>1050848.6218911381</v>
      </c>
      <c r="AS82" s="24">
        <f t="shared" si="94"/>
        <v>1444193.0316881775</v>
      </c>
    </row>
    <row r="83" spans="2:45" ht="12.75">
      <c r="B83" s="33">
        <f t="shared" si="47"/>
        <v>554</v>
      </c>
      <c r="C83" s="23">
        <f t="shared" si="46"/>
        <v>554000000</v>
      </c>
      <c r="D83" s="24">
        <f t="shared" si="34"/>
        <v>-155446.51702904073</v>
      </c>
      <c r="E83" s="24">
        <f t="shared" si="35"/>
        <v>2655000</v>
      </c>
      <c r="F83" s="25">
        <f t="shared" si="36"/>
        <v>530605580.2078485</v>
      </c>
      <c r="G83" s="83">
        <f t="shared" si="37"/>
        <v>0</v>
      </c>
      <c r="H83" s="6">
        <f t="shared" si="38"/>
        <v>0.045</v>
      </c>
      <c r="I83" s="26">
        <f t="shared" si="48"/>
        <v>-0.12993385973604682</v>
      </c>
      <c r="J83" s="30">
        <f t="shared" si="39"/>
        <v>0.301330048929624</v>
      </c>
      <c r="K83" s="27">
        <f t="shared" si="78"/>
        <v>490000000</v>
      </c>
      <c r="L83" s="28">
        <f t="shared" si="50"/>
        <v>0</v>
      </c>
      <c r="M83" s="28">
        <f t="shared" si="79"/>
        <v>15000000</v>
      </c>
      <c r="N83" s="28">
        <f t="shared" si="52"/>
        <v>525000</v>
      </c>
      <c r="O83" s="28">
        <f t="shared" si="80"/>
        <v>15000000</v>
      </c>
      <c r="P83" s="28">
        <f t="shared" si="54"/>
        <v>600000</v>
      </c>
      <c r="Q83" s="28">
        <f t="shared" si="81"/>
        <v>10605580.20784849</v>
      </c>
      <c r="R83" s="28">
        <f t="shared" si="56"/>
        <v>477251.109353182</v>
      </c>
      <c r="S83" s="28">
        <f t="shared" si="82"/>
        <v>0</v>
      </c>
      <c r="T83" s="28">
        <f t="shared" si="58"/>
        <v>0</v>
      </c>
      <c r="U83" s="28">
        <f t="shared" si="83"/>
        <v>0</v>
      </c>
      <c r="V83" s="28">
        <f t="shared" si="60"/>
        <v>0</v>
      </c>
      <c r="W83" s="4">
        <f t="shared" si="84"/>
        <v>530605580.2078485</v>
      </c>
      <c r="X83" s="24">
        <f t="shared" si="85"/>
        <v>1602251.109353182</v>
      </c>
      <c r="Y83" s="27">
        <f t="shared" si="86"/>
        <v>0</v>
      </c>
      <c r="Z83" s="28">
        <f t="shared" si="64"/>
        <v>0</v>
      </c>
      <c r="AA83" s="28">
        <f t="shared" si="40"/>
        <v>0</v>
      </c>
      <c r="AB83" s="28">
        <f t="shared" si="87"/>
        <v>0</v>
      </c>
      <c r="AC83" s="28">
        <f t="shared" si="66"/>
        <v>0</v>
      </c>
      <c r="AD83" s="28">
        <f t="shared" si="41"/>
        <v>0</v>
      </c>
      <c r="AE83" s="28">
        <f t="shared" si="88"/>
        <v>0</v>
      </c>
      <c r="AF83" s="28">
        <f t="shared" si="68"/>
        <v>0</v>
      </c>
      <c r="AG83" s="28">
        <f t="shared" si="42"/>
        <v>0</v>
      </c>
      <c r="AH83" s="28">
        <f t="shared" si="89"/>
        <v>23394419.79215151</v>
      </c>
      <c r="AI83" s="28">
        <f t="shared" si="70"/>
        <v>1052748.8906468179</v>
      </c>
      <c r="AJ83" s="28">
        <f t="shared" si="43"/>
        <v>1446804.5923241412</v>
      </c>
      <c r="AK83" s="28">
        <f t="shared" si="90"/>
        <v>0</v>
      </c>
      <c r="AL83" s="28">
        <f t="shared" si="72"/>
        <v>0</v>
      </c>
      <c r="AM83" s="28">
        <f t="shared" si="44"/>
        <v>0</v>
      </c>
      <c r="AN83" s="28">
        <f t="shared" si="91"/>
        <v>0</v>
      </c>
      <c r="AO83" s="28">
        <f t="shared" si="74"/>
        <v>0</v>
      </c>
      <c r="AP83" s="28">
        <f t="shared" si="45"/>
        <v>0</v>
      </c>
      <c r="AQ83" s="4">
        <f t="shared" si="92"/>
        <v>23394419.79215151</v>
      </c>
      <c r="AR83" s="24">
        <f t="shared" si="93"/>
        <v>1052748.8906468179</v>
      </c>
      <c r="AS83" s="24">
        <f t="shared" si="94"/>
        <v>1446804.5923241412</v>
      </c>
    </row>
    <row r="84" spans="2:45" ht="12.75">
      <c r="B84" s="33">
        <f t="shared" si="47"/>
        <v>555</v>
      </c>
      <c r="C84" s="23">
        <f t="shared" si="46"/>
        <v>555000000</v>
      </c>
      <c r="D84" s="24">
        <f aca="true" t="shared" si="95" ref="D84:D147">(AS84-X84)+G84</f>
        <v>-195934.68763739755</v>
      </c>
      <c r="E84" s="24">
        <f aca="true" t="shared" si="96" ref="E84:E147">(X84+AR84)-G84</f>
        <v>2700000</v>
      </c>
      <c r="F84" s="25">
        <f aca="true" t="shared" si="97" ref="F84:F147">C84*((($H$4-$K$4)/(J84-$K$4))^$D$11)</f>
        <v>531563352.0132778</v>
      </c>
      <c r="G84" s="83">
        <f aca="true" t="shared" si="98" ref="G84:G147">IF(C84&gt;($G$4-1000000),0,IF(C84=$E$4,0,$G$5))</f>
        <v>0</v>
      </c>
      <c r="H84" s="6">
        <f aca="true" t="shared" si="99" ref="H84:H147">IF(C84&lt;$D$5,$F$4,IF(C84&lt;$D$6,$F$5,IF(C84&lt;$D$7,$F$6,IF(C84&lt;$D$8,$F$7,IF(C84&lt;$D$9,$F$8,$F$9)))))</f>
        <v>0.045</v>
      </c>
      <c r="I84" s="26">
        <f t="shared" si="48"/>
        <v>-0.12993385973604682</v>
      </c>
      <c r="J84" s="30">
        <f>$H$4-H84</f>
        <v>0.301330048929624</v>
      </c>
      <c r="K84" s="27">
        <f t="shared" si="78"/>
        <v>490000000</v>
      </c>
      <c r="L84" s="28">
        <f t="shared" si="50"/>
        <v>0</v>
      </c>
      <c r="M84" s="28">
        <f t="shared" si="79"/>
        <v>15000000</v>
      </c>
      <c r="N84" s="28">
        <f t="shared" si="52"/>
        <v>525000</v>
      </c>
      <c r="O84" s="28">
        <f t="shared" si="80"/>
        <v>15000000</v>
      </c>
      <c r="P84" s="28">
        <f t="shared" si="54"/>
        <v>600000</v>
      </c>
      <c r="Q84" s="28">
        <f t="shared" si="81"/>
        <v>11563352.013277829</v>
      </c>
      <c r="R84" s="28">
        <f t="shared" si="56"/>
        <v>520350.84059750225</v>
      </c>
      <c r="S84" s="28">
        <f t="shared" si="82"/>
        <v>0</v>
      </c>
      <c r="T84" s="28">
        <f t="shared" si="58"/>
        <v>0</v>
      </c>
      <c r="U84" s="28">
        <f t="shared" si="83"/>
        <v>0</v>
      </c>
      <c r="V84" s="28">
        <f t="shared" si="60"/>
        <v>0</v>
      </c>
      <c r="W84" s="4">
        <f t="shared" si="84"/>
        <v>531563352.0132778</v>
      </c>
      <c r="X84" s="24">
        <f t="shared" si="85"/>
        <v>1645350.8405975022</v>
      </c>
      <c r="Y84" s="27">
        <f t="shared" si="86"/>
        <v>0</v>
      </c>
      <c r="Z84" s="28">
        <f t="shared" si="64"/>
        <v>0</v>
      </c>
      <c r="AA84" s="28">
        <f aca="true" t="shared" si="100" ref="AA84:AA147">Y84*$N$4</f>
        <v>0</v>
      </c>
      <c r="AB84" s="28">
        <f t="shared" si="87"/>
        <v>0</v>
      </c>
      <c r="AC84" s="28">
        <f t="shared" si="66"/>
        <v>0</v>
      </c>
      <c r="AD84" s="28">
        <f aca="true" t="shared" si="101" ref="AD84:AD147">AB84*$N$5</f>
        <v>0</v>
      </c>
      <c r="AE84" s="28">
        <f t="shared" si="88"/>
        <v>0</v>
      </c>
      <c r="AF84" s="28">
        <f t="shared" si="68"/>
        <v>0</v>
      </c>
      <c r="AG84" s="28">
        <f aca="true" t="shared" si="102" ref="AG84:AG147">AE84*$N$6</f>
        <v>0</v>
      </c>
      <c r="AH84" s="28">
        <f t="shared" si="89"/>
        <v>23436647.98672217</v>
      </c>
      <c r="AI84" s="28">
        <f t="shared" si="70"/>
        <v>1054649.1594024976</v>
      </c>
      <c r="AJ84" s="28">
        <f aca="true" t="shared" si="103" ref="AJ84:AJ147">AH84*$N$7</f>
        <v>1449416.1529601046</v>
      </c>
      <c r="AK84" s="28">
        <f t="shared" si="90"/>
        <v>0</v>
      </c>
      <c r="AL84" s="28">
        <f t="shared" si="72"/>
        <v>0</v>
      </c>
      <c r="AM84" s="28">
        <f aca="true" t="shared" si="104" ref="AM84:AM147">AK84*$N$8</f>
        <v>0</v>
      </c>
      <c r="AN84" s="28">
        <f t="shared" si="91"/>
        <v>0</v>
      </c>
      <c r="AO84" s="28">
        <f t="shared" si="74"/>
        <v>0</v>
      </c>
      <c r="AP84" s="28">
        <f aca="true" t="shared" si="105" ref="AP84:AP147">AN84*$N$9</f>
        <v>0</v>
      </c>
      <c r="AQ84" s="4">
        <f t="shared" si="92"/>
        <v>23436647.98672217</v>
      </c>
      <c r="AR84" s="24">
        <f t="shared" si="93"/>
        <v>1054649.1594024976</v>
      </c>
      <c r="AS84" s="24">
        <f t="shared" si="94"/>
        <v>1449416.1529601046</v>
      </c>
    </row>
    <row r="85" spans="2:45" ht="12.75">
      <c r="B85" s="33">
        <f t="shared" si="47"/>
        <v>556</v>
      </c>
      <c r="C85" s="23">
        <f t="shared" si="46"/>
        <v>556000000</v>
      </c>
      <c r="D85" s="24">
        <f t="shared" si="95"/>
        <v>-236422.8582457481</v>
      </c>
      <c r="E85" s="24">
        <f t="shared" si="96"/>
        <v>2745000</v>
      </c>
      <c r="F85" s="25">
        <f t="shared" si="97"/>
        <v>532521123.8187071</v>
      </c>
      <c r="G85" s="83">
        <f t="shared" si="98"/>
        <v>0</v>
      </c>
      <c r="H85" s="6">
        <f t="shared" si="99"/>
        <v>0.045</v>
      </c>
      <c r="I85" s="26">
        <f t="shared" si="48"/>
        <v>-0.12993385973604682</v>
      </c>
      <c r="J85" s="30">
        <f aca="true" t="shared" si="106" ref="J85:J148">$H$4-H85</f>
        <v>0.301330048929624</v>
      </c>
      <c r="K85" s="27">
        <f t="shared" si="78"/>
        <v>490000000</v>
      </c>
      <c r="L85" s="28">
        <f t="shared" si="50"/>
        <v>0</v>
      </c>
      <c r="M85" s="28">
        <f t="shared" si="79"/>
        <v>15000000</v>
      </c>
      <c r="N85" s="28">
        <f t="shared" si="52"/>
        <v>525000</v>
      </c>
      <c r="O85" s="28">
        <f aca="true" t="shared" si="107" ref="O85:O148">IF(F85&lt;$D$6,0,IF(F85&gt;$E$6,($E$6-$E$5),((F85-$E$5))))</f>
        <v>15000000</v>
      </c>
      <c r="P85" s="28">
        <f t="shared" si="54"/>
        <v>600000</v>
      </c>
      <c r="Q85" s="28">
        <f aca="true" t="shared" si="108" ref="Q85:Q148">IF(F85&lt;$D$7,0,IF(F85&gt;$E$7,($E$7-$E$6),((F85-$E$6))))</f>
        <v>12521123.818707108</v>
      </c>
      <c r="R85" s="28">
        <f t="shared" si="56"/>
        <v>563450.5718418199</v>
      </c>
      <c r="S85" s="28">
        <f aca="true" t="shared" si="109" ref="S85:S148">IF(F85&lt;$D$8,0,IF(F85&gt;$E$8,($E$8-$E$7),((F85-$E$7))))</f>
        <v>0</v>
      </c>
      <c r="T85" s="28">
        <f t="shared" si="58"/>
        <v>0</v>
      </c>
      <c r="U85" s="28">
        <f aca="true" t="shared" si="110" ref="U85:U148">IF(F85&lt;$D$9,0,IF(F85&gt;$E$9,($E$9-$E$8),((F85-$E$8))))</f>
        <v>0</v>
      </c>
      <c r="V85" s="28">
        <f t="shared" si="60"/>
        <v>0</v>
      </c>
      <c r="W85" s="4">
        <f aca="true" t="shared" si="111" ref="W85:W148">K85+M85+O85+Q85+S85+U85</f>
        <v>532521123.8187071</v>
      </c>
      <c r="X85" s="24">
        <f aca="true" t="shared" si="112" ref="X85:X148">L85+N85+P85+R85+T85+V85</f>
        <v>1688450.57184182</v>
      </c>
      <c r="Y85" s="27">
        <f aca="true" t="shared" si="113" ref="Y85:Y148">(IF(C85&gt;$E$4,$E$4,C85))-K85</f>
        <v>0</v>
      </c>
      <c r="Z85" s="28">
        <f t="shared" si="64"/>
        <v>0</v>
      </c>
      <c r="AA85" s="28">
        <f t="shared" si="100"/>
        <v>0</v>
      </c>
      <c r="AB85" s="28">
        <f aca="true" t="shared" si="114" ref="AB85:AB148">(IF(C85&lt;$D$5,0,IF(C85&gt;$E$5,($E$5-$E$4),((C85-$E$4)))))-M85</f>
        <v>0</v>
      </c>
      <c r="AC85" s="28">
        <f t="shared" si="66"/>
        <v>0</v>
      </c>
      <c r="AD85" s="28">
        <f t="shared" si="101"/>
        <v>0</v>
      </c>
      <c r="AE85" s="28">
        <f aca="true" t="shared" si="115" ref="AE85:AE148">(IF(C85&lt;$D$6,0,IF(C85&gt;$E$6,($E$6-$E$5),((C85-$E$5)))))-O85</f>
        <v>0</v>
      </c>
      <c r="AF85" s="28">
        <f t="shared" si="68"/>
        <v>0</v>
      </c>
      <c r="AG85" s="28">
        <f t="shared" si="102"/>
        <v>0</v>
      </c>
      <c r="AH85" s="28">
        <f aca="true" t="shared" si="116" ref="AH85:AH148">(IF(C85&lt;$D$7,0,IF(C85&gt;$E$7,($E$7-$E$6),((C85-$E$6)))))-Q85</f>
        <v>23478876.18129289</v>
      </c>
      <c r="AI85" s="28">
        <f t="shared" si="70"/>
        <v>1056549.42815818</v>
      </c>
      <c r="AJ85" s="28">
        <f t="shared" si="103"/>
        <v>1452027.7135960718</v>
      </c>
      <c r="AK85" s="28">
        <f aca="true" t="shared" si="117" ref="AK85:AK148">(IF(C85&lt;$D$8,0,IF(C85&gt;$E$8,($E$8-$E$7),((C85-$E$7)))))-S85</f>
        <v>0</v>
      </c>
      <c r="AL85" s="28">
        <f t="shared" si="72"/>
        <v>0</v>
      </c>
      <c r="AM85" s="28">
        <f t="shared" si="104"/>
        <v>0</v>
      </c>
      <c r="AN85" s="28">
        <f aca="true" t="shared" si="118" ref="AN85:AN148">(IF(C85&lt;$D$9,0,IF(C85&gt;$E$9,($E$9-$E$8),((C85-$E$8)))))-U85</f>
        <v>0</v>
      </c>
      <c r="AO85" s="28">
        <f t="shared" si="74"/>
        <v>0</v>
      </c>
      <c r="AP85" s="28">
        <f t="shared" si="105"/>
        <v>0</v>
      </c>
      <c r="AQ85" s="4">
        <f aca="true" t="shared" si="119" ref="AQ85:AQ148">Y85+AB85+AE85+AH85+AK85+AN85</f>
        <v>23478876.18129289</v>
      </c>
      <c r="AR85" s="24">
        <f aca="true" t="shared" si="120" ref="AR85:AR148">Z85+AC85+AF85+AI85+AL85+AO85</f>
        <v>1056549.42815818</v>
      </c>
      <c r="AS85" s="24">
        <f aca="true" t="shared" si="121" ref="AS85:AS148">AA85+AD85+AG85+AJ85+AM85+AP85</f>
        <v>1452027.7135960718</v>
      </c>
    </row>
    <row r="86" spans="2:45" ht="12.75">
      <c r="B86" s="33">
        <f t="shared" si="47"/>
        <v>557</v>
      </c>
      <c r="C86" s="23">
        <f aca="true" t="shared" si="122" ref="C86:C149">C85+1000000</f>
        <v>557000000</v>
      </c>
      <c r="D86" s="24">
        <f t="shared" si="95"/>
        <v>-276911.0288541047</v>
      </c>
      <c r="E86" s="24">
        <f t="shared" si="96"/>
        <v>2790000</v>
      </c>
      <c r="F86" s="25">
        <f t="shared" si="97"/>
        <v>533478895.62413645</v>
      </c>
      <c r="G86" s="83">
        <f t="shared" si="98"/>
        <v>0</v>
      </c>
      <c r="H86" s="6">
        <f t="shared" si="99"/>
        <v>0.045</v>
      </c>
      <c r="I86" s="26">
        <f t="shared" si="48"/>
        <v>-0.12993385973604682</v>
      </c>
      <c r="J86" s="30">
        <f t="shared" si="106"/>
        <v>0.301330048929624</v>
      </c>
      <c r="K86" s="27">
        <f t="shared" si="78"/>
        <v>490000000</v>
      </c>
      <c r="L86" s="28">
        <f t="shared" si="50"/>
        <v>0</v>
      </c>
      <c r="M86" s="28">
        <f t="shared" si="79"/>
        <v>15000000</v>
      </c>
      <c r="N86" s="28">
        <f t="shared" si="52"/>
        <v>525000</v>
      </c>
      <c r="O86" s="28">
        <f t="shared" si="107"/>
        <v>15000000</v>
      </c>
      <c r="P86" s="28">
        <f t="shared" si="54"/>
        <v>600000</v>
      </c>
      <c r="Q86" s="28">
        <f t="shared" si="108"/>
        <v>13478895.624136448</v>
      </c>
      <c r="R86" s="28">
        <f t="shared" si="56"/>
        <v>606550.3030861401</v>
      </c>
      <c r="S86" s="28">
        <f t="shared" si="109"/>
        <v>0</v>
      </c>
      <c r="T86" s="28">
        <f t="shared" si="58"/>
        <v>0</v>
      </c>
      <c r="U86" s="28">
        <f t="shared" si="110"/>
        <v>0</v>
      </c>
      <c r="V86" s="28">
        <f t="shared" si="60"/>
        <v>0</v>
      </c>
      <c r="W86" s="4">
        <f t="shared" si="111"/>
        <v>533478895.62413645</v>
      </c>
      <c r="X86" s="24">
        <f t="shared" si="112"/>
        <v>1731550.3030861402</v>
      </c>
      <c r="Y86" s="27">
        <f t="shared" si="113"/>
        <v>0</v>
      </c>
      <c r="Z86" s="28">
        <f t="shared" si="64"/>
        <v>0</v>
      </c>
      <c r="AA86" s="28">
        <f t="shared" si="100"/>
        <v>0</v>
      </c>
      <c r="AB86" s="28">
        <f t="shared" si="114"/>
        <v>0</v>
      </c>
      <c r="AC86" s="28">
        <f t="shared" si="66"/>
        <v>0</v>
      </c>
      <c r="AD86" s="28">
        <f t="shared" si="101"/>
        <v>0</v>
      </c>
      <c r="AE86" s="28">
        <f t="shared" si="115"/>
        <v>0</v>
      </c>
      <c r="AF86" s="28">
        <f t="shared" si="68"/>
        <v>0</v>
      </c>
      <c r="AG86" s="28">
        <f t="shared" si="102"/>
        <v>0</v>
      </c>
      <c r="AH86" s="28">
        <f t="shared" si="116"/>
        <v>23521104.375863552</v>
      </c>
      <c r="AI86" s="28">
        <f t="shared" si="70"/>
        <v>1058449.6969138598</v>
      </c>
      <c r="AJ86" s="28">
        <f t="shared" si="103"/>
        <v>1454639.2742320355</v>
      </c>
      <c r="AK86" s="28">
        <f t="shared" si="117"/>
        <v>0</v>
      </c>
      <c r="AL86" s="28">
        <f t="shared" si="72"/>
        <v>0</v>
      </c>
      <c r="AM86" s="28">
        <f t="shared" si="104"/>
        <v>0</v>
      </c>
      <c r="AN86" s="28">
        <f t="shared" si="118"/>
        <v>0</v>
      </c>
      <c r="AO86" s="28">
        <f t="shared" si="74"/>
        <v>0</v>
      </c>
      <c r="AP86" s="28">
        <f t="shared" si="105"/>
        <v>0</v>
      </c>
      <c r="AQ86" s="4">
        <f t="shared" si="119"/>
        <v>23521104.375863552</v>
      </c>
      <c r="AR86" s="24">
        <f t="shared" si="120"/>
        <v>1058449.6969138598</v>
      </c>
      <c r="AS86" s="24">
        <f t="shared" si="121"/>
        <v>1454639.2742320355</v>
      </c>
    </row>
    <row r="87" spans="2:45" ht="12.75">
      <c r="B87" s="33">
        <f t="shared" si="47"/>
        <v>558</v>
      </c>
      <c r="C87" s="23">
        <f t="shared" si="122"/>
        <v>558000000</v>
      </c>
      <c r="D87" s="24">
        <f t="shared" si="95"/>
        <v>-317399.1994624613</v>
      </c>
      <c r="E87" s="24">
        <f t="shared" si="96"/>
        <v>2835000</v>
      </c>
      <c r="F87" s="25">
        <f t="shared" si="97"/>
        <v>534436667.4295658</v>
      </c>
      <c r="G87" s="83">
        <f t="shared" si="98"/>
        <v>0</v>
      </c>
      <c r="H87" s="6">
        <f t="shared" si="99"/>
        <v>0.045</v>
      </c>
      <c r="I87" s="26">
        <f t="shared" si="48"/>
        <v>-0.12993385973604682</v>
      </c>
      <c r="J87" s="30">
        <f t="shared" si="106"/>
        <v>0.301330048929624</v>
      </c>
      <c r="K87" s="27">
        <f t="shared" si="78"/>
        <v>490000000</v>
      </c>
      <c r="L87" s="28">
        <f t="shared" si="50"/>
        <v>0</v>
      </c>
      <c r="M87" s="28">
        <f t="shared" si="79"/>
        <v>15000000</v>
      </c>
      <c r="N87" s="28">
        <f t="shared" si="52"/>
        <v>525000</v>
      </c>
      <c r="O87" s="28">
        <f t="shared" si="107"/>
        <v>15000000</v>
      </c>
      <c r="P87" s="28">
        <f t="shared" si="54"/>
        <v>600000</v>
      </c>
      <c r="Q87" s="28">
        <f t="shared" si="108"/>
        <v>14436667.429565787</v>
      </c>
      <c r="R87" s="28">
        <f t="shared" si="56"/>
        <v>649650.0343304604</v>
      </c>
      <c r="S87" s="28">
        <f t="shared" si="109"/>
        <v>0</v>
      </c>
      <c r="T87" s="28">
        <f t="shared" si="58"/>
        <v>0</v>
      </c>
      <c r="U87" s="28">
        <f t="shared" si="110"/>
        <v>0</v>
      </c>
      <c r="V87" s="28">
        <f t="shared" si="60"/>
        <v>0</v>
      </c>
      <c r="W87" s="4">
        <f t="shared" si="111"/>
        <v>534436667.4295658</v>
      </c>
      <c r="X87" s="24">
        <f t="shared" si="112"/>
        <v>1774650.0343304602</v>
      </c>
      <c r="Y87" s="27">
        <f t="shared" si="113"/>
        <v>0</v>
      </c>
      <c r="Z87" s="28">
        <f t="shared" si="64"/>
        <v>0</v>
      </c>
      <c r="AA87" s="28">
        <f t="shared" si="100"/>
        <v>0</v>
      </c>
      <c r="AB87" s="28">
        <f t="shared" si="114"/>
        <v>0</v>
      </c>
      <c r="AC87" s="28">
        <f t="shared" si="66"/>
        <v>0</v>
      </c>
      <c r="AD87" s="28">
        <f t="shared" si="101"/>
        <v>0</v>
      </c>
      <c r="AE87" s="28">
        <f t="shared" si="115"/>
        <v>0</v>
      </c>
      <c r="AF87" s="28">
        <f t="shared" si="68"/>
        <v>0</v>
      </c>
      <c r="AG87" s="28">
        <f t="shared" si="102"/>
        <v>0</v>
      </c>
      <c r="AH87" s="28">
        <f t="shared" si="116"/>
        <v>23563332.570434213</v>
      </c>
      <c r="AI87" s="28">
        <f t="shared" si="70"/>
        <v>1060349.9656695395</v>
      </c>
      <c r="AJ87" s="28">
        <f t="shared" si="103"/>
        <v>1457250.834867999</v>
      </c>
      <c r="AK87" s="28">
        <f t="shared" si="117"/>
        <v>0</v>
      </c>
      <c r="AL87" s="28">
        <f t="shared" si="72"/>
        <v>0</v>
      </c>
      <c r="AM87" s="28">
        <f t="shared" si="104"/>
        <v>0</v>
      </c>
      <c r="AN87" s="28">
        <f t="shared" si="118"/>
        <v>0</v>
      </c>
      <c r="AO87" s="28">
        <f t="shared" si="74"/>
        <v>0</v>
      </c>
      <c r="AP87" s="28">
        <f t="shared" si="105"/>
        <v>0</v>
      </c>
      <c r="AQ87" s="4">
        <f t="shared" si="119"/>
        <v>23563332.570434213</v>
      </c>
      <c r="AR87" s="24">
        <f t="shared" si="120"/>
        <v>1060349.9656695395</v>
      </c>
      <c r="AS87" s="24">
        <f t="shared" si="121"/>
        <v>1457250.834867999</v>
      </c>
    </row>
    <row r="88" spans="2:45" ht="12.75">
      <c r="B88" s="33">
        <f t="shared" si="47"/>
        <v>559</v>
      </c>
      <c r="C88" s="23">
        <f t="shared" si="122"/>
        <v>559000000</v>
      </c>
      <c r="D88" s="24">
        <f t="shared" si="95"/>
        <v>-357887.37007081835</v>
      </c>
      <c r="E88" s="24">
        <f t="shared" si="96"/>
        <v>2880000</v>
      </c>
      <c r="F88" s="25">
        <f t="shared" si="97"/>
        <v>535394439.2349951</v>
      </c>
      <c r="G88" s="83">
        <f t="shared" si="98"/>
        <v>0</v>
      </c>
      <c r="H88" s="6">
        <f t="shared" si="99"/>
        <v>0.045</v>
      </c>
      <c r="I88" s="26">
        <f t="shared" si="48"/>
        <v>-0.12993385973604682</v>
      </c>
      <c r="J88" s="30">
        <f t="shared" si="106"/>
        <v>0.301330048929624</v>
      </c>
      <c r="K88" s="27">
        <f t="shared" si="78"/>
        <v>490000000</v>
      </c>
      <c r="L88" s="28">
        <f t="shared" si="50"/>
        <v>0</v>
      </c>
      <c r="M88" s="28">
        <f t="shared" si="79"/>
        <v>15000000</v>
      </c>
      <c r="N88" s="28">
        <f t="shared" si="52"/>
        <v>525000</v>
      </c>
      <c r="O88" s="28">
        <f t="shared" si="107"/>
        <v>15000000</v>
      </c>
      <c r="P88" s="28">
        <f t="shared" si="54"/>
        <v>600000</v>
      </c>
      <c r="Q88" s="28">
        <f t="shared" si="108"/>
        <v>15394439.234995127</v>
      </c>
      <c r="R88" s="28">
        <f t="shared" si="56"/>
        <v>692749.7655747806</v>
      </c>
      <c r="S88" s="28">
        <f t="shared" si="109"/>
        <v>0</v>
      </c>
      <c r="T88" s="28">
        <f t="shared" si="58"/>
        <v>0</v>
      </c>
      <c r="U88" s="28">
        <f t="shared" si="110"/>
        <v>0</v>
      </c>
      <c r="V88" s="28">
        <f t="shared" si="60"/>
        <v>0</v>
      </c>
      <c r="W88" s="4">
        <f t="shared" si="111"/>
        <v>535394439.2349951</v>
      </c>
      <c r="X88" s="24">
        <f t="shared" si="112"/>
        <v>1817749.7655747808</v>
      </c>
      <c r="Y88" s="27">
        <f t="shared" si="113"/>
        <v>0</v>
      </c>
      <c r="Z88" s="28">
        <f t="shared" si="64"/>
        <v>0</v>
      </c>
      <c r="AA88" s="28">
        <f t="shared" si="100"/>
        <v>0</v>
      </c>
      <c r="AB88" s="28">
        <f t="shared" si="114"/>
        <v>0</v>
      </c>
      <c r="AC88" s="28">
        <f t="shared" si="66"/>
        <v>0</v>
      </c>
      <c r="AD88" s="28">
        <f t="shared" si="101"/>
        <v>0</v>
      </c>
      <c r="AE88" s="28">
        <f t="shared" si="115"/>
        <v>0</v>
      </c>
      <c r="AF88" s="28">
        <f t="shared" si="68"/>
        <v>0</v>
      </c>
      <c r="AG88" s="28">
        <f t="shared" si="102"/>
        <v>0</v>
      </c>
      <c r="AH88" s="28">
        <f t="shared" si="116"/>
        <v>23605560.765004873</v>
      </c>
      <c r="AI88" s="28">
        <f t="shared" si="70"/>
        <v>1062250.2344252192</v>
      </c>
      <c r="AJ88" s="28">
        <f t="shared" si="103"/>
        <v>1459862.3955039624</v>
      </c>
      <c r="AK88" s="28">
        <f t="shared" si="117"/>
        <v>0</v>
      </c>
      <c r="AL88" s="28">
        <f t="shared" si="72"/>
        <v>0</v>
      </c>
      <c r="AM88" s="28">
        <f t="shared" si="104"/>
        <v>0</v>
      </c>
      <c r="AN88" s="28">
        <f t="shared" si="118"/>
        <v>0</v>
      </c>
      <c r="AO88" s="28">
        <f t="shared" si="74"/>
        <v>0</v>
      </c>
      <c r="AP88" s="28">
        <f t="shared" si="105"/>
        <v>0</v>
      </c>
      <c r="AQ88" s="4">
        <f t="shared" si="119"/>
        <v>23605560.765004873</v>
      </c>
      <c r="AR88" s="24">
        <f t="shared" si="120"/>
        <v>1062250.2344252192</v>
      </c>
      <c r="AS88" s="24">
        <f t="shared" si="121"/>
        <v>1459862.3955039624</v>
      </c>
    </row>
    <row r="89" spans="2:45" ht="12.75">
      <c r="B89" s="33">
        <f t="shared" si="47"/>
        <v>560</v>
      </c>
      <c r="C89" s="23">
        <f t="shared" si="122"/>
        <v>560000000</v>
      </c>
      <c r="D89" s="24">
        <f t="shared" si="95"/>
        <v>-398375.5406791747</v>
      </c>
      <c r="E89" s="24">
        <f t="shared" si="96"/>
        <v>2925000</v>
      </c>
      <c r="F89" s="25">
        <f t="shared" si="97"/>
        <v>536352211.04042447</v>
      </c>
      <c r="G89" s="83">
        <f t="shared" si="98"/>
        <v>0</v>
      </c>
      <c r="H89" s="6">
        <f t="shared" si="99"/>
        <v>0.045</v>
      </c>
      <c r="I89" s="26">
        <f t="shared" si="48"/>
        <v>-0.12993385973604682</v>
      </c>
      <c r="J89" s="30">
        <f t="shared" si="106"/>
        <v>0.301330048929624</v>
      </c>
      <c r="K89" s="27">
        <f t="shared" si="78"/>
        <v>490000000</v>
      </c>
      <c r="L89" s="28">
        <f t="shared" si="50"/>
        <v>0</v>
      </c>
      <c r="M89" s="28">
        <f t="shared" si="79"/>
        <v>15000000</v>
      </c>
      <c r="N89" s="28">
        <f t="shared" si="52"/>
        <v>525000</v>
      </c>
      <c r="O89" s="28">
        <f t="shared" si="107"/>
        <v>15000000</v>
      </c>
      <c r="P89" s="28">
        <f t="shared" si="54"/>
        <v>600000</v>
      </c>
      <c r="Q89" s="28">
        <f t="shared" si="108"/>
        <v>16352211.040424466</v>
      </c>
      <c r="R89" s="28">
        <f t="shared" si="56"/>
        <v>735849.4968191009</v>
      </c>
      <c r="S89" s="28">
        <f t="shared" si="109"/>
        <v>0</v>
      </c>
      <c r="T89" s="28">
        <f t="shared" si="58"/>
        <v>0</v>
      </c>
      <c r="U89" s="28">
        <f t="shared" si="110"/>
        <v>0</v>
      </c>
      <c r="V89" s="28">
        <f t="shared" si="60"/>
        <v>0</v>
      </c>
      <c r="W89" s="4">
        <f t="shared" si="111"/>
        <v>536352211.04042447</v>
      </c>
      <c r="X89" s="24">
        <f t="shared" si="112"/>
        <v>1860849.4968191008</v>
      </c>
      <c r="Y89" s="27">
        <f t="shared" si="113"/>
        <v>0</v>
      </c>
      <c r="Z89" s="28">
        <f t="shared" si="64"/>
        <v>0</v>
      </c>
      <c r="AA89" s="28">
        <f t="shared" si="100"/>
        <v>0</v>
      </c>
      <c r="AB89" s="28">
        <f t="shared" si="114"/>
        <v>0</v>
      </c>
      <c r="AC89" s="28">
        <f t="shared" si="66"/>
        <v>0</v>
      </c>
      <c r="AD89" s="28">
        <f t="shared" si="101"/>
        <v>0</v>
      </c>
      <c r="AE89" s="28">
        <f t="shared" si="115"/>
        <v>0</v>
      </c>
      <c r="AF89" s="28">
        <f t="shared" si="68"/>
        <v>0</v>
      </c>
      <c r="AG89" s="28">
        <f t="shared" si="102"/>
        <v>0</v>
      </c>
      <c r="AH89" s="28">
        <f t="shared" si="116"/>
        <v>23647788.959575534</v>
      </c>
      <c r="AI89" s="28">
        <f t="shared" si="70"/>
        <v>1064150.503180899</v>
      </c>
      <c r="AJ89" s="28">
        <f t="shared" si="103"/>
        <v>1462473.956139926</v>
      </c>
      <c r="AK89" s="28">
        <f t="shared" si="117"/>
        <v>0</v>
      </c>
      <c r="AL89" s="28">
        <f t="shared" si="72"/>
        <v>0</v>
      </c>
      <c r="AM89" s="28">
        <f t="shared" si="104"/>
        <v>0</v>
      </c>
      <c r="AN89" s="28">
        <f t="shared" si="118"/>
        <v>0</v>
      </c>
      <c r="AO89" s="28">
        <f t="shared" si="74"/>
        <v>0</v>
      </c>
      <c r="AP89" s="28">
        <f t="shared" si="105"/>
        <v>0</v>
      </c>
      <c r="AQ89" s="4">
        <f t="shared" si="119"/>
        <v>23647788.959575534</v>
      </c>
      <c r="AR89" s="24">
        <f t="shared" si="120"/>
        <v>1064150.503180899</v>
      </c>
      <c r="AS89" s="24">
        <f t="shared" si="121"/>
        <v>1462473.956139926</v>
      </c>
    </row>
    <row r="90" spans="2:45" ht="12.75">
      <c r="B90" s="33">
        <f t="shared" si="47"/>
        <v>561</v>
      </c>
      <c r="C90" s="23">
        <f t="shared" si="122"/>
        <v>561000000</v>
      </c>
      <c r="D90" s="24">
        <f t="shared" si="95"/>
        <v>-99694.84247406619</v>
      </c>
      <c r="E90" s="24">
        <f t="shared" si="96"/>
        <v>2975000</v>
      </c>
      <c r="F90" s="25">
        <f t="shared" si="97"/>
        <v>534088755.1140743</v>
      </c>
      <c r="G90" s="83">
        <f t="shared" si="98"/>
        <v>0</v>
      </c>
      <c r="H90" s="6">
        <f t="shared" si="99"/>
        <v>0.05</v>
      </c>
      <c r="I90" s="26">
        <f t="shared" si="48"/>
        <v>-0.14437095526227425</v>
      </c>
      <c r="J90" s="30">
        <f t="shared" si="106"/>
        <v>0.296330048929624</v>
      </c>
      <c r="K90" s="27">
        <f t="shared" si="78"/>
        <v>490000000</v>
      </c>
      <c r="L90" s="28">
        <f t="shared" si="50"/>
        <v>0</v>
      </c>
      <c r="M90" s="28">
        <f t="shared" si="79"/>
        <v>15000000</v>
      </c>
      <c r="N90" s="28">
        <f t="shared" si="52"/>
        <v>525000</v>
      </c>
      <c r="O90" s="28">
        <f t="shared" si="107"/>
        <v>15000000</v>
      </c>
      <c r="P90" s="28">
        <f t="shared" si="54"/>
        <v>600000</v>
      </c>
      <c r="Q90" s="28">
        <f t="shared" si="108"/>
        <v>14088755.11407429</v>
      </c>
      <c r="R90" s="28">
        <f t="shared" si="56"/>
        <v>633993.980133343</v>
      </c>
      <c r="S90" s="28">
        <f t="shared" si="109"/>
        <v>0</v>
      </c>
      <c r="T90" s="28">
        <f t="shared" si="58"/>
        <v>0</v>
      </c>
      <c r="U90" s="28">
        <f t="shared" si="110"/>
        <v>0</v>
      </c>
      <c r="V90" s="28">
        <f t="shared" si="60"/>
        <v>0</v>
      </c>
      <c r="W90" s="4">
        <f t="shared" si="111"/>
        <v>534088755.1140743</v>
      </c>
      <c r="X90" s="24">
        <f t="shared" si="112"/>
        <v>1758993.980133343</v>
      </c>
      <c r="Y90" s="27">
        <f t="shared" si="113"/>
        <v>0</v>
      </c>
      <c r="Z90" s="28">
        <f t="shared" si="64"/>
        <v>0</v>
      </c>
      <c r="AA90" s="28">
        <f t="shared" si="100"/>
        <v>0</v>
      </c>
      <c r="AB90" s="28">
        <f t="shared" si="114"/>
        <v>0</v>
      </c>
      <c r="AC90" s="28">
        <f t="shared" si="66"/>
        <v>0</v>
      </c>
      <c r="AD90" s="28">
        <f t="shared" si="101"/>
        <v>0</v>
      </c>
      <c r="AE90" s="28">
        <f t="shared" si="115"/>
        <v>0</v>
      </c>
      <c r="AF90" s="28">
        <f t="shared" si="68"/>
        <v>0</v>
      </c>
      <c r="AG90" s="28">
        <f t="shared" si="102"/>
        <v>0</v>
      </c>
      <c r="AH90" s="28">
        <f t="shared" si="116"/>
        <v>25911244.88592571</v>
      </c>
      <c r="AI90" s="28">
        <f t="shared" si="70"/>
        <v>1166006.019866657</v>
      </c>
      <c r="AJ90" s="28">
        <f t="shared" si="103"/>
        <v>1602455.1336113745</v>
      </c>
      <c r="AK90" s="28">
        <f t="shared" si="117"/>
        <v>1000000</v>
      </c>
      <c r="AL90" s="28">
        <f t="shared" si="72"/>
        <v>50000</v>
      </c>
      <c r="AM90" s="28">
        <f t="shared" si="104"/>
        <v>56844.004047902185</v>
      </c>
      <c r="AN90" s="28">
        <f t="shared" si="118"/>
        <v>0</v>
      </c>
      <c r="AO90" s="28">
        <f t="shared" si="74"/>
        <v>0</v>
      </c>
      <c r="AP90" s="28">
        <f t="shared" si="105"/>
        <v>0</v>
      </c>
      <c r="AQ90" s="4">
        <f t="shared" si="119"/>
        <v>26911244.88592571</v>
      </c>
      <c r="AR90" s="24">
        <f t="shared" si="120"/>
        <v>1216006.019866657</v>
      </c>
      <c r="AS90" s="24">
        <f t="shared" si="121"/>
        <v>1659299.1376592768</v>
      </c>
    </row>
    <row r="91" spans="2:45" ht="12.75">
      <c r="B91" s="33">
        <f t="shared" si="47"/>
        <v>562</v>
      </c>
      <c r="C91" s="23">
        <f t="shared" si="122"/>
        <v>562000000</v>
      </c>
      <c r="D91" s="24">
        <f t="shared" si="95"/>
        <v>-144569.52133765537</v>
      </c>
      <c r="E91" s="24">
        <f t="shared" si="96"/>
        <v>3025000</v>
      </c>
      <c r="F91" s="25">
        <f t="shared" si="97"/>
        <v>535040784.9805878</v>
      </c>
      <c r="G91" s="83">
        <f t="shared" si="98"/>
        <v>0</v>
      </c>
      <c r="H91" s="6">
        <f t="shared" si="99"/>
        <v>0.05</v>
      </c>
      <c r="I91" s="26">
        <f t="shared" si="48"/>
        <v>-0.14437095526227425</v>
      </c>
      <c r="J91" s="30">
        <f t="shared" si="106"/>
        <v>0.296330048929624</v>
      </c>
      <c r="K91" s="27">
        <f t="shared" si="78"/>
        <v>490000000</v>
      </c>
      <c r="L91" s="28">
        <f t="shared" si="50"/>
        <v>0</v>
      </c>
      <c r="M91" s="28">
        <f t="shared" si="79"/>
        <v>15000000</v>
      </c>
      <c r="N91" s="28">
        <f t="shared" si="52"/>
        <v>525000</v>
      </c>
      <c r="O91" s="28">
        <f t="shared" si="107"/>
        <v>15000000</v>
      </c>
      <c r="P91" s="28">
        <f t="shared" si="54"/>
        <v>600000</v>
      </c>
      <c r="Q91" s="28">
        <f t="shared" si="108"/>
        <v>15040784.98058778</v>
      </c>
      <c r="R91" s="28">
        <f t="shared" si="56"/>
        <v>676835.3241264501</v>
      </c>
      <c r="S91" s="28">
        <f t="shared" si="109"/>
        <v>0</v>
      </c>
      <c r="T91" s="28">
        <f t="shared" si="58"/>
        <v>0</v>
      </c>
      <c r="U91" s="28">
        <f t="shared" si="110"/>
        <v>0</v>
      </c>
      <c r="V91" s="28">
        <f t="shared" si="60"/>
        <v>0</v>
      </c>
      <c r="W91" s="4">
        <f t="shared" si="111"/>
        <v>535040784.9805878</v>
      </c>
      <c r="X91" s="24">
        <f t="shared" si="112"/>
        <v>1801835.32412645</v>
      </c>
      <c r="Y91" s="27">
        <f t="shared" si="113"/>
        <v>0</v>
      </c>
      <c r="Z91" s="28">
        <f t="shared" si="64"/>
        <v>0</v>
      </c>
      <c r="AA91" s="28">
        <f t="shared" si="100"/>
        <v>0</v>
      </c>
      <c r="AB91" s="28">
        <f t="shared" si="114"/>
        <v>0</v>
      </c>
      <c r="AC91" s="28">
        <f t="shared" si="66"/>
        <v>0</v>
      </c>
      <c r="AD91" s="28">
        <f t="shared" si="101"/>
        <v>0</v>
      </c>
      <c r="AE91" s="28">
        <f t="shared" si="115"/>
        <v>0</v>
      </c>
      <c r="AF91" s="28">
        <f t="shared" si="68"/>
        <v>0</v>
      </c>
      <c r="AG91" s="28">
        <f t="shared" si="102"/>
        <v>0</v>
      </c>
      <c r="AH91" s="28">
        <f t="shared" si="116"/>
        <v>24959215.01941222</v>
      </c>
      <c r="AI91" s="28">
        <f t="shared" si="70"/>
        <v>1123164.67587355</v>
      </c>
      <c r="AJ91" s="28">
        <f t="shared" si="103"/>
        <v>1543577.7946929904</v>
      </c>
      <c r="AK91" s="28">
        <f t="shared" si="117"/>
        <v>2000000</v>
      </c>
      <c r="AL91" s="28">
        <f t="shared" si="72"/>
        <v>100000</v>
      </c>
      <c r="AM91" s="28">
        <f t="shared" si="104"/>
        <v>113688.00809580437</v>
      </c>
      <c r="AN91" s="28">
        <f t="shared" si="118"/>
        <v>0</v>
      </c>
      <c r="AO91" s="28">
        <f t="shared" si="74"/>
        <v>0</v>
      </c>
      <c r="AP91" s="28">
        <f t="shared" si="105"/>
        <v>0</v>
      </c>
      <c r="AQ91" s="4">
        <f t="shared" si="119"/>
        <v>26959215.01941222</v>
      </c>
      <c r="AR91" s="24">
        <f t="shared" si="120"/>
        <v>1223164.67587355</v>
      </c>
      <c r="AS91" s="24">
        <f t="shared" si="121"/>
        <v>1657265.8027887947</v>
      </c>
    </row>
    <row r="92" spans="2:45" ht="12.75">
      <c r="B92" s="33">
        <f t="shared" si="47"/>
        <v>563</v>
      </c>
      <c r="C92" s="23">
        <f t="shared" si="122"/>
        <v>563000000</v>
      </c>
      <c r="D92" s="24">
        <f t="shared" si="95"/>
        <v>-189444.2002012441</v>
      </c>
      <c r="E92" s="24">
        <f t="shared" si="96"/>
        <v>3075000</v>
      </c>
      <c r="F92" s="25">
        <f t="shared" si="97"/>
        <v>535992814.8471013</v>
      </c>
      <c r="G92" s="83">
        <f t="shared" si="98"/>
        <v>0</v>
      </c>
      <c r="H92" s="6">
        <f t="shared" si="99"/>
        <v>0.05</v>
      </c>
      <c r="I92" s="26">
        <f t="shared" si="48"/>
        <v>-0.14437095526227425</v>
      </c>
      <c r="J92" s="30">
        <f t="shared" si="106"/>
        <v>0.296330048929624</v>
      </c>
      <c r="K92" s="27">
        <f t="shared" si="78"/>
        <v>490000000</v>
      </c>
      <c r="L92" s="28">
        <f t="shared" si="50"/>
        <v>0</v>
      </c>
      <c r="M92" s="28">
        <f t="shared" si="79"/>
        <v>15000000</v>
      </c>
      <c r="N92" s="28">
        <f t="shared" si="52"/>
        <v>525000</v>
      </c>
      <c r="O92" s="28">
        <f t="shared" si="107"/>
        <v>15000000</v>
      </c>
      <c r="P92" s="28">
        <f t="shared" si="54"/>
        <v>600000</v>
      </c>
      <c r="Q92" s="28">
        <f t="shared" si="108"/>
        <v>15992814.847101271</v>
      </c>
      <c r="R92" s="28">
        <f t="shared" si="56"/>
        <v>719676.6681195572</v>
      </c>
      <c r="S92" s="28">
        <f t="shared" si="109"/>
        <v>0</v>
      </c>
      <c r="T92" s="28">
        <f t="shared" si="58"/>
        <v>0</v>
      </c>
      <c r="U92" s="28">
        <f t="shared" si="110"/>
        <v>0</v>
      </c>
      <c r="V92" s="28">
        <f t="shared" si="60"/>
        <v>0</v>
      </c>
      <c r="W92" s="4">
        <f t="shared" si="111"/>
        <v>535992814.8471013</v>
      </c>
      <c r="X92" s="24">
        <f t="shared" si="112"/>
        <v>1844676.6681195572</v>
      </c>
      <c r="Y92" s="27">
        <f t="shared" si="113"/>
        <v>0</v>
      </c>
      <c r="Z92" s="28">
        <f t="shared" si="64"/>
        <v>0</v>
      </c>
      <c r="AA92" s="28">
        <f t="shared" si="100"/>
        <v>0</v>
      </c>
      <c r="AB92" s="28">
        <f t="shared" si="114"/>
        <v>0</v>
      </c>
      <c r="AC92" s="28">
        <f t="shared" si="66"/>
        <v>0</v>
      </c>
      <c r="AD92" s="28">
        <f t="shared" si="101"/>
        <v>0</v>
      </c>
      <c r="AE92" s="28">
        <f t="shared" si="115"/>
        <v>0</v>
      </c>
      <c r="AF92" s="28">
        <f t="shared" si="68"/>
        <v>0</v>
      </c>
      <c r="AG92" s="28">
        <f t="shared" si="102"/>
        <v>0</v>
      </c>
      <c r="AH92" s="28">
        <f t="shared" si="116"/>
        <v>24007185.15289873</v>
      </c>
      <c r="AI92" s="28">
        <f t="shared" si="70"/>
        <v>1080323.3318804428</v>
      </c>
      <c r="AJ92" s="28">
        <f t="shared" si="103"/>
        <v>1484700.4557746064</v>
      </c>
      <c r="AK92" s="28">
        <f t="shared" si="117"/>
        <v>3000000</v>
      </c>
      <c r="AL92" s="28">
        <f t="shared" si="72"/>
        <v>150000</v>
      </c>
      <c r="AM92" s="28">
        <f t="shared" si="104"/>
        <v>170532.01214370655</v>
      </c>
      <c r="AN92" s="28">
        <f t="shared" si="118"/>
        <v>0</v>
      </c>
      <c r="AO92" s="28">
        <f t="shared" si="74"/>
        <v>0</v>
      </c>
      <c r="AP92" s="28">
        <f t="shared" si="105"/>
        <v>0</v>
      </c>
      <c r="AQ92" s="4">
        <f t="shared" si="119"/>
        <v>27007185.15289873</v>
      </c>
      <c r="AR92" s="24">
        <f t="shared" si="120"/>
        <v>1230323.3318804428</v>
      </c>
      <c r="AS92" s="24">
        <f t="shared" si="121"/>
        <v>1655232.467918313</v>
      </c>
    </row>
    <row r="93" spans="2:45" ht="12.75">
      <c r="B93" s="33">
        <f t="shared" si="47"/>
        <v>564</v>
      </c>
      <c r="C93" s="23">
        <f t="shared" si="122"/>
        <v>564000000</v>
      </c>
      <c r="D93" s="24">
        <f t="shared" si="95"/>
        <v>-234318.87906483957</v>
      </c>
      <c r="E93" s="24">
        <f t="shared" si="96"/>
        <v>3125000</v>
      </c>
      <c r="F93" s="25">
        <f t="shared" si="97"/>
        <v>536944844.7136148</v>
      </c>
      <c r="G93" s="83">
        <f t="shared" si="98"/>
        <v>0</v>
      </c>
      <c r="H93" s="6">
        <f t="shared" si="99"/>
        <v>0.05</v>
      </c>
      <c r="I93" s="26">
        <f t="shared" si="48"/>
        <v>-0.14437095526227425</v>
      </c>
      <c r="J93" s="30">
        <f t="shared" si="106"/>
        <v>0.296330048929624</v>
      </c>
      <c r="K93" s="27">
        <f t="shared" si="78"/>
        <v>490000000</v>
      </c>
      <c r="L93" s="28">
        <f t="shared" si="50"/>
        <v>0</v>
      </c>
      <c r="M93" s="28">
        <f t="shared" si="79"/>
        <v>15000000</v>
      </c>
      <c r="N93" s="28">
        <f t="shared" si="52"/>
        <v>525000</v>
      </c>
      <c r="O93" s="28">
        <f t="shared" si="107"/>
        <v>15000000</v>
      </c>
      <c r="P93" s="28">
        <f t="shared" si="54"/>
        <v>600000</v>
      </c>
      <c r="Q93" s="28">
        <f t="shared" si="108"/>
        <v>16944844.71361482</v>
      </c>
      <c r="R93" s="28">
        <f t="shared" si="56"/>
        <v>762518.012112667</v>
      </c>
      <c r="S93" s="28">
        <f t="shared" si="109"/>
        <v>0</v>
      </c>
      <c r="T93" s="28">
        <f t="shared" si="58"/>
        <v>0</v>
      </c>
      <c r="U93" s="28">
        <f t="shared" si="110"/>
        <v>0</v>
      </c>
      <c r="V93" s="28">
        <f t="shared" si="60"/>
        <v>0</v>
      </c>
      <c r="W93" s="4">
        <f t="shared" si="111"/>
        <v>536944844.7136148</v>
      </c>
      <c r="X93" s="24">
        <f t="shared" si="112"/>
        <v>1887518.0121126669</v>
      </c>
      <c r="Y93" s="27">
        <f t="shared" si="113"/>
        <v>0</v>
      </c>
      <c r="Z93" s="28">
        <f t="shared" si="64"/>
        <v>0</v>
      </c>
      <c r="AA93" s="28">
        <f t="shared" si="100"/>
        <v>0</v>
      </c>
      <c r="AB93" s="28">
        <f t="shared" si="114"/>
        <v>0</v>
      </c>
      <c r="AC93" s="28">
        <f t="shared" si="66"/>
        <v>0</v>
      </c>
      <c r="AD93" s="28">
        <f t="shared" si="101"/>
        <v>0</v>
      </c>
      <c r="AE93" s="28">
        <f t="shared" si="115"/>
        <v>0</v>
      </c>
      <c r="AF93" s="28">
        <f t="shared" si="68"/>
        <v>0</v>
      </c>
      <c r="AG93" s="28">
        <f t="shared" si="102"/>
        <v>0</v>
      </c>
      <c r="AH93" s="28">
        <f t="shared" si="116"/>
        <v>23055155.28638518</v>
      </c>
      <c r="AI93" s="28">
        <f t="shared" si="70"/>
        <v>1037481.987887333</v>
      </c>
      <c r="AJ93" s="28">
        <f t="shared" si="103"/>
        <v>1425823.1168562185</v>
      </c>
      <c r="AK93" s="28">
        <f t="shared" si="117"/>
        <v>4000000</v>
      </c>
      <c r="AL93" s="28">
        <f t="shared" si="72"/>
        <v>200000</v>
      </c>
      <c r="AM93" s="28">
        <f t="shared" si="104"/>
        <v>227376.01619160874</v>
      </c>
      <c r="AN93" s="28">
        <f t="shared" si="118"/>
        <v>0</v>
      </c>
      <c r="AO93" s="28">
        <f t="shared" si="74"/>
        <v>0</v>
      </c>
      <c r="AP93" s="28">
        <f t="shared" si="105"/>
        <v>0</v>
      </c>
      <c r="AQ93" s="4">
        <f t="shared" si="119"/>
        <v>27055155.28638518</v>
      </c>
      <c r="AR93" s="24">
        <f t="shared" si="120"/>
        <v>1237481.9878873331</v>
      </c>
      <c r="AS93" s="24">
        <f t="shared" si="121"/>
        <v>1653199.1330478273</v>
      </c>
    </row>
    <row r="94" spans="2:45" ht="12.75">
      <c r="B94" s="33">
        <f t="shared" si="47"/>
        <v>565</v>
      </c>
      <c r="C94" s="23">
        <f t="shared" si="122"/>
        <v>565000000</v>
      </c>
      <c r="D94" s="24">
        <f t="shared" si="95"/>
        <v>-279193.557928429</v>
      </c>
      <c r="E94" s="24">
        <f t="shared" si="96"/>
        <v>3175000</v>
      </c>
      <c r="F94" s="25">
        <f t="shared" si="97"/>
        <v>537896874.5801283</v>
      </c>
      <c r="G94" s="83">
        <f t="shared" si="98"/>
        <v>0</v>
      </c>
      <c r="H94" s="6">
        <f t="shared" si="99"/>
        <v>0.05</v>
      </c>
      <c r="I94" s="26">
        <f t="shared" si="48"/>
        <v>-0.14437095526227425</v>
      </c>
      <c r="J94" s="30">
        <f t="shared" si="106"/>
        <v>0.296330048929624</v>
      </c>
      <c r="K94" s="27">
        <f t="shared" si="78"/>
        <v>490000000</v>
      </c>
      <c r="L94" s="28">
        <f t="shared" si="50"/>
        <v>0</v>
      </c>
      <c r="M94" s="28">
        <f t="shared" si="79"/>
        <v>15000000</v>
      </c>
      <c r="N94" s="28">
        <f t="shared" si="52"/>
        <v>525000</v>
      </c>
      <c r="O94" s="28">
        <f t="shared" si="107"/>
        <v>15000000</v>
      </c>
      <c r="P94" s="28">
        <f t="shared" si="54"/>
        <v>600000</v>
      </c>
      <c r="Q94" s="28">
        <f t="shared" si="108"/>
        <v>17896874.580128312</v>
      </c>
      <c r="R94" s="28">
        <f t="shared" si="56"/>
        <v>805359.3561057741</v>
      </c>
      <c r="S94" s="28">
        <f t="shared" si="109"/>
        <v>0</v>
      </c>
      <c r="T94" s="28">
        <f t="shared" si="58"/>
        <v>0</v>
      </c>
      <c r="U94" s="28">
        <f t="shared" si="110"/>
        <v>0</v>
      </c>
      <c r="V94" s="28">
        <f t="shared" si="60"/>
        <v>0</v>
      </c>
      <c r="W94" s="4">
        <f t="shared" si="111"/>
        <v>537896874.5801283</v>
      </c>
      <c r="X94" s="24">
        <f t="shared" si="112"/>
        <v>1930359.3561057742</v>
      </c>
      <c r="Y94" s="27">
        <f t="shared" si="113"/>
        <v>0</v>
      </c>
      <c r="Z94" s="28">
        <f t="shared" si="64"/>
        <v>0</v>
      </c>
      <c r="AA94" s="28">
        <f t="shared" si="100"/>
        <v>0</v>
      </c>
      <c r="AB94" s="28">
        <f t="shared" si="114"/>
        <v>0</v>
      </c>
      <c r="AC94" s="28">
        <f t="shared" si="66"/>
        <v>0</v>
      </c>
      <c r="AD94" s="28">
        <f t="shared" si="101"/>
        <v>0</v>
      </c>
      <c r="AE94" s="28">
        <f t="shared" si="115"/>
        <v>0</v>
      </c>
      <c r="AF94" s="28">
        <f t="shared" si="68"/>
        <v>0</v>
      </c>
      <c r="AG94" s="28">
        <f t="shared" si="102"/>
        <v>0</v>
      </c>
      <c r="AH94" s="28">
        <f t="shared" si="116"/>
        <v>22103125.419871688</v>
      </c>
      <c r="AI94" s="28">
        <f t="shared" si="70"/>
        <v>994640.6438942259</v>
      </c>
      <c r="AJ94" s="28">
        <f t="shared" si="103"/>
        <v>1366945.7779378344</v>
      </c>
      <c r="AK94" s="28">
        <f t="shared" si="117"/>
        <v>5000000</v>
      </c>
      <c r="AL94" s="28">
        <f t="shared" si="72"/>
        <v>250000</v>
      </c>
      <c r="AM94" s="28">
        <f t="shared" si="104"/>
        <v>284220.0202395109</v>
      </c>
      <c r="AN94" s="28">
        <f t="shared" si="118"/>
        <v>0</v>
      </c>
      <c r="AO94" s="28">
        <f t="shared" si="74"/>
        <v>0</v>
      </c>
      <c r="AP94" s="28">
        <f t="shared" si="105"/>
        <v>0</v>
      </c>
      <c r="AQ94" s="4">
        <f t="shared" si="119"/>
        <v>27103125.419871688</v>
      </c>
      <c r="AR94" s="24">
        <f t="shared" si="120"/>
        <v>1244640.6438942258</v>
      </c>
      <c r="AS94" s="24">
        <f t="shared" si="121"/>
        <v>1651165.7981773452</v>
      </c>
    </row>
    <row r="95" spans="2:45" ht="12.75">
      <c r="B95" s="33">
        <f t="shared" si="47"/>
        <v>566</v>
      </c>
      <c r="C95" s="23">
        <f t="shared" si="122"/>
        <v>566000000</v>
      </c>
      <c r="D95" s="24">
        <f t="shared" si="95"/>
        <v>-324068.2367920175</v>
      </c>
      <c r="E95" s="24">
        <f t="shared" si="96"/>
        <v>3225000</v>
      </c>
      <c r="F95" s="25">
        <f t="shared" si="97"/>
        <v>538848904.4466418</v>
      </c>
      <c r="G95" s="83">
        <f t="shared" si="98"/>
        <v>0</v>
      </c>
      <c r="H95" s="6">
        <f t="shared" si="99"/>
        <v>0.05</v>
      </c>
      <c r="I95" s="26">
        <f t="shared" si="48"/>
        <v>-0.14437095526227425</v>
      </c>
      <c r="J95" s="30">
        <f t="shared" si="106"/>
        <v>0.296330048929624</v>
      </c>
      <c r="K95" s="27">
        <f t="shared" si="78"/>
        <v>490000000</v>
      </c>
      <c r="L95" s="28">
        <f t="shared" si="50"/>
        <v>0</v>
      </c>
      <c r="M95" s="28">
        <f t="shared" si="79"/>
        <v>15000000</v>
      </c>
      <c r="N95" s="28">
        <f t="shared" si="52"/>
        <v>525000</v>
      </c>
      <c r="O95" s="28">
        <f t="shared" si="107"/>
        <v>15000000</v>
      </c>
      <c r="P95" s="28">
        <f t="shared" si="54"/>
        <v>600000</v>
      </c>
      <c r="Q95" s="28">
        <f t="shared" si="108"/>
        <v>18848904.446641803</v>
      </c>
      <c r="R95" s="28">
        <f t="shared" si="56"/>
        <v>848200.7000988811</v>
      </c>
      <c r="S95" s="28">
        <f t="shared" si="109"/>
        <v>0</v>
      </c>
      <c r="T95" s="28">
        <f t="shared" si="58"/>
        <v>0</v>
      </c>
      <c r="U95" s="28">
        <f t="shared" si="110"/>
        <v>0</v>
      </c>
      <c r="V95" s="28">
        <f t="shared" si="60"/>
        <v>0</v>
      </c>
      <c r="W95" s="4">
        <f t="shared" si="111"/>
        <v>538848904.4466418</v>
      </c>
      <c r="X95" s="24">
        <f t="shared" si="112"/>
        <v>1973200.700098881</v>
      </c>
      <c r="Y95" s="27">
        <f t="shared" si="113"/>
        <v>0</v>
      </c>
      <c r="Z95" s="28">
        <f t="shared" si="64"/>
        <v>0</v>
      </c>
      <c r="AA95" s="28">
        <f t="shared" si="100"/>
        <v>0</v>
      </c>
      <c r="AB95" s="28">
        <f t="shared" si="114"/>
        <v>0</v>
      </c>
      <c r="AC95" s="28">
        <f t="shared" si="66"/>
        <v>0</v>
      </c>
      <c r="AD95" s="28">
        <f t="shared" si="101"/>
        <v>0</v>
      </c>
      <c r="AE95" s="28">
        <f t="shared" si="115"/>
        <v>0</v>
      </c>
      <c r="AF95" s="28">
        <f t="shared" si="68"/>
        <v>0</v>
      </c>
      <c r="AG95" s="28">
        <f t="shared" si="102"/>
        <v>0</v>
      </c>
      <c r="AH95" s="28">
        <f t="shared" si="116"/>
        <v>21151095.553358197</v>
      </c>
      <c r="AI95" s="28">
        <f t="shared" si="70"/>
        <v>951799.2999011189</v>
      </c>
      <c r="AJ95" s="28">
        <f t="shared" si="103"/>
        <v>1308068.4390194505</v>
      </c>
      <c r="AK95" s="28">
        <f t="shared" si="117"/>
        <v>6000000</v>
      </c>
      <c r="AL95" s="28">
        <f t="shared" si="72"/>
        <v>300000</v>
      </c>
      <c r="AM95" s="28">
        <f t="shared" si="104"/>
        <v>341064.0242874131</v>
      </c>
      <c r="AN95" s="28">
        <f t="shared" si="118"/>
        <v>0</v>
      </c>
      <c r="AO95" s="28">
        <f t="shared" si="74"/>
        <v>0</v>
      </c>
      <c r="AP95" s="28">
        <f t="shared" si="105"/>
        <v>0</v>
      </c>
      <c r="AQ95" s="4">
        <f t="shared" si="119"/>
        <v>27151095.553358197</v>
      </c>
      <c r="AR95" s="24">
        <f t="shared" si="120"/>
        <v>1251799.299901119</v>
      </c>
      <c r="AS95" s="24">
        <f t="shared" si="121"/>
        <v>1649132.4633068636</v>
      </c>
    </row>
    <row r="96" spans="2:45" ht="12.75">
      <c r="B96" s="33">
        <f t="shared" si="47"/>
        <v>567</v>
      </c>
      <c r="C96" s="23">
        <f t="shared" si="122"/>
        <v>567000000</v>
      </c>
      <c r="D96" s="24">
        <f t="shared" si="95"/>
        <v>-368942.91565560666</v>
      </c>
      <c r="E96" s="24">
        <f t="shared" si="96"/>
        <v>3275000</v>
      </c>
      <c r="F96" s="25">
        <f t="shared" si="97"/>
        <v>539800934.3131553</v>
      </c>
      <c r="G96" s="83">
        <f t="shared" si="98"/>
        <v>0</v>
      </c>
      <c r="H96" s="6">
        <f t="shared" si="99"/>
        <v>0.05</v>
      </c>
      <c r="I96" s="26">
        <f t="shared" si="48"/>
        <v>-0.14437095526227425</v>
      </c>
      <c r="J96" s="30">
        <f t="shared" si="106"/>
        <v>0.296330048929624</v>
      </c>
      <c r="K96" s="27">
        <f t="shared" si="78"/>
        <v>490000000</v>
      </c>
      <c r="L96" s="28">
        <f t="shared" si="50"/>
        <v>0</v>
      </c>
      <c r="M96" s="28">
        <f t="shared" si="79"/>
        <v>15000000</v>
      </c>
      <c r="N96" s="28">
        <f t="shared" si="52"/>
        <v>525000</v>
      </c>
      <c r="O96" s="28">
        <f t="shared" si="107"/>
        <v>15000000</v>
      </c>
      <c r="P96" s="28">
        <f t="shared" si="54"/>
        <v>600000</v>
      </c>
      <c r="Q96" s="28">
        <f t="shared" si="108"/>
        <v>19800934.313155293</v>
      </c>
      <c r="R96" s="28">
        <f t="shared" si="56"/>
        <v>891042.0440919881</v>
      </c>
      <c r="S96" s="28">
        <f t="shared" si="109"/>
        <v>0</v>
      </c>
      <c r="T96" s="28">
        <f t="shared" si="58"/>
        <v>0</v>
      </c>
      <c r="U96" s="28">
        <f t="shared" si="110"/>
        <v>0</v>
      </c>
      <c r="V96" s="28">
        <f t="shared" si="60"/>
        <v>0</v>
      </c>
      <c r="W96" s="4">
        <f t="shared" si="111"/>
        <v>539800934.3131553</v>
      </c>
      <c r="X96" s="24">
        <f t="shared" si="112"/>
        <v>2016042.0440919881</v>
      </c>
      <c r="Y96" s="27">
        <f t="shared" si="113"/>
        <v>0</v>
      </c>
      <c r="Z96" s="28">
        <f t="shared" si="64"/>
        <v>0</v>
      </c>
      <c r="AA96" s="28">
        <f t="shared" si="100"/>
        <v>0</v>
      </c>
      <c r="AB96" s="28">
        <f t="shared" si="114"/>
        <v>0</v>
      </c>
      <c r="AC96" s="28">
        <f t="shared" si="66"/>
        <v>0</v>
      </c>
      <c r="AD96" s="28">
        <f t="shared" si="101"/>
        <v>0</v>
      </c>
      <c r="AE96" s="28">
        <f t="shared" si="115"/>
        <v>0</v>
      </c>
      <c r="AF96" s="28">
        <f t="shared" si="68"/>
        <v>0</v>
      </c>
      <c r="AG96" s="28">
        <f t="shared" si="102"/>
        <v>0</v>
      </c>
      <c r="AH96" s="28">
        <f t="shared" si="116"/>
        <v>20199065.686844707</v>
      </c>
      <c r="AI96" s="28">
        <f t="shared" si="70"/>
        <v>908957.9559080118</v>
      </c>
      <c r="AJ96" s="28">
        <f t="shared" si="103"/>
        <v>1249191.1001010663</v>
      </c>
      <c r="AK96" s="28">
        <f t="shared" si="117"/>
        <v>7000000</v>
      </c>
      <c r="AL96" s="28">
        <f t="shared" si="72"/>
        <v>350000</v>
      </c>
      <c r="AM96" s="28">
        <f t="shared" si="104"/>
        <v>397908.0283353153</v>
      </c>
      <c r="AN96" s="28">
        <f t="shared" si="118"/>
        <v>0</v>
      </c>
      <c r="AO96" s="28">
        <f t="shared" si="74"/>
        <v>0</v>
      </c>
      <c r="AP96" s="28">
        <f t="shared" si="105"/>
        <v>0</v>
      </c>
      <c r="AQ96" s="4">
        <f t="shared" si="119"/>
        <v>27199065.686844707</v>
      </c>
      <c r="AR96" s="24">
        <f t="shared" si="120"/>
        <v>1258957.9559080116</v>
      </c>
      <c r="AS96" s="24">
        <f t="shared" si="121"/>
        <v>1647099.1284363815</v>
      </c>
    </row>
    <row r="97" spans="2:45" ht="12.75">
      <c r="B97" s="33">
        <f t="shared" si="47"/>
        <v>568</v>
      </c>
      <c r="C97" s="23">
        <f t="shared" si="122"/>
        <v>568000000</v>
      </c>
      <c r="D97" s="24">
        <f t="shared" si="95"/>
        <v>-413817.5945191956</v>
      </c>
      <c r="E97" s="24">
        <f t="shared" si="96"/>
        <v>3325000</v>
      </c>
      <c r="F97" s="25">
        <f t="shared" si="97"/>
        <v>540752964.1796688</v>
      </c>
      <c r="G97" s="83">
        <f t="shared" si="98"/>
        <v>0</v>
      </c>
      <c r="H97" s="6">
        <f t="shared" si="99"/>
        <v>0.05</v>
      </c>
      <c r="I97" s="26">
        <f t="shared" si="48"/>
        <v>-0.14437095526227425</v>
      </c>
      <c r="J97" s="30">
        <f t="shared" si="106"/>
        <v>0.296330048929624</v>
      </c>
      <c r="K97" s="27">
        <f t="shared" si="78"/>
        <v>490000000</v>
      </c>
      <c r="L97" s="28">
        <f t="shared" si="50"/>
        <v>0</v>
      </c>
      <c r="M97" s="28">
        <f t="shared" si="79"/>
        <v>15000000</v>
      </c>
      <c r="N97" s="28">
        <f t="shared" si="52"/>
        <v>525000</v>
      </c>
      <c r="O97" s="28">
        <f t="shared" si="107"/>
        <v>15000000</v>
      </c>
      <c r="P97" s="28">
        <f t="shared" si="54"/>
        <v>600000</v>
      </c>
      <c r="Q97" s="28">
        <f t="shared" si="108"/>
        <v>20752964.179668784</v>
      </c>
      <c r="R97" s="28">
        <f t="shared" si="56"/>
        <v>933883.3880850952</v>
      </c>
      <c r="S97" s="28">
        <f t="shared" si="109"/>
        <v>0</v>
      </c>
      <c r="T97" s="28">
        <f t="shared" si="58"/>
        <v>0</v>
      </c>
      <c r="U97" s="28">
        <f t="shared" si="110"/>
        <v>0</v>
      </c>
      <c r="V97" s="28">
        <f t="shared" si="60"/>
        <v>0</v>
      </c>
      <c r="W97" s="4">
        <f t="shared" si="111"/>
        <v>540752964.1796688</v>
      </c>
      <c r="X97" s="24">
        <f t="shared" si="112"/>
        <v>2058883.3880850952</v>
      </c>
      <c r="Y97" s="27">
        <f t="shared" si="113"/>
        <v>0</v>
      </c>
      <c r="Z97" s="28">
        <f t="shared" si="64"/>
        <v>0</v>
      </c>
      <c r="AA97" s="28">
        <f t="shared" si="100"/>
        <v>0</v>
      </c>
      <c r="AB97" s="28">
        <f t="shared" si="114"/>
        <v>0</v>
      </c>
      <c r="AC97" s="28">
        <f t="shared" si="66"/>
        <v>0</v>
      </c>
      <c r="AD97" s="28">
        <f t="shared" si="101"/>
        <v>0</v>
      </c>
      <c r="AE97" s="28">
        <f t="shared" si="115"/>
        <v>0</v>
      </c>
      <c r="AF97" s="28">
        <f t="shared" si="68"/>
        <v>0</v>
      </c>
      <c r="AG97" s="28">
        <f t="shared" si="102"/>
        <v>0</v>
      </c>
      <c r="AH97" s="28">
        <f t="shared" si="116"/>
        <v>19247035.820331216</v>
      </c>
      <c r="AI97" s="28">
        <f t="shared" si="70"/>
        <v>866116.6119149047</v>
      </c>
      <c r="AJ97" s="28">
        <f t="shared" si="103"/>
        <v>1190313.7611826821</v>
      </c>
      <c r="AK97" s="28">
        <f t="shared" si="117"/>
        <v>8000000</v>
      </c>
      <c r="AL97" s="28">
        <f t="shared" si="72"/>
        <v>400000</v>
      </c>
      <c r="AM97" s="28">
        <f t="shared" si="104"/>
        <v>454752.0323832175</v>
      </c>
      <c r="AN97" s="28">
        <f t="shared" si="118"/>
        <v>0</v>
      </c>
      <c r="AO97" s="28">
        <f t="shared" si="74"/>
        <v>0</v>
      </c>
      <c r="AP97" s="28">
        <f t="shared" si="105"/>
        <v>0</v>
      </c>
      <c r="AQ97" s="4">
        <f t="shared" si="119"/>
        <v>27247035.820331216</v>
      </c>
      <c r="AR97" s="24">
        <f t="shared" si="120"/>
        <v>1266116.6119149048</v>
      </c>
      <c r="AS97" s="24">
        <f t="shared" si="121"/>
        <v>1645065.7935658996</v>
      </c>
    </row>
    <row r="98" spans="2:45" ht="12.75">
      <c r="B98" s="33">
        <f t="shared" si="47"/>
        <v>569</v>
      </c>
      <c r="C98" s="23">
        <f t="shared" si="122"/>
        <v>569000000</v>
      </c>
      <c r="D98" s="24">
        <f t="shared" si="95"/>
        <v>-458692.27338278433</v>
      </c>
      <c r="E98" s="24">
        <f t="shared" si="96"/>
        <v>3374999.9999999995</v>
      </c>
      <c r="F98" s="25">
        <f t="shared" si="97"/>
        <v>541704994.0461823</v>
      </c>
      <c r="G98" s="83">
        <f t="shared" si="98"/>
        <v>0</v>
      </c>
      <c r="H98" s="6">
        <f t="shared" si="99"/>
        <v>0.05</v>
      </c>
      <c r="I98" s="26">
        <f t="shared" si="48"/>
        <v>-0.14437095526227425</v>
      </c>
      <c r="J98" s="30">
        <f t="shared" si="106"/>
        <v>0.296330048929624</v>
      </c>
      <c r="K98" s="27">
        <f t="shared" si="78"/>
        <v>490000000</v>
      </c>
      <c r="L98" s="28">
        <f t="shared" si="50"/>
        <v>0</v>
      </c>
      <c r="M98" s="28">
        <f t="shared" si="79"/>
        <v>15000000</v>
      </c>
      <c r="N98" s="28">
        <f t="shared" si="52"/>
        <v>525000</v>
      </c>
      <c r="O98" s="28">
        <f t="shared" si="107"/>
        <v>15000000</v>
      </c>
      <c r="P98" s="28">
        <f t="shared" si="54"/>
        <v>600000</v>
      </c>
      <c r="Q98" s="28">
        <f t="shared" si="108"/>
        <v>21704994.046182275</v>
      </c>
      <c r="R98" s="28">
        <f t="shared" si="56"/>
        <v>976724.7320782023</v>
      </c>
      <c r="S98" s="28">
        <f t="shared" si="109"/>
        <v>0</v>
      </c>
      <c r="T98" s="28">
        <f t="shared" si="58"/>
        <v>0</v>
      </c>
      <c r="U98" s="28">
        <f t="shared" si="110"/>
        <v>0</v>
      </c>
      <c r="V98" s="28">
        <f t="shared" si="60"/>
        <v>0</v>
      </c>
      <c r="W98" s="4">
        <f t="shared" si="111"/>
        <v>541704994.0461823</v>
      </c>
      <c r="X98" s="24">
        <f t="shared" si="112"/>
        <v>2101724.732078202</v>
      </c>
      <c r="Y98" s="27">
        <f t="shared" si="113"/>
        <v>0</v>
      </c>
      <c r="Z98" s="28">
        <f t="shared" si="64"/>
        <v>0</v>
      </c>
      <c r="AA98" s="28">
        <f t="shared" si="100"/>
        <v>0</v>
      </c>
      <c r="AB98" s="28">
        <f t="shared" si="114"/>
        <v>0</v>
      </c>
      <c r="AC98" s="28">
        <f t="shared" si="66"/>
        <v>0</v>
      </c>
      <c r="AD98" s="28">
        <f t="shared" si="101"/>
        <v>0</v>
      </c>
      <c r="AE98" s="28">
        <f t="shared" si="115"/>
        <v>0</v>
      </c>
      <c r="AF98" s="28">
        <f t="shared" si="68"/>
        <v>0</v>
      </c>
      <c r="AG98" s="28">
        <f t="shared" si="102"/>
        <v>0</v>
      </c>
      <c r="AH98" s="28">
        <f t="shared" si="116"/>
        <v>18295005.953817725</v>
      </c>
      <c r="AI98" s="28">
        <f t="shared" si="70"/>
        <v>823275.2679217976</v>
      </c>
      <c r="AJ98" s="28">
        <f t="shared" si="103"/>
        <v>1131436.422264298</v>
      </c>
      <c r="AK98" s="28">
        <f t="shared" si="117"/>
        <v>9000000</v>
      </c>
      <c r="AL98" s="28">
        <f t="shared" si="72"/>
        <v>450000</v>
      </c>
      <c r="AM98" s="28">
        <f t="shared" si="104"/>
        <v>511596.03643111966</v>
      </c>
      <c r="AN98" s="28">
        <f t="shared" si="118"/>
        <v>0</v>
      </c>
      <c r="AO98" s="28">
        <f t="shared" si="74"/>
        <v>0</v>
      </c>
      <c r="AP98" s="28">
        <f t="shared" si="105"/>
        <v>0</v>
      </c>
      <c r="AQ98" s="4">
        <f t="shared" si="119"/>
        <v>27295005.953817725</v>
      </c>
      <c r="AR98" s="24">
        <f t="shared" si="120"/>
        <v>1273275.2679217975</v>
      </c>
      <c r="AS98" s="24">
        <f t="shared" si="121"/>
        <v>1643032.4586954177</v>
      </c>
    </row>
    <row r="99" spans="2:45" ht="12.75">
      <c r="B99" s="33">
        <f t="shared" si="47"/>
        <v>570</v>
      </c>
      <c r="C99" s="23">
        <f t="shared" si="122"/>
        <v>570000000</v>
      </c>
      <c r="D99" s="24">
        <f t="shared" si="95"/>
        <v>-503566.9522463735</v>
      </c>
      <c r="E99" s="24">
        <f t="shared" si="96"/>
        <v>3425000</v>
      </c>
      <c r="F99" s="25">
        <f t="shared" si="97"/>
        <v>542657023.9126958</v>
      </c>
      <c r="G99" s="83">
        <f t="shared" si="98"/>
        <v>0</v>
      </c>
      <c r="H99" s="6">
        <f t="shared" si="99"/>
        <v>0.05</v>
      </c>
      <c r="I99" s="26">
        <f t="shared" si="48"/>
        <v>-0.14437095526227425</v>
      </c>
      <c r="J99" s="30">
        <f t="shared" si="106"/>
        <v>0.296330048929624</v>
      </c>
      <c r="K99" s="27">
        <f t="shared" si="78"/>
        <v>490000000</v>
      </c>
      <c r="L99" s="28">
        <f t="shared" si="50"/>
        <v>0</v>
      </c>
      <c r="M99" s="28">
        <f t="shared" si="79"/>
        <v>15000000</v>
      </c>
      <c r="N99" s="28">
        <f t="shared" si="52"/>
        <v>525000</v>
      </c>
      <c r="O99" s="28">
        <f t="shared" si="107"/>
        <v>15000000</v>
      </c>
      <c r="P99" s="28">
        <f t="shared" si="54"/>
        <v>600000</v>
      </c>
      <c r="Q99" s="28">
        <f t="shared" si="108"/>
        <v>22657023.912695765</v>
      </c>
      <c r="R99" s="28">
        <f t="shared" si="56"/>
        <v>1019566.0760713094</v>
      </c>
      <c r="S99" s="28">
        <f t="shared" si="109"/>
        <v>0</v>
      </c>
      <c r="T99" s="28">
        <f t="shared" si="58"/>
        <v>0</v>
      </c>
      <c r="U99" s="28">
        <f t="shared" si="110"/>
        <v>0</v>
      </c>
      <c r="V99" s="28">
        <f t="shared" si="60"/>
        <v>0</v>
      </c>
      <c r="W99" s="4">
        <f t="shared" si="111"/>
        <v>542657023.9126958</v>
      </c>
      <c r="X99" s="24">
        <f t="shared" si="112"/>
        <v>2144566.0760713094</v>
      </c>
      <c r="Y99" s="27">
        <f t="shared" si="113"/>
        <v>0</v>
      </c>
      <c r="Z99" s="28">
        <f t="shared" si="64"/>
        <v>0</v>
      </c>
      <c r="AA99" s="28">
        <f t="shared" si="100"/>
        <v>0</v>
      </c>
      <c r="AB99" s="28">
        <f t="shared" si="114"/>
        <v>0</v>
      </c>
      <c r="AC99" s="28">
        <f t="shared" si="66"/>
        <v>0</v>
      </c>
      <c r="AD99" s="28">
        <f t="shared" si="101"/>
        <v>0</v>
      </c>
      <c r="AE99" s="28">
        <f t="shared" si="115"/>
        <v>0</v>
      </c>
      <c r="AF99" s="28">
        <f t="shared" si="68"/>
        <v>0</v>
      </c>
      <c r="AG99" s="28">
        <f t="shared" si="102"/>
        <v>0</v>
      </c>
      <c r="AH99" s="28">
        <f t="shared" si="116"/>
        <v>17342976.087304235</v>
      </c>
      <c r="AI99" s="28">
        <f t="shared" si="70"/>
        <v>780433.9239286905</v>
      </c>
      <c r="AJ99" s="28">
        <f t="shared" si="103"/>
        <v>1072559.083345914</v>
      </c>
      <c r="AK99" s="28">
        <f t="shared" si="117"/>
        <v>10000000</v>
      </c>
      <c r="AL99" s="28">
        <f t="shared" si="72"/>
        <v>500000</v>
      </c>
      <c r="AM99" s="28">
        <f t="shared" si="104"/>
        <v>568440.0404790218</v>
      </c>
      <c r="AN99" s="28">
        <f t="shared" si="118"/>
        <v>0</v>
      </c>
      <c r="AO99" s="28">
        <f t="shared" si="74"/>
        <v>0</v>
      </c>
      <c r="AP99" s="28">
        <f t="shared" si="105"/>
        <v>0</v>
      </c>
      <c r="AQ99" s="4">
        <f t="shared" si="119"/>
        <v>27342976.087304235</v>
      </c>
      <c r="AR99" s="24">
        <f t="shared" si="120"/>
        <v>1280433.9239286906</v>
      </c>
      <c r="AS99" s="24">
        <f t="shared" si="121"/>
        <v>1640999.1238249359</v>
      </c>
    </row>
    <row r="100" spans="2:45" ht="12.75">
      <c r="B100" s="33">
        <f t="shared" si="47"/>
        <v>571</v>
      </c>
      <c r="C100" s="23">
        <f t="shared" si="122"/>
        <v>571000000</v>
      </c>
      <c r="D100" s="24">
        <f t="shared" si="95"/>
        <v>-548441.6311099627</v>
      </c>
      <c r="E100" s="24">
        <f t="shared" si="96"/>
        <v>3475000</v>
      </c>
      <c r="F100" s="25">
        <f t="shared" si="97"/>
        <v>543609053.7792093</v>
      </c>
      <c r="G100" s="83">
        <f t="shared" si="98"/>
        <v>0</v>
      </c>
      <c r="H100" s="6">
        <f t="shared" si="99"/>
        <v>0.05</v>
      </c>
      <c r="I100" s="26">
        <f t="shared" si="48"/>
        <v>-0.14437095526227425</v>
      </c>
      <c r="J100" s="30">
        <f t="shared" si="106"/>
        <v>0.296330048929624</v>
      </c>
      <c r="K100" s="27">
        <f t="shared" si="78"/>
        <v>490000000</v>
      </c>
      <c r="L100" s="28">
        <f t="shared" si="50"/>
        <v>0</v>
      </c>
      <c r="M100" s="28">
        <f t="shared" si="79"/>
        <v>15000000</v>
      </c>
      <c r="N100" s="28">
        <f t="shared" si="52"/>
        <v>525000</v>
      </c>
      <c r="O100" s="28">
        <f t="shared" si="107"/>
        <v>15000000</v>
      </c>
      <c r="P100" s="28">
        <f t="shared" si="54"/>
        <v>600000</v>
      </c>
      <c r="Q100" s="28">
        <f t="shared" si="108"/>
        <v>23609053.779209256</v>
      </c>
      <c r="R100" s="28">
        <f t="shared" si="56"/>
        <v>1062407.4200644165</v>
      </c>
      <c r="S100" s="28">
        <f t="shared" si="109"/>
        <v>0</v>
      </c>
      <c r="T100" s="28">
        <f t="shared" si="58"/>
        <v>0</v>
      </c>
      <c r="U100" s="28">
        <f t="shared" si="110"/>
        <v>0</v>
      </c>
      <c r="V100" s="28">
        <f t="shared" si="60"/>
        <v>0</v>
      </c>
      <c r="W100" s="4">
        <f t="shared" si="111"/>
        <v>543609053.7792093</v>
      </c>
      <c r="X100" s="24">
        <f t="shared" si="112"/>
        <v>2187407.4200644167</v>
      </c>
      <c r="Y100" s="27">
        <f t="shared" si="113"/>
        <v>0</v>
      </c>
      <c r="Z100" s="28">
        <f t="shared" si="64"/>
        <v>0</v>
      </c>
      <c r="AA100" s="28">
        <f t="shared" si="100"/>
        <v>0</v>
      </c>
      <c r="AB100" s="28">
        <f t="shared" si="114"/>
        <v>0</v>
      </c>
      <c r="AC100" s="28">
        <f t="shared" si="66"/>
        <v>0</v>
      </c>
      <c r="AD100" s="28">
        <f t="shared" si="101"/>
        <v>0</v>
      </c>
      <c r="AE100" s="28">
        <f t="shared" si="115"/>
        <v>0</v>
      </c>
      <c r="AF100" s="28">
        <f t="shared" si="68"/>
        <v>0</v>
      </c>
      <c r="AG100" s="28">
        <f t="shared" si="102"/>
        <v>0</v>
      </c>
      <c r="AH100" s="28">
        <f t="shared" si="116"/>
        <v>16390946.220790744</v>
      </c>
      <c r="AI100" s="28">
        <f t="shared" si="70"/>
        <v>737592.5799355834</v>
      </c>
      <c r="AJ100" s="28">
        <f t="shared" si="103"/>
        <v>1013681.7444275299</v>
      </c>
      <c r="AK100" s="28">
        <f t="shared" si="117"/>
        <v>11000000</v>
      </c>
      <c r="AL100" s="28">
        <f t="shared" si="72"/>
        <v>550000</v>
      </c>
      <c r="AM100" s="28">
        <f t="shared" si="104"/>
        <v>625284.044526924</v>
      </c>
      <c r="AN100" s="28">
        <f t="shared" si="118"/>
        <v>0</v>
      </c>
      <c r="AO100" s="28">
        <f t="shared" si="74"/>
        <v>0</v>
      </c>
      <c r="AP100" s="28">
        <f t="shared" si="105"/>
        <v>0</v>
      </c>
      <c r="AQ100" s="4">
        <f t="shared" si="119"/>
        <v>27390946.220790744</v>
      </c>
      <c r="AR100" s="24">
        <f t="shared" si="120"/>
        <v>1287592.5799355833</v>
      </c>
      <c r="AS100" s="24">
        <f t="shared" si="121"/>
        <v>1638965.788954454</v>
      </c>
    </row>
    <row r="101" spans="2:45" ht="12.75">
      <c r="B101" s="33">
        <f t="shared" si="47"/>
        <v>572</v>
      </c>
      <c r="C101" s="23">
        <f t="shared" si="122"/>
        <v>572000000</v>
      </c>
      <c r="D101" s="24">
        <f t="shared" si="95"/>
        <v>-593316.3099735645</v>
      </c>
      <c r="E101" s="24">
        <f t="shared" si="96"/>
        <v>3525000</v>
      </c>
      <c r="F101" s="25">
        <f t="shared" si="97"/>
        <v>544561083.6457229</v>
      </c>
      <c r="G101" s="83">
        <f t="shared" si="98"/>
        <v>0</v>
      </c>
      <c r="H101" s="6">
        <f t="shared" si="99"/>
        <v>0.05</v>
      </c>
      <c r="I101" s="26">
        <f t="shared" si="48"/>
        <v>-0.14437095526227425</v>
      </c>
      <c r="J101" s="30">
        <f t="shared" si="106"/>
        <v>0.296330048929624</v>
      </c>
      <c r="K101" s="27">
        <f t="shared" si="78"/>
        <v>490000000</v>
      </c>
      <c r="L101" s="28">
        <f t="shared" si="50"/>
        <v>0</v>
      </c>
      <c r="M101" s="28">
        <f t="shared" si="79"/>
        <v>15000000</v>
      </c>
      <c r="N101" s="28">
        <f t="shared" si="52"/>
        <v>525000</v>
      </c>
      <c r="O101" s="28">
        <f t="shared" si="107"/>
        <v>15000000</v>
      </c>
      <c r="P101" s="28">
        <f t="shared" si="54"/>
        <v>600000</v>
      </c>
      <c r="Q101" s="28">
        <f t="shared" si="108"/>
        <v>24561083.645722866</v>
      </c>
      <c r="R101" s="28">
        <f t="shared" si="56"/>
        <v>1105248.764057529</v>
      </c>
      <c r="S101" s="28">
        <f t="shared" si="109"/>
        <v>0</v>
      </c>
      <c r="T101" s="28">
        <f t="shared" si="58"/>
        <v>0</v>
      </c>
      <c r="U101" s="28">
        <f t="shared" si="110"/>
        <v>0</v>
      </c>
      <c r="V101" s="28">
        <f t="shared" si="60"/>
        <v>0</v>
      </c>
      <c r="W101" s="4">
        <f t="shared" si="111"/>
        <v>544561083.6457229</v>
      </c>
      <c r="X101" s="24">
        <f t="shared" si="112"/>
        <v>2230248.764057529</v>
      </c>
      <c r="Y101" s="27">
        <f t="shared" si="113"/>
        <v>0</v>
      </c>
      <c r="Z101" s="28">
        <f t="shared" si="64"/>
        <v>0</v>
      </c>
      <c r="AA101" s="28">
        <f t="shared" si="100"/>
        <v>0</v>
      </c>
      <c r="AB101" s="28">
        <f t="shared" si="114"/>
        <v>0</v>
      </c>
      <c r="AC101" s="28">
        <f t="shared" si="66"/>
        <v>0</v>
      </c>
      <c r="AD101" s="28">
        <f t="shared" si="101"/>
        <v>0</v>
      </c>
      <c r="AE101" s="28">
        <f t="shared" si="115"/>
        <v>0</v>
      </c>
      <c r="AF101" s="28">
        <f t="shared" si="68"/>
        <v>0</v>
      </c>
      <c r="AG101" s="28">
        <f t="shared" si="102"/>
        <v>0</v>
      </c>
      <c r="AH101" s="28">
        <f t="shared" si="116"/>
        <v>15438916.354277134</v>
      </c>
      <c r="AI101" s="28">
        <f t="shared" si="70"/>
        <v>694751.235942471</v>
      </c>
      <c r="AJ101" s="28">
        <f t="shared" si="103"/>
        <v>954804.4055091384</v>
      </c>
      <c r="AK101" s="28">
        <f t="shared" si="117"/>
        <v>12000000</v>
      </c>
      <c r="AL101" s="28">
        <f t="shared" si="72"/>
        <v>600000</v>
      </c>
      <c r="AM101" s="28">
        <f t="shared" si="104"/>
        <v>682128.0485748262</v>
      </c>
      <c r="AN101" s="28">
        <f t="shared" si="118"/>
        <v>0</v>
      </c>
      <c r="AO101" s="28">
        <f t="shared" si="74"/>
        <v>0</v>
      </c>
      <c r="AP101" s="28">
        <f t="shared" si="105"/>
        <v>0</v>
      </c>
      <c r="AQ101" s="4">
        <f t="shared" si="119"/>
        <v>27438916.354277134</v>
      </c>
      <c r="AR101" s="24">
        <f t="shared" si="120"/>
        <v>1294751.2359424708</v>
      </c>
      <c r="AS101" s="24">
        <f t="shared" si="121"/>
        <v>1636932.4540839647</v>
      </c>
    </row>
    <row r="102" spans="2:45" ht="12.75">
      <c r="B102" s="33">
        <f t="shared" si="47"/>
        <v>573</v>
      </c>
      <c r="C102" s="23">
        <f t="shared" si="122"/>
        <v>573000000</v>
      </c>
      <c r="D102" s="24">
        <f t="shared" si="95"/>
        <v>-638190.9888371532</v>
      </c>
      <c r="E102" s="24">
        <f t="shared" si="96"/>
        <v>3575000</v>
      </c>
      <c r="F102" s="25">
        <f t="shared" si="97"/>
        <v>545513113.5122364</v>
      </c>
      <c r="G102" s="83">
        <f t="shared" si="98"/>
        <v>0</v>
      </c>
      <c r="H102" s="6">
        <f t="shared" si="99"/>
        <v>0.05</v>
      </c>
      <c r="I102" s="26">
        <f t="shared" si="48"/>
        <v>-0.14437095526227425</v>
      </c>
      <c r="J102" s="30">
        <f t="shared" si="106"/>
        <v>0.296330048929624</v>
      </c>
      <c r="K102" s="27">
        <f t="shared" si="78"/>
        <v>490000000</v>
      </c>
      <c r="L102" s="28">
        <f t="shared" si="50"/>
        <v>0</v>
      </c>
      <c r="M102" s="28">
        <f t="shared" si="79"/>
        <v>15000000</v>
      </c>
      <c r="N102" s="28">
        <f t="shared" si="52"/>
        <v>525000</v>
      </c>
      <c r="O102" s="28">
        <f t="shared" si="107"/>
        <v>15000000</v>
      </c>
      <c r="P102" s="28">
        <f t="shared" si="54"/>
        <v>600000</v>
      </c>
      <c r="Q102" s="28">
        <f t="shared" si="108"/>
        <v>25513113.512236357</v>
      </c>
      <c r="R102" s="28">
        <f t="shared" si="56"/>
        <v>1148090.108050636</v>
      </c>
      <c r="S102" s="28">
        <f t="shared" si="109"/>
        <v>0</v>
      </c>
      <c r="T102" s="28">
        <f t="shared" si="58"/>
        <v>0</v>
      </c>
      <c r="U102" s="28">
        <f t="shared" si="110"/>
        <v>0</v>
      </c>
      <c r="V102" s="28">
        <f t="shared" si="60"/>
        <v>0</v>
      </c>
      <c r="W102" s="4">
        <f t="shared" si="111"/>
        <v>545513113.5122364</v>
      </c>
      <c r="X102" s="24">
        <f t="shared" si="112"/>
        <v>2273090.108050636</v>
      </c>
      <c r="Y102" s="27">
        <f t="shared" si="113"/>
        <v>0</v>
      </c>
      <c r="Z102" s="28">
        <f t="shared" si="64"/>
        <v>0</v>
      </c>
      <c r="AA102" s="28">
        <f t="shared" si="100"/>
        <v>0</v>
      </c>
      <c r="AB102" s="28">
        <f t="shared" si="114"/>
        <v>0</v>
      </c>
      <c r="AC102" s="28">
        <f t="shared" si="66"/>
        <v>0</v>
      </c>
      <c r="AD102" s="28">
        <f t="shared" si="101"/>
        <v>0</v>
      </c>
      <c r="AE102" s="28">
        <f t="shared" si="115"/>
        <v>0</v>
      </c>
      <c r="AF102" s="28">
        <f t="shared" si="68"/>
        <v>0</v>
      </c>
      <c r="AG102" s="28">
        <f t="shared" si="102"/>
        <v>0</v>
      </c>
      <c r="AH102" s="28">
        <f t="shared" si="116"/>
        <v>14486886.487763643</v>
      </c>
      <c r="AI102" s="28">
        <f t="shared" si="70"/>
        <v>651909.8919493639</v>
      </c>
      <c r="AJ102" s="28">
        <f t="shared" si="103"/>
        <v>895927.0665907543</v>
      </c>
      <c r="AK102" s="28">
        <f t="shared" si="117"/>
        <v>13000000</v>
      </c>
      <c r="AL102" s="28">
        <f t="shared" si="72"/>
        <v>650000</v>
      </c>
      <c r="AM102" s="28">
        <f t="shared" si="104"/>
        <v>738972.0526227284</v>
      </c>
      <c r="AN102" s="28">
        <f t="shared" si="118"/>
        <v>0</v>
      </c>
      <c r="AO102" s="28">
        <f t="shared" si="74"/>
        <v>0</v>
      </c>
      <c r="AP102" s="28">
        <f t="shared" si="105"/>
        <v>0</v>
      </c>
      <c r="AQ102" s="4">
        <f t="shared" si="119"/>
        <v>27486886.487763643</v>
      </c>
      <c r="AR102" s="24">
        <f t="shared" si="120"/>
        <v>1301909.891949364</v>
      </c>
      <c r="AS102" s="24">
        <f t="shared" si="121"/>
        <v>1634899.1192134828</v>
      </c>
    </row>
    <row r="103" spans="2:45" ht="12.75">
      <c r="B103" s="33">
        <f t="shared" si="47"/>
        <v>574</v>
      </c>
      <c r="C103" s="23">
        <f t="shared" si="122"/>
        <v>574000000</v>
      </c>
      <c r="D103" s="24">
        <f t="shared" si="95"/>
        <v>-683065.6677007421</v>
      </c>
      <c r="E103" s="24">
        <f t="shared" si="96"/>
        <v>3625000</v>
      </c>
      <c r="F103" s="25">
        <f t="shared" si="97"/>
        <v>546465143.3787498</v>
      </c>
      <c r="G103" s="83">
        <f t="shared" si="98"/>
        <v>0</v>
      </c>
      <c r="H103" s="6">
        <f t="shared" si="99"/>
        <v>0.05</v>
      </c>
      <c r="I103" s="26">
        <f t="shared" si="48"/>
        <v>-0.14437095526227425</v>
      </c>
      <c r="J103" s="30">
        <f t="shared" si="106"/>
        <v>0.296330048929624</v>
      </c>
      <c r="K103" s="27">
        <f t="shared" si="78"/>
        <v>490000000</v>
      </c>
      <c r="L103" s="28">
        <f t="shared" si="50"/>
        <v>0</v>
      </c>
      <c r="M103" s="28">
        <f t="shared" si="79"/>
        <v>15000000</v>
      </c>
      <c r="N103" s="28">
        <f t="shared" si="52"/>
        <v>525000</v>
      </c>
      <c r="O103" s="28">
        <f t="shared" si="107"/>
        <v>15000000</v>
      </c>
      <c r="P103" s="28">
        <f t="shared" si="54"/>
        <v>600000</v>
      </c>
      <c r="Q103" s="28">
        <f t="shared" si="108"/>
        <v>26465143.378749847</v>
      </c>
      <c r="R103" s="28">
        <f t="shared" si="56"/>
        <v>1190931.452043743</v>
      </c>
      <c r="S103" s="28">
        <f t="shared" si="109"/>
        <v>0</v>
      </c>
      <c r="T103" s="28">
        <f t="shared" si="58"/>
        <v>0</v>
      </c>
      <c r="U103" s="28">
        <f t="shared" si="110"/>
        <v>0</v>
      </c>
      <c r="V103" s="28">
        <f t="shared" si="60"/>
        <v>0</v>
      </c>
      <c r="W103" s="4">
        <f t="shared" si="111"/>
        <v>546465143.3787498</v>
      </c>
      <c r="X103" s="24">
        <f t="shared" si="112"/>
        <v>2315931.452043743</v>
      </c>
      <c r="Y103" s="27">
        <f t="shared" si="113"/>
        <v>0</v>
      </c>
      <c r="Z103" s="28">
        <f t="shared" si="64"/>
        <v>0</v>
      </c>
      <c r="AA103" s="28">
        <f t="shared" si="100"/>
        <v>0</v>
      </c>
      <c r="AB103" s="28">
        <f t="shared" si="114"/>
        <v>0</v>
      </c>
      <c r="AC103" s="28">
        <f t="shared" si="66"/>
        <v>0</v>
      </c>
      <c r="AD103" s="28">
        <f t="shared" si="101"/>
        <v>0</v>
      </c>
      <c r="AE103" s="28">
        <f t="shared" si="115"/>
        <v>0</v>
      </c>
      <c r="AF103" s="28">
        <f t="shared" si="68"/>
        <v>0</v>
      </c>
      <c r="AG103" s="28">
        <f t="shared" si="102"/>
        <v>0</v>
      </c>
      <c r="AH103" s="28">
        <f t="shared" si="116"/>
        <v>13534856.621250153</v>
      </c>
      <c r="AI103" s="28">
        <f t="shared" si="70"/>
        <v>609068.5479562569</v>
      </c>
      <c r="AJ103" s="28">
        <f t="shared" si="103"/>
        <v>837049.7276723702</v>
      </c>
      <c r="AK103" s="28">
        <f t="shared" si="117"/>
        <v>14000000</v>
      </c>
      <c r="AL103" s="28">
        <f t="shared" si="72"/>
        <v>700000</v>
      </c>
      <c r="AM103" s="28">
        <f t="shared" si="104"/>
        <v>795816.0566706306</v>
      </c>
      <c r="AN103" s="28">
        <f t="shared" si="118"/>
        <v>0</v>
      </c>
      <c r="AO103" s="28">
        <f t="shared" si="74"/>
        <v>0</v>
      </c>
      <c r="AP103" s="28">
        <f t="shared" si="105"/>
        <v>0</v>
      </c>
      <c r="AQ103" s="4">
        <f t="shared" si="119"/>
        <v>27534856.621250153</v>
      </c>
      <c r="AR103" s="24">
        <f t="shared" si="120"/>
        <v>1309068.547956257</v>
      </c>
      <c r="AS103" s="24">
        <f t="shared" si="121"/>
        <v>1632865.7843430007</v>
      </c>
    </row>
    <row r="104" spans="2:45" ht="12.75">
      <c r="B104" s="33">
        <f t="shared" si="47"/>
        <v>575</v>
      </c>
      <c r="C104" s="23">
        <f t="shared" si="122"/>
        <v>575000000</v>
      </c>
      <c r="D104" s="24">
        <f t="shared" si="95"/>
        <v>-727940.3465643313</v>
      </c>
      <c r="E104" s="24">
        <f t="shared" si="96"/>
        <v>3675000</v>
      </c>
      <c r="F104" s="25">
        <f t="shared" si="97"/>
        <v>547417173.2452633</v>
      </c>
      <c r="G104" s="83">
        <f t="shared" si="98"/>
        <v>0</v>
      </c>
      <c r="H104" s="6">
        <f t="shared" si="99"/>
        <v>0.05</v>
      </c>
      <c r="I104" s="26">
        <f t="shared" si="48"/>
        <v>-0.14437095526227425</v>
      </c>
      <c r="J104" s="30">
        <f t="shared" si="106"/>
        <v>0.296330048929624</v>
      </c>
      <c r="K104" s="27">
        <f t="shared" si="78"/>
        <v>490000000</v>
      </c>
      <c r="L104" s="28">
        <f t="shared" si="50"/>
        <v>0</v>
      </c>
      <c r="M104" s="28">
        <f t="shared" si="79"/>
        <v>15000000</v>
      </c>
      <c r="N104" s="28">
        <f t="shared" si="52"/>
        <v>525000</v>
      </c>
      <c r="O104" s="28">
        <f t="shared" si="107"/>
        <v>15000000</v>
      </c>
      <c r="P104" s="28">
        <f t="shared" si="54"/>
        <v>600000</v>
      </c>
      <c r="Q104" s="28">
        <f t="shared" si="108"/>
        <v>27417173.245263338</v>
      </c>
      <c r="R104" s="28">
        <f t="shared" si="56"/>
        <v>1233772.7960368502</v>
      </c>
      <c r="S104" s="28">
        <f t="shared" si="109"/>
        <v>0</v>
      </c>
      <c r="T104" s="28">
        <f t="shared" si="58"/>
        <v>0</v>
      </c>
      <c r="U104" s="28">
        <f t="shared" si="110"/>
        <v>0</v>
      </c>
      <c r="V104" s="28">
        <f t="shared" si="60"/>
        <v>0</v>
      </c>
      <c r="W104" s="4">
        <f t="shared" si="111"/>
        <v>547417173.2452633</v>
      </c>
      <c r="X104" s="24">
        <f t="shared" si="112"/>
        <v>2358772.79603685</v>
      </c>
      <c r="Y104" s="27">
        <f t="shared" si="113"/>
        <v>0</v>
      </c>
      <c r="Z104" s="28">
        <f t="shared" si="64"/>
        <v>0</v>
      </c>
      <c r="AA104" s="28">
        <f t="shared" si="100"/>
        <v>0</v>
      </c>
      <c r="AB104" s="28">
        <f t="shared" si="114"/>
        <v>0</v>
      </c>
      <c r="AC104" s="28">
        <f t="shared" si="66"/>
        <v>0</v>
      </c>
      <c r="AD104" s="28">
        <f t="shared" si="101"/>
        <v>0</v>
      </c>
      <c r="AE104" s="28">
        <f t="shared" si="115"/>
        <v>0</v>
      </c>
      <c r="AF104" s="28">
        <f t="shared" si="68"/>
        <v>0</v>
      </c>
      <c r="AG104" s="28">
        <f t="shared" si="102"/>
        <v>0</v>
      </c>
      <c r="AH104" s="28">
        <f t="shared" si="116"/>
        <v>12582826.754736662</v>
      </c>
      <c r="AI104" s="28">
        <f t="shared" si="70"/>
        <v>566227.2039631498</v>
      </c>
      <c r="AJ104" s="28">
        <f t="shared" si="103"/>
        <v>778172.3887539861</v>
      </c>
      <c r="AK104" s="28">
        <f t="shared" si="117"/>
        <v>15000000</v>
      </c>
      <c r="AL104" s="28">
        <f t="shared" si="72"/>
        <v>750000</v>
      </c>
      <c r="AM104" s="28">
        <f t="shared" si="104"/>
        <v>852660.0607185328</v>
      </c>
      <c r="AN104" s="28">
        <f t="shared" si="118"/>
        <v>0</v>
      </c>
      <c r="AO104" s="28">
        <f t="shared" si="74"/>
        <v>0</v>
      </c>
      <c r="AP104" s="28">
        <f t="shared" si="105"/>
        <v>0</v>
      </c>
      <c r="AQ104" s="4">
        <f t="shared" si="119"/>
        <v>27582826.754736662</v>
      </c>
      <c r="AR104" s="24">
        <f t="shared" si="120"/>
        <v>1316227.2039631498</v>
      </c>
      <c r="AS104" s="24">
        <f t="shared" si="121"/>
        <v>1630832.4494725189</v>
      </c>
    </row>
    <row r="105" spans="2:45" ht="12.75">
      <c r="B105" s="33">
        <f t="shared" si="47"/>
        <v>576</v>
      </c>
      <c r="C105" s="23">
        <f t="shared" si="122"/>
        <v>576000000</v>
      </c>
      <c r="D105" s="24">
        <f t="shared" si="95"/>
        <v>-772815.0254279205</v>
      </c>
      <c r="E105" s="24">
        <f t="shared" si="96"/>
        <v>3725000</v>
      </c>
      <c r="F105" s="25">
        <f t="shared" si="97"/>
        <v>548369203.1117768</v>
      </c>
      <c r="G105" s="83">
        <f t="shared" si="98"/>
        <v>0</v>
      </c>
      <c r="H105" s="6">
        <f t="shared" si="99"/>
        <v>0.05</v>
      </c>
      <c r="I105" s="26">
        <f t="shared" si="48"/>
        <v>-0.14437095526227425</v>
      </c>
      <c r="J105" s="30">
        <f t="shared" si="106"/>
        <v>0.296330048929624</v>
      </c>
      <c r="K105" s="27">
        <f t="shared" si="78"/>
        <v>490000000</v>
      </c>
      <c r="L105" s="28">
        <f t="shared" si="50"/>
        <v>0</v>
      </c>
      <c r="M105" s="28">
        <f t="shared" si="79"/>
        <v>15000000</v>
      </c>
      <c r="N105" s="28">
        <f t="shared" si="52"/>
        <v>525000</v>
      </c>
      <c r="O105" s="28">
        <f t="shared" si="107"/>
        <v>15000000</v>
      </c>
      <c r="P105" s="28">
        <f t="shared" si="54"/>
        <v>600000</v>
      </c>
      <c r="Q105" s="28">
        <f t="shared" si="108"/>
        <v>28369203.11177683</v>
      </c>
      <c r="R105" s="28">
        <f t="shared" si="56"/>
        <v>1276614.1400299573</v>
      </c>
      <c r="S105" s="28">
        <f t="shared" si="109"/>
        <v>0</v>
      </c>
      <c r="T105" s="28">
        <f t="shared" si="58"/>
        <v>0</v>
      </c>
      <c r="U105" s="28">
        <f t="shared" si="110"/>
        <v>0</v>
      </c>
      <c r="V105" s="28">
        <f t="shared" si="60"/>
        <v>0</v>
      </c>
      <c r="W105" s="4">
        <f t="shared" si="111"/>
        <v>548369203.1117768</v>
      </c>
      <c r="X105" s="24">
        <f t="shared" si="112"/>
        <v>2401614.1400299575</v>
      </c>
      <c r="Y105" s="27">
        <f t="shared" si="113"/>
        <v>0</v>
      </c>
      <c r="Z105" s="28">
        <f t="shared" si="64"/>
        <v>0</v>
      </c>
      <c r="AA105" s="28">
        <f t="shared" si="100"/>
        <v>0</v>
      </c>
      <c r="AB105" s="28">
        <f t="shared" si="114"/>
        <v>0</v>
      </c>
      <c r="AC105" s="28">
        <f t="shared" si="66"/>
        <v>0</v>
      </c>
      <c r="AD105" s="28">
        <f t="shared" si="101"/>
        <v>0</v>
      </c>
      <c r="AE105" s="28">
        <f t="shared" si="115"/>
        <v>0</v>
      </c>
      <c r="AF105" s="28">
        <f t="shared" si="68"/>
        <v>0</v>
      </c>
      <c r="AG105" s="28">
        <f t="shared" si="102"/>
        <v>0</v>
      </c>
      <c r="AH105" s="28">
        <f t="shared" si="116"/>
        <v>11630796.888223171</v>
      </c>
      <c r="AI105" s="28">
        <f t="shared" si="70"/>
        <v>523385.8599700427</v>
      </c>
      <c r="AJ105" s="28">
        <f t="shared" si="103"/>
        <v>719295.049835602</v>
      </c>
      <c r="AK105" s="28">
        <f t="shared" si="117"/>
        <v>16000000</v>
      </c>
      <c r="AL105" s="28">
        <f t="shared" si="72"/>
        <v>800000</v>
      </c>
      <c r="AM105" s="28">
        <f t="shared" si="104"/>
        <v>909504.064766435</v>
      </c>
      <c r="AN105" s="28">
        <f t="shared" si="118"/>
        <v>0</v>
      </c>
      <c r="AO105" s="28">
        <f t="shared" si="74"/>
        <v>0</v>
      </c>
      <c r="AP105" s="28">
        <f t="shared" si="105"/>
        <v>0</v>
      </c>
      <c r="AQ105" s="4">
        <f t="shared" si="119"/>
        <v>27630796.88822317</v>
      </c>
      <c r="AR105" s="24">
        <f t="shared" si="120"/>
        <v>1323385.8599700427</v>
      </c>
      <c r="AS105" s="24">
        <f t="shared" si="121"/>
        <v>1628799.114602037</v>
      </c>
    </row>
    <row r="106" spans="2:45" ht="12.75">
      <c r="B106" s="33">
        <f t="shared" si="47"/>
        <v>577</v>
      </c>
      <c r="C106" s="23">
        <f t="shared" si="122"/>
        <v>577000000</v>
      </c>
      <c r="D106" s="24">
        <f t="shared" si="95"/>
        <v>-817689.7042915095</v>
      </c>
      <c r="E106" s="24">
        <f t="shared" si="96"/>
        <v>3775000</v>
      </c>
      <c r="F106" s="25">
        <f t="shared" si="97"/>
        <v>549321232.9782903</v>
      </c>
      <c r="G106" s="83">
        <f t="shared" si="98"/>
        <v>0</v>
      </c>
      <c r="H106" s="6">
        <f t="shared" si="99"/>
        <v>0.05</v>
      </c>
      <c r="I106" s="26">
        <f t="shared" si="48"/>
        <v>-0.14437095526227425</v>
      </c>
      <c r="J106" s="30">
        <f t="shared" si="106"/>
        <v>0.296330048929624</v>
      </c>
      <c r="K106" s="27">
        <f t="shared" si="78"/>
        <v>490000000</v>
      </c>
      <c r="L106" s="28">
        <f t="shared" si="50"/>
        <v>0</v>
      </c>
      <c r="M106" s="28">
        <f t="shared" si="79"/>
        <v>15000000</v>
      </c>
      <c r="N106" s="28">
        <f t="shared" si="52"/>
        <v>525000</v>
      </c>
      <c r="O106" s="28">
        <f t="shared" si="107"/>
        <v>15000000</v>
      </c>
      <c r="P106" s="28">
        <f t="shared" si="54"/>
        <v>600000</v>
      </c>
      <c r="Q106" s="28">
        <f t="shared" si="108"/>
        <v>29321232.97829032</v>
      </c>
      <c r="R106" s="28">
        <f t="shared" si="56"/>
        <v>1319455.4840230644</v>
      </c>
      <c r="S106" s="28">
        <f t="shared" si="109"/>
        <v>0</v>
      </c>
      <c r="T106" s="28">
        <f t="shared" si="58"/>
        <v>0</v>
      </c>
      <c r="U106" s="28">
        <f t="shared" si="110"/>
        <v>0</v>
      </c>
      <c r="V106" s="28">
        <f t="shared" si="60"/>
        <v>0</v>
      </c>
      <c r="W106" s="4">
        <f t="shared" si="111"/>
        <v>549321232.9782903</v>
      </c>
      <c r="X106" s="24">
        <f t="shared" si="112"/>
        <v>2444455.4840230644</v>
      </c>
      <c r="Y106" s="27">
        <f t="shared" si="113"/>
        <v>0</v>
      </c>
      <c r="Z106" s="28">
        <f t="shared" si="64"/>
        <v>0</v>
      </c>
      <c r="AA106" s="28">
        <f t="shared" si="100"/>
        <v>0</v>
      </c>
      <c r="AB106" s="28">
        <f t="shared" si="114"/>
        <v>0</v>
      </c>
      <c r="AC106" s="28">
        <f t="shared" si="66"/>
        <v>0</v>
      </c>
      <c r="AD106" s="28">
        <f t="shared" si="101"/>
        <v>0</v>
      </c>
      <c r="AE106" s="28">
        <f t="shared" si="115"/>
        <v>0</v>
      </c>
      <c r="AF106" s="28">
        <f t="shared" si="68"/>
        <v>0</v>
      </c>
      <c r="AG106" s="28">
        <f t="shared" si="102"/>
        <v>0</v>
      </c>
      <c r="AH106" s="28">
        <f t="shared" si="116"/>
        <v>10678767.02170968</v>
      </c>
      <c r="AI106" s="28">
        <f t="shared" si="70"/>
        <v>480544.5159769356</v>
      </c>
      <c r="AJ106" s="28">
        <f t="shared" si="103"/>
        <v>660417.7109172179</v>
      </c>
      <c r="AK106" s="28">
        <f t="shared" si="117"/>
        <v>17000000</v>
      </c>
      <c r="AL106" s="28">
        <f t="shared" si="72"/>
        <v>850000</v>
      </c>
      <c r="AM106" s="28">
        <f t="shared" si="104"/>
        <v>966348.0688143371</v>
      </c>
      <c r="AN106" s="28">
        <f t="shared" si="118"/>
        <v>0</v>
      </c>
      <c r="AO106" s="28">
        <f t="shared" si="74"/>
        <v>0</v>
      </c>
      <c r="AP106" s="28">
        <f t="shared" si="105"/>
        <v>0</v>
      </c>
      <c r="AQ106" s="4">
        <f t="shared" si="119"/>
        <v>27678767.02170968</v>
      </c>
      <c r="AR106" s="24">
        <f t="shared" si="120"/>
        <v>1330544.5159769356</v>
      </c>
      <c r="AS106" s="24">
        <f t="shared" si="121"/>
        <v>1626765.779731555</v>
      </c>
    </row>
    <row r="107" spans="2:45" ht="12.75">
      <c r="B107" s="33">
        <f t="shared" si="47"/>
        <v>578</v>
      </c>
      <c r="C107" s="23">
        <f t="shared" si="122"/>
        <v>578000000</v>
      </c>
      <c r="D107" s="24">
        <f t="shared" si="95"/>
        <v>-862564.3831550982</v>
      </c>
      <c r="E107" s="24">
        <f t="shared" si="96"/>
        <v>3825000</v>
      </c>
      <c r="F107" s="25">
        <f t="shared" si="97"/>
        <v>550273262.8448038</v>
      </c>
      <c r="G107" s="83">
        <f t="shared" si="98"/>
        <v>0</v>
      </c>
      <c r="H107" s="6">
        <f t="shared" si="99"/>
        <v>0.05</v>
      </c>
      <c r="I107" s="26">
        <f t="shared" si="48"/>
        <v>-0.14437095526227425</v>
      </c>
      <c r="J107" s="30">
        <f t="shared" si="106"/>
        <v>0.296330048929624</v>
      </c>
      <c r="K107" s="27">
        <f t="shared" si="78"/>
        <v>490000000</v>
      </c>
      <c r="L107" s="28">
        <f t="shared" si="50"/>
        <v>0</v>
      </c>
      <c r="M107" s="28">
        <f t="shared" si="79"/>
        <v>15000000</v>
      </c>
      <c r="N107" s="28">
        <f t="shared" si="52"/>
        <v>525000</v>
      </c>
      <c r="O107" s="28">
        <f t="shared" si="107"/>
        <v>15000000</v>
      </c>
      <c r="P107" s="28">
        <f t="shared" si="54"/>
        <v>600000</v>
      </c>
      <c r="Q107" s="28">
        <f t="shared" si="108"/>
        <v>30273262.84480381</v>
      </c>
      <c r="R107" s="28">
        <f t="shared" si="56"/>
        <v>1362296.8280161715</v>
      </c>
      <c r="S107" s="28">
        <f t="shared" si="109"/>
        <v>0</v>
      </c>
      <c r="T107" s="28">
        <f t="shared" si="58"/>
        <v>0</v>
      </c>
      <c r="U107" s="28">
        <f t="shared" si="110"/>
        <v>0</v>
      </c>
      <c r="V107" s="28">
        <f t="shared" si="60"/>
        <v>0</v>
      </c>
      <c r="W107" s="4">
        <f t="shared" si="111"/>
        <v>550273262.8448038</v>
      </c>
      <c r="X107" s="24">
        <f t="shared" si="112"/>
        <v>2487296.828016171</v>
      </c>
      <c r="Y107" s="27">
        <f t="shared" si="113"/>
        <v>0</v>
      </c>
      <c r="Z107" s="28">
        <f t="shared" si="64"/>
        <v>0</v>
      </c>
      <c r="AA107" s="28">
        <f t="shared" si="100"/>
        <v>0</v>
      </c>
      <c r="AB107" s="28">
        <f t="shared" si="114"/>
        <v>0</v>
      </c>
      <c r="AC107" s="28">
        <f t="shared" si="66"/>
        <v>0</v>
      </c>
      <c r="AD107" s="28">
        <f t="shared" si="101"/>
        <v>0</v>
      </c>
      <c r="AE107" s="28">
        <f t="shared" si="115"/>
        <v>0</v>
      </c>
      <c r="AF107" s="28">
        <f t="shared" si="68"/>
        <v>0</v>
      </c>
      <c r="AG107" s="28">
        <f t="shared" si="102"/>
        <v>0</v>
      </c>
      <c r="AH107" s="28">
        <f t="shared" si="116"/>
        <v>9726737.15519619</v>
      </c>
      <c r="AI107" s="28">
        <f t="shared" si="70"/>
        <v>437703.17198382854</v>
      </c>
      <c r="AJ107" s="28">
        <f t="shared" si="103"/>
        <v>601540.3719988338</v>
      </c>
      <c r="AK107" s="28">
        <f t="shared" si="117"/>
        <v>18000000</v>
      </c>
      <c r="AL107" s="28">
        <f t="shared" si="72"/>
        <v>900000</v>
      </c>
      <c r="AM107" s="28">
        <f t="shared" si="104"/>
        <v>1023192.0728622393</v>
      </c>
      <c r="AN107" s="28">
        <f t="shared" si="118"/>
        <v>0</v>
      </c>
      <c r="AO107" s="28">
        <f t="shared" si="74"/>
        <v>0</v>
      </c>
      <c r="AP107" s="28">
        <f t="shared" si="105"/>
        <v>0</v>
      </c>
      <c r="AQ107" s="4">
        <f t="shared" si="119"/>
        <v>27726737.15519619</v>
      </c>
      <c r="AR107" s="24">
        <f t="shared" si="120"/>
        <v>1337703.1719838285</v>
      </c>
      <c r="AS107" s="24">
        <f t="shared" si="121"/>
        <v>1624732.444861073</v>
      </c>
    </row>
    <row r="108" spans="2:45" ht="12.75">
      <c r="B108" s="33">
        <f t="shared" si="47"/>
        <v>579</v>
      </c>
      <c r="C108" s="23">
        <f t="shared" si="122"/>
        <v>579000000</v>
      </c>
      <c r="D108" s="24">
        <f t="shared" si="95"/>
        <v>-907439.0620186874</v>
      </c>
      <c r="E108" s="24">
        <f t="shared" si="96"/>
        <v>3875000</v>
      </c>
      <c r="F108" s="25">
        <f t="shared" si="97"/>
        <v>551225292.7113173</v>
      </c>
      <c r="G108" s="83">
        <f t="shared" si="98"/>
        <v>0</v>
      </c>
      <c r="H108" s="6">
        <f t="shared" si="99"/>
        <v>0.05</v>
      </c>
      <c r="I108" s="26">
        <f t="shared" si="48"/>
        <v>-0.14437095526227425</v>
      </c>
      <c r="J108" s="30">
        <f t="shared" si="106"/>
        <v>0.296330048929624</v>
      </c>
      <c r="K108" s="27">
        <f t="shared" si="78"/>
        <v>490000000</v>
      </c>
      <c r="L108" s="28">
        <f t="shared" si="50"/>
        <v>0</v>
      </c>
      <c r="M108" s="28">
        <f t="shared" si="79"/>
        <v>15000000</v>
      </c>
      <c r="N108" s="28">
        <f t="shared" si="52"/>
        <v>525000</v>
      </c>
      <c r="O108" s="28">
        <f t="shared" si="107"/>
        <v>15000000</v>
      </c>
      <c r="P108" s="28">
        <f t="shared" si="54"/>
        <v>600000</v>
      </c>
      <c r="Q108" s="28">
        <f t="shared" si="108"/>
        <v>31225292.7113173</v>
      </c>
      <c r="R108" s="28">
        <f t="shared" si="56"/>
        <v>1405138.1720092786</v>
      </c>
      <c r="S108" s="28">
        <f t="shared" si="109"/>
        <v>0</v>
      </c>
      <c r="T108" s="28">
        <f t="shared" si="58"/>
        <v>0</v>
      </c>
      <c r="U108" s="28">
        <f t="shared" si="110"/>
        <v>0</v>
      </c>
      <c r="V108" s="28">
        <f t="shared" si="60"/>
        <v>0</v>
      </c>
      <c r="W108" s="4">
        <f t="shared" si="111"/>
        <v>551225292.7113173</v>
      </c>
      <c r="X108" s="24">
        <f t="shared" si="112"/>
        <v>2530138.1720092786</v>
      </c>
      <c r="Y108" s="27">
        <f t="shared" si="113"/>
        <v>0</v>
      </c>
      <c r="Z108" s="28">
        <f t="shared" si="64"/>
        <v>0</v>
      </c>
      <c r="AA108" s="28">
        <f t="shared" si="100"/>
        <v>0</v>
      </c>
      <c r="AB108" s="28">
        <f t="shared" si="114"/>
        <v>0</v>
      </c>
      <c r="AC108" s="28">
        <f t="shared" si="66"/>
        <v>0</v>
      </c>
      <c r="AD108" s="28">
        <f t="shared" si="101"/>
        <v>0</v>
      </c>
      <c r="AE108" s="28">
        <f t="shared" si="115"/>
        <v>0</v>
      </c>
      <c r="AF108" s="28">
        <f t="shared" si="68"/>
        <v>0</v>
      </c>
      <c r="AG108" s="28">
        <f t="shared" si="102"/>
        <v>0</v>
      </c>
      <c r="AH108" s="28">
        <f t="shared" si="116"/>
        <v>8774707.2886827</v>
      </c>
      <c r="AI108" s="28">
        <f t="shared" si="70"/>
        <v>394861.82799072145</v>
      </c>
      <c r="AJ108" s="28">
        <f t="shared" si="103"/>
        <v>542663.0330804497</v>
      </c>
      <c r="AK108" s="28">
        <f t="shared" si="117"/>
        <v>19000000</v>
      </c>
      <c r="AL108" s="28">
        <f t="shared" si="72"/>
        <v>950000</v>
      </c>
      <c r="AM108" s="28">
        <f t="shared" si="104"/>
        <v>1080036.0769101416</v>
      </c>
      <c r="AN108" s="28">
        <f t="shared" si="118"/>
        <v>0</v>
      </c>
      <c r="AO108" s="28">
        <f t="shared" si="74"/>
        <v>0</v>
      </c>
      <c r="AP108" s="28">
        <f t="shared" si="105"/>
        <v>0</v>
      </c>
      <c r="AQ108" s="4">
        <f t="shared" si="119"/>
        <v>27774707.2886827</v>
      </c>
      <c r="AR108" s="24">
        <f t="shared" si="120"/>
        <v>1344861.8279907214</v>
      </c>
      <c r="AS108" s="24">
        <f t="shared" si="121"/>
        <v>1622699.1099905912</v>
      </c>
    </row>
    <row r="109" spans="2:45" ht="12.75">
      <c r="B109" s="33">
        <f t="shared" si="47"/>
        <v>580</v>
      </c>
      <c r="C109" s="23">
        <f t="shared" si="122"/>
        <v>580000000</v>
      </c>
      <c r="D109" s="24">
        <f t="shared" si="95"/>
        <v>-952313.7408822766</v>
      </c>
      <c r="E109" s="24">
        <f t="shared" si="96"/>
        <v>3925000</v>
      </c>
      <c r="F109" s="25">
        <f t="shared" si="97"/>
        <v>552177322.5778308</v>
      </c>
      <c r="G109" s="83">
        <f t="shared" si="98"/>
        <v>0</v>
      </c>
      <c r="H109" s="6">
        <f t="shared" si="99"/>
        <v>0.05</v>
      </c>
      <c r="I109" s="26">
        <f t="shared" si="48"/>
        <v>-0.14437095526227425</v>
      </c>
      <c r="J109" s="30">
        <f t="shared" si="106"/>
        <v>0.296330048929624</v>
      </c>
      <c r="K109" s="27">
        <f t="shared" si="78"/>
        <v>490000000</v>
      </c>
      <c r="L109" s="28">
        <f t="shared" si="50"/>
        <v>0</v>
      </c>
      <c r="M109" s="28">
        <f t="shared" si="79"/>
        <v>15000000</v>
      </c>
      <c r="N109" s="28">
        <f t="shared" si="52"/>
        <v>525000</v>
      </c>
      <c r="O109" s="28">
        <f t="shared" si="107"/>
        <v>15000000</v>
      </c>
      <c r="P109" s="28">
        <f t="shared" si="54"/>
        <v>600000</v>
      </c>
      <c r="Q109" s="28">
        <f t="shared" si="108"/>
        <v>32177322.57783079</v>
      </c>
      <c r="R109" s="28">
        <f t="shared" si="56"/>
        <v>1447979.5160023856</v>
      </c>
      <c r="S109" s="28">
        <f t="shared" si="109"/>
        <v>0</v>
      </c>
      <c r="T109" s="28">
        <f t="shared" si="58"/>
        <v>0</v>
      </c>
      <c r="U109" s="28">
        <f t="shared" si="110"/>
        <v>0</v>
      </c>
      <c r="V109" s="28">
        <f t="shared" si="60"/>
        <v>0</v>
      </c>
      <c r="W109" s="4">
        <f t="shared" si="111"/>
        <v>552177322.5778308</v>
      </c>
      <c r="X109" s="24">
        <f t="shared" si="112"/>
        <v>2572979.516002386</v>
      </c>
      <c r="Y109" s="27">
        <f t="shared" si="113"/>
        <v>0</v>
      </c>
      <c r="Z109" s="28">
        <f t="shared" si="64"/>
        <v>0</v>
      </c>
      <c r="AA109" s="28">
        <f t="shared" si="100"/>
        <v>0</v>
      </c>
      <c r="AB109" s="28">
        <f t="shared" si="114"/>
        <v>0</v>
      </c>
      <c r="AC109" s="28">
        <f t="shared" si="66"/>
        <v>0</v>
      </c>
      <c r="AD109" s="28">
        <f t="shared" si="101"/>
        <v>0</v>
      </c>
      <c r="AE109" s="28">
        <f t="shared" si="115"/>
        <v>0</v>
      </c>
      <c r="AF109" s="28">
        <f t="shared" si="68"/>
        <v>0</v>
      </c>
      <c r="AG109" s="28">
        <f t="shared" si="102"/>
        <v>0</v>
      </c>
      <c r="AH109" s="28">
        <f t="shared" si="116"/>
        <v>7822677.4221692085</v>
      </c>
      <c r="AI109" s="28">
        <f t="shared" si="70"/>
        <v>352020.48399761436</v>
      </c>
      <c r="AJ109" s="28">
        <f t="shared" si="103"/>
        <v>483785.6941620656</v>
      </c>
      <c r="AK109" s="28">
        <f t="shared" si="117"/>
        <v>20000000</v>
      </c>
      <c r="AL109" s="28">
        <f t="shared" si="72"/>
        <v>1000000</v>
      </c>
      <c r="AM109" s="28">
        <f t="shared" si="104"/>
        <v>1136880.0809580437</v>
      </c>
      <c r="AN109" s="28">
        <f t="shared" si="118"/>
        <v>0</v>
      </c>
      <c r="AO109" s="28">
        <f t="shared" si="74"/>
        <v>0</v>
      </c>
      <c r="AP109" s="28">
        <f t="shared" si="105"/>
        <v>0</v>
      </c>
      <c r="AQ109" s="4">
        <f t="shared" si="119"/>
        <v>27822677.42216921</v>
      </c>
      <c r="AR109" s="24">
        <f t="shared" si="120"/>
        <v>1352020.4839976144</v>
      </c>
      <c r="AS109" s="24">
        <f t="shared" si="121"/>
        <v>1620665.7751201093</v>
      </c>
    </row>
    <row r="110" spans="2:45" ht="12.75">
      <c r="B110" s="33">
        <f t="shared" si="47"/>
        <v>581</v>
      </c>
      <c r="C110" s="23">
        <f t="shared" si="122"/>
        <v>581000000</v>
      </c>
      <c r="D110" s="24">
        <f t="shared" si="95"/>
        <v>-997188.4197458653</v>
      </c>
      <c r="E110" s="24">
        <f t="shared" si="96"/>
        <v>3975000</v>
      </c>
      <c r="F110" s="25">
        <f t="shared" si="97"/>
        <v>553129352.4443443</v>
      </c>
      <c r="G110" s="83">
        <f t="shared" si="98"/>
        <v>0</v>
      </c>
      <c r="H110" s="6">
        <f t="shared" si="99"/>
        <v>0.05</v>
      </c>
      <c r="I110" s="26">
        <f t="shared" si="48"/>
        <v>-0.14437095526227425</v>
      </c>
      <c r="J110" s="30">
        <f t="shared" si="106"/>
        <v>0.296330048929624</v>
      </c>
      <c r="K110" s="27">
        <f t="shared" si="78"/>
        <v>490000000</v>
      </c>
      <c r="L110" s="28">
        <f t="shared" si="50"/>
        <v>0</v>
      </c>
      <c r="M110" s="28">
        <f t="shared" si="79"/>
        <v>15000000</v>
      </c>
      <c r="N110" s="28">
        <f t="shared" si="52"/>
        <v>525000</v>
      </c>
      <c r="O110" s="28">
        <f t="shared" si="107"/>
        <v>15000000</v>
      </c>
      <c r="P110" s="28">
        <f t="shared" si="54"/>
        <v>600000</v>
      </c>
      <c r="Q110" s="28">
        <f t="shared" si="108"/>
        <v>33129352.444344282</v>
      </c>
      <c r="R110" s="28">
        <f t="shared" si="56"/>
        <v>1490820.8599954927</v>
      </c>
      <c r="S110" s="28">
        <f t="shared" si="109"/>
        <v>0</v>
      </c>
      <c r="T110" s="28">
        <f t="shared" si="58"/>
        <v>0</v>
      </c>
      <c r="U110" s="28">
        <f t="shared" si="110"/>
        <v>0</v>
      </c>
      <c r="V110" s="28">
        <f t="shared" si="60"/>
        <v>0</v>
      </c>
      <c r="W110" s="4">
        <f t="shared" si="111"/>
        <v>553129352.4443443</v>
      </c>
      <c r="X110" s="24">
        <f t="shared" si="112"/>
        <v>2615820.8599954927</v>
      </c>
      <c r="Y110" s="27">
        <f t="shared" si="113"/>
        <v>0</v>
      </c>
      <c r="Z110" s="28">
        <f t="shared" si="64"/>
        <v>0</v>
      </c>
      <c r="AA110" s="28">
        <f t="shared" si="100"/>
        <v>0</v>
      </c>
      <c r="AB110" s="28">
        <f t="shared" si="114"/>
        <v>0</v>
      </c>
      <c r="AC110" s="28">
        <f t="shared" si="66"/>
        <v>0</v>
      </c>
      <c r="AD110" s="28">
        <f t="shared" si="101"/>
        <v>0</v>
      </c>
      <c r="AE110" s="28">
        <f t="shared" si="115"/>
        <v>0</v>
      </c>
      <c r="AF110" s="28">
        <f t="shared" si="68"/>
        <v>0</v>
      </c>
      <c r="AG110" s="28">
        <f t="shared" si="102"/>
        <v>0</v>
      </c>
      <c r="AH110" s="28">
        <f t="shared" si="116"/>
        <v>6870647.555655718</v>
      </c>
      <c r="AI110" s="28">
        <f t="shared" si="70"/>
        <v>309179.14000450727</v>
      </c>
      <c r="AJ110" s="28">
        <f t="shared" si="103"/>
        <v>424908.3552436815</v>
      </c>
      <c r="AK110" s="28">
        <f t="shared" si="117"/>
        <v>21000000</v>
      </c>
      <c r="AL110" s="28">
        <f t="shared" si="72"/>
        <v>1050000</v>
      </c>
      <c r="AM110" s="28">
        <f t="shared" si="104"/>
        <v>1193724.085005946</v>
      </c>
      <c r="AN110" s="28">
        <f t="shared" si="118"/>
        <v>0</v>
      </c>
      <c r="AO110" s="28">
        <f t="shared" si="74"/>
        <v>0</v>
      </c>
      <c r="AP110" s="28">
        <f t="shared" si="105"/>
        <v>0</v>
      </c>
      <c r="AQ110" s="4">
        <f t="shared" si="119"/>
        <v>27870647.555655718</v>
      </c>
      <c r="AR110" s="24">
        <f t="shared" si="120"/>
        <v>1359179.1400045073</v>
      </c>
      <c r="AS110" s="24">
        <f t="shared" si="121"/>
        <v>1618632.4402496275</v>
      </c>
    </row>
    <row r="111" spans="2:45" ht="12.75">
      <c r="B111" s="33">
        <f t="shared" si="47"/>
        <v>582</v>
      </c>
      <c r="C111" s="23">
        <f t="shared" si="122"/>
        <v>582000000</v>
      </c>
      <c r="D111" s="24">
        <f t="shared" si="95"/>
        <v>-1042063.098609454</v>
      </c>
      <c r="E111" s="24">
        <f t="shared" si="96"/>
        <v>4025000</v>
      </c>
      <c r="F111" s="25">
        <f t="shared" si="97"/>
        <v>554081382.3108578</v>
      </c>
      <c r="G111" s="83">
        <f t="shared" si="98"/>
        <v>0</v>
      </c>
      <c r="H111" s="6">
        <f t="shared" si="99"/>
        <v>0.05</v>
      </c>
      <c r="I111" s="26">
        <f t="shared" si="48"/>
        <v>-0.14437095526227425</v>
      </c>
      <c r="J111" s="30">
        <f t="shared" si="106"/>
        <v>0.296330048929624</v>
      </c>
      <c r="K111" s="27">
        <f t="shared" si="78"/>
        <v>490000000</v>
      </c>
      <c r="L111" s="28">
        <f t="shared" si="50"/>
        <v>0</v>
      </c>
      <c r="M111" s="28">
        <f t="shared" si="79"/>
        <v>15000000</v>
      </c>
      <c r="N111" s="28">
        <f t="shared" si="52"/>
        <v>525000</v>
      </c>
      <c r="O111" s="28">
        <f t="shared" si="107"/>
        <v>15000000</v>
      </c>
      <c r="P111" s="28">
        <f t="shared" si="54"/>
        <v>600000</v>
      </c>
      <c r="Q111" s="28">
        <f t="shared" si="108"/>
        <v>34081382.31085777</v>
      </c>
      <c r="R111" s="28">
        <f t="shared" si="56"/>
        <v>1533662.2039885998</v>
      </c>
      <c r="S111" s="28">
        <f t="shared" si="109"/>
        <v>0</v>
      </c>
      <c r="T111" s="28">
        <f t="shared" si="58"/>
        <v>0</v>
      </c>
      <c r="U111" s="28">
        <f t="shared" si="110"/>
        <v>0</v>
      </c>
      <c r="V111" s="28">
        <f t="shared" si="60"/>
        <v>0</v>
      </c>
      <c r="W111" s="4">
        <f t="shared" si="111"/>
        <v>554081382.3108578</v>
      </c>
      <c r="X111" s="24">
        <f t="shared" si="112"/>
        <v>2658662.2039885996</v>
      </c>
      <c r="Y111" s="27">
        <f t="shared" si="113"/>
        <v>0</v>
      </c>
      <c r="Z111" s="28">
        <f t="shared" si="64"/>
        <v>0</v>
      </c>
      <c r="AA111" s="28">
        <f t="shared" si="100"/>
        <v>0</v>
      </c>
      <c r="AB111" s="28">
        <f t="shared" si="114"/>
        <v>0</v>
      </c>
      <c r="AC111" s="28">
        <f t="shared" si="66"/>
        <v>0</v>
      </c>
      <c r="AD111" s="28">
        <f t="shared" si="101"/>
        <v>0</v>
      </c>
      <c r="AE111" s="28">
        <f t="shared" si="115"/>
        <v>0</v>
      </c>
      <c r="AF111" s="28">
        <f t="shared" si="68"/>
        <v>0</v>
      </c>
      <c r="AG111" s="28">
        <f t="shared" si="102"/>
        <v>0</v>
      </c>
      <c r="AH111" s="28">
        <f t="shared" si="116"/>
        <v>5918617.689142227</v>
      </c>
      <c r="AI111" s="28">
        <f t="shared" si="70"/>
        <v>266337.79601140023</v>
      </c>
      <c r="AJ111" s="28">
        <f t="shared" si="103"/>
        <v>366031.0163252974</v>
      </c>
      <c r="AK111" s="28">
        <f t="shared" si="117"/>
        <v>22000000</v>
      </c>
      <c r="AL111" s="28">
        <f t="shared" si="72"/>
        <v>1100000</v>
      </c>
      <c r="AM111" s="28">
        <f t="shared" si="104"/>
        <v>1250568.089053848</v>
      </c>
      <c r="AN111" s="28">
        <f t="shared" si="118"/>
        <v>0</v>
      </c>
      <c r="AO111" s="28">
        <f t="shared" si="74"/>
        <v>0</v>
      </c>
      <c r="AP111" s="28">
        <f t="shared" si="105"/>
        <v>0</v>
      </c>
      <c r="AQ111" s="4">
        <f t="shared" si="119"/>
        <v>27918617.689142227</v>
      </c>
      <c r="AR111" s="24">
        <f t="shared" si="120"/>
        <v>1366337.7960114002</v>
      </c>
      <c r="AS111" s="24">
        <f t="shared" si="121"/>
        <v>1616599.1053791456</v>
      </c>
    </row>
    <row r="112" spans="2:45" ht="12.75">
      <c r="B112" s="33">
        <f t="shared" si="47"/>
        <v>583</v>
      </c>
      <c r="C112" s="23">
        <f t="shared" si="122"/>
        <v>583000000</v>
      </c>
      <c r="D112" s="24">
        <f t="shared" si="95"/>
        <v>-1086937.7774730432</v>
      </c>
      <c r="E112" s="24">
        <f t="shared" si="96"/>
        <v>4075000</v>
      </c>
      <c r="F112" s="25">
        <f t="shared" si="97"/>
        <v>555033412.1773713</v>
      </c>
      <c r="G112" s="83">
        <f t="shared" si="98"/>
        <v>0</v>
      </c>
      <c r="H112" s="6">
        <f t="shared" si="99"/>
        <v>0.05</v>
      </c>
      <c r="I112" s="26">
        <f t="shared" si="48"/>
        <v>-0.14437095526227425</v>
      </c>
      <c r="J112" s="30">
        <f t="shared" si="106"/>
        <v>0.296330048929624</v>
      </c>
      <c r="K112" s="27">
        <f t="shared" si="78"/>
        <v>490000000</v>
      </c>
      <c r="L112" s="28">
        <f t="shared" si="50"/>
        <v>0</v>
      </c>
      <c r="M112" s="28">
        <f t="shared" si="79"/>
        <v>15000000</v>
      </c>
      <c r="N112" s="28">
        <f t="shared" si="52"/>
        <v>525000</v>
      </c>
      <c r="O112" s="28">
        <f t="shared" si="107"/>
        <v>15000000</v>
      </c>
      <c r="P112" s="28">
        <f t="shared" si="54"/>
        <v>600000</v>
      </c>
      <c r="Q112" s="28">
        <f t="shared" si="108"/>
        <v>35033412.17737126</v>
      </c>
      <c r="R112" s="28">
        <f t="shared" si="56"/>
        <v>1576503.547981707</v>
      </c>
      <c r="S112" s="28">
        <f t="shared" si="109"/>
        <v>0</v>
      </c>
      <c r="T112" s="28">
        <f t="shared" si="58"/>
        <v>0</v>
      </c>
      <c r="U112" s="28">
        <f t="shared" si="110"/>
        <v>0</v>
      </c>
      <c r="V112" s="28">
        <f t="shared" si="60"/>
        <v>0</v>
      </c>
      <c r="W112" s="4">
        <f t="shared" si="111"/>
        <v>555033412.1773713</v>
      </c>
      <c r="X112" s="24">
        <f t="shared" si="112"/>
        <v>2701503.547981707</v>
      </c>
      <c r="Y112" s="27">
        <f t="shared" si="113"/>
        <v>0</v>
      </c>
      <c r="Z112" s="28">
        <f t="shared" si="64"/>
        <v>0</v>
      </c>
      <c r="AA112" s="28">
        <f t="shared" si="100"/>
        <v>0</v>
      </c>
      <c r="AB112" s="28">
        <f t="shared" si="114"/>
        <v>0</v>
      </c>
      <c r="AC112" s="28">
        <f t="shared" si="66"/>
        <v>0</v>
      </c>
      <c r="AD112" s="28">
        <f t="shared" si="101"/>
        <v>0</v>
      </c>
      <c r="AE112" s="28">
        <f t="shared" si="115"/>
        <v>0</v>
      </c>
      <c r="AF112" s="28">
        <f t="shared" si="68"/>
        <v>0</v>
      </c>
      <c r="AG112" s="28">
        <f t="shared" si="102"/>
        <v>0</v>
      </c>
      <c r="AH112" s="28">
        <f t="shared" si="116"/>
        <v>4966587.8226287365</v>
      </c>
      <c r="AI112" s="28">
        <f t="shared" si="70"/>
        <v>223496.45201829314</v>
      </c>
      <c r="AJ112" s="28">
        <f t="shared" si="103"/>
        <v>307153.6774069133</v>
      </c>
      <c r="AK112" s="28">
        <f t="shared" si="117"/>
        <v>23000000</v>
      </c>
      <c r="AL112" s="28">
        <f t="shared" si="72"/>
        <v>1150000</v>
      </c>
      <c r="AM112" s="28">
        <f t="shared" si="104"/>
        <v>1307412.0931017504</v>
      </c>
      <c r="AN112" s="28">
        <f t="shared" si="118"/>
        <v>0</v>
      </c>
      <c r="AO112" s="28">
        <f t="shared" si="74"/>
        <v>0</v>
      </c>
      <c r="AP112" s="28">
        <f t="shared" si="105"/>
        <v>0</v>
      </c>
      <c r="AQ112" s="4">
        <f t="shared" si="119"/>
        <v>27966587.822628736</v>
      </c>
      <c r="AR112" s="24">
        <f t="shared" si="120"/>
        <v>1373496.452018293</v>
      </c>
      <c r="AS112" s="24">
        <f t="shared" si="121"/>
        <v>1614565.7705086637</v>
      </c>
    </row>
    <row r="113" spans="2:45" ht="12.75">
      <c r="B113" s="33">
        <f t="shared" si="47"/>
        <v>584</v>
      </c>
      <c r="C113" s="23">
        <f t="shared" si="122"/>
        <v>584000000</v>
      </c>
      <c r="D113" s="24">
        <f t="shared" si="95"/>
        <v>-1131812.4563366452</v>
      </c>
      <c r="E113" s="24">
        <f t="shared" si="96"/>
        <v>4125000</v>
      </c>
      <c r="F113" s="25">
        <f t="shared" si="97"/>
        <v>555985442.0438849</v>
      </c>
      <c r="G113" s="83">
        <f t="shared" si="98"/>
        <v>0</v>
      </c>
      <c r="H113" s="6">
        <f t="shared" si="99"/>
        <v>0.05</v>
      </c>
      <c r="I113" s="26">
        <f t="shared" si="48"/>
        <v>-0.14437095526227425</v>
      </c>
      <c r="J113" s="30">
        <f t="shared" si="106"/>
        <v>0.296330048929624</v>
      </c>
      <c r="K113" s="27">
        <f t="shared" si="78"/>
        <v>490000000</v>
      </c>
      <c r="L113" s="28">
        <f t="shared" si="50"/>
        <v>0</v>
      </c>
      <c r="M113" s="28">
        <f t="shared" si="79"/>
        <v>15000000</v>
      </c>
      <c r="N113" s="28">
        <f t="shared" si="52"/>
        <v>525000</v>
      </c>
      <c r="O113" s="28">
        <f t="shared" si="107"/>
        <v>15000000</v>
      </c>
      <c r="P113" s="28">
        <f t="shared" si="54"/>
        <v>600000</v>
      </c>
      <c r="Q113" s="28">
        <f t="shared" si="108"/>
        <v>35985442.04388487</v>
      </c>
      <c r="R113" s="28">
        <f t="shared" si="56"/>
        <v>1619344.8919748194</v>
      </c>
      <c r="S113" s="28">
        <f t="shared" si="109"/>
        <v>0</v>
      </c>
      <c r="T113" s="28">
        <f t="shared" si="58"/>
        <v>0</v>
      </c>
      <c r="U113" s="28">
        <f t="shared" si="110"/>
        <v>0</v>
      </c>
      <c r="V113" s="28">
        <f t="shared" si="60"/>
        <v>0</v>
      </c>
      <c r="W113" s="4">
        <f t="shared" si="111"/>
        <v>555985442.0438849</v>
      </c>
      <c r="X113" s="24">
        <f t="shared" si="112"/>
        <v>2744344.8919748194</v>
      </c>
      <c r="Y113" s="27">
        <f t="shared" si="113"/>
        <v>0</v>
      </c>
      <c r="Z113" s="28">
        <f t="shared" si="64"/>
        <v>0</v>
      </c>
      <c r="AA113" s="28">
        <f t="shared" si="100"/>
        <v>0</v>
      </c>
      <c r="AB113" s="28">
        <f t="shared" si="114"/>
        <v>0</v>
      </c>
      <c r="AC113" s="28">
        <f t="shared" si="66"/>
        <v>0</v>
      </c>
      <c r="AD113" s="28">
        <f t="shared" si="101"/>
        <v>0</v>
      </c>
      <c r="AE113" s="28">
        <f t="shared" si="115"/>
        <v>0</v>
      </c>
      <c r="AF113" s="28">
        <f t="shared" si="68"/>
        <v>0</v>
      </c>
      <c r="AG113" s="28">
        <f t="shared" si="102"/>
        <v>0</v>
      </c>
      <c r="AH113" s="28">
        <f t="shared" si="116"/>
        <v>4014557.9561151266</v>
      </c>
      <c r="AI113" s="28">
        <f t="shared" si="70"/>
        <v>180655.1080251807</v>
      </c>
      <c r="AJ113" s="28">
        <f t="shared" si="103"/>
        <v>248276.33848852184</v>
      </c>
      <c r="AK113" s="28">
        <f t="shared" si="117"/>
        <v>24000000</v>
      </c>
      <c r="AL113" s="28">
        <f t="shared" si="72"/>
        <v>1200000</v>
      </c>
      <c r="AM113" s="28">
        <f t="shared" si="104"/>
        <v>1364256.0971496524</v>
      </c>
      <c r="AN113" s="28">
        <f t="shared" si="118"/>
        <v>0</v>
      </c>
      <c r="AO113" s="28">
        <f t="shared" si="74"/>
        <v>0</v>
      </c>
      <c r="AP113" s="28">
        <f t="shared" si="105"/>
        <v>0</v>
      </c>
      <c r="AQ113" s="4">
        <f t="shared" si="119"/>
        <v>28014557.956115127</v>
      </c>
      <c r="AR113" s="24">
        <f t="shared" si="120"/>
        <v>1380655.1080251806</v>
      </c>
      <c r="AS113" s="24">
        <f t="shared" si="121"/>
        <v>1612532.4356381742</v>
      </c>
    </row>
    <row r="114" spans="2:45" ht="12.75">
      <c r="B114" s="33">
        <f t="shared" si="47"/>
        <v>585</v>
      </c>
      <c r="C114" s="23">
        <f t="shared" si="122"/>
        <v>585000000</v>
      </c>
      <c r="D114" s="24">
        <f t="shared" si="95"/>
        <v>-1176687.1352002337</v>
      </c>
      <c r="E114" s="24">
        <f t="shared" si="96"/>
        <v>4175000</v>
      </c>
      <c r="F114" s="25">
        <f t="shared" si="97"/>
        <v>556937471.9103984</v>
      </c>
      <c r="G114" s="83">
        <f t="shared" si="98"/>
        <v>0</v>
      </c>
      <c r="H114" s="6">
        <f t="shared" si="99"/>
        <v>0.05</v>
      </c>
      <c r="I114" s="26">
        <f t="shared" si="48"/>
        <v>-0.14437095526227425</v>
      </c>
      <c r="J114" s="30">
        <f t="shared" si="106"/>
        <v>0.296330048929624</v>
      </c>
      <c r="K114" s="27">
        <f t="shared" si="78"/>
        <v>490000000</v>
      </c>
      <c r="L114" s="28">
        <f t="shared" si="50"/>
        <v>0</v>
      </c>
      <c r="M114" s="28">
        <f t="shared" si="79"/>
        <v>15000000</v>
      </c>
      <c r="N114" s="28">
        <f t="shared" si="52"/>
        <v>525000</v>
      </c>
      <c r="O114" s="28">
        <f t="shared" si="107"/>
        <v>15000000</v>
      </c>
      <c r="P114" s="28">
        <f t="shared" si="54"/>
        <v>600000</v>
      </c>
      <c r="Q114" s="28">
        <f t="shared" si="108"/>
        <v>36937471.910398364</v>
      </c>
      <c r="R114" s="28">
        <f t="shared" si="56"/>
        <v>1662186.2359679262</v>
      </c>
      <c r="S114" s="28">
        <f t="shared" si="109"/>
        <v>0</v>
      </c>
      <c r="T114" s="28">
        <f t="shared" si="58"/>
        <v>0</v>
      </c>
      <c r="U114" s="28">
        <f t="shared" si="110"/>
        <v>0</v>
      </c>
      <c r="V114" s="28">
        <f t="shared" si="60"/>
        <v>0</v>
      </c>
      <c r="W114" s="4">
        <f t="shared" si="111"/>
        <v>556937471.9103984</v>
      </c>
      <c r="X114" s="24">
        <f t="shared" si="112"/>
        <v>2787186.235967926</v>
      </c>
      <c r="Y114" s="27">
        <f t="shared" si="113"/>
        <v>0</v>
      </c>
      <c r="Z114" s="28">
        <f t="shared" si="64"/>
        <v>0</v>
      </c>
      <c r="AA114" s="28">
        <f t="shared" si="100"/>
        <v>0</v>
      </c>
      <c r="AB114" s="28">
        <f t="shared" si="114"/>
        <v>0</v>
      </c>
      <c r="AC114" s="28">
        <f t="shared" si="66"/>
        <v>0</v>
      </c>
      <c r="AD114" s="28">
        <f t="shared" si="101"/>
        <v>0</v>
      </c>
      <c r="AE114" s="28">
        <f t="shared" si="115"/>
        <v>0</v>
      </c>
      <c r="AF114" s="28">
        <f t="shared" si="68"/>
        <v>0</v>
      </c>
      <c r="AG114" s="28">
        <f t="shared" si="102"/>
        <v>0</v>
      </c>
      <c r="AH114" s="28">
        <f t="shared" si="116"/>
        <v>3062528.089601636</v>
      </c>
      <c r="AI114" s="28">
        <f t="shared" si="70"/>
        <v>137813.7640320736</v>
      </c>
      <c r="AJ114" s="28">
        <f t="shared" si="103"/>
        <v>189398.99957013773</v>
      </c>
      <c r="AK114" s="28">
        <f t="shared" si="117"/>
        <v>25000000</v>
      </c>
      <c r="AL114" s="28">
        <f t="shared" si="72"/>
        <v>1250000</v>
      </c>
      <c r="AM114" s="28">
        <f t="shared" si="104"/>
        <v>1421100.1011975547</v>
      </c>
      <c r="AN114" s="28">
        <f t="shared" si="118"/>
        <v>0</v>
      </c>
      <c r="AO114" s="28">
        <f t="shared" si="74"/>
        <v>0</v>
      </c>
      <c r="AP114" s="28">
        <f t="shared" si="105"/>
        <v>0</v>
      </c>
      <c r="AQ114" s="4">
        <f t="shared" si="119"/>
        <v>28062528.089601636</v>
      </c>
      <c r="AR114" s="24">
        <f t="shared" si="120"/>
        <v>1387813.7640320736</v>
      </c>
      <c r="AS114" s="24">
        <f t="shared" si="121"/>
        <v>1610499.1007676926</v>
      </c>
    </row>
    <row r="115" spans="2:45" ht="12.75">
      <c r="B115" s="33">
        <f aca="true" t="shared" si="123" ref="B115:B178">C115/1000000</f>
        <v>586</v>
      </c>
      <c r="C115" s="23">
        <f t="shared" si="122"/>
        <v>586000000</v>
      </c>
      <c r="D115" s="24">
        <f t="shared" si="95"/>
        <v>-1221561.814063823</v>
      </c>
      <c r="E115" s="24">
        <f t="shared" si="96"/>
        <v>4225000</v>
      </c>
      <c r="F115" s="25">
        <f t="shared" si="97"/>
        <v>557889501.7769119</v>
      </c>
      <c r="G115" s="83">
        <f t="shared" si="98"/>
        <v>0</v>
      </c>
      <c r="H115" s="6">
        <f t="shared" si="99"/>
        <v>0.05</v>
      </c>
      <c r="I115" s="26">
        <f aca="true" t="shared" si="124" ref="I115:I178">-H115/$H$4</f>
        <v>-0.14437095526227425</v>
      </c>
      <c r="J115" s="30">
        <f t="shared" si="106"/>
        <v>0.296330048929624</v>
      </c>
      <c r="K115" s="27">
        <f t="shared" si="78"/>
        <v>490000000</v>
      </c>
      <c r="L115" s="28">
        <f aca="true" t="shared" si="125" ref="L115:L178">K115*$F$4</f>
        <v>0</v>
      </c>
      <c r="M115" s="28">
        <f t="shared" si="79"/>
        <v>15000000</v>
      </c>
      <c r="N115" s="28">
        <f aca="true" t="shared" si="126" ref="N115:N178">M115*$F$5</f>
        <v>525000</v>
      </c>
      <c r="O115" s="28">
        <f t="shared" si="107"/>
        <v>15000000</v>
      </c>
      <c r="P115" s="28">
        <f aca="true" t="shared" si="127" ref="P115:P178">O115*$F$6</f>
        <v>600000</v>
      </c>
      <c r="Q115" s="28">
        <f t="shared" si="108"/>
        <v>37889501.776911855</v>
      </c>
      <c r="R115" s="28">
        <f aca="true" t="shared" si="128" ref="R115:R178">Q115*$F$7</f>
        <v>1705027.5799610333</v>
      </c>
      <c r="S115" s="28">
        <f t="shared" si="109"/>
        <v>0</v>
      </c>
      <c r="T115" s="28">
        <f aca="true" t="shared" si="129" ref="T115:T178">S115*$F$8</f>
        <v>0</v>
      </c>
      <c r="U115" s="28">
        <f t="shared" si="110"/>
        <v>0</v>
      </c>
      <c r="V115" s="28">
        <f aca="true" t="shared" si="130" ref="V115:V178">U115*$F$9</f>
        <v>0</v>
      </c>
      <c r="W115" s="4">
        <f t="shared" si="111"/>
        <v>557889501.7769119</v>
      </c>
      <c r="X115" s="24">
        <f t="shared" si="112"/>
        <v>2830027.5799610335</v>
      </c>
      <c r="Y115" s="27">
        <f t="shared" si="113"/>
        <v>0</v>
      </c>
      <c r="Z115" s="28">
        <f aca="true" t="shared" si="131" ref="Z115:Z178">Y115*$F$4</f>
        <v>0</v>
      </c>
      <c r="AA115" s="28">
        <f t="shared" si="100"/>
        <v>0</v>
      </c>
      <c r="AB115" s="28">
        <f t="shared" si="114"/>
        <v>0</v>
      </c>
      <c r="AC115" s="28">
        <f aca="true" t="shared" si="132" ref="AC115:AC178">AB115*$F$5</f>
        <v>0</v>
      </c>
      <c r="AD115" s="28">
        <f t="shared" si="101"/>
        <v>0</v>
      </c>
      <c r="AE115" s="28">
        <f t="shared" si="115"/>
        <v>0</v>
      </c>
      <c r="AF115" s="28">
        <f aca="true" t="shared" si="133" ref="AF115:AF178">AE115*$F$6</f>
        <v>0</v>
      </c>
      <c r="AG115" s="28">
        <f t="shared" si="102"/>
        <v>0</v>
      </c>
      <c r="AH115" s="28">
        <f t="shared" si="116"/>
        <v>2110498.2230881453</v>
      </c>
      <c r="AI115" s="28">
        <f aca="true" t="shared" si="134" ref="AI115:AI178">AH115*$F$7</f>
        <v>94972.42003896653</v>
      </c>
      <c r="AJ115" s="28">
        <f t="shared" si="103"/>
        <v>130521.66065175364</v>
      </c>
      <c r="AK115" s="28">
        <f t="shared" si="117"/>
        <v>26000000</v>
      </c>
      <c r="AL115" s="28">
        <f aca="true" t="shared" si="135" ref="AL115:AL178">AK115*$F$8</f>
        <v>1300000</v>
      </c>
      <c r="AM115" s="28">
        <f t="shared" si="104"/>
        <v>1477944.1052454568</v>
      </c>
      <c r="AN115" s="28">
        <f t="shared" si="118"/>
        <v>0</v>
      </c>
      <c r="AO115" s="28">
        <f aca="true" t="shared" si="136" ref="AO115:AO178">AN115*$F$9</f>
        <v>0</v>
      </c>
      <c r="AP115" s="28">
        <f t="shared" si="105"/>
        <v>0</v>
      </c>
      <c r="AQ115" s="4">
        <f t="shared" si="119"/>
        <v>28110498.223088145</v>
      </c>
      <c r="AR115" s="24">
        <f t="shared" si="120"/>
        <v>1394972.4200389665</v>
      </c>
      <c r="AS115" s="24">
        <f t="shared" si="121"/>
        <v>1608465.7658972105</v>
      </c>
    </row>
    <row r="116" spans="2:45" ht="12.75">
      <c r="B116" s="33">
        <f t="shared" si="123"/>
        <v>587</v>
      </c>
      <c r="C116" s="23">
        <f t="shared" si="122"/>
        <v>587000000</v>
      </c>
      <c r="D116" s="24">
        <f t="shared" si="95"/>
        <v>-1266436.4929274118</v>
      </c>
      <c r="E116" s="24">
        <f t="shared" si="96"/>
        <v>4275000</v>
      </c>
      <c r="F116" s="25">
        <f t="shared" si="97"/>
        <v>558841531.6434253</v>
      </c>
      <c r="G116" s="83">
        <f t="shared" si="98"/>
        <v>0</v>
      </c>
      <c r="H116" s="6">
        <f t="shared" si="99"/>
        <v>0.05</v>
      </c>
      <c r="I116" s="26">
        <f t="shared" si="124"/>
        <v>-0.14437095526227425</v>
      </c>
      <c r="J116" s="30">
        <f t="shared" si="106"/>
        <v>0.296330048929624</v>
      </c>
      <c r="K116" s="27">
        <f t="shared" si="78"/>
        <v>490000000</v>
      </c>
      <c r="L116" s="28">
        <f t="shared" si="125"/>
        <v>0</v>
      </c>
      <c r="M116" s="28">
        <f t="shared" si="79"/>
        <v>15000000</v>
      </c>
      <c r="N116" s="28">
        <f t="shared" si="126"/>
        <v>525000</v>
      </c>
      <c r="O116" s="28">
        <f t="shared" si="107"/>
        <v>15000000</v>
      </c>
      <c r="P116" s="28">
        <f t="shared" si="127"/>
        <v>600000</v>
      </c>
      <c r="Q116" s="28">
        <f t="shared" si="108"/>
        <v>38841531.643425345</v>
      </c>
      <c r="R116" s="28">
        <f t="shared" si="128"/>
        <v>1747868.9239541404</v>
      </c>
      <c r="S116" s="28">
        <f t="shared" si="109"/>
        <v>0</v>
      </c>
      <c r="T116" s="28">
        <f t="shared" si="129"/>
        <v>0</v>
      </c>
      <c r="U116" s="28">
        <f t="shared" si="110"/>
        <v>0</v>
      </c>
      <c r="V116" s="28">
        <f t="shared" si="130"/>
        <v>0</v>
      </c>
      <c r="W116" s="4">
        <f t="shared" si="111"/>
        <v>558841531.6434253</v>
      </c>
      <c r="X116" s="24">
        <f t="shared" si="112"/>
        <v>2872868.9239541404</v>
      </c>
      <c r="Y116" s="27">
        <f t="shared" si="113"/>
        <v>0</v>
      </c>
      <c r="Z116" s="28">
        <f t="shared" si="131"/>
        <v>0</v>
      </c>
      <c r="AA116" s="28">
        <f t="shared" si="100"/>
        <v>0</v>
      </c>
      <c r="AB116" s="28">
        <f t="shared" si="114"/>
        <v>0</v>
      </c>
      <c r="AC116" s="28">
        <f t="shared" si="132"/>
        <v>0</v>
      </c>
      <c r="AD116" s="28">
        <f t="shared" si="101"/>
        <v>0</v>
      </c>
      <c r="AE116" s="28">
        <f t="shared" si="115"/>
        <v>0</v>
      </c>
      <c r="AF116" s="28">
        <f t="shared" si="133"/>
        <v>0</v>
      </c>
      <c r="AG116" s="28">
        <f t="shared" si="102"/>
        <v>0</v>
      </c>
      <c r="AH116" s="28">
        <f t="shared" si="116"/>
        <v>1158468.3565746546</v>
      </c>
      <c r="AI116" s="28">
        <f t="shared" si="134"/>
        <v>52131.07604585945</v>
      </c>
      <c r="AJ116" s="28">
        <f t="shared" si="103"/>
        <v>71644.32173336954</v>
      </c>
      <c r="AK116" s="28">
        <f t="shared" si="117"/>
        <v>27000000</v>
      </c>
      <c r="AL116" s="28">
        <f t="shared" si="135"/>
        <v>1350000</v>
      </c>
      <c r="AM116" s="28">
        <f t="shared" si="104"/>
        <v>1534788.109293359</v>
      </c>
      <c r="AN116" s="28">
        <f t="shared" si="118"/>
        <v>0</v>
      </c>
      <c r="AO116" s="28">
        <f t="shared" si="136"/>
        <v>0</v>
      </c>
      <c r="AP116" s="28">
        <f t="shared" si="105"/>
        <v>0</v>
      </c>
      <c r="AQ116" s="4">
        <f t="shared" si="119"/>
        <v>28158468.356574655</v>
      </c>
      <c r="AR116" s="24">
        <f t="shared" si="120"/>
        <v>1402131.0760458594</v>
      </c>
      <c r="AS116" s="24">
        <f t="shared" si="121"/>
        <v>1606432.4310267286</v>
      </c>
    </row>
    <row r="117" spans="2:45" ht="12.75">
      <c r="B117" s="33">
        <f t="shared" si="123"/>
        <v>588</v>
      </c>
      <c r="C117" s="23">
        <f t="shared" si="122"/>
        <v>588000000</v>
      </c>
      <c r="D117" s="24">
        <f t="shared" si="95"/>
        <v>-1311311.1717910008</v>
      </c>
      <c r="E117" s="24">
        <f t="shared" si="96"/>
        <v>4325000</v>
      </c>
      <c r="F117" s="25">
        <f t="shared" si="97"/>
        <v>559793561.5099388</v>
      </c>
      <c r="G117" s="83">
        <f t="shared" si="98"/>
        <v>0</v>
      </c>
      <c r="H117" s="6">
        <f t="shared" si="99"/>
        <v>0.05</v>
      </c>
      <c r="I117" s="26">
        <f t="shared" si="124"/>
        <v>-0.14437095526227425</v>
      </c>
      <c r="J117" s="30">
        <f t="shared" si="106"/>
        <v>0.296330048929624</v>
      </c>
      <c r="K117" s="27">
        <f t="shared" si="78"/>
        <v>490000000</v>
      </c>
      <c r="L117" s="28">
        <f t="shared" si="125"/>
        <v>0</v>
      </c>
      <c r="M117" s="28">
        <f t="shared" si="79"/>
        <v>15000000</v>
      </c>
      <c r="N117" s="28">
        <f t="shared" si="126"/>
        <v>525000</v>
      </c>
      <c r="O117" s="28">
        <f t="shared" si="107"/>
        <v>15000000</v>
      </c>
      <c r="P117" s="28">
        <f t="shared" si="127"/>
        <v>600000</v>
      </c>
      <c r="Q117" s="28">
        <f t="shared" si="108"/>
        <v>39793561.509938836</v>
      </c>
      <c r="R117" s="28">
        <f t="shared" si="128"/>
        <v>1790710.2679472475</v>
      </c>
      <c r="S117" s="28">
        <f t="shared" si="109"/>
        <v>0</v>
      </c>
      <c r="T117" s="28">
        <f t="shared" si="129"/>
        <v>0</v>
      </c>
      <c r="U117" s="28">
        <f t="shared" si="110"/>
        <v>0</v>
      </c>
      <c r="V117" s="28">
        <f t="shared" si="130"/>
        <v>0</v>
      </c>
      <c r="W117" s="4">
        <f t="shared" si="111"/>
        <v>559793561.5099388</v>
      </c>
      <c r="X117" s="24">
        <f t="shared" si="112"/>
        <v>2915710.2679472473</v>
      </c>
      <c r="Y117" s="27">
        <f t="shared" si="113"/>
        <v>0</v>
      </c>
      <c r="Z117" s="28">
        <f t="shared" si="131"/>
        <v>0</v>
      </c>
      <c r="AA117" s="28">
        <f t="shared" si="100"/>
        <v>0</v>
      </c>
      <c r="AB117" s="28">
        <f t="shared" si="114"/>
        <v>0</v>
      </c>
      <c r="AC117" s="28">
        <f t="shared" si="132"/>
        <v>0</v>
      </c>
      <c r="AD117" s="28">
        <f t="shared" si="101"/>
        <v>0</v>
      </c>
      <c r="AE117" s="28">
        <f t="shared" si="115"/>
        <v>0</v>
      </c>
      <c r="AF117" s="28">
        <f t="shared" si="133"/>
        <v>0</v>
      </c>
      <c r="AG117" s="28">
        <f t="shared" si="102"/>
        <v>0</v>
      </c>
      <c r="AH117" s="28">
        <f t="shared" si="116"/>
        <v>206438.4900611639</v>
      </c>
      <c r="AI117" s="28">
        <f t="shared" si="134"/>
        <v>9289.732052752375</v>
      </c>
      <c r="AJ117" s="28">
        <f t="shared" si="103"/>
        <v>12766.982814985437</v>
      </c>
      <c r="AK117" s="28">
        <f t="shared" si="117"/>
        <v>28000000</v>
      </c>
      <c r="AL117" s="28">
        <f t="shared" si="135"/>
        <v>1400000</v>
      </c>
      <c r="AM117" s="28">
        <f t="shared" si="104"/>
        <v>1591632.1133412612</v>
      </c>
      <c r="AN117" s="28">
        <f t="shared" si="118"/>
        <v>0</v>
      </c>
      <c r="AO117" s="28">
        <f t="shared" si="136"/>
        <v>0</v>
      </c>
      <c r="AP117" s="28">
        <f t="shared" si="105"/>
        <v>0</v>
      </c>
      <c r="AQ117" s="4">
        <f t="shared" si="119"/>
        <v>28206438.490061164</v>
      </c>
      <c r="AR117" s="24">
        <f t="shared" si="120"/>
        <v>1409289.7320527523</v>
      </c>
      <c r="AS117" s="24">
        <f t="shared" si="121"/>
        <v>1604399.0961562465</v>
      </c>
    </row>
    <row r="118" spans="2:45" ht="12.75">
      <c r="B118" s="33">
        <f t="shared" si="123"/>
        <v>589</v>
      </c>
      <c r="C118" s="23">
        <f t="shared" si="122"/>
        <v>589000000</v>
      </c>
      <c r="D118" s="24">
        <f t="shared" si="95"/>
        <v>-1356185.85065459</v>
      </c>
      <c r="E118" s="24">
        <f t="shared" si="96"/>
        <v>4375000</v>
      </c>
      <c r="F118" s="25">
        <f t="shared" si="97"/>
        <v>560745591.3764523</v>
      </c>
      <c r="G118" s="83">
        <f t="shared" si="98"/>
        <v>0</v>
      </c>
      <c r="H118" s="6">
        <f t="shared" si="99"/>
        <v>0.05</v>
      </c>
      <c r="I118" s="26">
        <f t="shared" si="124"/>
        <v>-0.14437095526227425</v>
      </c>
      <c r="J118" s="30">
        <f t="shared" si="106"/>
        <v>0.296330048929624</v>
      </c>
      <c r="K118" s="27">
        <f t="shared" si="78"/>
        <v>490000000</v>
      </c>
      <c r="L118" s="28">
        <f t="shared" si="125"/>
        <v>0</v>
      </c>
      <c r="M118" s="28">
        <f t="shared" si="79"/>
        <v>15000000</v>
      </c>
      <c r="N118" s="28">
        <f t="shared" si="126"/>
        <v>525000</v>
      </c>
      <c r="O118" s="28">
        <f t="shared" si="107"/>
        <v>15000000</v>
      </c>
      <c r="P118" s="28">
        <f t="shared" si="127"/>
        <v>600000</v>
      </c>
      <c r="Q118" s="28">
        <f t="shared" si="108"/>
        <v>40000000</v>
      </c>
      <c r="R118" s="28">
        <f t="shared" si="128"/>
        <v>1800000</v>
      </c>
      <c r="S118" s="28">
        <f t="shared" si="109"/>
        <v>745591.3764523268</v>
      </c>
      <c r="T118" s="28">
        <f t="shared" si="129"/>
        <v>37279.56882261634</v>
      </c>
      <c r="U118" s="28">
        <f t="shared" si="110"/>
        <v>0</v>
      </c>
      <c r="V118" s="28">
        <f t="shared" si="130"/>
        <v>0</v>
      </c>
      <c r="W118" s="4">
        <f t="shared" si="111"/>
        <v>560745591.3764523</v>
      </c>
      <c r="X118" s="24">
        <f t="shared" si="112"/>
        <v>2962279.5688226162</v>
      </c>
      <c r="Y118" s="27">
        <f t="shared" si="113"/>
        <v>0</v>
      </c>
      <c r="Z118" s="28">
        <f t="shared" si="131"/>
        <v>0</v>
      </c>
      <c r="AA118" s="28">
        <f t="shared" si="100"/>
        <v>0</v>
      </c>
      <c r="AB118" s="28">
        <f t="shared" si="114"/>
        <v>0</v>
      </c>
      <c r="AC118" s="28">
        <f t="shared" si="132"/>
        <v>0</v>
      </c>
      <c r="AD118" s="28">
        <f t="shared" si="101"/>
        <v>0</v>
      </c>
      <c r="AE118" s="28">
        <f t="shared" si="115"/>
        <v>0</v>
      </c>
      <c r="AF118" s="28">
        <f t="shared" si="133"/>
        <v>0</v>
      </c>
      <c r="AG118" s="28">
        <f t="shared" si="102"/>
        <v>0</v>
      </c>
      <c r="AH118" s="28">
        <f t="shared" si="116"/>
        <v>0</v>
      </c>
      <c r="AI118" s="28">
        <f t="shared" si="134"/>
        <v>0</v>
      </c>
      <c r="AJ118" s="28">
        <f t="shared" si="103"/>
        <v>0</v>
      </c>
      <c r="AK118" s="28">
        <f t="shared" si="117"/>
        <v>28254408.623547673</v>
      </c>
      <c r="AL118" s="28">
        <f t="shared" si="135"/>
        <v>1412720.4311773838</v>
      </c>
      <c r="AM118" s="28">
        <f t="shared" si="104"/>
        <v>1606093.7181680263</v>
      </c>
      <c r="AN118" s="28">
        <f t="shared" si="118"/>
        <v>0</v>
      </c>
      <c r="AO118" s="28">
        <f t="shared" si="136"/>
        <v>0</v>
      </c>
      <c r="AP118" s="28">
        <f t="shared" si="105"/>
        <v>0</v>
      </c>
      <c r="AQ118" s="4">
        <f t="shared" si="119"/>
        <v>28254408.623547673</v>
      </c>
      <c r="AR118" s="24">
        <f t="shared" si="120"/>
        <v>1412720.4311773838</v>
      </c>
      <c r="AS118" s="24">
        <f t="shared" si="121"/>
        <v>1606093.7181680263</v>
      </c>
    </row>
    <row r="119" spans="2:45" ht="12.75">
      <c r="B119" s="33">
        <f t="shared" si="123"/>
        <v>590</v>
      </c>
      <c r="C119" s="23">
        <f t="shared" si="122"/>
        <v>590000000</v>
      </c>
      <c r="D119" s="24">
        <f t="shared" si="95"/>
        <v>-1401060.529518179</v>
      </c>
      <c r="E119" s="24">
        <f t="shared" si="96"/>
        <v>4425000</v>
      </c>
      <c r="F119" s="25">
        <f t="shared" si="97"/>
        <v>561697621.2429658</v>
      </c>
      <c r="G119" s="83">
        <f t="shared" si="98"/>
        <v>0</v>
      </c>
      <c r="H119" s="6">
        <f t="shared" si="99"/>
        <v>0.05</v>
      </c>
      <c r="I119" s="26">
        <f t="shared" si="124"/>
        <v>-0.14437095526227425</v>
      </c>
      <c r="J119" s="30">
        <f t="shared" si="106"/>
        <v>0.296330048929624</v>
      </c>
      <c r="K119" s="27">
        <f t="shared" si="78"/>
        <v>490000000</v>
      </c>
      <c r="L119" s="28">
        <f t="shared" si="125"/>
        <v>0</v>
      </c>
      <c r="M119" s="28">
        <f t="shared" si="79"/>
        <v>15000000</v>
      </c>
      <c r="N119" s="28">
        <f t="shared" si="126"/>
        <v>525000</v>
      </c>
      <c r="O119" s="28">
        <f t="shared" si="107"/>
        <v>15000000</v>
      </c>
      <c r="P119" s="28">
        <f t="shared" si="127"/>
        <v>600000</v>
      </c>
      <c r="Q119" s="28">
        <f t="shared" si="108"/>
        <v>40000000</v>
      </c>
      <c r="R119" s="28">
        <f t="shared" si="128"/>
        <v>1800000</v>
      </c>
      <c r="S119" s="28">
        <f t="shared" si="109"/>
        <v>1697621.2429658175</v>
      </c>
      <c r="T119" s="28">
        <f t="shared" si="129"/>
        <v>84881.06214829088</v>
      </c>
      <c r="U119" s="28">
        <f t="shared" si="110"/>
        <v>0</v>
      </c>
      <c r="V119" s="28">
        <f t="shared" si="130"/>
        <v>0</v>
      </c>
      <c r="W119" s="4">
        <f t="shared" si="111"/>
        <v>561697621.2429658</v>
      </c>
      <c r="X119" s="24">
        <f t="shared" si="112"/>
        <v>3009881.0621482907</v>
      </c>
      <c r="Y119" s="27">
        <f t="shared" si="113"/>
        <v>0</v>
      </c>
      <c r="Z119" s="28">
        <f t="shared" si="131"/>
        <v>0</v>
      </c>
      <c r="AA119" s="28">
        <f t="shared" si="100"/>
        <v>0</v>
      </c>
      <c r="AB119" s="28">
        <f t="shared" si="114"/>
        <v>0</v>
      </c>
      <c r="AC119" s="28">
        <f t="shared" si="132"/>
        <v>0</v>
      </c>
      <c r="AD119" s="28">
        <f t="shared" si="101"/>
        <v>0</v>
      </c>
      <c r="AE119" s="28">
        <f t="shared" si="115"/>
        <v>0</v>
      </c>
      <c r="AF119" s="28">
        <f t="shared" si="133"/>
        <v>0</v>
      </c>
      <c r="AG119" s="28">
        <f t="shared" si="102"/>
        <v>0</v>
      </c>
      <c r="AH119" s="28">
        <f t="shared" si="116"/>
        <v>0</v>
      </c>
      <c r="AI119" s="28">
        <f t="shared" si="134"/>
        <v>0</v>
      </c>
      <c r="AJ119" s="28">
        <f t="shared" si="103"/>
        <v>0</v>
      </c>
      <c r="AK119" s="28">
        <f t="shared" si="117"/>
        <v>28302378.757034183</v>
      </c>
      <c r="AL119" s="28">
        <f t="shared" si="135"/>
        <v>1415118.9378517093</v>
      </c>
      <c r="AM119" s="28">
        <f t="shared" si="104"/>
        <v>1608820.5326301118</v>
      </c>
      <c r="AN119" s="28">
        <f t="shared" si="118"/>
        <v>0</v>
      </c>
      <c r="AO119" s="28">
        <f t="shared" si="136"/>
        <v>0</v>
      </c>
      <c r="AP119" s="28">
        <f t="shared" si="105"/>
        <v>0</v>
      </c>
      <c r="AQ119" s="4">
        <f t="shared" si="119"/>
        <v>28302378.757034183</v>
      </c>
      <c r="AR119" s="24">
        <f t="shared" si="120"/>
        <v>1415118.9378517093</v>
      </c>
      <c r="AS119" s="24">
        <f t="shared" si="121"/>
        <v>1608820.5326301118</v>
      </c>
    </row>
    <row r="120" spans="2:45" ht="12.75">
      <c r="B120" s="33">
        <f t="shared" si="123"/>
        <v>591</v>
      </c>
      <c r="C120" s="23">
        <f t="shared" si="122"/>
        <v>591000000</v>
      </c>
      <c r="D120" s="24">
        <f t="shared" si="95"/>
        <v>-1445935.208381768</v>
      </c>
      <c r="E120" s="24">
        <f t="shared" si="96"/>
        <v>4475000</v>
      </c>
      <c r="F120" s="25">
        <f t="shared" si="97"/>
        <v>562649651.1094793</v>
      </c>
      <c r="G120" s="83">
        <f t="shared" si="98"/>
        <v>0</v>
      </c>
      <c r="H120" s="6">
        <f t="shared" si="99"/>
        <v>0.05</v>
      </c>
      <c r="I120" s="26">
        <f t="shared" si="124"/>
        <v>-0.14437095526227425</v>
      </c>
      <c r="J120" s="30">
        <f t="shared" si="106"/>
        <v>0.296330048929624</v>
      </c>
      <c r="K120" s="27">
        <f t="shared" si="78"/>
        <v>490000000</v>
      </c>
      <c r="L120" s="28">
        <f t="shared" si="125"/>
        <v>0</v>
      </c>
      <c r="M120" s="28">
        <f t="shared" si="79"/>
        <v>15000000</v>
      </c>
      <c r="N120" s="28">
        <f t="shared" si="126"/>
        <v>525000</v>
      </c>
      <c r="O120" s="28">
        <f t="shared" si="107"/>
        <v>15000000</v>
      </c>
      <c r="P120" s="28">
        <f t="shared" si="127"/>
        <v>600000</v>
      </c>
      <c r="Q120" s="28">
        <f t="shared" si="108"/>
        <v>40000000</v>
      </c>
      <c r="R120" s="28">
        <f t="shared" si="128"/>
        <v>1800000</v>
      </c>
      <c r="S120" s="28">
        <f t="shared" si="109"/>
        <v>2649651.109479308</v>
      </c>
      <c r="T120" s="28">
        <f t="shared" si="129"/>
        <v>132482.55547396542</v>
      </c>
      <c r="U120" s="28">
        <f t="shared" si="110"/>
        <v>0</v>
      </c>
      <c r="V120" s="28">
        <f t="shared" si="130"/>
        <v>0</v>
      </c>
      <c r="W120" s="4">
        <f t="shared" si="111"/>
        <v>562649651.1094793</v>
      </c>
      <c r="X120" s="24">
        <f t="shared" si="112"/>
        <v>3057482.5554739656</v>
      </c>
      <c r="Y120" s="27">
        <f t="shared" si="113"/>
        <v>0</v>
      </c>
      <c r="Z120" s="28">
        <f t="shared" si="131"/>
        <v>0</v>
      </c>
      <c r="AA120" s="28">
        <f t="shared" si="100"/>
        <v>0</v>
      </c>
      <c r="AB120" s="28">
        <f t="shared" si="114"/>
        <v>0</v>
      </c>
      <c r="AC120" s="28">
        <f t="shared" si="132"/>
        <v>0</v>
      </c>
      <c r="AD120" s="28">
        <f t="shared" si="101"/>
        <v>0</v>
      </c>
      <c r="AE120" s="28">
        <f t="shared" si="115"/>
        <v>0</v>
      </c>
      <c r="AF120" s="28">
        <f t="shared" si="133"/>
        <v>0</v>
      </c>
      <c r="AG120" s="28">
        <f t="shared" si="102"/>
        <v>0</v>
      </c>
      <c r="AH120" s="28">
        <f t="shared" si="116"/>
        <v>0</v>
      </c>
      <c r="AI120" s="28">
        <f t="shared" si="134"/>
        <v>0</v>
      </c>
      <c r="AJ120" s="28">
        <f t="shared" si="103"/>
        <v>0</v>
      </c>
      <c r="AK120" s="28">
        <f t="shared" si="117"/>
        <v>28350348.890520692</v>
      </c>
      <c r="AL120" s="28">
        <f t="shared" si="135"/>
        <v>1417517.4445260346</v>
      </c>
      <c r="AM120" s="28">
        <f t="shared" si="104"/>
        <v>1611547.3470921975</v>
      </c>
      <c r="AN120" s="28">
        <f t="shared" si="118"/>
        <v>0</v>
      </c>
      <c r="AO120" s="28">
        <f t="shared" si="136"/>
        <v>0</v>
      </c>
      <c r="AP120" s="28">
        <f t="shared" si="105"/>
        <v>0</v>
      </c>
      <c r="AQ120" s="4">
        <f t="shared" si="119"/>
        <v>28350348.890520692</v>
      </c>
      <c r="AR120" s="24">
        <f t="shared" si="120"/>
        <v>1417517.4445260346</v>
      </c>
      <c r="AS120" s="24">
        <f t="shared" si="121"/>
        <v>1611547.3470921975</v>
      </c>
    </row>
    <row r="121" spans="2:45" ht="12.75">
      <c r="B121" s="33">
        <f t="shared" si="123"/>
        <v>592</v>
      </c>
      <c r="C121" s="23">
        <f t="shared" si="122"/>
        <v>592000000</v>
      </c>
      <c r="D121" s="24">
        <f t="shared" si="95"/>
        <v>-1490809.887245357</v>
      </c>
      <c r="E121" s="24">
        <f t="shared" si="96"/>
        <v>4525000</v>
      </c>
      <c r="F121" s="25">
        <f t="shared" si="97"/>
        <v>563601680.9759928</v>
      </c>
      <c r="G121" s="83">
        <f t="shared" si="98"/>
        <v>0</v>
      </c>
      <c r="H121" s="6">
        <f t="shared" si="99"/>
        <v>0.05</v>
      </c>
      <c r="I121" s="26">
        <f t="shared" si="124"/>
        <v>-0.14437095526227425</v>
      </c>
      <c r="J121" s="30">
        <f t="shared" si="106"/>
        <v>0.296330048929624</v>
      </c>
      <c r="K121" s="27">
        <f t="shared" si="78"/>
        <v>490000000</v>
      </c>
      <c r="L121" s="28">
        <f t="shared" si="125"/>
        <v>0</v>
      </c>
      <c r="M121" s="28">
        <f t="shared" si="79"/>
        <v>15000000</v>
      </c>
      <c r="N121" s="28">
        <f t="shared" si="126"/>
        <v>525000</v>
      </c>
      <c r="O121" s="28">
        <f t="shared" si="107"/>
        <v>15000000</v>
      </c>
      <c r="P121" s="28">
        <f t="shared" si="127"/>
        <v>600000</v>
      </c>
      <c r="Q121" s="28">
        <f t="shared" si="108"/>
        <v>40000000</v>
      </c>
      <c r="R121" s="28">
        <f t="shared" si="128"/>
        <v>1800000</v>
      </c>
      <c r="S121" s="28">
        <f t="shared" si="109"/>
        <v>3601680.975992799</v>
      </c>
      <c r="T121" s="28">
        <f t="shared" si="129"/>
        <v>180084.04879963995</v>
      </c>
      <c r="U121" s="28">
        <f t="shared" si="110"/>
        <v>0</v>
      </c>
      <c r="V121" s="28">
        <f t="shared" si="130"/>
        <v>0</v>
      </c>
      <c r="W121" s="4">
        <f t="shared" si="111"/>
        <v>563601680.9759928</v>
      </c>
      <c r="X121" s="24">
        <f t="shared" si="112"/>
        <v>3105084.04879964</v>
      </c>
      <c r="Y121" s="27">
        <f t="shared" si="113"/>
        <v>0</v>
      </c>
      <c r="Z121" s="28">
        <f t="shared" si="131"/>
        <v>0</v>
      </c>
      <c r="AA121" s="28">
        <f t="shared" si="100"/>
        <v>0</v>
      </c>
      <c r="AB121" s="28">
        <f t="shared" si="114"/>
        <v>0</v>
      </c>
      <c r="AC121" s="28">
        <f t="shared" si="132"/>
        <v>0</v>
      </c>
      <c r="AD121" s="28">
        <f t="shared" si="101"/>
        <v>0</v>
      </c>
      <c r="AE121" s="28">
        <f t="shared" si="115"/>
        <v>0</v>
      </c>
      <c r="AF121" s="28">
        <f t="shared" si="133"/>
        <v>0</v>
      </c>
      <c r="AG121" s="28">
        <f t="shared" si="102"/>
        <v>0</v>
      </c>
      <c r="AH121" s="28">
        <f t="shared" si="116"/>
        <v>0</v>
      </c>
      <c r="AI121" s="28">
        <f t="shared" si="134"/>
        <v>0</v>
      </c>
      <c r="AJ121" s="28">
        <f t="shared" si="103"/>
        <v>0</v>
      </c>
      <c r="AK121" s="28">
        <f t="shared" si="117"/>
        <v>28398319.0240072</v>
      </c>
      <c r="AL121" s="28">
        <f t="shared" si="135"/>
        <v>1419915.9512003602</v>
      </c>
      <c r="AM121" s="28">
        <f t="shared" si="104"/>
        <v>1614274.161554283</v>
      </c>
      <c r="AN121" s="28">
        <f t="shared" si="118"/>
        <v>0</v>
      </c>
      <c r="AO121" s="28">
        <f t="shared" si="136"/>
        <v>0</v>
      </c>
      <c r="AP121" s="28">
        <f t="shared" si="105"/>
        <v>0</v>
      </c>
      <c r="AQ121" s="4">
        <f t="shared" si="119"/>
        <v>28398319.0240072</v>
      </c>
      <c r="AR121" s="24">
        <f t="shared" si="120"/>
        <v>1419915.9512003602</v>
      </c>
      <c r="AS121" s="24">
        <f t="shared" si="121"/>
        <v>1614274.161554283</v>
      </c>
    </row>
    <row r="122" spans="2:45" ht="12.75">
      <c r="B122" s="33">
        <f t="shared" si="123"/>
        <v>593</v>
      </c>
      <c r="C122" s="23">
        <f t="shared" si="122"/>
        <v>593000000</v>
      </c>
      <c r="D122" s="24">
        <f t="shared" si="95"/>
        <v>-1535684.566108946</v>
      </c>
      <c r="E122" s="24">
        <f t="shared" si="96"/>
        <v>4575000</v>
      </c>
      <c r="F122" s="25">
        <f t="shared" si="97"/>
        <v>564553710.8425063</v>
      </c>
      <c r="G122" s="83">
        <f t="shared" si="98"/>
        <v>0</v>
      </c>
      <c r="H122" s="6">
        <f t="shared" si="99"/>
        <v>0.05</v>
      </c>
      <c r="I122" s="26">
        <f t="shared" si="124"/>
        <v>-0.14437095526227425</v>
      </c>
      <c r="J122" s="30">
        <f t="shared" si="106"/>
        <v>0.296330048929624</v>
      </c>
      <c r="K122" s="27">
        <f t="shared" si="78"/>
        <v>490000000</v>
      </c>
      <c r="L122" s="28">
        <f t="shared" si="125"/>
        <v>0</v>
      </c>
      <c r="M122" s="28">
        <f t="shared" si="79"/>
        <v>15000000</v>
      </c>
      <c r="N122" s="28">
        <f t="shared" si="126"/>
        <v>525000</v>
      </c>
      <c r="O122" s="28">
        <f t="shared" si="107"/>
        <v>15000000</v>
      </c>
      <c r="P122" s="28">
        <f t="shared" si="127"/>
        <v>600000</v>
      </c>
      <c r="Q122" s="28">
        <f t="shared" si="108"/>
        <v>40000000</v>
      </c>
      <c r="R122" s="28">
        <f t="shared" si="128"/>
        <v>1800000</v>
      </c>
      <c r="S122" s="28">
        <f t="shared" si="109"/>
        <v>4553710.8425062895</v>
      </c>
      <c r="T122" s="28">
        <f t="shared" si="129"/>
        <v>227685.54212531447</v>
      </c>
      <c r="U122" s="28">
        <f t="shared" si="110"/>
        <v>0</v>
      </c>
      <c r="V122" s="28">
        <f t="shared" si="130"/>
        <v>0</v>
      </c>
      <c r="W122" s="4">
        <f t="shared" si="111"/>
        <v>564553710.8425063</v>
      </c>
      <c r="X122" s="24">
        <f t="shared" si="112"/>
        <v>3152685.5421253145</v>
      </c>
      <c r="Y122" s="27">
        <f t="shared" si="113"/>
        <v>0</v>
      </c>
      <c r="Z122" s="28">
        <f t="shared" si="131"/>
        <v>0</v>
      </c>
      <c r="AA122" s="28">
        <f t="shared" si="100"/>
        <v>0</v>
      </c>
      <c r="AB122" s="28">
        <f t="shared" si="114"/>
        <v>0</v>
      </c>
      <c r="AC122" s="28">
        <f t="shared" si="132"/>
        <v>0</v>
      </c>
      <c r="AD122" s="28">
        <f t="shared" si="101"/>
        <v>0</v>
      </c>
      <c r="AE122" s="28">
        <f t="shared" si="115"/>
        <v>0</v>
      </c>
      <c r="AF122" s="28">
        <f t="shared" si="133"/>
        <v>0</v>
      </c>
      <c r="AG122" s="28">
        <f t="shared" si="102"/>
        <v>0</v>
      </c>
      <c r="AH122" s="28">
        <f t="shared" si="116"/>
        <v>0</v>
      </c>
      <c r="AI122" s="28">
        <f t="shared" si="134"/>
        <v>0</v>
      </c>
      <c r="AJ122" s="28">
        <f t="shared" si="103"/>
        <v>0</v>
      </c>
      <c r="AK122" s="28">
        <f t="shared" si="117"/>
        <v>28446289.15749371</v>
      </c>
      <c r="AL122" s="28">
        <f t="shared" si="135"/>
        <v>1422314.4578746855</v>
      </c>
      <c r="AM122" s="28">
        <f t="shared" si="104"/>
        <v>1617000.9760163685</v>
      </c>
      <c r="AN122" s="28">
        <f t="shared" si="118"/>
        <v>0</v>
      </c>
      <c r="AO122" s="28">
        <f t="shared" si="136"/>
        <v>0</v>
      </c>
      <c r="AP122" s="28">
        <f t="shared" si="105"/>
        <v>0</v>
      </c>
      <c r="AQ122" s="4">
        <f t="shared" si="119"/>
        <v>28446289.15749371</v>
      </c>
      <c r="AR122" s="24">
        <f t="shared" si="120"/>
        <v>1422314.4578746855</v>
      </c>
      <c r="AS122" s="24">
        <f t="shared" si="121"/>
        <v>1617000.9760163685</v>
      </c>
    </row>
    <row r="123" spans="2:45" ht="12.75">
      <c r="B123" s="33">
        <f t="shared" si="123"/>
        <v>594</v>
      </c>
      <c r="C123" s="23">
        <f t="shared" si="122"/>
        <v>594000000</v>
      </c>
      <c r="D123" s="24">
        <f t="shared" si="95"/>
        <v>-1580559.244972535</v>
      </c>
      <c r="E123" s="24">
        <f t="shared" si="96"/>
        <v>4625000</v>
      </c>
      <c r="F123" s="25">
        <f t="shared" si="97"/>
        <v>565505740.7090198</v>
      </c>
      <c r="G123" s="83">
        <f t="shared" si="98"/>
        <v>0</v>
      </c>
      <c r="H123" s="6">
        <f t="shared" si="99"/>
        <v>0.05</v>
      </c>
      <c r="I123" s="26">
        <f t="shared" si="124"/>
        <v>-0.14437095526227425</v>
      </c>
      <c r="J123" s="30">
        <f t="shared" si="106"/>
        <v>0.296330048929624</v>
      </c>
      <c r="K123" s="27">
        <f t="shared" si="78"/>
        <v>490000000</v>
      </c>
      <c r="L123" s="28">
        <f t="shared" si="125"/>
        <v>0</v>
      </c>
      <c r="M123" s="28">
        <f t="shared" si="79"/>
        <v>15000000</v>
      </c>
      <c r="N123" s="28">
        <f t="shared" si="126"/>
        <v>525000</v>
      </c>
      <c r="O123" s="28">
        <f t="shared" si="107"/>
        <v>15000000</v>
      </c>
      <c r="P123" s="28">
        <f t="shared" si="127"/>
        <v>600000</v>
      </c>
      <c r="Q123" s="28">
        <f t="shared" si="108"/>
        <v>40000000</v>
      </c>
      <c r="R123" s="28">
        <f t="shared" si="128"/>
        <v>1800000</v>
      </c>
      <c r="S123" s="28">
        <f t="shared" si="109"/>
        <v>5505740.70901978</v>
      </c>
      <c r="T123" s="28">
        <f t="shared" si="129"/>
        <v>275287.03545098903</v>
      </c>
      <c r="U123" s="28">
        <f t="shared" si="110"/>
        <v>0</v>
      </c>
      <c r="V123" s="28">
        <f t="shared" si="130"/>
        <v>0</v>
      </c>
      <c r="W123" s="4">
        <f t="shared" si="111"/>
        <v>565505740.7090198</v>
      </c>
      <c r="X123" s="24">
        <f t="shared" si="112"/>
        <v>3200287.035450989</v>
      </c>
      <c r="Y123" s="27">
        <f t="shared" si="113"/>
        <v>0</v>
      </c>
      <c r="Z123" s="28">
        <f t="shared" si="131"/>
        <v>0</v>
      </c>
      <c r="AA123" s="28">
        <f t="shared" si="100"/>
        <v>0</v>
      </c>
      <c r="AB123" s="28">
        <f t="shared" si="114"/>
        <v>0</v>
      </c>
      <c r="AC123" s="28">
        <f t="shared" si="132"/>
        <v>0</v>
      </c>
      <c r="AD123" s="28">
        <f t="shared" si="101"/>
        <v>0</v>
      </c>
      <c r="AE123" s="28">
        <f t="shared" si="115"/>
        <v>0</v>
      </c>
      <c r="AF123" s="28">
        <f t="shared" si="133"/>
        <v>0</v>
      </c>
      <c r="AG123" s="28">
        <f t="shared" si="102"/>
        <v>0</v>
      </c>
      <c r="AH123" s="28">
        <f t="shared" si="116"/>
        <v>0</v>
      </c>
      <c r="AI123" s="28">
        <f t="shared" si="134"/>
        <v>0</v>
      </c>
      <c r="AJ123" s="28">
        <f t="shared" si="103"/>
        <v>0</v>
      </c>
      <c r="AK123" s="28">
        <f t="shared" si="117"/>
        <v>28494259.29098022</v>
      </c>
      <c r="AL123" s="28">
        <f t="shared" si="135"/>
        <v>1424712.964549011</v>
      </c>
      <c r="AM123" s="28">
        <f t="shared" si="104"/>
        <v>1619727.790478454</v>
      </c>
      <c r="AN123" s="28">
        <f t="shared" si="118"/>
        <v>0</v>
      </c>
      <c r="AO123" s="28">
        <f t="shared" si="136"/>
        <v>0</v>
      </c>
      <c r="AP123" s="28">
        <f t="shared" si="105"/>
        <v>0</v>
      </c>
      <c r="AQ123" s="4">
        <f t="shared" si="119"/>
        <v>28494259.29098022</v>
      </c>
      <c r="AR123" s="24">
        <f t="shared" si="120"/>
        <v>1424712.964549011</v>
      </c>
      <c r="AS123" s="24">
        <f t="shared" si="121"/>
        <v>1619727.790478454</v>
      </c>
    </row>
    <row r="124" spans="2:45" ht="12.75">
      <c r="B124" s="33">
        <f t="shared" si="123"/>
        <v>595</v>
      </c>
      <c r="C124" s="23">
        <f t="shared" si="122"/>
        <v>595000000</v>
      </c>
      <c r="D124" s="24">
        <f t="shared" si="95"/>
        <v>-1625433.9238361365</v>
      </c>
      <c r="E124" s="24">
        <f t="shared" si="96"/>
        <v>4675000</v>
      </c>
      <c r="F124" s="25">
        <f t="shared" si="97"/>
        <v>566457770.5755334</v>
      </c>
      <c r="G124" s="83">
        <f t="shared" si="98"/>
        <v>0</v>
      </c>
      <c r="H124" s="6">
        <f t="shared" si="99"/>
        <v>0.05</v>
      </c>
      <c r="I124" s="26">
        <f t="shared" si="124"/>
        <v>-0.14437095526227425</v>
      </c>
      <c r="J124" s="30">
        <f t="shared" si="106"/>
        <v>0.296330048929624</v>
      </c>
      <c r="K124" s="27">
        <f t="shared" si="78"/>
        <v>490000000</v>
      </c>
      <c r="L124" s="28">
        <f t="shared" si="125"/>
        <v>0</v>
      </c>
      <c r="M124" s="28">
        <f t="shared" si="79"/>
        <v>15000000</v>
      </c>
      <c r="N124" s="28">
        <f t="shared" si="126"/>
        <v>525000</v>
      </c>
      <c r="O124" s="28">
        <f t="shared" si="107"/>
        <v>15000000</v>
      </c>
      <c r="P124" s="28">
        <f t="shared" si="127"/>
        <v>600000</v>
      </c>
      <c r="Q124" s="28">
        <f t="shared" si="108"/>
        <v>40000000</v>
      </c>
      <c r="R124" s="28">
        <f t="shared" si="128"/>
        <v>1800000</v>
      </c>
      <c r="S124" s="28">
        <f t="shared" si="109"/>
        <v>6457770.57553339</v>
      </c>
      <c r="T124" s="28">
        <f t="shared" si="129"/>
        <v>322888.5287766695</v>
      </c>
      <c r="U124" s="28">
        <f t="shared" si="110"/>
        <v>0</v>
      </c>
      <c r="V124" s="28">
        <f t="shared" si="130"/>
        <v>0</v>
      </c>
      <c r="W124" s="4">
        <f t="shared" si="111"/>
        <v>566457770.5755334</v>
      </c>
      <c r="X124" s="24">
        <f t="shared" si="112"/>
        <v>3247888.5287766694</v>
      </c>
      <c r="Y124" s="27">
        <f t="shared" si="113"/>
        <v>0</v>
      </c>
      <c r="Z124" s="28">
        <f t="shared" si="131"/>
        <v>0</v>
      </c>
      <c r="AA124" s="28">
        <f t="shared" si="100"/>
        <v>0</v>
      </c>
      <c r="AB124" s="28">
        <f t="shared" si="114"/>
        <v>0</v>
      </c>
      <c r="AC124" s="28">
        <f t="shared" si="132"/>
        <v>0</v>
      </c>
      <c r="AD124" s="28">
        <f t="shared" si="101"/>
        <v>0</v>
      </c>
      <c r="AE124" s="28">
        <f t="shared" si="115"/>
        <v>0</v>
      </c>
      <c r="AF124" s="28">
        <f t="shared" si="133"/>
        <v>0</v>
      </c>
      <c r="AG124" s="28">
        <f t="shared" si="102"/>
        <v>0</v>
      </c>
      <c r="AH124" s="28">
        <f t="shared" si="116"/>
        <v>0</v>
      </c>
      <c r="AI124" s="28">
        <f t="shared" si="134"/>
        <v>0</v>
      </c>
      <c r="AJ124" s="28">
        <f t="shared" si="103"/>
        <v>0</v>
      </c>
      <c r="AK124" s="28">
        <f t="shared" si="117"/>
        <v>28542229.42446661</v>
      </c>
      <c r="AL124" s="28">
        <f t="shared" si="135"/>
        <v>1427111.4712233306</v>
      </c>
      <c r="AM124" s="28">
        <f t="shared" si="104"/>
        <v>1622454.604940533</v>
      </c>
      <c r="AN124" s="28">
        <f t="shared" si="118"/>
        <v>0</v>
      </c>
      <c r="AO124" s="28">
        <f t="shared" si="136"/>
        <v>0</v>
      </c>
      <c r="AP124" s="28">
        <f t="shared" si="105"/>
        <v>0</v>
      </c>
      <c r="AQ124" s="4">
        <f t="shared" si="119"/>
        <v>28542229.42446661</v>
      </c>
      <c r="AR124" s="24">
        <f t="shared" si="120"/>
        <v>1427111.4712233306</v>
      </c>
      <c r="AS124" s="24">
        <f t="shared" si="121"/>
        <v>1622454.604940533</v>
      </c>
    </row>
    <row r="125" spans="2:45" ht="12.75">
      <c r="B125" s="33">
        <f t="shared" si="123"/>
        <v>596</v>
      </c>
      <c r="C125" s="23">
        <f t="shared" si="122"/>
        <v>596000000</v>
      </c>
      <c r="D125" s="24">
        <f t="shared" si="95"/>
        <v>-1670308.6026997254</v>
      </c>
      <c r="E125" s="24">
        <f t="shared" si="96"/>
        <v>4725000</v>
      </c>
      <c r="F125" s="25">
        <f t="shared" si="97"/>
        <v>567409800.4420469</v>
      </c>
      <c r="G125" s="83">
        <f t="shared" si="98"/>
        <v>0</v>
      </c>
      <c r="H125" s="6">
        <f t="shared" si="99"/>
        <v>0.05</v>
      </c>
      <c r="I125" s="26">
        <f t="shared" si="124"/>
        <v>-0.14437095526227425</v>
      </c>
      <c r="J125" s="30">
        <f t="shared" si="106"/>
        <v>0.296330048929624</v>
      </c>
      <c r="K125" s="27">
        <f t="shared" si="78"/>
        <v>490000000</v>
      </c>
      <c r="L125" s="28">
        <f t="shared" si="125"/>
        <v>0</v>
      </c>
      <c r="M125" s="28">
        <f t="shared" si="79"/>
        <v>15000000</v>
      </c>
      <c r="N125" s="28">
        <f t="shared" si="126"/>
        <v>525000</v>
      </c>
      <c r="O125" s="28">
        <f t="shared" si="107"/>
        <v>15000000</v>
      </c>
      <c r="P125" s="28">
        <f t="shared" si="127"/>
        <v>600000</v>
      </c>
      <c r="Q125" s="28">
        <f t="shared" si="108"/>
        <v>40000000</v>
      </c>
      <c r="R125" s="28">
        <f t="shared" si="128"/>
        <v>1800000</v>
      </c>
      <c r="S125" s="28">
        <f t="shared" si="109"/>
        <v>7409800.442046881</v>
      </c>
      <c r="T125" s="28">
        <f t="shared" si="129"/>
        <v>370490.0221023441</v>
      </c>
      <c r="U125" s="28">
        <f t="shared" si="110"/>
        <v>0</v>
      </c>
      <c r="V125" s="28">
        <f t="shared" si="130"/>
        <v>0</v>
      </c>
      <c r="W125" s="4">
        <f t="shared" si="111"/>
        <v>567409800.4420469</v>
      </c>
      <c r="X125" s="24">
        <f t="shared" si="112"/>
        <v>3295490.022102344</v>
      </c>
      <c r="Y125" s="27">
        <f t="shared" si="113"/>
        <v>0</v>
      </c>
      <c r="Z125" s="28">
        <f t="shared" si="131"/>
        <v>0</v>
      </c>
      <c r="AA125" s="28">
        <f t="shared" si="100"/>
        <v>0</v>
      </c>
      <c r="AB125" s="28">
        <f t="shared" si="114"/>
        <v>0</v>
      </c>
      <c r="AC125" s="28">
        <f t="shared" si="132"/>
        <v>0</v>
      </c>
      <c r="AD125" s="28">
        <f t="shared" si="101"/>
        <v>0</v>
      </c>
      <c r="AE125" s="28">
        <f t="shared" si="115"/>
        <v>0</v>
      </c>
      <c r="AF125" s="28">
        <f t="shared" si="133"/>
        <v>0</v>
      </c>
      <c r="AG125" s="28">
        <f t="shared" si="102"/>
        <v>0</v>
      </c>
      <c r="AH125" s="28">
        <f t="shared" si="116"/>
        <v>0</v>
      </c>
      <c r="AI125" s="28">
        <f t="shared" si="134"/>
        <v>0</v>
      </c>
      <c r="AJ125" s="28">
        <f t="shared" si="103"/>
        <v>0</v>
      </c>
      <c r="AK125" s="28">
        <f t="shared" si="117"/>
        <v>28590199.55795312</v>
      </c>
      <c r="AL125" s="28">
        <f t="shared" si="135"/>
        <v>1429509.9778976562</v>
      </c>
      <c r="AM125" s="28">
        <f t="shared" si="104"/>
        <v>1625181.4194026184</v>
      </c>
      <c r="AN125" s="28">
        <f t="shared" si="118"/>
        <v>0</v>
      </c>
      <c r="AO125" s="28">
        <f t="shared" si="136"/>
        <v>0</v>
      </c>
      <c r="AP125" s="28">
        <f t="shared" si="105"/>
        <v>0</v>
      </c>
      <c r="AQ125" s="4">
        <f t="shared" si="119"/>
        <v>28590199.55795312</v>
      </c>
      <c r="AR125" s="24">
        <f t="shared" si="120"/>
        <v>1429509.9778976562</v>
      </c>
      <c r="AS125" s="24">
        <f t="shared" si="121"/>
        <v>1625181.4194026184</v>
      </c>
    </row>
    <row r="126" spans="2:45" ht="12.75">
      <c r="B126" s="33">
        <f t="shared" si="123"/>
        <v>597</v>
      </c>
      <c r="C126" s="23">
        <f t="shared" si="122"/>
        <v>597000000</v>
      </c>
      <c r="D126" s="24">
        <f t="shared" si="95"/>
        <v>-1715183.2815633148</v>
      </c>
      <c r="E126" s="24">
        <f t="shared" si="96"/>
        <v>4775000</v>
      </c>
      <c r="F126" s="25">
        <f t="shared" si="97"/>
        <v>568361830.3085604</v>
      </c>
      <c r="G126" s="83">
        <f t="shared" si="98"/>
        <v>0</v>
      </c>
      <c r="H126" s="6">
        <f t="shared" si="99"/>
        <v>0.05</v>
      </c>
      <c r="I126" s="26">
        <f t="shared" si="124"/>
        <v>-0.14437095526227425</v>
      </c>
      <c r="J126" s="30">
        <f t="shared" si="106"/>
        <v>0.296330048929624</v>
      </c>
      <c r="K126" s="27">
        <f t="shared" si="78"/>
        <v>490000000</v>
      </c>
      <c r="L126" s="28">
        <f t="shared" si="125"/>
        <v>0</v>
      </c>
      <c r="M126" s="28">
        <f t="shared" si="79"/>
        <v>15000000</v>
      </c>
      <c r="N126" s="28">
        <f t="shared" si="126"/>
        <v>525000</v>
      </c>
      <c r="O126" s="28">
        <f t="shared" si="107"/>
        <v>15000000</v>
      </c>
      <c r="P126" s="28">
        <f t="shared" si="127"/>
        <v>600000</v>
      </c>
      <c r="Q126" s="28">
        <f t="shared" si="108"/>
        <v>40000000</v>
      </c>
      <c r="R126" s="28">
        <f t="shared" si="128"/>
        <v>1800000</v>
      </c>
      <c r="S126" s="28">
        <f t="shared" si="109"/>
        <v>8361830.308560371</v>
      </c>
      <c r="T126" s="28">
        <f t="shared" si="129"/>
        <v>418091.5154280186</v>
      </c>
      <c r="U126" s="28">
        <f t="shared" si="110"/>
        <v>0</v>
      </c>
      <c r="V126" s="28">
        <f t="shared" si="130"/>
        <v>0</v>
      </c>
      <c r="W126" s="4">
        <f t="shared" si="111"/>
        <v>568361830.3085604</v>
      </c>
      <c r="X126" s="24">
        <f t="shared" si="112"/>
        <v>3343091.5154280188</v>
      </c>
      <c r="Y126" s="27">
        <f t="shared" si="113"/>
        <v>0</v>
      </c>
      <c r="Z126" s="28">
        <f t="shared" si="131"/>
        <v>0</v>
      </c>
      <c r="AA126" s="28">
        <f t="shared" si="100"/>
        <v>0</v>
      </c>
      <c r="AB126" s="28">
        <f t="shared" si="114"/>
        <v>0</v>
      </c>
      <c r="AC126" s="28">
        <f t="shared" si="132"/>
        <v>0</v>
      </c>
      <c r="AD126" s="28">
        <f t="shared" si="101"/>
        <v>0</v>
      </c>
      <c r="AE126" s="28">
        <f t="shared" si="115"/>
        <v>0</v>
      </c>
      <c r="AF126" s="28">
        <f t="shared" si="133"/>
        <v>0</v>
      </c>
      <c r="AG126" s="28">
        <f t="shared" si="102"/>
        <v>0</v>
      </c>
      <c r="AH126" s="28">
        <f t="shared" si="116"/>
        <v>0</v>
      </c>
      <c r="AI126" s="28">
        <f t="shared" si="134"/>
        <v>0</v>
      </c>
      <c r="AJ126" s="28">
        <f t="shared" si="103"/>
        <v>0</v>
      </c>
      <c r="AK126" s="28">
        <f t="shared" si="117"/>
        <v>28638169.69143963</v>
      </c>
      <c r="AL126" s="28">
        <f t="shared" si="135"/>
        <v>1431908.4845719815</v>
      </c>
      <c r="AM126" s="28">
        <f t="shared" si="104"/>
        <v>1627908.233864704</v>
      </c>
      <c r="AN126" s="28">
        <f t="shared" si="118"/>
        <v>0</v>
      </c>
      <c r="AO126" s="28">
        <f t="shared" si="136"/>
        <v>0</v>
      </c>
      <c r="AP126" s="28">
        <f t="shared" si="105"/>
        <v>0</v>
      </c>
      <c r="AQ126" s="4">
        <f t="shared" si="119"/>
        <v>28638169.69143963</v>
      </c>
      <c r="AR126" s="24">
        <f t="shared" si="120"/>
        <v>1431908.4845719815</v>
      </c>
      <c r="AS126" s="24">
        <f t="shared" si="121"/>
        <v>1627908.233864704</v>
      </c>
    </row>
    <row r="127" spans="2:45" ht="12.75">
      <c r="B127" s="33">
        <f t="shared" si="123"/>
        <v>598</v>
      </c>
      <c r="C127" s="23">
        <f t="shared" si="122"/>
        <v>598000000</v>
      </c>
      <c r="D127" s="24">
        <f t="shared" si="95"/>
        <v>-1760057.9604269038</v>
      </c>
      <c r="E127" s="24">
        <f t="shared" si="96"/>
        <v>4825000</v>
      </c>
      <c r="F127" s="25">
        <f t="shared" si="97"/>
        <v>569313860.1750739</v>
      </c>
      <c r="G127" s="83">
        <f t="shared" si="98"/>
        <v>0</v>
      </c>
      <c r="H127" s="6">
        <f t="shared" si="99"/>
        <v>0.05</v>
      </c>
      <c r="I127" s="26">
        <f t="shared" si="124"/>
        <v>-0.14437095526227425</v>
      </c>
      <c r="J127" s="30">
        <f t="shared" si="106"/>
        <v>0.296330048929624</v>
      </c>
      <c r="K127" s="27">
        <f t="shared" si="78"/>
        <v>490000000</v>
      </c>
      <c r="L127" s="28">
        <f t="shared" si="125"/>
        <v>0</v>
      </c>
      <c r="M127" s="28">
        <f t="shared" si="79"/>
        <v>15000000</v>
      </c>
      <c r="N127" s="28">
        <f t="shared" si="126"/>
        <v>525000</v>
      </c>
      <c r="O127" s="28">
        <f t="shared" si="107"/>
        <v>15000000</v>
      </c>
      <c r="P127" s="28">
        <f t="shared" si="127"/>
        <v>600000</v>
      </c>
      <c r="Q127" s="28">
        <f t="shared" si="108"/>
        <v>40000000</v>
      </c>
      <c r="R127" s="28">
        <f t="shared" si="128"/>
        <v>1800000</v>
      </c>
      <c r="S127" s="28">
        <f t="shared" si="109"/>
        <v>9313860.175073862</v>
      </c>
      <c r="T127" s="28">
        <f t="shared" si="129"/>
        <v>465693.00875369314</v>
      </c>
      <c r="U127" s="28">
        <f t="shared" si="110"/>
        <v>0</v>
      </c>
      <c r="V127" s="28">
        <f t="shared" si="130"/>
        <v>0</v>
      </c>
      <c r="W127" s="4">
        <f t="shared" si="111"/>
        <v>569313860.1750739</v>
      </c>
      <c r="X127" s="24">
        <f t="shared" si="112"/>
        <v>3390693.008753693</v>
      </c>
      <c r="Y127" s="27">
        <f t="shared" si="113"/>
        <v>0</v>
      </c>
      <c r="Z127" s="28">
        <f t="shared" si="131"/>
        <v>0</v>
      </c>
      <c r="AA127" s="28">
        <f t="shared" si="100"/>
        <v>0</v>
      </c>
      <c r="AB127" s="28">
        <f t="shared" si="114"/>
        <v>0</v>
      </c>
      <c r="AC127" s="28">
        <f t="shared" si="132"/>
        <v>0</v>
      </c>
      <c r="AD127" s="28">
        <f t="shared" si="101"/>
        <v>0</v>
      </c>
      <c r="AE127" s="28">
        <f t="shared" si="115"/>
        <v>0</v>
      </c>
      <c r="AF127" s="28">
        <f t="shared" si="133"/>
        <v>0</v>
      </c>
      <c r="AG127" s="28">
        <f t="shared" si="102"/>
        <v>0</v>
      </c>
      <c r="AH127" s="28">
        <f t="shared" si="116"/>
        <v>0</v>
      </c>
      <c r="AI127" s="28">
        <f t="shared" si="134"/>
        <v>0</v>
      </c>
      <c r="AJ127" s="28">
        <f t="shared" si="103"/>
        <v>0</v>
      </c>
      <c r="AK127" s="28">
        <f t="shared" si="117"/>
        <v>28686139.824926138</v>
      </c>
      <c r="AL127" s="28">
        <f t="shared" si="135"/>
        <v>1434306.991246307</v>
      </c>
      <c r="AM127" s="28">
        <f t="shared" si="104"/>
        <v>1630635.0483267894</v>
      </c>
      <c r="AN127" s="28">
        <f t="shared" si="118"/>
        <v>0</v>
      </c>
      <c r="AO127" s="28">
        <f t="shared" si="136"/>
        <v>0</v>
      </c>
      <c r="AP127" s="28">
        <f t="shared" si="105"/>
        <v>0</v>
      </c>
      <c r="AQ127" s="4">
        <f t="shared" si="119"/>
        <v>28686139.824926138</v>
      </c>
      <c r="AR127" s="24">
        <f t="shared" si="120"/>
        <v>1434306.991246307</v>
      </c>
      <c r="AS127" s="24">
        <f t="shared" si="121"/>
        <v>1630635.0483267894</v>
      </c>
    </row>
    <row r="128" spans="2:45" ht="12.75">
      <c r="B128" s="33">
        <f t="shared" si="123"/>
        <v>599</v>
      </c>
      <c r="C128" s="23">
        <f t="shared" si="122"/>
        <v>599000000</v>
      </c>
      <c r="D128" s="24">
        <f t="shared" si="95"/>
        <v>-1804932.6392904925</v>
      </c>
      <c r="E128" s="24">
        <f t="shared" si="96"/>
        <v>4875000</v>
      </c>
      <c r="F128" s="25">
        <f t="shared" si="97"/>
        <v>570265890.0415874</v>
      </c>
      <c r="G128" s="83">
        <f t="shared" si="98"/>
        <v>0</v>
      </c>
      <c r="H128" s="6">
        <f t="shared" si="99"/>
        <v>0.05</v>
      </c>
      <c r="I128" s="26">
        <f t="shared" si="124"/>
        <v>-0.14437095526227425</v>
      </c>
      <c r="J128" s="30">
        <f t="shared" si="106"/>
        <v>0.296330048929624</v>
      </c>
      <c r="K128" s="27">
        <f t="shared" si="78"/>
        <v>490000000</v>
      </c>
      <c r="L128" s="28">
        <f t="shared" si="125"/>
        <v>0</v>
      </c>
      <c r="M128" s="28">
        <f t="shared" si="79"/>
        <v>15000000</v>
      </c>
      <c r="N128" s="28">
        <f t="shared" si="126"/>
        <v>525000</v>
      </c>
      <c r="O128" s="28">
        <f t="shared" si="107"/>
        <v>15000000</v>
      </c>
      <c r="P128" s="28">
        <f t="shared" si="127"/>
        <v>600000</v>
      </c>
      <c r="Q128" s="28">
        <f t="shared" si="108"/>
        <v>40000000</v>
      </c>
      <c r="R128" s="28">
        <f t="shared" si="128"/>
        <v>1800000</v>
      </c>
      <c r="S128" s="28">
        <f t="shared" si="109"/>
        <v>10265890.041587353</v>
      </c>
      <c r="T128" s="28">
        <f t="shared" si="129"/>
        <v>513294.50207936764</v>
      </c>
      <c r="U128" s="28">
        <f t="shared" si="110"/>
        <v>0</v>
      </c>
      <c r="V128" s="28">
        <f t="shared" si="130"/>
        <v>0</v>
      </c>
      <c r="W128" s="4">
        <f t="shared" si="111"/>
        <v>570265890.0415874</v>
      </c>
      <c r="X128" s="24">
        <f t="shared" si="112"/>
        <v>3438294.5020793676</v>
      </c>
      <c r="Y128" s="27">
        <f t="shared" si="113"/>
        <v>0</v>
      </c>
      <c r="Z128" s="28">
        <f t="shared" si="131"/>
        <v>0</v>
      </c>
      <c r="AA128" s="28">
        <f t="shared" si="100"/>
        <v>0</v>
      </c>
      <c r="AB128" s="28">
        <f t="shared" si="114"/>
        <v>0</v>
      </c>
      <c r="AC128" s="28">
        <f t="shared" si="132"/>
        <v>0</v>
      </c>
      <c r="AD128" s="28">
        <f t="shared" si="101"/>
        <v>0</v>
      </c>
      <c r="AE128" s="28">
        <f t="shared" si="115"/>
        <v>0</v>
      </c>
      <c r="AF128" s="28">
        <f t="shared" si="133"/>
        <v>0</v>
      </c>
      <c r="AG128" s="28">
        <f t="shared" si="102"/>
        <v>0</v>
      </c>
      <c r="AH128" s="28">
        <f t="shared" si="116"/>
        <v>0</v>
      </c>
      <c r="AI128" s="28">
        <f t="shared" si="134"/>
        <v>0</v>
      </c>
      <c r="AJ128" s="28">
        <f t="shared" si="103"/>
        <v>0</v>
      </c>
      <c r="AK128" s="28">
        <f t="shared" si="117"/>
        <v>28734109.958412647</v>
      </c>
      <c r="AL128" s="28">
        <f t="shared" si="135"/>
        <v>1436705.4979206324</v>
      </c>
      <c r="AM128" s="28">
        <f t="shared" si="104"/>
        <v>1633361.8627888751</v>
      </c>
      <c r="AN128" s="28">
        <f t="shared" si="118"/>
        <v>0</v>
      </c>
      <c r="AO128" s="28">
        <f t="shared" si="136"/>
        <v>0</v>
      </c>
      <c r="AP128" s="28">
        <f t="shared" si="105"/>
        <v>0</v>
      </c>
      <c r="AQ128" s="4">
        <f t="shared" si="119"/>
        <v>28734109.958412647</v>
      </c>
      <c r="AR128" s="24">
        <f t="shared" si="120"/>
        <v>1436705.4979206324</v>
      </c>
      <c r="AS128" s="24">
        <f t="shared" si="121"/>
        <v>1633361.8627888751</v>
      </c>
    </row>
    <row r="129" spans="2:45" ht="12.75">
      <c r="B129" s="33">
        <f t="shared" si="123"/>
        <v>600</v>
      </c>
      <c r="C129" s="23">
        <f t="shared" si="122"/>
        <v>600000000</v>
      </c>
      <c r="D129" s="24">
        <f t="shared" si="95"/>
        <v>-1849807.3181540815</v>
      </c>
      <c r="E129" s="24">
        <f t="shared" si="96"/>
        <v>4925000</v>
      </c>
      <c r="F129" s="25">
        <f t="shared" si="97"/>
        <v>571217919.9081008</v>
      </c>
      <c r="G129" s="83">
        <f t="shared" si="98"/>
        <v>0</v>
      </c>
      <c r="H129" s="6">
        <f t="shared" si="99"/>
        <v>0.05</v>
      </c>
      <c r="I129" s="26">
        <f t="shared" si="124"/>
        <v>-0.14437095526227425</v>
      </c>
      <c r="J129" s="30">
        <f t="shared" si="106"/>
        <v>0.296330048929624</v>
      </c>
      <c r="K129" s="27">
        <f t="shared" si="78"/>
        <v>490000000</v>
      </c>
      <c r="L129" s="28">
        <f t="shared" si="125"/>
        <v>0</v>
      </c>
      <c r="M129" s="28">
        <f t="shared" si="79"/>
        <v>15000000</v>
      </c>
      <c r="N129" s="28">
        <f t="shared" si="126"/>
        <v>525000</v>
      </c>
      <c r="O129" s="28">
        <f t="shared" si="107"/>
        <v>15000000</v>
      </c>
      <c r="P129" s="28">
        <f t="shared" si="127"/>
        <v>600000</v>
      </c>
      <c r="Q129" s="28">
        <f t="shared" si="108"/>
        <v>40000000</v>
      </c>
      <c r="R129" s="28">
        <f t="shared" si="128"/>
        <v>1800000</v>
      </c>
      <c r="S129" s="28">
        <f t="shared" si="109"/>
        <v>11217919.908100843</v>
      </c>
      <c r="T129" s="28">
        <f t="shared" si="129"/>
        <v>560895.9954050422</v>
      </c>
      <c r="U129" s="28">
        <f t="shared" si="110"/>
        <v>0</v>
      </c>
      <c r="V129" s="28">
        <f t="shared" si="130"/>
        <v>0</v>
      </c>
      <c r="W129" s="4">
        <f t="shared" si="111"/>
        <v>571217919.9081008</v>
      </c>
      <c r="X129" s="24">
        <f t="shared" si="112"/>
        <v>3485895.995405042</v>
      </c>
      <c r="Y129" s="27">
        <f t="shared" si="113"/>
        <v>0</v>
      </c>
      <c r="Z129" s="28">
        <f t="shared" si="131"/>
        <v>0</v>
      </c>
      <c r="AA129" s="28">
        <f t="shared" si="100"/>
        <v>0</v>
      </c>
      <c r="AB129" s="28">
        <f t="shared" si="114"/>
        <v>0</v>
      </c>
      <c r="AC129" s="28">
        <f t="shared" si="132"/>
        <v>0</v>
      </c>
      <c r="AD129" s="28">
        <f t="shared" si="101"/>
        <v>0</v>
      </c>
      <c r="AE129" s="28">
        <f t="shared" si="115"/>
        <v>0</v>
      </c>
      <c r="AF129" s="28">
        <f t="shared" si="133"/>
        <v>0</v>
      </c>
      <c r="AG129" s="28">
        <f t="shared" si="102"/>
        <v>0</v>
      </c>
      <c r="AH129" s="28">
        <f t="shared" si="116"/>
        <v>0</v>
      </c>
      <c r="AI129" s="28">
        <f t="shared" si="134"/>
        <v>0</v>
      </c>
      <c r="AJ129" s="28">
        <f t="shared" si="103"/>
        <v>0</v>
      </c>
      <c r="AK129" s="28">
        <f t="shared" si="117"/>
        <v>28782080.091899157</v>
      </c>
      <c r="AL129" s="28">
        <f t="shared" si="135"/>
        <v>1439104.004594958</v>
      </c>
      <c r="AM129" s="28">
        <f t="shared" si="104"/>
        <v>1636088.6772509606</v>
      </c>
      <c r="AN129" s="28">
        <f t="shared" si="118"/>
        <v>0</v>
      </c>
      <c r="AO129" s="28">
        <f t="shared" si="136"/>
        <v>0</v>
      </c>
      <c r="AP129" s="28">
        <f t="shared" si="105"/>
        <v>0</v>
      </c>
      <c r="AQ129" s="4">
        <f t="shared" si="119"/>
        <v>28782080.091899157</v>
      </c>
      <c r="AR129" s="24">
        <f t="shared" si="120"/>
        <v>1439104.004594958</v>
      </c>
      <c r="AS129" s="24">
        <f t="shared" si="121"/>
        <v>1636088.6772509606</v>
      </c>
    </row>
    <row r="130" spans="2:45" ht="12.75">
      <c r="B130" s="33">
        <f t="shared" si="123"/>
        <v>601</v>
      </c>
      <c r="C130" s="23">
        <f t="shared" si="122"/>
        <v>601000000</v>
      </c>
      <c r="D130" s="24">
        <f t="shared" si="95"/>
        <v>-1894681.9970176704</v>
      </c>
      <c r="E130" s="24">
        <f t="shared" si="96"/>
        <v>4975000</v>
      </c>
      <c r="F130" s="25">
        <f t="shared" si="97"/>
        <v>572169949.7746143</v>
      </c>
      <c r="G130" s="83">
        <f t="shared" si="98"/>
        <v>0</v>
      </c>
      <c r="H130" s="6">
        <f t="shared" si="99"/>
        <v>0.05</v>
      </c>
      <c r="I130" s="26">
        <f t="shared" si="124"/>
        <v>-0.14437095526227425</v>
      </c>
      <c r="J130" s="30">
        <f t="shared" si="106"/>
        <v>0.296330048929624</v>
      </c>
      <c r="K130" s="27">
        <f t="shared" si="78"/>
        <v>490000000</v>
      </c>
      <c r="L130" s="28">
        <f t="shared" si="125"/>
        <v>0</v>
      </c>
      <c r="M130" s="28">
        <f t="shared" si="79"/>
        <v>15000000</v>
      </c>
      <c r="N130" s="28">
        <f t="shared" si="126"/>
        <v>525000</v>
      </c>
      <c r="O130" s="28">
        <f t="shared" si="107"/>
        <v>15000000</v>
      </c>
      <c r="P130" s="28">
        <f t="shared" si="127"/>
        <v>600000</v>
      </c>
      <c r="Q130" s="28">
        <f t="shared" si="108"/>
        <v>40000000</v>
      </c>
      <c r="R130" s="28">
        <f t="shared" si="128"/>
        <v>1800000</v>
      </c>
      <c r="S130" s="28">
        <f t="shared" si="109"/>
        <v>12169949.774614334</v>
      </c>
      <c r="T130" s="28">
        <f t="shared" si="129"/>
        <v>608497.4887307168</v>
      </c>
      <c r="U130" s="28">
        <f t="shared" si="110"/>
        <v>0</v>
      </c>
      <c r="V130" s="28">
        <f t="shared" si="130"/>
        <v>0</v>
      </c>
      <c r="W130" s="4">
        <f t="shared" si="111"/>
        <v>572169949.7746143</v>
      </c>
      <c r="X130" s="24">
        <f t="shared" si="112"/>
        <v>3533497.4887307165</v>
      </c>
      <c r="Y130" s="27">
        <f t="shared" si="113"/>
        <v>0</v>
      </c>
      <c r="Z130" s="28">
        <f t="shared" si="131"/>
        <v>0</v>
      </c>
      <c r="AA130" s="28">
        <f t="shared" si="100"/>
        <v>0</v>
      </c>
      <c r="AB130" s="28">
        <f t="shared" si="114"/>
        <v>0</v>
      </c>
      <c r="AC130" s="28">
        <f t="shared" si="132"/>
        <v>0</v>
      </c>
      <c r="AD130" s="28">
        <f t="shared" si="101"/>
        <v>0</v>
      </c>
      <c r="AE130" s="28">
        <f t="shared" si="115"/>
        <v>0</v>
      </c>
      <c r="AF130" s="28">
        <f t="shared" si="133"/>
        <v>0</v>
      </c>
      <c r="AG130" s="28">
        <f t="shared" si="102"/>
        <v>0</v>
      </c>
      <c r="AH130" s="28">
        <f t="shared" si="116"/>
        <v>0</v>
      </c>
      <c r="AI130" s="28">
        <f t="shared" si="134"/>
        <v>0</v>
      </c>
      <c r="AJ130" s="28">
        <f t="shared" si="103"/>
        <v>0</v>
      </c>
      <c r="AK130" s="28">
        <f t="shared" si="117"/>
        <v>28830050.225385666</v>
      </c>
      <c r="AL130" s="28">
        <f t="shared" si="135"/>
        <v>1441502.5112692835</v>
      </c>
      <c r="AM130" s="28">
        <f t="shared" si="104"/>
        <v>1638815.491713046</v>
      </c>
      <c r="AN130" s="28">
        <f t="shared" si="118"/>
        <v>0</v>
      </c>
      <c r="AO130" s="28">
        <f t="shared" si="136"/>
        <v>0</v>
      </c>
      <c r="AP130" s="28">
        <f t="shared" si="105"/>
        <v>0</v>
      </c>
      <c r="AQ130" s="4">
        <f t="shared" si="119"/>
        <v>28830050.225385666</v>
      </c>
      <c r="AR130" s="24">
        <f t="shared" si="120"/>
        <v>1441502.5112692835</v>
      </c>
      <c r="AS130" s="24">
        <f t="shared" si="121"/>
        <v>1638815.491713046</v>
      </c>
    </row>
    <row r="131" spans="2:45" ht="12.75">
      <c r="B131" s="33">
        <f t="shared" si="123"/>
        <v>602</v>
      </c>
      <c r="C131" s="23">
        <f t="shared" si="122"/>
        <v>602000000</v>
      </c>
      <c r="D131" s="24">
        <f t="shared" si="95"/>
        <v>-1939556.6758812598</v>
      </c>
      <c r="E131" s="24">
        <f t="shared" si="96"/>
        <v>5025000</v>
      </c>
      <c r="F131" s="25">
        <f t="shared" si="97"/>
        <v>573121979.6411278</v>
      </c>
      <c r="G131" s="83">
        <f t="shared" si="98"/>
        <v>0</v>
      </c>
      <c r="H131" s="6">
        <f t="shared" si="99"/>
        <v>0.05</v>
      </c>
      <c r="I131" s="26">
        <f t="shared" si="124"/>
        <v>-0.14437095526227425</v>
      </c>
      <c r="J131" s="30">
        <f t="shared" si="106"/>
        <v>0.296330048929624</v>
      </c>
      <c r="K131" s="27">
        <f t="shared" si="78"/>
        <v>490000000</v>
      </c>
      <c r="L131" s="28">
        <f t="shared" si="125"/>
        <v>0</v>
      </c>
      <c r="M131" s="28">
        <f t="shared" si="79"/>
        <v>15000000</v>
      </c>
      <c r="N131" s="28">
        <f t="shared" si="126"/>
        <v>525000</v>
      </c>
      <c r="O131" s="28">
        <f t="shared" si="107"/>
        <v>15000000</v>
      </c>
      <c r="P131" s="28">
        <f t="shared" si="127"/>
        <v>600000</v>
      </c>
      <c r="Q131" s="28">
        <f t="shared" si="108"/>
        <v>40000000</v>
      </c>
      <c r="R131" s="28">
        <f t="shared" si="128"/>
        <v>1800000</v>
      </c>
      <c r="S131" s="28">
        <f t="shared" si="109"/>
        <v>13121979.641127825</v>
      </c>
      <c r="T131" s="28">
        <f t="shared" si="129"/>
        <v>656098.9820563913</v>
      </c>
      <c r="U131" s="28">
        <f t="shared" si="110"/>
        <v>0</v>
      </c>
      <c r="V131" s="28">
        <f t="shared" si="130"/>
        <v>0</v>
      </c>
      <c r="W131" s="4">
        <f t="shared" si="111"/>
        <v>573121979.6411278</v>
      </c>
      <c r="X131" s="24">
        <f t="shared" si="112"/>
        <v>3581098.9820563914</v>
      </c>
      <c r="Y131" s="27">
        <f t="shared" si="113"/>
        <v>0</v>
      </c>
      <c r="Z131" s="28">
        <f t="shared" si="131"/>
        <v>0</v>
      </c>
      <c r="AA131" s="28">
        <f t="shared" si="100"/>
        <v>0</v>
      </c>
      <c r="AB131" s="28">
        <f t="shared" si="114"/>
        <v>0</v>
      </c>
      <c r="AC131" s="28">
        <f t="shared" si="132"/>
        <v>0</v>
      </c>
      <c r="AD131" s="28">
        <f t="shared" si="101"/>
        <v>0</v>
      </c>
      <c r="AE131" s="28">
        <f t="shared" si="115"/>
        <v>0</v>
      </c>
      <c r="AF131" s="28">
        <f t="shared" si="133"/>
        <v>0</v>
      </c>
      <c r="AG131" s="28">
        <f t="shared" si="102"/>
        <v>0</v>
      </c>
      <c r="AH131" s="28">
        <f t="shared" si="116"/>
        <v>0</v>
      </c>
      <c r="AI131" s="28">
        <f t="shared" si="134"/>
        <v>0</v>
      </c>
      <c r="AJ131" s="28">
        <f t="shared" si="103"/>
        <v>0</v>
      </c>
      <c r="AK131" s="28">
        <f t="shared" si="117"/>
        <v>28878020.358872175</v>
      </c>
      <c r="AL131" s="28">
        <f t="shared" si="135"/>
        <v>1443901.0179436088</v>
      </c>
      <c r="AM131" s="28">
        <f t="shared" si="104"/>
        <v>1641542.3061751316</v>
      </c>
      <c r="AN131" s="28">
        <f t="shared" si="118"/>
        <v>0</v>
      </c>
      <c r="AO131" s="28">
        <f t="shared" si="136"/>
        <v>0</v>
      </c>
      <c r="AP131" s="28">
        <f t="shared" si="105"/>
        <v>0</v>
      </c>
      <c r="AQ131" s="4">
        <f t="shared" si="119"/>
        <v>28878020.358872175</v>
      </c>
      <c r="AR131" s="24">
        <f t="shared" si="120"/>
        <v>1443901.0179436088</v>
      </c>
      <c r="AS131" s="24">
        <f t="shared" si="121"/>
        <v>1641542.3061751316</v>
      </c>
    </row>
    <row r="132" spans="2:45" ht="12.75">
      <c r="B132" s="33">
        <f t="shared" si="123"/>
        <v>603</v>
      </c>
      <c r="C132" s="23">
        <f t="shared" si="122"/>
        <v>603000000</v>
      </c>
      <c r="D132" s="24">
        <f t="shared" si="95"/>
        <v>-1984431.3547448486</v>
      </c>
      <c r="E132" s="24">
        <f t="shared" si="96"/>
        <v>5075000</v>
      </c>
      <c r="F132" s="25">
        <f t="shared" si="97"/>
        <v>574074009.5076413</v>
      </c>
      <c r="G132" s="83">
        <f t="shared" si="98"/>
        <v>0</v>
      </c>
      <c r="H132" s="6">
        <f t="shared" si="99"/>
        <v>0.05</v>
      </c>
      <c r="I132" s="26">
        <f t="shared" si="124"/>
        <v>-0.14437095526227425</v>
      </c>
      <c r="J132" s="30">
        <f t="shared" si="106"/>
        <v>0.296330048929624</v>
      </c>
      <c r="K132" s="27">
        <f t="shared" si="78"/>
        <v>490000000</v>
      </c>
      <c r="L132" s="28">
        <f t="shared" si="125"/>
        <v>0</v>
      </c>
      <c r="M132" s="28">
        <f t="shared" si="79"/>
        <v>15000000</v>
      </c>
      <c r="N132" s="28">
        <f t="shared" si="126"/>
        <v>525000</v>
      </c>
      <c r="O132" s="28">
        <f t="shared" si="107"/>
        <v>15000000</v>
      </c>
      <c r="P132" s="28">
        <f t="shared" si="127"/>
        <v>600000</v>
      </c>
      <c r="Q132" s="28">
        <f t="shared" si="108"/>
        <v>40000000</v>
      </c>
      <c r="R132" s="28">
        <f t="shared" si="128"/>
        <v>1800000</v>
      </c>
      <c r="S132" s="28">
        <f t="shared" si="109"/>
        <v>14074009.507641315</v>
      </c>
      <c r="T132" s="28">
        <f t="shared" si="129"/>
        <v>703700.4753820659</v>
      </c>
      <c r="U132" s="28">
        <f t="shared" si="110"/>
        <v>0</v>
      </c>
      <c r="V132" s="28">
        <f t="shared" si="130"/>
        <v>0</v>
      </c>
      <c r="W132" s="4">
        <f t="shared" si="111"/>
        <v>574074009.5076413</v>
      </c>
      <c r="X132" s="24">
        <f t="shared" si="112"/>
        <v>3628700.475382066</v>
      </c>
      <c r="Y132" s="27">
        <f t="shared" si="113"/>
        <v>0</v>
      </c>
      <c r="Z132" s="28">
        <f t="shared" si="131"/>
        <v>0</v>
      </c>
      <c r="AA132" s="28">
        <f t="shared" si="100"/>
        <v>0</v>
      </c>
      <c r="AB132" s="28">
        <f t="shared" si="114"/>
        <v>0</v>
      </c>
      <c r="AC132" s="28">
        <f t="shared" si="132"/>
        <v>0</v>
      </c>
      <c r="AD132" s="28">
        <f t="shared" si="101"/>
        <v>0</v>
      </c>
      <c r="AE132" s="28">
        <f t="shared" si="115"/>
        <v>0</v>
      </c>
      <c r="AF132" s="28">
        <f t="shared" si="133"/>
        <v>0</v>
      </c>
      <c r="AG132" s="28">
        <f t="shared" si="102"/>
        <v>0</v>
      </c>
      <c r="AH132" s="28">
        <f t="shared" si="116"/>
        <v>0</v>
      </c>
      <c r="AI132" s="28">
        <f t="shared" si="134"/>
        <v>0</v>
      </c>
      <c r="AJ132" s="28">
        <f t="shared" si="103"/>
        <v>0</v>
      </c>
      <c r="AK132" s="28">
        <f t="shared" si="117"/>
        <v>28925990.492358685</v>
      </c>
      <c r="AL132" s="28">
        <f t="shared" si="135"/>
        <v>1446299.5246179344</v>
      </c>
      <c r="AM132" s="28">
        <f t="shared" si="104"/>
        <v>1644269.1206372173</v>
      </c>
      <c r="AN132" s="28">
        <f t="shared" si="118"/>
        <v>0</v>
      </c>
      <c r="AO132" s="28">
        <f t="shared" si="136"/>
        <v>0</v>
      </c>
      <c r="AP132" s="28">
        <f t="shared" si="105"/>
        <v>0</v>
      </c>
      <c r="AQ132" s="4">
        <f t="shared" si="119"/>
        <v>28925990.492358685</v>
      </c>
      <c r="AR132" s="24">
        <f t="shared" si="120"/>
        <v>1446299.5246179344</v>
      </c>
      <c r="AS132" s="24">
        <f t="shared" si="121"/>
        <v>1644269.1206372173</v>
      </c>
    </row>
    <row r="133" spans="2:45" ht="12.75">
      <c r="B133" s="33">
        <f t="shared" si="123"/>
        <v>604</v>
      </c>
      <c r="C133" s="23">
        <f t="shared" si="122"/>
        <v>604000000</v>
      </c>
      <c r="D133" s="24">
        <f t="shared" si="95"/>
        <v>-2029306.0336084375</v>
      </c>
      <c r="E133" s="24">
        <f t="shared" si="96"/>
        <v>5125000</v>
      </c>
      <c r="F133" s="25">
        <f t="shared" si="97"/>
        <v>575026039.3741548</v>
      </c>
      <c r="G133" s="83">
        <f t="shared" si="98"/>
        <v>0</v>
      </c>
      <c r="H133" s="6">
        <f t="shared" si="99"/>
        <v>0.05</v>
      </c>
      <c r="I133" s="26">
        <f t="shared" si="124"/>
        <v>-0.14437095526227425</v>
      </c>
      <c r="J133" s="30">
        <f t="shared" si="106"/>
        <v>0.296330048929624</v>
      </c>
      <c r="K133" s="27">
        <f t="shared" si="78"/>
        <v>490000000</v>
      </c>
      <c r="L133" s="28">
        <f t="shared" si="125"/>
        <v>0</v>
      </c>
      <c r="M133" s="28">
        <f t="shared" si="79"/>
        <v>15000000</v>
      </c>
      <c r="N133" s="28">
        <f t="shared" si="126"/>
        <v>525000</v>
      </c>
      <c r="O133" s="28">
        <f t="shared" si="107"/>
        <v>15000000</v>
      </c>
      <c r="P133" s="28">
        <f t="shared" si="127"/>
        <v>600000</v>
      </c>
      <c r="Q133" s="28">
        <f t="shared" si="108"/>
        <v>40000000</v>
      </c>
      <c r="R133" s="28">
        <f t="shared" si="128"/>
        <v>1800000</v>
      </c>
      <c r="S133" s="28">
        <f t="shared" si="109"/>
        <v>15026039.374154806</v>
      </c>
      <c r="T133" s="28">
        <f t="shared" si="129"/>
        <v>751301.9687077403</v>
      </c>
      <c r="U133" s="28">
        <f t="shared" si="110"/>
        <v>0</v>
      </c>
      <c r="V133" s="28">
        <f t="shared" si="130"/>
        <v>0</v>
      </c>
      <c r="W133" s="4">
        <f t="shared" si="111"/>
        <v>575026039.3741548</v>
      </c>
      <c r="X133" s="24">
        <f t="shared" si="112"/>
        <v>3676301.9687077403</v>
      </c>
      <c r="Y133" s="27">
        <f t="shared" si="113"/>
        <v>0</v>
      </c>
      <c r="Z133" s="28">
        <f t="shared" si="131"/>
        <v>0</v>
      </c>
      <c r="AA133" s="28">
        <f t="shared" si="100"/>
        <v>0</v>
      </c>
      <c r="AB133" s="28">
        <f t="shared" si="114"/>
        <v>0</v>
      </c>
      <c r="AC133" s="28">
        <f t="shared" si="132"/>
        <v>0</v>
      </c>
      <c r="AD133" s="28">
        <f t="shared" si="101"/>
        <v>0</v>
      </c>
      <c r="AE133" s="28">
        <f t="shared" si="115"/>
        <v>0</v>
      </c>
      <c r="AF133" s="28">
        <f t="shared" si="133"/>
        <v>0</v>
      </c>
      <c r="AG133" s="28">
        <f t="shared" si="102"/>
        <v>0</v>
      </c>
      <c r="AH133" s="28">
        <f t="shared" si="116"/>
        <v>0</v>
      </c>
      <c r="AI133" s="28">
        <f t="shared" si="134"/>
        <v>0</v>
      </c>
      <c r="AJ133" s="28">
        <f t="shared" si="103"/>
        <v>0</v>
      </c>
      <c r="AK133" s="28">
        <f t="shared" si="117"/>
        <v>28973960.625845194</v>
      </c>
      <c r="AL133" s="28">
        <f t="shared" si="135"/>
        <v>1448698.0312922597</v>
      </c>
      <c r="AM133" s="28">
        <f t="shared" si="104"/>
        <v>1646995.9350993028</v>
      </c>
      <c r="AN133" s="28">
        <f t="shared" si="118"/>
        <v>0</v>
      </c>
      <c r="AO133" s="28">
        <f t="shared" si="136"/>
        <v>0</v>
      </c>
      <c r="AP133" s="28">
        <f t="shared" si="105"/>
        <v>0</v>
      </c>
      <c r="AQ133" s="4">
        <f t="shared" si="119"/>
        <v>28973960.625845194</v>
      </c>
      <c r="AR133" s="24">
        <f t="shared" si="120"/>
        <v>1448698.0312922597</v>
      </c>
      <c r="AS133" s="24">
        <f t="shared" si="121"/>
        <v>1646995.9350993028</v>
      </c>
    </row>
    <row r="134" spans="2:45" ht="12.75">
      <c r="B134" s="33">
        <f t="shared" si="123"/>
        <v>605</v>
      </c>
      <c r="C134" s="23">
        <f t="shared" si="122"/>
        <v>605000000</v>
      </c>
      <c r="D134" s="24">
        <f t="shared" si="95"/>
        <v>-2074180.7124720265</v>
      </c>
      <c r="E134" s="24">
        <f t="shared" si="96"/>
        <v>5175000</v>
      </c>
      <c r="F134" s="25">
        <f t="shared" si="97"/>
        <v>575978069.2406683</v>
      </c>
      <c r="G134" s="83">
        <f t="shared" si="98"/>
        <v>0</v>
      </c>
      <c r="H134" s="6">
        <f t="shared" si="99"/>
        <v>0.05</v>
      </c>
      <c r="I134" s="26">
        <f t="shared" si="124"/>
        <v>-0.14437095526227425</v>
      </c>
      <c r="J134" s="30">
        <f t="shared" si="106"/>
        <v>0.296330048929624</v>
      </c>
      <c r="K134" s="27">
        <f t="shared" si="78"/>
        <v>490000000</v>
      </c>
      <c r="L134" s="28">
        <f t="shared" si="125"/>
        <v>0</v>
      </c>
      <c r="M134" s="28">
        <f t="shared" si="79"/>
        <v>15000000</v>
      </c>
      <c r="N134" s="28">
        <f t="shared" si="126"/>
        <v>525000</v>
      </c>
      <c r="O134" s="28">
        <f t="shared" si="107"/>
        <v>15000000</v>
      </c>
      <c r="P134" s="28">
        <f t="shared" si="127"/>
        <v>600000</v>
      </c>
      <c r="Q134" s="28">
        <f t="shared" si="108"/>
        <v>40000000</v>
      </c>
      <c r="R134" s="28">
        <f t="shared" si="128"/>
        <v>1800000</v>
      </c>
      <c r="S134" s="28">
        <f t="shared" si="109"/>
        <v>15978069.240668297</v>
      </c>
      <c r="T134" s="28">
        <f t="shared" si="129"/>
        <v>798903.4620334149</v>
      </c>
      <c r="U134" s="28">
        <f t="shared" si="110"/>
        <v>0</v>
      </c>
      <c r="V134" s="28">
        <f t="shared" si="130"/>
        <v>0</v>
      </c>
      <c r="W134" s="4">
        <f t="shared" si="111"/>
        <v>575978069.2406683</v>
      </c>
      <c r="X134" s="24">
        <f t="shared" si="112"/>
        <v>3723903.4620334147</v>
      </c>
      <c r="Y134" s="27">
        <f t="shared" si="113"/>
        <v>0</v>
      </c>
      <c r="Z134" s="28">
        <f t="shared" si="131"/>
        <v>0</v>
      </c>
      <c r="AA134" s="28">
        <f t="shared" si="100"/>
        <v>0</v>
      </c>
      <c r="AB134" s="28">
        <f t="shared" si="114"/>
        <v>0</v>
      </c>
      <c r="AC134" s="28">
        <f t="shared" si="132"/>
        <v>0</v>
      </c>
      <c r="AD134" s="28">
        <f t="shared" si="101"/>
        <v>0</v>
      </c>
      <c r="AE134" s="28">
        <f t="shared" si="115"/>
        <v>0</v>
      </c>
      <c r="AF134" s="28">
        <f t="shared" si="133"/>
        <v>0</v>
      </c>
      <c r="AG134" s="28">
        <f t="shared" si="102"/>
        <v>0</v>
      </c>
      <c r="AH134" s="28">
        <f t="shared" si="116"/>
        <v>0</v>
      </c>
      <c r="AI134" s="28">
        <f t="shared" si="134"/>
        <v>0</v>
      </c>
      <c r="AJ134" s="28">
        <f t="shared" si="103"/>
        <v>0</v>
      </c>
      <c r="AK134" s="28">
        <f t="shared" si="117"/>
        <v>29021930.759331703</v>
      </c>
      <c r="AL134" s="28">
        <f t="shared" si="135"/>
        <v>1451096.5379665853</v>
      </c>
      <c r="AM134" s="28">
        <f t="shared" si="104"/>
        <v>1649722.7495613883</v>
      </c>
      <c r="AN134" s="28">
        <f t="shared" si="118"/>
        <v>0</v>
      </c>
      <c r="AO134" s="28">
        <f t="shared" si="136"/>
        <v>0</v>
      </c>
      <c r="AP134" s="28">
        <f t="shared" si="105"/>
        <v>0</v>
      </c>
      <c r="AQ134" s="4">
        <f t="shared" si="119"/>
        <v>29021930.759331703</v>
      </c>
      <c r="AR134" s="24">
        <f t="shared" si="120"/>
        <v>1451096.5379665853</v>
      </c>
      <c r="AS134" s="24">
        <f t="shared" si="121"/>
        <v>1649722.7495613883</v>
      </c>
    </row>
    <row r="135" spans="2:45" ht="12.75">
      <c r="B135" s="33">
        <f t="shared" si="123"/>
        <v>606</v>
      </c>
      <c r="C135" s="23">
        <f t="shared" si="122"/>
        <v>606000000</v>
      </c>
      <c r="D135" s="24">
        <f t="shared" si="95"/>
        <v>-2119055.391335628</v>
      </c>
      <c r="E135" s="24">
        <f t="shared" si="96"/>
        <v>5225000</v>
      </c>
      <c r="F135" s="25">
        <f t="shared" si="97"/>
        <v>576930099.1071819</v>
      </c>
      <c r="G135" s="83">
        <f t="shared" si="98"/>
        <v>0</v>
      </c>
      <c r="H135" s="6">
        <f t="shared" si="99"/>
        <v>0.05</v>
      </c>
      <c r="I135" s="26">
        <f t="shared" si="124"/>
        <v>-0.14437095526227425</v>
      </c>
      <c r="J135" s="30">
        <f t="shared" si="106"/>
        <v>0.296330048929624</v>
      </c>
      <c r="K135" s="27">
        <f t="shared" si="78"/>
        <v>490000000</v>
      </c>
      <c r="L135" s="28">
        <f t="shared" si="125"/>
        <v>0</v>
      </c>
      <c r="M135" s="28">
        <f t="shared" si="79"/>
        <v>15000000</v>
      </c>
      <c r="N135" s="28">
        <f t="shared" si="126"/>
        <v>525000</v>
      </c>
      <c r="O135" s="28">
        <f t="shared" si="107"/>
        <v>15000000</v>
      </c>
      <c r="P135" s="28">
        <f t="shared" si="127"/>
        <v>600000</v>
      </c>
      <c r="Q135" s="28">
        <f t="shared" si="108"/>
        <v>40000000</v>
      </c>
      <c r="R135" s="28">
        <f t="shared" si="128"/>
        <v>1800000</v>
      </c>
      <c r="S135" s="28">
        <f t="shared" si="109"/>
        <v>16930099.107181907</v>
      </c>
      <c r="T135" s="28">
        <f t="shared" si="129"/>
        <v>846504.9553590954</v>
      </c>
      <c r="U135" s="28">
        <f t="shared" si="110"/>
        <v>0</v>
      </c>
      <c r="V135" s="28">
        <f t="shared" si="130"/>
        <v>0</v>
      </c>
      <c r="W135" s="4">
        <f t="shared" si="111"/>
        <v>576930099.1071819</v>
      </c>
      <c r="X135" s="24">
        <f t="shared" si="112"/>
        <v>3771504.9553590952</v>
      </c>
      <c r="Y135" s="27">
        <f t="shared" si="113"/>
        <v>0</v>
      </c>
      <c r="Z135" s="28">
        <f t="shared" si="131"/>
        <v>0</v>
      </c>
      <c r="AA135" s="28">
        <f t="shared" si="100"/>
        <v>0</v>
      </c>
      <c r="AB135" s="28">
        <f t="shared" si="114"/>
        <v>0</v>
      </c>
      <c r="AC135" s="28">
        <f t="shared" si="132"/>
        <v>0</v>
      </c>
      <c r="AD135" s="28">
        <f t="shared" si="101"/>
        <v>0</v>
      </c>
      <c r="AE135" s="28">
        <f t="shared" si="115"/>
        <v>0</v>
      </c>
      <c r="AF135" s="28">
        <f t="shared" si="133"/>
        <v>0</v>
      </c>
      <c r="AG135" s="28">
        <f t="shared" si="102"/>
        <v>0</v>
      </c>
      <c r="AH135" s="28">
        <f t="shared" si="116"/>
        <v>0</v>
      </c>
      <c r="AI135" s="28">
        <f t="shared" si="134"/>
        <v>0</v>
      </c>
      <c r="AJ135" s="28">
        <f t="shared" si="103"/>
        <v>0</v>
      </c>
      <c r="AK135" s="28">
        <f t="shared" si="117"/>
        <v>29069900.892818093</v>
      </c>
      <c r="AL135" s="28">
        <f t="shared" si="135"/>
        <v>1453495.0446409048</v>
      </c>
      <c r="AM135" s="28">
        <f t="shared" si="104"/>
        <v>1652449.564023467</v>
      </c>
      <c r="AN135" s="28">
        <f t="shared" si="118"/>
        <v>0</v>
      </c>
      <c r="AO135" s="28">
        <f t="shared" si="136"/>
        <v>0</v>
      </c>
      <c r="AP135" s="28">
        <f t="shared" si="105"/>
        <v>0</v>
      </c>
      <c r="AQ135" s="4">
        <f t="shared" si="119"/>
        <v>29069900.892818093</v>
      </c>
      <c r="AR135" s="24">
        <f t="shared" si="120"/>
        <v>1453495.0446409048</v>
      </c>
      <c r="AS135" s="24">
        <f t="shared" si="121"/>
        <v>1652449.564023467</v>
      </c>
    </row>
    <row r="136" spans="2:45" ht="12.75">
      <c r="B136" s="33">
        <f t="shared" si="123"/>
        <v>607</v>
      </c>
      <c r="C136" s="23">
        <f t="shared" si="122"/>
        <v>607000000</v>
      </c>
      <c r="D136" s="24">
        <f t="shared" si="95"/>
        <v>-2163930.070199217</v>
      </c>
      <c r="E136" s="24">
        <f t="shared" si="96"/>
        <v>5275000</v>
      </c>
      <c r="F136" s="25">
        <f t="shared" si="97"/>
        <v>577882128.9736954</v>
      </c>
      <c r="G136" s="83">
        <f t="shared" si="98"/>
        <v>0</v>
      </c>
      <c r="H136" s="6">
        <f t="shared" si="99"/>
        <v>0.05</v>
      </c>
      <c r="I136" s="26">
        <f t="shared" si="124"/>
        <v>-0.14437095526227425</v>
      </c>
      <c r="J136" s="30">
        <f t="shared" si="106"/>
        <v>0.296330048929624</v>
      </c>
      <c r="K136" s="27">
        <f t="shared" si="78"/>
        <v>490000000</v>
      </c>
      <c r="L136" s="28">
        <f t="shared" si="125"/>
        <v>0</v>
      </c>
      <c r="M136" s="28">
        <f t="shared" si="79"/>
        <v>15000000</v>
      </c>
      <c r="N136" s="28">
        <f t="shared" si="126"/>
        <v>525000</v>
      </c>
      <c r="O136" s="28">
        <f t="shared" si="107"/>
        <v>15000000</v>
      </c>
      <c r="P136" s="28">
        <f t="shared" si="127"/>
        <v>600000</v>
      </c>
      <c r="Q136" s="28">
        <f t="shared" si="108"/>
        <v>40000000</v>
      </c>
      <c r="R136" s="28">
        <f t="shared" si="128"/>
        <v>1800000</v>
      </c>
      <c r="S136" s="28">
        <f t="shared" si="109"/>
        <v>17882128.973695397</v>
      </c>
      <c r="T136" s="28">
        <f t="shared" si="129"/>
        <v>894106.4486847699</v>
      </c>
      <c r="U136" s="28">
        <f t="shared" si="110"/>
        <v>0</v>
      </c>
      <c r="V136" s="28">
        <f t="shared" si="130"/>
        <v>0</v>
      </c>
      <c r="W136" s="4">
        <f t="shared" si="111"/>
        <v>577882128.9736954</v>
      </c>
      <c r="X136" s="24">
        <f t="shared" si="112"/>
        <v>3819106.4486847697</v>
      </c>
      <c r="Y136" s="27">
        <f t="shared" si="113"/>
        <v>0</v>
      </c>
      <c r="Z136" s="28">
        <f t="shared" si="131"/>
        <v>0</v>
      </c>
      <c r="AA136" s="28">
        <f t="shared" si="100"/>
        <v>0</v>
      </c>
      <c r="AB136" s="28">
        <f t="shared" si="114"/>
        <v>0</v>
      </c>
      <c r="AC136" s="28">
        <f t="shared" si="132"/>
        <v>0</v>
      </c>
      <c r="AD136" s="28">
        <f t="shared" si="101"/>
        <v>0</v>
      </c>
      <c r="AE136" s="28">
        <f t="shared" si="115"/>
        <v>0</v>
      </c>
      <c r="AF136" s="28">
        <f t="shared" si="133"/>
        <v>0</v>
      </c>
      <c r="AG136" s="28">
        <f t="shared" si="102"/>
        <v>0</v>
      </c>
      <c r="AH136" s="28">
        <f t="shared" si="116"/>
        <v>0</v>
      </c>
      <c r="AI136" s="28">
        <f t="shared" si="134"/>
        <v>0</v>
      </c>
      <c r="AJ136" s="28">
        <f t="shared" si="103"/>
        <v>0</v>
      </c>
      <c r="AK136" s="28">
        <f t="shared" si="117"/>
        <v>29117871.026304603</v>
      </c>
      <c r="AL136" s="28">
        <f t="shared" si="135"/>
        <v>1455893.5513152303</v>
      </c>
      <c r="AM136" s="28">
        <f t="shared" si="104"/>
        <v>1655176.3784855525</v>
      </c>
      <c r="AN136" s="28">
        <f t="shared" si="118"/>
        <v>0</v>
      </c>
      <c r="AO136" s="28">
        <f t="shared" si="136"/>
        <v>0</v>
      </c>
      <c r="AP136" s="28">
        <f t="shared" si="105"/>
        <v>0</v>
      </c>
      <c r="AQ136" s="4">
        <f t="shared" si="119"/>
        <v>29117871.026304603</v>
      </c>
      <c r="AR136" s="24">
        <f t="shared" si="120"/>
        <v>1455893.5513152303</v>
      </c>
      <c r="AS136" s="24">
        <f t="shared" si="121"/>
        <v>1655176.3784855525</v>
      </c>
    </row>
    <row r="137" spans="2:45" ht="12.75">
      <c r="B137" s="33">
        <f t="shared" si="123"/>
        <v>608</v>
      </c>
      <c r="C137" s="23">
        <f t="shared" si="122"/>
        <v>608000000</v>
      </c>
      <c r="D137" s="24">
        <f t="shared" si="95"/>
        <v>-2208804.7490628064</v>
      </c>
      <c r="E137" s="24">
        <f t="shared" si="96"/>
        <v>5325000</v>
      </c>
      <c r="F137" s="25">
        <f t="shared" si="97"/>
        <v>578834158.8402089</v>
      </c>
      <c r="G137" s="83">
        <f t="shared" si="98"/>
        <v>0</v>
      </c>
      <c r="H137" s="6">
        <f t="shared" si="99"/>
        <v>0.05</v>
      </c>
      <c r="I137" s="26">
        <f t="shared" si="124"/>
        <v>-0.14437095526227425</v>
      </c>
      <c r="J137" s="30">
        <f t="shared" si="106"/>
        <v>0.296330048929624</v>
      </c>
      <c r="K137" s="27">
        <f t="shared" si="78"/>
        <v>490000000</v>
      </c>
      <c r="L137" s="28">
        <f t="shared" si="125"/>
        <v>0</v>
      </c>
      <c r="M137" s="28">
        <f t="shared" si="79"/>
        <v>15000000</v>
      </c>
      <c r="N137" s="28">
        <f t="shared" si="126"/>
        <v>525000</v>
      </c>
      <c r="O137" s="28">
        <f t="shared" si="107"/>
        <v>15000000</v>
      </c>
      <c r="P137" s="28">
        <f t="shared" si="127"/>
        <v>600000</v>
      </c>
      <c r="Q137" s="28">
        <f t="shared" si="108"/>
        <v>40000000</v>
      </c>
      <c r="R137" s="28">
        <f t="shared" si="128"/>
        <v>1800000</v>
      </c>
      <c r="S137" s="28">
        <f t="shared" si="109"/>
        <v>18834158.840208888</v>
      </c>
      <c r="T137" s="28">
        <f t="shared" si="129"/>
        <v>941707.9420104445</v>
      </c>
      <c r="U137" s="28">
        <f t="shared" si="110"/>
        <v>0</v>
      </c>
      <c r="V137" s="28">
        <f t="shared" si="130"/>
        <v>0</v>
      </c>
      <c r="W137" s="4">
        <f t="shared" si="111"/>
        <v>578834158.8402089</v>
      </c>
      <c r="X137" s="24">
        <f t="shared" si="112"/>
        <v>3866707.9420104446</v>
      </c>
      <c r="Y137" s="27">
        <f t="shared" si="113"/>
        <v>0</v>
      </c>
      <c r="Z137" s="28">
        <f t="shared" si="131"/>
        <v>0</v>
      </c>
      <c r="AA137" s="28">
        <f t="shared" si="100"/>
        <v>0</v>
      </c>
      <c r="AB137" s="28">
        <f t="shared" si="114"/>
        <v>0</v>
      </c>
      <c r="AC137" s="28">
        <f t="shared" si="132"/>
        <v>0</v>
      </c>
      <c r="AD137" s="28">
        <f t="shared" si="101"/>
        <v>0</v>
      </c>
      <c r="AE137" s="28">
        <f t="shared" si="115"/>
        <v>0</v>
      </c>
      <c r="AF137" s="28">
        <f t="shared" si="133"/>
        <v>0</v>
      </c>
      <c r="AG137" s="28">
        <f t="shared" si="102"/>
        <v>0</v>
      </c>
      <c r="AH137" s="28">
        <f t="shared" si="116"/>
        <v>0</v>
      </c>
      <c r="AI137" s="28">
        <f t="shared" si="134"/>
        <v>0</v>
      </c>
      <c r="AJ137" s="28">
        <f t="shared" si="103"/>
        <v>0</v>
      </c>
      <c r="AK137" s="28">
        <f t="shared" si="117"/>
        <v>29165841.159791112</v>
      </c>
      <c r="AL137" s="28">
        <f t="shared" si="135"/>
        <v>1458292.0579895556</v>
      </c>
      <c r="AM137" s="28">
        <f t="shared" si="104"/>
        <v>1657903.1929476382</v>
      </c>
      <c r="AN137" s="28">
        <f t="shared" si="118"/>
        <v>0</v>
      </c>
      <c r="AO137" s="28">
        <f t="shared" si="136"/>
        <v>0</v>
      </c>
      <c r="AP137" s="28">
        <f t="shared" si="105"/>
        <v>0</v>
      </c>
      <c r="AQ137" s="4">
        <f t="shared" si="119"/>
        <v>29165841.159791112</v>
      </c>
      <c r="AR137" s="24">
        <f t="shared" si="120"/>
        <v>1458292.0579895556</v>
      </c>
      <c r="AS137" s="24">
        <f t="shared" si="121"/>
        <v>1657903.1929476382</v>
      </c>
    </row>
    <row r="138" spans="2:45" ht="12.75">
      <c r="B138" s="33">
        <f t="shared" si="123"/>
        <v>609</v>
      </c>
      <c r="C138" s="23">
        <f t="shared" si="122"/>
        <v>609000000</v>
      </c>
      <c r="D138" s="24">
        <f t="shared" si="95"/>
        <v>-2253679.427926395</v>
      </c>
      <c r="E138" s="24">
        <f t="shared" si="96"/>
        <v>5375000</v>
      </c>
      <c r="F138" s="25">
        <f t="shared" si="97"/>
        <v>579786188.7067224</v>
      </c>
      <c r="G138" s="83">
        <f t="shared" si="98"/>
        <v>0</v>
      </c>
      <c r="H138" s="6">
        <f t="shared" si="99"/>
        <v>0.05</v>
      </c>
      <c r="I138" s="26">
        <f t="shared" si="124"/>
        <v>-0.14437095526227425</v>
      </c>
      <c r="J138" s="30">
        <f t="shared" si="106"/>
        <v>0.296330048929624</v>
      </c>
      <c r="K138" s="27">
        <f t="shared" si="78"/>
        <v>490000000</v>
      </c>
      <c r="L138" s="28">
        <f t="shared" si="125"/>
        <v>0</v>
      </c>
      <c r="M138" s="28">
        <f t="shared" si="79"/>
        <v>15000000</v>
      </c>
      <c r="N138" s="28">
        <f t="shared" si="126"/>
        <v>525000</v>
      </c>
      <c r="O138" s="28">
        <f t="shared" si="107"/>
        <v>15000000</v>
      </c>
      <c r="P138" s="28">
        <f t="shared" si="127"/>
        <v>600000</v>
      </c>
      <c r="Q138" s="28">
        <f t="shared" si="108"/>
        <v>40000000</v>
      </c>
      <c r="R138" s="28">
        <f t="shared" si="128"/>
        <v>1800000</v>
      </c>
      <c r="S138" s="28">
        <f t="shared" si="109"/>
        <v>19786188.70672238</v>
      </c>
      <c r="T138" s="28">
        <f t="shared" si="129"/>
        <v>989309.435336119</v>
      </c>
      <c r="U138" s="28">
        <f t="shared" si="110"/>
        <v>0</v>
      </c>
      <c r="V138" s="28">
        <f t="shared" si="130"/>
        <v>0</v>
      </c>
      <c r="W138" s="4">
        <f t="shared" si="111"/>
        <v>579786188.7067224</v>
      </c>
      <c r="X138" s="24">
        <f t="shared" si="112"/>
        <v>3914309.435336119</v>
      </c>
      <c r="Y138" s="27">
        <f t="shared" si="113"/>
        <v>0</v>
      </c>
      <c r="Z138" s="28">
        <f t="shared" si="131"/>
        <v>0</v>
      </c>
      <c r="AA138" s="28">
        <f t="shared" si="100"/>
        <v>0</v>
      </c>
      <c r="AB138" s="28">
        <f t="shared" si="114"/>
        <v>0</v>
      </c>
      <c r="AC138" s="28">
        <f t="shared" si="132"/>
        <v>0</v>
      </c>
      <c r="AD138" s="28">
        <f t="shared" si="101"/>
        <v>0</v>
      </c>
      <c r="AE138" s="28">
        <f t="shared" si="115"/>
        <v>0</v>
      </c>
      <c r="AF138" s="28">
        <f t="shared" si="133"/>
        <v>0</v>
      </c>
      <c r="AG138" s="28">
        <f t="shared" si="102"/>
        <v>0</v>
      </c>
      <c r="AH138" s="28">
        <f t="shared" si="116"/>
        <v>0</v>
      </c>
      <c r="AI138" s="28">
        <f t="shared" si="134"/>
        <v>0</v>
      </c>
      <c r="AJ138" s="28">
        <f t="shared" si="103"/>
        <v>0</v>
      </c>
      <c r="AK138" s="28">
        <f t="shared" si="117"/>
        <v>29213811.29327762</v>
      </c>
      <c r="AL138" s="28">
        <f t="shared" si="135"/>
        <v>1460690.5646638812</v>
      </c>
      <c r="AM138" s="28">
        <f t="shared" si="104"/>
        <v>1660630.0074097237</v>
      </c>
      <c r="AN138" s="28">
        <f t="shared" si="118"/>
        <v>0</v>
      </c>
      <c r="AO138" s="28">
        <f t="shared" si="136"/>
        <v>0</v>
      </c>
      <c r="AP138" s="28">
        <f t="shared" si="105"/>
        <v>0</v>
      </c>
      <c r="AQ138" s="4">
        <f t="shared" si="119"/>
        <v>29213811.29327762</v>
      </c>
      <c r="AR138" s="24">
        <f t="shared" si="120"/>
        <v>1460690.5646638812</v>
      </c>
      <c r="AS138" s="24">
        <f t="shared" si="121"/>
        <v>1660630.0074097237</v>
      </c>
    </row>
    <row r="139" spans="2:45" ht="12.75">
      <c r="B139" s="33">
        <f t="shared" si="123"/>
        <v>610</v>
      </c>
      <c r="C139" s="23">
        <f t="shared" si="122"/>
        <v>610000000</v>
      </c>
      <c r="D139" s="24">
        <f t="shared" si="95"/>
        <v>-2298554.1067899843</v>
      </c>
      <c r="E139" s="24">
        <f t="shared" si="96"/>
        <v>5425000</v>
      </c>
      <c r="F139" s="25">
        <f t="shared" si="97"/>
        <v>580738218.5732359</v>
      </c>
      <c r="G139" s="83">
        <f t="shared" si="98"/>
        <v>0</v>
      </c>
      <c r="H139" s="6">
        <f t="shared" si="99"/>
        <v>0.05</v>
      </c>
      <c r="I139" s="26">
        <f t="shared" si="124"/>
        <v>-0.14437095526227425</v>
      </c>
      <c r="J139" s="30">
        <f t="shared" si="106"/>
        <v>0.296330048929624</v>
      </c>
      <c r="K139" s="27">
        <f t="shared" si="78"/>
        <v>490000000</v>
      </c>
      <c r="L139" s="28">
        <f t="shared" si="125"/>
        <v>0</v>
      </c>
      <c r="M139" s="28">
        <f t="shared" si="79"/>
        <v>15000000</v>
      </c>
      <c r="N139" s="28">
        <f t="shared" si="126"/>
        <v>525000</v>
      </c>
      <c r="O139" s="28">
        <f t="shared" si="107"/>
        <v>15000000</v>
      </c>
      <c r="P139" s="28">
        <f t="shared" si="127"/>
        <v>600000</v>
      </c>
      <c r="Q139" s="28">
        <f t="shared" si="108"/>
        <v>40000000</v>
      </c>
      <c r="R139" s="28">
        <f t="shared" si="128"/>
        <v>1800000</v>
      </c>
      <c r="S139" s="28">
        <f t="shared" si="109"/>
        <v>20738218.57323587</v>
      </c>
      <c r="T139" s="28">
        <f t="shared" si="129"/>
        <v>1036910.9286617935</v>
      </c>
      <c r="U139" s="28">
        <f t="shared" si="110"/>
        <v>0</v>
      </c>
      <c r="V139" s="28">
        <f t="shared" si="130"/>
        <v>0</v>
      </c>
      <c r="W139" s="4">
        <f t="shared" si="111"/>
        <v>580738218.5732359</v>
      </c>
      <c r="X139" s="24">
        <f t="shared" si="112"/>
        <v>3961910.9286617935</v>
      </c>
      <c r="Y139" s="27">
        <f t="shared" si="113"/>
        <v>0</v>
      </c>
      <c r="Z139" s="28">
        <f t="shared" si="131"/>
        <v>0</v>
      </c>
      <c r="AA139" s="28">
        <f t="shared" si="100"/>
        <v>0</v>
      </c>
      <c r="AB139" s="28">
        <f t="shared" si="114"/>
        <v>0</v>
      </c>
      <c r="AC139" s="28">
        <f t="shared" si="132"/>
        <v>0</v>
      </c>
      <c r="AD139" s="28">
        <f t="shared" si="101"/>
        <v>0</v>
      </c>
      <c r="AE139" s="28">
        <f t="shared" si="115"/>
        <v>0</v>
      </c>
      <c r="AF139" s="28">
        <f t="shared" si="133"/>
        <v>0</v>
      </c>
      <c r="AG139" s="28">
        <f t="shared" si="102"/>
        <v>0</v>
      </c>
      <c r="AH139" s="28">
        <f t="shared" si="116"/>
        <v>0</v>
      </c>
      <c r="AI139" s="28">
        <f t="shared" si="134"/>
        <v>0</v>
      </c>
      <c r="AJ139" s="28">
        <f t="shared" si="103"/>
        <v>0</v>
      </c>
      <c r="AK139" s="28">
        <f t="shared" si="117"/>
        <v>29261781.42676413</v>
      </c>
      <c r="AL139" s="28">
        <f t="shared" si="135"/>
        <v>1463089.0713382065</v>
      </c>
      <c r="AM139" s="28">
        <f t="shared" si="104"/>
        <v>1663356.8218718092</v>
      </c>
      <c r="AN139" s="28">
        <f t="shared" si="118"/>
        <v>0</v>
      </c>
      <c r="AO139" s="28">
        <f t="shared" si="136"/>
        <v>0</v>
      </c>
      <c r="AP139" s="28">
        <f t="shared" si="105"/>
        <v>0</v>
      </c>
      <c r="AQ139" s="4">
        <f t="shared" si="119"/>
        <v>29261781.42676413</v>
      </c>
      <c r="AR139" s="24">
        <f t="shared" si="120"/>
        <v>1463089.0713382065</v>
      </c>
      <c r="AS139" s="24">
        <f t="shared" si="121"/>
        <v>1663356.8218718092</v>
      </c>
    </row>
    <row r="140" spans="2:45" ht="12.75">
      <c r="B140" s="33">
        <f t="shared" si="123"/>
        <v>611</v>
      </c>
      <c r="C140" s="23">
        <f t="shared" si="122"/>
        <v>611000000</v>
      </c>
      <c r="D140" s="24">
        <f t="shared" si="95"/>
        <v>-2343428.7856535735</v>
      </c>
      <c r="E140" s="24">
        <f t="shared" si="96"/>
        <v>5475000</v>
      </c>
      <c r="F140" s="25">
        <f t="shared" si="97"/>
        <v>581690248.4397494</v>
      </c>
      <c r="G140" s="83">
        <f t="shared" si="98"/>
        <v>0</v>
      </c>
      <c r="H140" s="6">
        <f t="shared" si="99"/>
        <v>0.05</v>
      </c>
      <c r="I140" s="26">
        <f t="shared" si="124"/>
        <v>-0.14437095526227425</v>
      </c>
      <c r="J140" s="30">
        <f t="shared" si="106"/>
        <v>0.296330048929624</v>
      </c>
      <c r="K140" s="27">
        <f aca="true" t="shared" si="137" ref="K140:K189">IF(F140&gt;$E$4,$E$4,F140)</f>
        <v>490000000</v>
      </c>
      <c r="L140" s="28">
        <f t="shared" si="125"/>
        <v>0</v>
      </c>
      <c r="M140" s="28">
        <f aca="true" t="shared" si="138" ref="M140:M189">IF(F140&lt;$D$5,0,IF(F140&gt;$E$5,($E$5-$E$4),((F140-$E$4))))</f>
        <v>15000000</v>
      </c>
      <c r="N140" s="28">
        <f t="shared" si="126"/>
        <v>525000</v>
      </c>
      <c r="O140" s="28">
        <f t="shared" si="107"/>
        <v>15000000</v>
      </c>
      <c r="P140" s="28">
        <f t="shared" si="127"/>
        <v>600000</v>
      </c>
      <c r="Q140" s="28">
        <f t="shared" si="108"/>
        <v>40000000</v>
      </c>
      <c r="R140" s="28">
        <f t="shared" si="128"/>
        <v>1800000</v>
      </c>
      <c r="S140" s="28">
        <f t="shared" si="109"/>
        <v>21690248.43974936</v>
      </c>
      <c r="T140" s="28">
        <f t="shared" si="129"/>
        <v>1084512.4219874681</v>
      </c>
      <c r="U140" s="28">
        <f t="shared" si="110"/>
        <v>0</v>
      </c>
      <c r="V140" s="28">
        <f t="shared" si="130"/>
        <v>0</v>
      </c>
      <c r="W140" s="4">
        <f t="shared" si="111"/>
        <v>581690248.4397494</v>
      </c>
      <c r="X140" s="24">
        <f t="shared" si="112"/>
        <v>4009512.4219874684</v>
      </c>
      <c r="Y140" s="27">
        <f t="shared" si="113"/>
        <v>0</v>
      </c>
      <c r="Z140" s="28">
        <f t="shared" si="131"/>
        <v>0</v>
      </c>
      <c r="AA140" s="28">
        <f t="shared" si="100"/>
        <v>0</v>
      </c>
      <c r="AB140" s="28">
        <f t="shared" si="114"/>
        <v>0</v>
      </c>
      <c r="AC140" s="28">
        <f t="shared" si="132"/>
        <v>0</v>
      </c>
      <c r="AD140" s="28">
        <f t="shared" si="101"/>
        <v>0</v>
      </c>
      <c r="AE140" s="28">
        <f t="shared" si="115"/>
        <v>0</v>
      </c>
      <c r="AF140" s="28">
        <f t="shared" si="133"/>
        <v>0</v>
      </c>
      <c r="AG140" s="28">
        <f t="shared" si="102"/>
        <v>0</v>
      </c>
      <c r="AH140" s="28">
        <f t="shared" si="116"/>
        <v>0</v>
      </c>
      <c r="AI140" s="28">
        <f t="shared" si="134"/>
        <v>0</v>
      </c>
      <c r="AJ140" s="28">
        <f t="shared" si="103"/>
        <v>0</v>
      </c>
      <c r="AK140" s="28">
        <f t="shared" si="117"/>
        <v>29309751.56025064</v>
      </c>
      <c r="AL140" s="28">
        <f t="shared" si="135"/>
        <v>1465487.578012532</v>
      </c>
      <c r="AM140" s="28">
        <f t="shared" si="104"/>
        <v>1666083.6363338947</v>
      </c>
      <c r="AN140" s="28">
        <f t="shared" si="118"/>
        <v>0</v>
      </c>
      <c r="AO140" s="28">
        <f t="shared" si="136"/>
        <v>0</v>
      </c>
      <c r="AP140" s="28">
        <f t="shared" si="105"/>
        <v>0</v>
      </c>
      <c r="AQ140" s="4">
        <f t="shared" si="119"/>
        <v>29309751.56025064</v>
      </c>
      <c r="AR140" s="24">
        <f t="shared" si="120"/>
        <v>1465487.578012532</v>
      </c>
      <c r="AS140" s="24">
        <f t="shared" si="121"/>
        <v>1666083.6363338947</v>
      </c>
    </row>
    <row r="141" spans="2:45" ht="12.75">
      <c r="B141" s="33">
        <f t="shared" si="123"/>
        <v>612</v>
      </c>
      <c r="C141" s="23">
        <f t="shared" si="122"/>
        <v>612000000</v>
      </c>
      <c r="D141" s="24">
        <f t="shared" si="95"/>
        <v>-2388303.464517162</v>
      </c>
      <c r="E141" s="24">
        <f t="shared" si="96"/>
        <v>5525000</v>
      </c>
      <c r="F141" s="25">
        <f t="shared" si="97"/>
        <v>582642278.3062629</v>
      </c>
      <c r="G141" s="83">
        <f t="shared" si="98"/>
        <v>0</v>
      </c>
      <c r="H141" s="6">
        <f t="shared" si="99"/>
        <v>0.05</v>
      </c>
      <c r="I141" s="26">
        <f t="shared" si="124"/>
        <v>-0.14437095526227425</v>
      </c>
      <c r="J141" s="30">
        <f t="shared" si="106"/>
        <v>0.296330048929624</v>
      </c>
      <c r="K141" s="27">
        <f t="shared" si="137"/>
        <v>490000000</v>
      </c>
      <c r="L141" s="28">
        <f t="shared" si="125"/>
        <v>0</v>
      </c>
      <c r="M141" s="28">
        <f t="shared" si="138"/>
        <v>15000000</v>
      </c>
      <c r="N141" s="28">
        <f t="shared" si="126"/>
        <v>525000</v>
      </c>
      <c r="O141" s="28">
        <f t="shared" si="107"/>
        <v>15000000</v>
      </c>
      <c r="P141" s="28">
        <f t="shared" si="127"/>
        <v>600000</v>
      </c>
      <c r="Q141" s="28">
        <f t="shared" si="108"/>
        <v>40000000</v>
      </c>
      <c r="R141" s="28">
        <f t="shared" si="128"/>
        <v>1800000</v>
      </c>
      <c r="S141" s="28">
        <f t="shared" si="109"/>
        <v>22642278.30626285</v>
      </c>
      <c r="T141" s="28">
        <f t="shared" si="129"/>
        <v>1132113.9153131426</v>
      </c>
      <c r="U141" s="28">
        <f t="shared" si="110"/>
        <v>0</v>
      </c>
      <c r="V141" s="28">
        <f t="shared" si="130"/>
        <v>0</v>
      </c>
      <c r="W141" s="4">
        <f t="shared" si="111"/>
        <v>582642278.3062629</v>
      </c>
      <c r="X141" s="24">
        <f t="shared" si="112"/>
        <v>4057113.9153131424</v>
      </c>
      <c r="Y141" s="27">
        <f t="shared" si="113"/>
        <v>0</v>
      </c>
      <c r="Z141" s="28">
        <f t="shared" si="131"/>
        <v>0</v>
      </c>
      <c r="AA141" s="28">
        <f t="shared" si="100"/>
        <v>0</v>
      </c>
      <c r="AB141" s="28">
        <f t="shared" si="114"/>
        <v>0</v>
      </c>
      <c r="AC141" s="28">
        <f t="shared" si="132"/>
        <v>0</v>
      </c>
      <c r="AD141" s="28">
        <f t="shared" si="101"/>
        <v>0</v>
      </c>
      <c r="AE141" s="28">
        <f t="shared" si="115"/>
        <v>0</v>
      </c>
      <c r="AF141" s="28">
        <f t="shared" si="133"/>
        <v>0</v>
      </c>
      <c r="AG141" s="28">
        <f t="shared" si="102"/>
        <v>0</v>
      </c>
      <c r="AH141" s="28">
        <f t="shared" si="116"/>
        <v>0</v>
      </c>
      <c r="AI141" s="28">
        <f t="shared" si="134"/>
        <v>0</v>
      </c>
      <c r="AJ141" s="28">
        <f t="shared" si="103"/>
        <v>0</v>
      </c>
      <c r="AK141" s="28">
        <f t="shared" si="117"/>
        <v>29357721.69373715</v>
      </c>
      <c r="AL141" s="28">
        <f t="shared" si="135"/>
        <v>1467886.0846868576</v>
      </c>
      <c r="AM141" s="28">
        <f t="shared" si="104"/>
        <v>1668810.4507959804</v>
      </c>
      <c r="AN141" s="28">
        <f t="shared" si="118"/>
        <v>0</v>
      </c>
      <c r="AO141" s="28">
        <f t="shared" si="136"/>
        <v>0</v>
      </c>
      <c r="AP141" s="28">
        <f t="shared" si="105"/>
        <v>0</v>
      </c>
      <c r="AQ141" s="4">
        <f t="shared" si="119"/>
        <v>29357721.69373715</v>
      </c>
      <c r="AR141" s="24">
        <f t="shared" si="120"/>
        <v>1467886.0846868576</v>
      </c>
      <c r="AS141" s="24">
        <f t="shared" si="121"/>
        <v>1668810.4507959804</v>
      </c>
    </row>
    <row r="142" spans="2:45" ht="12.75">
      <c r="B142" s="33">
        <f t="shared" si="123"/>
        <v>613</v>
      </c>
      <c r="C142" s="23">
        <f t="shared" si="122"/>
        <v>613000000</v>
      </c>
      <c r="D142" s="24">
        <f t="shared" si="95"/>
        <v>-2433178.1433807514</v>
      </c>
      <c r="E142" s="24">
        <f t="shared" si="96"/>
        <v>5575000</v>
      </c>
      <c r="F142" s="25">
        <f t="shared" si="97"/>
        <v>583594308.1727763</v>
      </c>
      <c r="G142" s="83">
        <f t="shared" si="98"/>
        <v>0</v>
      </c>
      <c r="H142" s="6">
        <f t="shared" si="99"/>
        <v>0.05</v>
      </c>
      <c r="I142" s="26">
        <f t="shared" si="124"/>
        <v>-0.14437095526227425</v>
      </c>
      <c r="J142" s="30">
        <f t="shared" si="106"/>
        <v>0.296330048929624</v>
      </c>
      <c r="K142" s="27">
        <f t="shared" si="137"/>
        <v>490000000</v>
      </c>
      <c r="L142" s="28">
        <f t="shared" si="125"/>
        <v>0</v>
      </c>
      <c r="M142" s="28">
        <f t="shared" si="138"/>
        <v>15000000</v>
      </c>
      <c r="N142" s="28">
        <f t="shared" si="126"/>
        <v>525000</v>
      </c>
      <c r="O142" s="28">
        <f t="shared" si="107"/>
        <v>15000000</v>
      </c>
      <c r="P142" s="28">
        <f t="shared" si="127"/>
        <v>600000</v>
      </c>
      <c r="Q142" s="28">
        <f t="shared" si="108"/>
        <v>40000000</v>
      </c>
      <c r="R142" s="28">
        <f t="shared" si="128"/>
        <v>1800000</v>
      </c>
      <c r="S142" s="28">
        <f t="shared" si="109"/>
        <v>23594308.17277634</v>
      </c>
      <c r="T142" s="28">
        <f t="shared" si="129"/>
        <v>1179715.408638817</v>
      </c>
      <c r="U142" s="28">
        <f t="shared" si="110"/>
        <v>0</v>
      </c>
      <c r="V142" s="28">
        <f t="shared" si="130"/>
        <v>0</v>
      </c>
      <c r="W142" s="4">
        <f t="shared" si="111"/>
        <v>583594308.1727763</v>
      </c>
      <c r="X142" s="24">
        <f t="shared" si="112"/>
        <v>4104715.4086388173</v>
      </c>
      <c r="Y142" s="27">
        <f t="shared" si="113"/>
        <v>0</v>
      </c>
      <c r="Z142" s="28">
        <f t="shared" si="131"/>
        <v>0</v>
      </c>
      <c r="AA142" s="28">
        <f t="shared" si="100"/>
        <v>0</v>
      </c>
      <c r="AB142" s="28">
        <f t="shared" si="114"/>
        <v>0</v>
      </c>
      <c r="AC142" s="28">
        <f t="shared" si="132"/>
        <v>0</v>
      </c>
      <c r="AD142" s="28">
        <f t="shared" si="101"/>
        <v>0</v>
      </c>
      <c r="AE142" s="28">
        <f t="shared" si="115"/>
        <v>0</v>
      </c>
      <c r="AF142" s="28">
        <f t="shared" si="133"/>
        <v>0</v>
      </c>
      <c r="AG142" s="28">
        <f t="shared" si="102"/>
        <v>0</v>
      </c>
      <c r="AH142" s="28">
        <f t="shared" si="116"/>
        <v>0</v>
      </c>
      <c r="AI142" s="28">
        <f t="shared" si="134"/>
        <v>0</v>
      </c>
      <c r="AJ142" s="28">
        <f t="shared" si="103"/>
        <v>0</v>
      </c>
      <c r="AK142" s="28">
        <f t="shared" si="117"/>
        <v>29405691.82722366</v>
      </c>
      <c r="AL142" s="28">
        <f t="shared" si="135"/>
        <v>1470284.591361183</v>
      </c>
      <c r="AM142" s="28">
        <f t="shared" si="104"/>
        <v>1671537.265258066</v>
      </c>
      <c r="AN142" s="28">
        <f t="shared" si="118"/>
        <v>0</v>
      </c>
      <c r="AO142" s="28">
        <f t="shared" si="136"/>
        <v>0</v>
      </c>
      <c r="AP142" s="28">
        <f t="shared" si="105"/>
        <v>0</v>
      </c>
      <c r="AQ142" s="4">
        <f t="shared" si="119"/>
        <v>29405691.82722366</v>
      </c>
      <c r="AR142" s="24">
        <f t="shared" si="120"/>
        <v>1470284.591361183</v>
      </c>
      <c r="AS142" s="24">
        <f t="shared" si="121"/>
        <v>1671537.265258066</v>
      </c>
    </row>
    <row r="143" spans="2:45" ht="12.75">
      <c r="B143" s="33">
        <f t="shared" si="123"/>
        <v>614</v>
      </c>
      <c r="C143" s="23">
        <f t="shared" si="122"/>
        <v>614000000</v>
      </c>
      <c r="D143" s="24">
        <f t="shared" si="95"/>
        <v>-2478052.8222443406</v>
      </c>
      <c r="E143" s="24">
        <f t="shared" si="96"/>
        <v>5625000</v>
      </c>
      <c r="F143" s="25">
        <f t="shared" si="97"/>
        <v>584546338.0392898</v>
      </c>
      <c r="G143" s="83">
        <f t="shared" si="98"/>
        <v>0</v>
      </c>
      <c r="H143" s="6">
        <f t="shared" si="99"/>
        <v>0.05</v>
      </c>
      <c r="I143" s="26">
        <f t="shared" si="124"/>
        <v>-0.14437095526227425</v>
      </c>
      <c r="J143" s="30">
        <f t="shared" si="106"/>
        <v>0.296330048929624</v>
      </c>
      <c r="K143" s="27">
        <f t="shared" si="137"/>
        <v>490000000</v>
      </c>
      <c r="L143" s="28">
        <f t="shared" si="125"/>
        <v>0</v>
      </c>
      <c r="M143" s="28">
        <f t="shared" si="138"/>
        <v>15000000</v>
      </c>
      <c r="N143" s="28">
        <f t="shared" si="126"/>
        <v>525000</v>
      </c>
      <c r="O143" s="28">
        <f t="shared" si="107"/>
        <v>15000000</v>
      </c>
      <c r="P143" s="28">
        <f t="shared" si="127"/>
        <v>600000</v>
      </c>
      <c r="Q143" s="28">
        <f t="shared" si="108"/>
        <v>40000000</v>
      </c>
      <c r="R143" s="28">
        <f t="shared" si="128"/>
        <v>1800000</v>
      </c>
      <c r="S143" s="28">
        <f t="shared" si="109"/>
        <v>24546338.039289832</v>
      </c>
      <c r="T143" s="28">
        <f t="shared" si="129"/>
        <v>1227316.9019644917</v>
      </c>
      <c r="U143" s="28">
        <f t="shared" si="110"/>
        <v>0</v>
      </c>
      <c r="V143" s="28">
        <f t="shared" si="130"/>
        <v>0</v>
      </c>
      <c r="W143" s="4">
        <f t="shared" si="111"/>
        <v>584546338.0392898</v>
      </c>
      <c r="X143" s="24">
        <f t="shared" si="112"/>
        <v>4152316.9019644917</v>
      </c>
      <c r="Y143" s="27">
        <f t="shared" si="113"/>
        <v>0</v>
      </c>
      <c r="Z143" s="28">
        <f t="shared" si="131"/>
        <v>0</v>
      </c>
      <c r="AA143" s="28">
        <f t="shared" si="100"/>
        <v>0</v>
      </c>
      <c r="AB143" s="28">
        <f t="shared" si="114"/>
        <v>0</v>
      </c>
      <c r="AC143" s="28">
        <f t="shared" si="132"/>
        <v>0</v>
      </c>
      <c r="AD143" s="28">
        <f t="shared" si="101"/>
        <v>0</v>
      </c>
      <c r="AE143" s="28">
        <f t="shared" si="115"/>
        <v>0</v>
      </c>
      <c r="AF143" s="28">
        <f t="shared" si="133"/>
        <v>0</v>
      </c>
      <c r="AG143" s="28">
        <f t="shared" si="102"/>
        <v>0</v>
      </c>
      <c r="AH143" s="28">
        <f t="shared" si="116"/>
        <v>0</v>
      </c>
      <c r="AI143" s="28">
        <f t="shared" si="134"/>
        <v>0</v>
      </c>
      <c r="AJ143" s="28">
        <f t="shared" si="103"/>
        <v>0</v>
      </c>
      <c r="AK143" s="28">
        <f t="shared" si="117"/>
        <v>29453661.960710168</v>
      </c>
      <c r="AL143" s="28">
        <f t="shared" si="135"/>
        <v>1472683.0980355085</v>
      </c>
      <c r="AM143" s="28">
        <f t="shared" si="104"/>
        <v>1674264.0797201514</v>
      </c>
      <c r="AN143" s="28">
        <f t="shared" si="118"/>
        <v>0</v>
      </c>
      <c r="AO143" s="28">
        <f t="shared" si="136"/>
        <v>0</v>
      </c>
      <c r="AP143" s="28">
        <f t="shared" si="105"/>
        <v>0</v>
      </c>
      <c r="AQ143" s="4">
        <f t="shared" si="119"/>
        <v>29453661.960710168</v>
      </c>
      <c r="AR143" s="24">
        <f t="shared" si="120"/>
        <v>1472683.0980355085</v>
      </c>
      <c r="AS143" s="24">
        <f t="shared" si="121"/>
        <v>1674264.0797201514</v>
      </c>
    </row>
    <row r="144" spans="2:45" ht="12.75">
      <c r="B144" s="33">
        <f t="shared" si="123"/>
        <v>615</v>
      </c>
      <c r="C144" s="23">
        <f t="shared" si="122"/>
        <v>615000000</v>
      </c>
      <c r="D144" s="24">
        <f t="shared" si="95"/>
        <v>-2522927.5011079293</v>
      </c>
      <c r="E144" s="24">
        <f t="shared" si="96"/>
        <v>5675000</v>
      </c>
      <c r="F144" s="25">
        <f t="shared" si="97"/>
        <v>585498367.9058033</v>
      </c>
      <c r="G144" s="83">
        <f t="shared" si="98"/>
        <v>0</v>
      </c>
      <c r="H144" s="6">
        <f t="shared" si="99"/>
        <v>0.05</v>
      </c>
      <c r="I144" s="26">
        <f t="shared" si="124"/>
        <v>-0.14437095526227425</v>
      </c>
      <c r="J144" s="30">
        <f t="shared" si="106"/>
        <v>0.296330048929624</v>
      </c>
      <c r="K144" s="27">
        <f t="shared" si="137"/>
        <v>490000000</v>
      </c>
      <c r="L144" s="28">
        <f t="shared" si="125"/>
        <v>0</v>
      </c>
      <c r="M144" s="28">
        <f t="shared" si="138"/>
        <v>15000000</v>
      </c>
      <c r="N144" s="28">
        <f t="shared" si="126"/>
        <v>525000</v>
      </c>
      <c r="O144" s="28">
        <f t="shared" si="107"/>
        <v>15000000</v>
      </c>
      <c r="P144" s="28">
        <f t="shared" si="127"/>
        <v>600000</v>
      </c>
      <c r="Q144" s="28">
        <f t="shared" si="108"/>
        <v>40000000</v>
      </c>
      <c r="R144" s="28">
        <f t="shared" si="128"/>
        <v>1800000</v>
      </c>
      <c r="S144" s="28">
        <f t="shared" si="109"/>
        <v>25498367.905803323</v>
      </c>
      <c r="T144" s="28">
        <f t="shared" si="129"/>
        <v>1274918.3952901661</v>
      </c>
      <c r="U144" s="28">
        <f t="shared" si="110"/>
        <v>0</v>
      </c>
      <c r="V144" s="28">
        <f t="shared" si="130"/>
        <v>0</v>
      </c>
      <c r="W144" s="4">
        <f t="shared" si="111"/>
        <v>585498367.9058033</v>
      </c>
      <c r="X144" s="24">
        <f t="shared" si="112"/>
        <v>4199918.395290166</v>
      </c>
      <c r="Y144" s="27">
        <f t="shared" si="113"/>
        <v>0</v>
      </c>
      <c r="Z144" s="28">
        <f t="shared" si="131"/>
        <v>0</v>
      </c>
      <c r="AA144" s="28">
        <f t="shared" si="100"/>
        <v>0</v>
      </c>
      <c r="AB144" s="28">
        <f t="shared" si="114"/>
        <v>0</v>
      </c>
      <c r="AC144" s="28">
        <f t="shared" si="132"/>
        <v>0</v>
      </c>
      <c r="AD144" s="28">
        <f t="shared" si="101"/>
        <v>0</v>
      </c>
      <c r="AE144" s="28">
        <f t="shared" si="115"/>
        <v>0</v>
      </c>
      <c r="AF144" s="28">
        <f t="shared" si="133"/>
        <v>0</v>
      </c>
      <c r="AG144" s="28">
        <f t="shared" si="102"/>
        <v>0</v>
      </c>
      <c r="AH144" s="28">
        <f t="shared" si="116"/>
        <v>0</v>
      </c>
      <c r="AI144" s="28">
        <f t="shared" si="134"/>
        <v>0</v>
      </c>
      <c r="AJ144" s="28">
        <f t="shared" si="103"/>
        <v>0</v>
      </c>
      <c r="AK144" s="28">
        <f t="shared" si="117"/>
        <v>29501632.094196677</v>
      </c>
      <c r="AL144" s="28">
        <f t="shared" si="135"/>
        <v>1475081.6047098339</v>
      </c>
      <c r="AM144" s="28">
        <f t="shared" si="104"/>
        <v>1676990.8941822369</v>
      </c>
      <c r="AN144" s="28">
        <f t="shared" si="118"/>
        <v>0</v>
      </c>
      <c r="AO144" s="28">
        <f t="shared" si="136"/>
        <v>0</v>
      </c>
      <c r="AP144" s="28">
        <f t="shared" si="105"/>
        <v>0</v>
      </c>
      <c r="AQ144" s="4">
        <f t="shared" si="119"/>
        <v>29501632.094196677</v>
      </c>
      <c r="AR144" s="24">
        <f t="shared" si="120"/>
        <v>1475081.6047098339</v>
      </c>
      <c r="AS144" s="24">
        <f t="shared" si="121"/>
        <v>1676990.8941822369</v>
      </c>
    </row>
    <row r="145" spans="2:45" ht="12.75">
      <c r="B145" s="33">
        <f t="shared" si="123"/>
        <v>616</v>
      </c>
      <c r="C145" s="23">
        <f t="shared" si="122"/>
        <v>616000000</v>
      </c>
      <c r="D145" s="24">
        <f t="shared" si="95"/>
        <v>-2567802.1799715185</v>
      </c>
      <c r="E145" s="24">
        <f t="shared" si="96"/>
        <v>5725000</v>
      </c>
      <c r="F145" s="25">
        <f t="shared" si="97"/>
        <v>586450397.7723168</v>
      </c>
      <c r="G145" s="83">
        <f t="shared" si="98"/>
        <v>0</v>
      </c>
      <c r="H145" s="6">
        <f t="shared" si="99"/>
        <v>0.05</v>
      </c>
      <c r="I145" s="26">
        <f t="shared" si="124"/>
        <v>-0.14437095526227425</v>
      </c>
      <c r="J145" s="30">
        <f t="shared" si="106"/>
        <v>0.296330048929624</v>
      </c>
      <c r="K145" s="27">
        <f t="shared" si="137"/>
        <v>490000000</v>
      </c>
      <c r="L145" s="28">
        <f t="shared" si="125"/>
        <v>0</v>
      </c>
      <c r="M145" s="28">
        <f t="shared" si="138"/>
        <v>15000000</v>
      </c>
      <c r="N145" s="28">
        <f t="shared" si="126"/>
        <v>525000</v>
      </c>
      <c r="O145" s="28">
        <f t="shared" si="107"/>
        <v>15000000</v>
      </c>
      <c r="P145" s="28">
        <f t="shared" si="127"/>
        <v>600000</v>
      </c>
      <c r="Q145" s="28">
        <f t="shared" si="108"/>
        <v>40000000</v>
      </c>
      <c r="R145" s="28">
        <f t="shared" si="128"/>
        <v>1800000</v>
      </c>
      <c r="S145" s="28">
        <f t="shared" si="109"/>
        <v>26450397.772316813</v>
      </c>
      <c r="T145" s="28">
        <f t="shared" si="129"/>
        <v>1322519.8886158408</v>
      </c>
      <c r="U145" s="28">
        <f t="shared" si="110"/>
        <v>0</v>
      </c>
      <c r="V145" s="28">
        <f t="shared" si="130"/>
        <v>0</v>
      </c>
      <c r="W145" s="4">
        <f t="shared" si="111"/>
        <v>586450397.7723168</v>
      </c>
      <c r="X145" s="24">
        <f t="shared" si="112"/>
        <v>4247519.888615841</v>
      </c>
      <c r="Y145" s="27">
        <f t="shared" si="113"/>
        <v>0</v>
      </c>
      <c r="Z145" s="28">
        <f t="shared" si="131"/>
        <v>0</v>
      </c>
      <c r="AA145" s="28">
        <f t="shared" si="100"/>
        <v>0</v>
      </c>
      <c r="AB145" s="28">
        <f t="shared" si="114"/>
        <v>0</v>
      </c>
      <c r="AC145" s="28">
        <f t="shared" si="132"/>
        <v>0</v>
      </c>
      <c r="AD145" s="28">
        <f t="shared" si="101"/>
        <v>0</v>
      </c>
      <c r="AE145" s="28">
        <f t="shared" si="115"/>
        <v>0</v>
      </c>
      <c r="AF145" s="28">
        <f t="shared" si="133"/>
        <v>0</v>
      </c>
      <c r="AG145" s="28">
        <f t="shared" si="102"/>
        <v>0</v>
      </c>
      <c r="AH145" s="28">
        <f t="shared" si="116"/>
        <v>0</v>
      </c>
      <c r="AI145" s="28">
        <f t="shared" si="134"/>
        <v>0</v>
      </c>
      <c r="AJ145" s="28">
        <f t="shared" si="103"/>
        <v>0</v>
      </c>
      <c r="AK145" s="28">
        <f t="shared" si="117"/>
        <v>29549602.227683187</v>
      </c>
      <c r="AL145" s="28">
        <f t="shared" si="135"/>
        <v>1477480.1113841594</v>
      </c>
      <c r="AM145" s="28">
        <f t="shared" si="104"/>
        <v>1679717.7086443226</v>
      </c>
      <c r="AN145" s="28">
        <f t="shared" si="118"/>
        <v>0</v>
      </c>
      <c r="AO145" s="28">
        <f t="shared" si="136"/>
        <v>0</v>
      </c>
      <c r="AP145" s="28">
        <f t="shared" si="105"/>
        <v>0</v>
      </c>
      <c r="AQ145" s="4">
        <f t="shared" si="119"/>
        <v>29549602.227683187</v>
      </c>
      <c r="AR145" s="24">
        <f t="shared" si="120"/>
        <v>1477480.1113841594</v>
      </c>
      <c r="AS145" s="24">
        <f t="shared" si="121"/>
        <v>1679717.7086443226</v>
      </c>
    </row>
    <row r="146" spans="2:45" ht="12.75">
      <c r="B146" s="33">
        <f t="shared" si="123"/>
        <v>617</v>
      </c>
      <c r="C146" s="23">
        <f t="shared" si="122"/>
        <v>617000000</v>
      </c>
      <c r="D146" s="24">
        <f t="shared" si="95"/>
        <v>-2612676.85883512</v>
      </c>
      <c r="E146" s="24">
        <f t="shared" si="96"/>
        <v>5775000</v>
      </c>
      <c r="F146" s="25">
        <f t="shared" si="97"/>
        <v>587402427.6388304</v>
      </c>
      <c r="G146" s="83">
        <f t="shared" si="98"/>
        <v>0</v>
      </c>
      <c r="H146" s="6">
        <f t="shared" si="99"/>
        <v>0.05</v>
      </c>
      <c r="I146" s="26">
        <f t="shared" si="124"/>
        <v>-0.14437095526227425</v>
      </c>
      <c r="J146" s="30">
        <f t="shared" si="106"/>
        <v>0.296330048929624</v>
      </c>
      <c r="K146" s="27">
        <f t="shared" si="137"/>
        <v>490000000</v>
      </c>
      <c r="L146" s="28">
        <f t="shared" si="125"/>
        <v>0</v>
      </c>
      <c r="M146" s="28">
        <f t="shared" si="138"/>
        <v>15000000</v>
      </c>
      <c r="N146" s="28">
        <f t="shared" si="126"/>
        <v>525000</v>
      </c>
      <c r="O146" s="28">
        <f t="shared" si="107"/>
        <v>15000000</v>
      </c>
      <c r="P146" s="28">
        <f t="shared" si="127"/>
        <v>600000</v>
      </c>
      <c r="Q146" s="28">
        <f t="shared" si="108"/>
        <v>40000000</v>
      </c>
      <c r="R146" s="28">
        <f t="shared" si="128"/>
        <v>1800000</v>
      </c>
      <c r="S146" s="28">
        <f t="shared" si="109"/>
        <v>27402427.638830423</v>
      </c>
      <c r="T146" s="28">
        <f t="shared" si="129"/>
        <v>1370121.3819415213</v>
      </c>
      <c r="U146" s="28">
        <f t="shared" si="110"/>
        <v>0</v>
      </c>
      <c r="V146" s="28">
        <f t="shared" si="130"/>
        <v>0</v>
      </c>
      <c r="W146" s="4">
        <f t="shared" si="111"/>
        <v>587402427.6388304</v>
      </c>
      <c r="X146" s="24">
        <f t="shared" si="112"/>
        <v>4295121.381941522</v>
      </c>
      <c r="Y146" s="27">
        <f t="shared" si="113"/>
        <v>0</v>
      </c>
      <c r="Z146" s="28">
        <f t="shared" si="131"/>
        <v>0</v>
      </c>
      <c r="AA146" s="28">
        <f t="shared" si="100"/>
        <v>0</v>
      </c>
      <c r="AB146" s="28">
        <f t="shared" si="114"/>
        <v>0</v>
      </c>
      <c r="AC146" s="28">
        <f t="shared" si="132"/>
        <v>0</v>
      </c>
      <c r="AD146" s="28">
        <f t="shared" si="101"/>
        <v>0</v>
      </c>
      <c r="AE146" s="28">
        <f t="shared" si="115"/>
        <v>0</v>
      </c>
      <c r="AF146" s="28">
        <f t="shared" si="133"/>
        <v>0</v>
      </c>
      <c r="AG146" s="28">
        <f t="shared" si="102"/>
        <v>0</v>
      </c>
      <c r="AH146" s="28">
        <f t="shared" si="116"/>
        <v>0</v>
      </c>
      <c r="AI146" s="28">
        <f t="shared" si="134"/>
        <v>0</v>
      </c>
      <c r="AJ146" s="28">
        <f t="shared" si="103"/>
        <v>0</v>
      </c>
      <c r="AK146" s="28">
        <f t="shared" si="117"/>
        <v>29597572.361169577</v>
      </c>
      <c r="AL146" s="28">
        <f t="shared" si="135"/>
        <v>1479878.618058479</v>
      </c>
      <c r="AM146" s="28">
        <f t="shared" si="104"/>
        <v>1682444.5231064013</v>
      </c>
      <c r="AN146" s="28">
        <f t="shared" si="118"/>
        <v>0</v>
      </c>
      <c r="AO146" s="28">
        <f t="shared" si="136"/>
        <v>0</v>
      </c>
      <c r="AP146" s="28">
        <f t="shared" si="105"/>
        <v>0</v>
      </c>
      <c r="AQ146" s="4">
        <f t="shared" si="119"/>
        <v>29597572.361169577</v>
      </c>
      <c r="AR146" s="24">
        <f t="shared" si="120"/>
        <v>1479878.618058479</v>
      </c>
      <c r="AS146" s="24">
        <f t="shared" si="121"/>
        <v>1682444.5231064013</v>
      </c>
    </row>
    <row r="147" spans="2:45" ht="12.75">
      <c r="B147" s="33">
        <f t="shared" si="123"/>
        <v>618</v>
      </c>
      <c r="C147" s="23">
        <f t="shared" si="122"/>
        <v>618000000</v>
      </c>
      <c r="D147" s="24">
        <f t="shared" si="95"/>
        <v>-2657551.5376987085</v>
      </c>
      <c r="E147" s="24">
        <f t="shared" si="96"/>
        <v>5825000</v>
      </c>
      <c r="F147" s="25">
        <f t="shared" si="97"/>
        <v>588354457.5053439</v>
      </c>
      <c r="G147" s="83">
        <f t="shared" si="98"/>
        <v>0</v>
      </c>
      <c r="H147" s="6">
        <f t="shared" si="99"/>
        <v>0.05</v>
      </c>
      <c r="I147" s="26">
        <f t="shared" si="124"/>
        <v>-0.14437095526227425</v>
      </c>
      <c r="J147" s="30">
        <f t="shared" si="106"/>
        <v>0.296330048929624</v>
      </c>
      <c r="K147" s="27">
        <f t="shared" si="137"/>
        <v>490000000</v>
      </c>
      <c r="L147" s="28">
        <f t="shared" si="125"/>
        <v>0</v>
      </c>
      <c r="M147" s="28">
        <f t="shared" si="138"/>
        <v>15000000</v>
      </c>
      <c r="N147" s="28">
        <f t="shared" si="126"/>
        <v>525000</v>
      </c>
      <c r="O147" s="28">
        <f t="shared" si="107"/>
        <v>15000000</v>
      </c>
      <c r="P147" s="28">
        <f t="shared" si="127"/>
        <v>600000</v>
      </c>
      <c r="Q147" s="28">
        <f t="shared" si="108"/>
        <v>40000000</v>
      </c>
      <c r="R147" s="28">
        <f t="shared" si="128"/>
        <v>1800000</v>
      </c>
      <c r="S147" s="28">
        <f t="shared" si="109"/>
        <v>28354457.505343914</v>
      </c>
      <c r="T147" s="28">
        <f t="shared" si="129"/>
        <v>1417722.8752671957</v>
      </c>
      <c r="U147" s="28">
        <f t="shared" si="110"/>
        <v>0</v>
      </c>
      <c r="V147" s="28">
        <f t="shared" si="130"/>
        <v>0</v>
      </c>
      <c r="W147" s="4">
        <f t="shared" si="111"/>
        <v>588354457.5053439</v>
      </c>
      <c r="X147" s="24">
        <f t="shared" si="112"/>
        <v>4342722.8752671955</v>
      </c>
      <c r="Y147" s="27">
        <f t="shared" si="113"/>
        <v>0</v>
      </c>
      <c r="Z147" s="28">
        <f t="shared" si="131"/>
        <v>0</v>
      </c>
      <c r="AA147" s="28">
        <f t="shared" si="100"/>
        <v>0</v>
      </c>
      <c r="AB147" s="28">
        <f t="shared" si="114"/>
        <v>0</v>
      </c>
      <c r="AC147" s="28">
        <f t="shared" si="132"/>
        <v>0</v>
      </c>
      <c r="AD147" s="28">
        <f t="shared" si="101"/>
        <v>0</v>
      </c>
      <c r="AE147" s="28">
        <f t="shared" si="115"/>
        <v>0</v>
      </c>
      <c r="AF147" s="28">
        <f t="shared" si="133"/>
        <v>0</v>
      </c>
      <c r="AG147" s="28">
        <f t="shared" si="102"/>
        <v>0</v>
      </c>
      <c r="AH147" s="28">
        <f t="shared" si="116"/>
        <v>0</v>
      </c>
      <c r="AI147" s="28">
        <f t="shared" si="134"/>
        <v>0</v>
      </c>
      <c r="AJ147" s="28">
        <f t="shared" si="103"/>
        <v>0</v>
      </c>
      <c r="AK147" s="28">
        <f t="shared" si="117"/>
        <v>29645542.494656086</v>
      </c>
      <c r="AL147" s="28">
        <f t="shared" si="135"/>
        <v>1482277.1247328045</v>
      </c>
      <c r="AM147" s="28">
        <f t="shared" si="104"/>
        <v>1685171.3375684868</v>
      </c>
      <c r="AN147" s="28">
        <f t="shared" si="118"/>
        <v>0</v>
      </c>
      <c r="AO147" s="28">
        <f t="shared" si="136"/>
        <v>0</v>
      </c>
      <c r="AP147" s="28">
        <f t="shared" si="105"/>
        <v>0</v>
      </c>
      <c r="AQ147" s="4">
        <f t="shared" si="119"/>
        <v>29645542.494656086</v>
      </c>
      <c r="AR147" s="24">
        <f t="shared" si="120"/>
        <v>1482277.1247328045</v>
      </c>
      <c r="AS147" s="24">
        <f t="shared" si="121"/>
        <v>1685171.3375684868</v>
      </c>
    </row>
    <row r="148" spans="2:45" ht="12.75">
      <c r="B148" s="33">
        <f t="shared" si="123"/>
        <v>619</v>
      </c>
      <c r="C148" s="23">
        <f t="shared" si="122"/>
        <v>619000000</v>
      </c>
      <c r="D148" s="24">
        <f aca="true" t="shared" si="139" ref="D148:D189">(AS148-X148)+G148</f>
        <v>-2702426.216562298</v>
      </c>
      <c r="E148" s="24">
        <f aca="true" t="shared" si="140" ref="E148:E189">(X148+AR148)-G148</f>
        <v>5875000</v>
      </c>
      <c r="F148" s="25">
        <f aca="true" t="shared" si="141" ref="F148:F189">C148*((($H$4-$K$4)/(J148-$K$4))^$D$11)</f>
        <v>589306487.3718574</v>
      </c>
      <c r="G148" s="83">
        <f aca="true" t="shared" si="142" ref="G148:G189">IF(C148&gt;($G$4-1000000),0,IF(C148=$E$4,0,$G$5))</f>
        <v>0</v>
      </c>
      <c r="H148" s="6">
        <f aca="true" t="shared" si="143" ref="H148:H189">IF(C148&lt;$D$5,$F$4,IF(C148&lt;$D$6,$F$5,IF(C148&lt;$D$7,$F$6,IF(C148&lt;$D$8,$F$7,IF(C148&lt;$D$9,$F$8,$F$9)))))</f>
        <v>0.05</v>
      </c>
      <c r="I148" s="26">
        <f t="shared" si="124"/>
        <v>-0.14437095526227425</v>
      </c>
      <c r="J148" s="30">
        <f t="shared" si="106"/>
        <v>0.296330048929624</v>
      </c>
      <c r="K148" s="27">
        <f t="shared" si="137"/>
        <v>490000000</v>
      </c>
      <c r="L148" s="28">
        <f t="shared" si="125"/>
        <v>0</v>
      </c>
      <c r="M148" s="28">
        <f t="shared" si="138"/>
        <v>15000000</v>
      </c>
      <c r="N148" s="28">
        <f t="shared" si="126"/>
        <v>525000</v>
      </c>
      <c r="O148" s="28">
        <f t="shared" si="107"/>
        <v>15000000</v>
      </c>
      <c r="P148" s="28">
        <f t="shared" si="127"/>
        <v>600000</v>
      </c>
      <c r="Q148" s="28">
        <f t="shared" si="108"/>
        <v>40000000</v>
      </c>
      <c r="R148" s="28">
        <f t="shared" si="128"/>
        <v>1800000</v>
      </c>
      <c r="S148" s="28">
        <f t="shared" si="109"/>
        <v>29306487.371857405</v>
      </c>
      <c r="T148" s="28">
        <f t="shared" si="129"/>
        <v>1465324.3685928704</v>
      </c>
      <c r="U148" s="28">
        <f t="shared" si="110"/>
        <v>0</v>
      </c>
      <c r="V148" s="28">
        <f t="shared" si="130"/>
        <v>0</v>
      </c>
      <c r="W148" s="4">
        <f t="shared" si="111"/>
        <v>589306487.3718574</v>
      </c>
      <c r="X148" s="24">
        <f t="shared" si="112"/>
        <v>4390324.36859287</v>
      </c>
      <c r="Y148" s="27">
        <f t="shared" si="113"/>
        <v>0</v>
      </c>
      <c r="Z148" s="28">
        <f t="shared" si="131"/>
        <v>0</v>
      </c>
      <c r="AA148" s="28">
        <f aca="true" t="shared" si="144" ref="AA148:AA189">Y148*$N$4</f>
        <v>0</v>
      </c>
      <c r="AB148" s="28">
        <f t="shared" si="114"/>
        <v>0</v>
      </c>
      <c r="AC148" s="28">
        <f t="shared" si="132"/>
        <v>0</v>
      </c>
      <c r="AD148" s="28">
        <f aca="true" t="shared" si="145" ref="AD148:AD189">AB148*$N$5</f>
        <v>0</v>
      </c>
      <c r="AE148" s="28">
        <f t="shared" si="115"/>
        <v>0</v>
      </c>
      <c r="AF148" s="28">
        <f t="shared" si="133"/>
        <v>0</v>
      </c>
      <c r="AG148" s="28">
        <f aca="true" t="shared" si="146" ref="AG148:AG189">AE148*$N$6</f>
        <v>0</v>
      </c>
      <c r="AH148" s="28">
        <f t="shared" si="116"/>
        <v>0</v>
      </c>
      <c r="AI148" s="28">
        <f t="shared" si="134"/>
        <v>0</v>
      </c>
      <c r="AJ148" s="28">
        <f aca="true" t="shared" si="147" ref="AJ148:AJ189">AH148*$N$7</f>
        <v>0</v>
      </c>
      <c r="AK148" s="28">
        <f t="shared" si="117"/>
        <v>29693512.628142595</v>
      </c>
      <c r="AL148" s="28">
        <f t="shared" si="135"/>
        <v>1484675.6314071298</v>
      </c>
      <c r="AM148" s="28">
        <f aca="true" t="shared" si="148" ref="AM148:AM189">AK148*$N$8</f>
        <v>1687898.1520305723</v>
      </c>
      <c r="AN148" s="28">
        <f t="shared" si="118"/>
        <v>0</v>
      </c>
      <c r="AO148" s="28">
        <f t="shared" si="136"/>
        <v>0</v>
      </c>
      <c r="AP148" s="28">
        <f aca="true" t="shared" si="149" ref="AP148:AP189">AN148*$N$9</f>
        <v>0</v>
      </c>
      <c r="AQ148" s="4">
        <f t="shared" si="119"/>
        <v>29693512.628142595</v>
      </c>
      <c r="AR148" s="24">
        <f t="shared" si="120"/>
        <v>1484675.6314071298</v>
      </c>
      <c r="AS148" s="24">
        <f t="shared" si="121"/>
        <v>1687898.1520305723</v>
      </c>
    </row>
    <row r="149" spans="2:45" ht="12.75">
      <c r="B149" s="33">
        <f t="shared" si="123"/>
        <v>620</v>
      </c>
      <c r="C149" s="23">
        <f t="shared" si="122"/>
        <v>620000000</v>
      </c>
      <c r="D149" s="24">
        <f t="shared" si="139"/>
        <v>-2747300.8954258864</v>
      </c>
      <c r="E149" s="24">
        <f t="shared" si="140"/>
        <v>5925000</v>
      </c>
      <c r="F149" s="25">
        <f t="shared" si="141"/>
        <v>590258517.2383709</v>
      </c>
      <c r="G149" s="83">
        <f t="shared" si="142"/>
        <v>0</v>
      </c>
      <c r="H149" s="6">
        <f t="shared" si="143"/>
        <v>0.05</v>
      </c>
      <c r="I149" s="26">
        <f t="shared" si="124"/>
        <v>-0.14437095526227425</v>
      </c>
      <c r="J149" s="30">
        <f aca="true" t="shared" si="150" ref="J149:J189">$H$4-H149</f>
        <v>0.296330048929624</v>
      </c>
      <c r="K149" s="27">
        <f t="shared" si="137"/>
        <v>490000000</v>
      </c>
      <c r="L149" s="28">
        <f t="shared" si="125"/>
        <v>0</v>
      </c>
      <c r="M149" s="28">
        <f t="shared" si="138"/>
        <v>15000000</v>
      </c>
      <c r="N149" s="28">
        <f t="shared" si="126"/>
        <v>525000</v>
      </c>
      <c r="O149" s="28">
        <f aca="true" t="shared" si="151" ref="O149:O189">IF(F149&lt;$D$6,0,IF(F149&gt;$E$6,($E$6-$E$5),((F149-$E$5))))</f>
        <v>15000000</v>
      </c>
      <c r="P149" s="28">
        <f t="shared" si="127"/>
        <v>600000</v>
      </c>
      <c r="Q149" s="28">
        <f aca="true" t="shared" si="152" ref="Q149:Q189">IF(F149&lt;$D$7,0,IF(F149&gt;$E$7,($E$7-$E$6),((F149-$E$6))))</f>
        <v>40000000</v>
      </c>
      <c r="R149" s="28">
        <f t="shared" si="128"/>
        <v>1800000</v>
      </c>
      <c r="S149" s="28">
        <f aca="true" t="shared" si="153" ref="S149:S189">IF(F149&lt;$D$8,0,IF(F149&gt;$E$8,($E$8-$E$7),((F149-$E$7))))</f>
        <v>30258517.238370895</v>
      </c>
      <c r="T149" s="28">
        <f t="shared" si="129"/>
        <v>1512925.8619185449</v>
      </c>
      <c r="U149" s="28">
        <f aca="true" t="shared" si="154" ref="U149:U189">IF(F149&lt;$D$9,0,IF(F149&gt;$E$9,($E$9-$E$8),((F149-$E$8))))</f>
        <v>0</v>
      </c>
      <c r="V149" s="28">
        <f t="shared" si="130"/>
        <v>0</v>
      </c>
      <c r="W149" s="4">
        <f aca="true" t="shared" si="155" ref="W149:W189">K149+M149+O149+Q149+S149+U149</f>
        <v>590258517.2383709</v>
      </c>
      <c r="X149" s="24">
        <f aca="true" t="shared" si="156" ref="X149:X189">L149+N149+P149+R149+T149+V149</f>
        <v>4437925.861918544</v>
      </c>
      <c r="Y149" s="27">
        <f aca="true" t="shared" si="157" ref="Y149:Y189">(IF(C149&gt;$E$4,$E$4,C149))-K149</f>
        <v>0</v>
      </c>
      <c r="Z149" s="28">
        <f t="shared" si="131"/>
        <v>0</v>
      </c>
      <c r="AA149" s="28">
        <f t="shared" si="144"/>
        <v>0</v>
      </c>
      <c r="AB149" s="28">
        <f aca="true" t="shared" si="158" ref="AB149:AB189">(IF(C149&lt;$D$5,0,IF(C149&gt;$E$5,($E$5-$E$4),((C149-$E$4)))))-M149</f>
        <v>0</v>
      </c>
      <c r="AC149" s="28">
        <f t="shared" si="132"/>
        <v>0</v>
      </c>
      <c r="AD149" s="28">
        <f t="shared" si="145"/>
        <v>0</v>
      </c>
      <c r="AE149" s="28">
        <f aca="true" t="shared" si="159" ref="AE149:AE189">(IF(C149&lt;$D$6,0,IF(C149&gt;$E$6,($E$6-$E$5),((C149-$E$5)))))-O149</f>
        <v>0</v>
      </c>
      <c r="AF149" s="28">
        <f t="shared" si="133"/>
        <v>0</v>
      </c>
      <c r="AG149" s="28">
        <f t="shared" si="146"/>
        <v>0</v>
      </c>
      <c r="AH149" s="28">
        <f aca="true" t="shared" si="160" ref="AH149:AH189">(IF(C149&lt;$D$7,0,IF(C149&gt;$E$7,($E$7-$E$6),((C149-$E$6)))))-Q149</f>
        <v>0</v>
      </c>
      <c r="AI149" s="28">
        <f t="shared" si="134"/>
        <v>0</v>
      </c>
      <c r="AJ149" s="28">
        <f t="shared" si="147"/>
        <v>0</v>
      </c>
      <c r="AK149" s="28">
        <f aca="true" t="shared" si="161" ref="AK149:AK189">(IF(C149&lt;$D$8,0,IF(C149&gt;$E$8,($E$8-$E$7),((C149-$E$7)))))-S149</f>
        <v>29741482.761629105</v>
      </c>
      <c r="AL149" s="28">
        <f t="shared" si="135"/>
        <v>1487074.1380814554</v>
      </c>
      <c r="AM149" s="28">
        <f t="shared" si="148"/>
        <v>1690624.966492658</v>
      </c>
      <c r="AN149" s="28">
        <f aca="true" t="shared" si="162" ref="AN149:AN189">(IF(C149&lt;$D$9,0,IF(C149&gt;$E$9,($E$9-$E$8),((C149-$E$8)))))-U149</f>
        <v>0</v>
      </c>
      <c r="AO149" s="28">
        <f t="shared" si="136"/>
        <v>0</v>
      </c>
      <c r="AP149" s="28">
        <f t="shared" si="149"/>
        <v>0</v>
      </c>
      <c r="AQ149" s="4">
        <f aca="true" t="shared" si="163" ref="AQ149:AQ189">Y149+AB149+AE149+AH149+AK149+AN149</f>
        <v>29741482.761629105</v>
      </c>
      <c r="AR149" s="24">
        <f aca="true" t="shared" si="164" ref="AR149:AR189">Z149+AC149+AF149+AI149+AL149+AO149</f>
        <v>1487074.1380814554</v>
      </c>
      <c r="AS149" s="24">
        <f aca="true" t="shared" si="165" ref="AS149:AS189">AA149+AD149+AG149+AJ149+AM149+AP149</f>
        <v>1690624.966492658</v>
      </c>
    </row>
    <row r="150" spans="2:45" ht="12.75">
      <c r="B150" s="33">
        <f t="shared" si="123"/>
        <v>621</v>
      </c>
      <c r="C150" s="23">
        <f aca="true" t="shared" si="166" ref="C150:C189">C149+1000000</f>
        <v>621000000</v>
      </c>
      <c r="D150" s="24">
        <f t="shared" si="139"/>
        <v>-2792175.5742894756</v>
      </c>
      <c r="E150" s="24">
        <f t="shared" si="140"/>
        <v>5975000</v>
      </c>
      <c r="F150" s="25">
        <f t="shared" si="141"/>
        <v>591210547.1048844</v>
      </c>
      <c r="G150" s="83">
        <f t="shared" si="142"/>
        <v>0</v>
      </c>
      <c r="H150" s="6">
        <f t="shared" si="143"/>
        <v>0.05</v>
      </c>
      <c r="I150" s="26">
        <f t="shared" si="124"/>
        <v>-0.14437095526227425</v>
      </c>
      <c r="J150" s="30">
        <f t="shared" si="150"/>
        <v>0.296330048929624</v>
      </c>
      <c r="K150" s="27">
        <f t="shared" si="137"/>
        <v>490000000</v>
      </c>
      <c r="L150" s="28">
        <f t="shared" si="125"/>
        <v>0</v>
      </c>
      <c r="M150" s="28">
        <f t="shared" si="138"/>
        <v>15000000</v>
      </c>
      <c r="N150" s="28">
        <f t="shared" si="126"/>
        <v>525000</v>
      </c>
      <c r="O150" s="28">
        <f t="shared" si="151"/>
        <v>15000000</v>
      </c>
      <c r="P150" s="28">
        <f t="shared" si="127"/>
        <v>600000</v>
      </c>
      <c r="Q150" s="28">
        <f t="shared" si="152"/>
        <v>40000000</v>
      </c>
      <c r="R150" s="28">
        <f t="shared" si="128"/>
        <v>1800000</v>
      </c>
      <c r="S150" s="28">
        <f t="shared" si="153"/>
        <v>31210547.104884386</v>
      </c>
      <c r="T150" s="28">
        <f t="shared" si="129"/>
        <v>1560527.3552442193</v>
      </c>
      <c r="U150" s="28">
        <f t="shared" si="154"/>
        <v>0</v>
      </c>
      <c r="V150" s="28">
        <f t="shared" si="130"/>
        <v>0</v>
      </c>
      <c r="W150" s="4">
        <f t="shared" si="155"/>
        <v>591210547.1048844</v>
      </c>
      <c r="X150" s="24">
        <f t="shared" si="156"/>
        <v>4485527.355244219</v>
      </c>
      <c r="Y150" s="27">
        <f t="shared" si="157"/>
        <v>0</v>
      </c>
      <c r="Z150" s="28">
        <f t="shared" si="131"/>
        <v>0</v>
      </c>
      <c r="AA150" s="28">
        <f t="shared" si="144"/>
        <v>0</v>
      </c>
      <c r="AB150" s="28">
        <f t="shared" si="158"/>
        <v>0</v>
      </c>
      <c r="AC150" s="28">
        <f t="shared" si="132"/>
        <v>0</v>
      </c>
      <c r="AD150" s="28">
        <f t="shared" si="145"/>
        <v>0</v>
      </c>
      <c r="AE150" s="28">
        <f t="shared" si="159"/>
        <v>0</v>
      </c>
      <c r="AF150" s="28">
        <f t="shared" si="133"/>
        <v>0</v>
      </c>
      <c r="AG150" s="28">
        <f t="shared" si="146"/>
        <v>0</v>
      </c>
      <c r="AH150" s="28">
        <f t="shared" si="160"/>
        <v>0</v>
      </c>
      <c r="AI150" s="28">
        <f t="shared" si="134"/>
        <v>0</v>
      </c>
      <c r="AJ150" s="28">
        <f t="shared" si="147"/>
        <v>0</v>
      </c>
      <c r="AK150" s="28">
        <f t="shared" si="161"/>
        <v>29789452.895115614</v>
      </c>
      <c r="AL150" s="28">
        <f t="shared" si="135"/>
        <v>1489472.6447557807</v>
      </c>
      <c r="AM150" s="28">
        <f t="shared" si="148"/>
        <v>1693351.7809547435</v>
      </c>
      <c r="AN150" s="28">
        <f t="shared" si="162"/>
        <v>0</v>
      </c>
      <c r="AO150" s="28">
        <f t="shared" si="136"/>
        <v>0</v>
      </c>
      <c r="AP150" s="28">
        <f t="shared" si="149"/>
        <v>0</v>
      </c>
      <c r="AQ150" s="4">
        <f t="shared" si="163"/>
        <v>29789452.895115614</v>
      </c>
      <c r="AR150" s="24">
        <f t="shared" si="164"/>
        <v>1489472.6447557807</v>
      </c>
      <c r="AS150" s="24">
        <f t="shared" si="165"/>
        <v>1693351.7809547435</v>
      </c>
    </row>
    <row r="151" spans="2:45" ht="12.75">
      <c r="B151" s="33">
        <f t="shared" si="123"/>
        <v>622</v>
      </c>
      <c r="C151" s="23">
        <f t="shared" si="166"/>
        <v>622000000</v>
      </c>
      <c r="D151" s="24">
        <f t="shared" si="139"/>
        <v>-2837050.253153065</v>
      </c>
      <c r="E151" s="24">
        <f t="shared" si="140"/>
        <v>6025000</v>
      </c>
      <c r="F151" s="25">
        <f t="shared" si="141"/>
        <v>592162576.9713979</v>
      </c>
      <c r="G151" s="83">
        <f t="shared" si="142"/>
        <v>0</v>
      </c>
      <c r="H151" s="6">
        <f t="shared" si="143"/>
        <v>0.05</v>
      </c>
      <c r="I151" s="26">
        <f t="shared" si="124"/>
        <v>-0.14437095526227425</v>
      </c>
      <c r="J151" s="30">
        <f t="shared" si="150"/>
        <v>0.296330048929624</v>
      </c>
      <c r="K151" s="27">
        <f t="shared" si="137"/>
        <v>490000000</v>
      </c>
      <c r="L151" s="28">
        <f t="shared" si="125"/>
        <v>0</v>
      </c>
      <c r="M151" s="28">
        <f t="shared" si="138"/>
        <v>15000000</v>
      </c>
      <c r="N151" s="28">
        <f t="shared" si="126"/>
        <v>525000</v>
      </c>
      <c r="O151" s="28">
        <f t="shared" si="151"/>
        <v>15000000</v>
      </c>
      <c r="P151" s="28">
        <f t="shared" si="127"/>
        <v>600000</v>
      </c>
      <c r="Q151" s="28">
        <f t="shared" si="152"/>
        <v>40000000</v>
      </c>
      <c r="R151" s="28">
        <f t="shared" si="128"/>
        <v>1800000</v>
      </c>
      <c r="S151" s="28">
        <f t="shared" si="153"/>
        <v>32162576.971397877</v>
      </c>
      <c r="T151" s="28">
        <f t="shared" si="129"/>
        <v>1608128.848569894</v>
      </c>
      <c r="U151" s="28">
        <f t="shared" si="154"/>
        <v>0</v>
      </c>
      <c r="V151" s="28">
        <f t="shared" si="130"/>
        <v>0</v>
      </c>
      <c r="W151" s="4">
        <f t="shared" si="155"/>
        <v>592162576.9713979</v>
      </c>
      <c r="X151" s="24">
        <f t="shared" si="156"/>
        <v>4533128.848569894</v>
      </c>
      <c r="Y151" s="27">
        <f t="shared" si="157"/>
        <v>0</v>
      </c>
      <c r="Z151" s="28">
        <f t="shared" si="131"/>
        <v>0</v>
      </c>
      <c r="AA151" s="28">
        <f t="shared" si="144"/>
        <v>0</v>
      </c>
      <c r="AB151" s="28">
        <f t="shared" si="158"/>
        <v>0</v>
      </c>
      <c r="AC151" s="28">
        <f t="shared" si="132"/>
        <v>0</v>
      </c>
      <c r="AD151" s="28">
        <f t="shared" si="145"/>
        <v>0</v>
      </c>
      <c r="AE151" s="28">
        <f t="shared" si="159"/>
        <v>0</v>
      </c>
      <c r="AF151" s="28">
        <f t="shared" si="133"/>
        <v>0</v>
      </c>
      <c r="AG151" s="28">
        <f t="shared" si="146"/>
        <v>0</v>
      </c>
      <c r="AH151" s="28">
        <f t="shared" si="160"/>
        <v>0</v>
      </c>
      <c r="AI151" s="28">
        <f t="shared" si="134"/>
        <v>0</v>
      </c>
      <c r="AJ151" s="28">
        <f t="shared" si="147"/>
        <v>0</v>
      </c>
      <c r="AK151" s="28">
        <f t="shared" si="161"/>
        <v>29837423.028602123</v>
      </c>
      <c r="AL151" s="28">
        <f t="shared" si="135"/>
        <v>1491871.1514301063</v>
      </c>
      <c r="AM151" s="28">
        <f t="shared" si="148"/>
        <v>1696078.595416829</v>
      </c>
      <c r="AN151" s="28">
        <f t="shared" si="162"/>
        <v>0</v>
      </c>
      <c r="AO151" s="28">
        <f t="shared" si="136"/>
        <v>0</v>
      </c>
      <c r="AP151" s="28">
        <f t="shared" si="149"/>
        <v>0</v>
      </c>
      <c r="AQ151" s="4">
        <f t="shared" si="163"/>
        <v>29837423.028602123</v>
      </c>
      <c r="AR151" s="24">
        <f t="shared" si="164"/>
        <v>1491871.1514301063</v>
      </c>
      <c r="AS151" s="24">
        <f t="shared" si="165"/>
        <v>1696078.595416829</v>
      </c>
    </row>
    <row r="152" spans="2:45" ht="12.75">
      <c r="B152" s="33">
        <f t="shared" si="123"/>
        <v>623</v>
      </c>
      <c r="C152" s="23">
        <f t="shared" si="166"/>
        <v>623000000</v>
      </c>
      <c r="D152" s="24">
        <f t="shared" si="139"/>
        <v>-2881924.932016654</v>
      </c>
      <c r="E152" s="24">
        <f t="shared" si="140"/>
        <v>6075000</v>
      </c>
      <c r="F152" s="25">
        <f t="shared" si="141"/>
        <v>593114606.8379114</v>
      </c>
      <c r="G152" s="83">
        <f t="shared" si="142"/>
        <v>0</v>
      </c>
      <c r="H152" s="6">
        <f t="shared" si="143"/>
        <v>0.05</v>
      </c>
      <c r="I152" s="26">
        <f t="shared" si="124"/>
        <v>-0.14437095526227425</v>
      </c>
      <c r="J152" s="30">
        <f t="shared" si="150"/>
        <v>0.296330048929624</v>
      </c>
      <c r="K152" s="27">
        <f t="shared" si="137"/>
        <v>490000000</v>
      </c>
      <c r="L152" s="28">
        <f t="shared" si="125"/>
        <v>0</v>
      </c>
      <c r="M152" s="28">
        <f t="shared" si="138"/>
        <v>15000000</v>
      </c>
      <c r="N152" s="28">
        <f t="shared" si="126"/>
        <v>525000</v>
      </c>
      <c r="O152" s="28">
        <f t="shared" si="151"/>
        <v>15000000</v>
      </c>
      <c r="P152" s="28">
        <f t="shared" si="127"/>
        <v>600000</v>
      </c>
      <c r="Q152" s="28">
        <f t="shared" si="152"/>
        <v>40000000</v>
      </c>
      <c r="R152" s="28">
        <f t="shared" si="128"/>
        <v>1800000</v>
      </c>
      <c r="S152" s="28">
        <f t="shared" si="153"/>
        <v>33114606.837911367</v>
      </c>
      <c r="T152" s="28">
        <f t="shared" si="129"/>
        <v>1655730.3418955684</v>
      </c>
      <c r="U152" s="28">
        <f t="shared" si="154"/>
        <v>0</v>
      </c>
      <c r="V152" s="28">
        <f t="shared" si="130"/>
        <v>0</v>
      </c>
      <c r="W152" s="4">
        <f t="shared" si="155"/>
        <v>593114606.8379114</v>
      </c>
      <c r="X152" s="24">
        <f t="shared" si="156"/>
        <v>4580730.341895568</v>
      </c>
      <c r="Y152" s="27">
        <f t="shared" si="157"/>
        <v>0</v>
      </c>
      <c r="Z152" s="28">
        <f t="shared" si="131"/>
        <v>0</v>
      </c>
      <c r="AA152" s="28">
        <f t="shared" si="144"/>
        <v>0</v>
      </c>
      <c r="AB152" s="28">
        <f t="shared" si="158"/>
        <v>0</v>
      </c>
      <c r="AC152" s="28">
        <f t="shared" si="132"/>
        <v>0</v>
      </c>
      <c r="AD152" s="28">
        <f t="shared" si="145"/>
        <v>0</v>
      </c>
      <c r="AE152" s="28">
        <f t="shared" si="159"/>
        <v>0</v>
      </c>
      <c r="AF152" s="28">
        <f t="shared" si="133"/>
        <v>0</v>
      </c>
      <c r="AG152" s="28">
        <f t="shared" si="146"/>
        <v>0</v>
      </c>
      <c r="AH152" s="28">
        <f t="shared" si="160"/>
        <v>0</v>
      </c>
      <c r="AI152" s="28">
        <f t="shared" si="134"/>
        <v>0</v>
      </c>
      <c r="AJ152" s="28">
        <f t="shared" si="147"/>
        <v>0</v>
      </c>
      <c r="AK152" s="28">
        <f t="shared" si="161"/>
        <v>29885393.162088633</v>
      </c>
      <c r="AL152" s="28">
        <f t="shared" si="135"/>
        <v>1494269.6581044318</v>
      </c>
      <c r="AM152" s="28">
        <f t="shared" si="148"/>
        <v>1698805.4098789145</v>
      </c>
      <c r="AN152" s="28">
        <f t="shared" si="162"/>
        <v>0</v>
      </c>
      <c r="AO152" s="28">
        <f t="shared" si="136"/>
        <v>0</v>
      </c>
      <c r="AP152" s="28">
        <f t="shared" si="149"/>
        <v>0</v>
      </c>
      <c r="AQ152" s="4">
        <f t="shared" si="163"/>
        <v>29885393.162088633</v>
      </c>
      <c r="AR152" s="24">
        <f t="shared" si="164"/>
        <v>1494269.6581044318</v>
      </c>
      <c r="AS152" s="24">
        <f t="shared" si="165"/>
        <v>1698805.4098789145</v>
      </c>
    </row>
    <row r="153" spans="2:45" ht="12.75">
      <c r="B153" s="33">
        <f t="shared" si="123"/>
        <v>624</v>
      </c>
      <c r="C153" s="23">
        <f t="shared" si="166"/>
        <v>624000000</v>
      </c>
      <c r="D153" s="24">
        <f t="shared" si="139"/>
        <v>-2926799.610880243</v>
      </c>
      <c r="E153" s="24">
        <f t="shared" si="140"/>
        <v>6125000</v>
      </c>
      <c r="F153" s="25">
        <f t="shared" si="141"/>
        <v>594066636.7044249</v>
      </c>
      <c r="G153" s="83">
        <f t="shared" si="142"/>
        <v>0</v>
      </c>
      <c r="H153" s="6">
        <f t="shared" si="143"/>
        <v>0.05</v>
      </c>
      <c r="I153" s="26">
        <f t="shared" si="124"/>
        <v>-0.14437095526227425</v>
      </c>
      <c r="J153" s="30">
        <f t="shared" si="150"/>
        <v>0.296330048929624</v>
      </c>
      <c r="K153" s="27">
        <f t="shared" si="137"/>
        <v>490000000</v>
      </c>
      <c r="L153" s="28">
        <f t="shared" si="125"/>
        <v>0</v>
      </c>
      <c r="M153" s="28">
        <f t="shared" si="138"/>
        <v>15000000</v>
      </c>
      <c r="N153" s="28">
        <f t="shared" si="126"/>
        <v>525000</v>
      </c>
      <c r="O153" s="28">
        <f t="shared" si="151"/>
        <v>15000000</v>
      </c>
      <c r="P153" s="28">
        <f t="shared" si="127"/>
        <v>600000</v>
      </c>
      <c r="Q153" s="28">
        <f t="shared" si="152"/>
        <v>40000000</v>
      </c>
      <c r="R153" s="28">
        <f t="shared" si="128"/>
        <v>1800000</v>
      </c>
      <c r="S153" s="28">
        <f t="shared" si="153"/>
        <v>34066636.70442486</v>
      </c>
      <c r="T153" s="28">
        <f t="shared" si="129"/>
        <v>1703331.835221243</v>
      </c>
      <c r="U153" s="28">
        <f t="shared" si="154"/>
        <v>0</v>
      </c>
      <c r="V153" s="28">
        <f t="shared" si="130"/>
        <v>0</v>
      </c>
      <c r="W153" s="4">
        <f t="shared" si="155"/>
        <v>594066636.7044249</v>
      </c>
      <c r="X153" s="24">
        <f t="shared" si="156"/>
        <v>4628331.835221243</v>
      </c>
      <c r="Y153" s="27">
        <f t="shared" si="157"/>
        <v>0</v>
      </c>
      <c r="Z153" s="28">
        <f t="shared" si="131"/>
        <v>0</v>
      </c>
      <c r="AA153" s="28">
        <f t="shared" si="144"/>
        <v>0</v>
      </c>
      <c r="AB153" s="28">
        <f t="shared" si="158"/>
        <v>0</v>
      </c>
      <c r="AC153" s="28">
        <f t="shared" si="132"/>
        <v>0</v>
      </c>
      <c r="AD153" s="28">
        <f t="shared" si="145"/>
        <v>0</v>
      </c>
      <c r="AE153" s="28">
        <f t="shared" si="159"/>
        <v>0</v>
      </c>
      <c r="AF153" s="28">
        <f t="shared" si="133"/>
        <v>0</v>
      </c>
      <c r="AG153" s="28">
        <f t="shared" si="146"/>
        <v>0</v>
      </c>
      <c r="AH153" s="28">
        <f t="shared" si="160"/>
        <v>0</v>
      </c>
      <c r="AI153" s="28">
        <f t="shared" si="134"/>
        <v>0</v>
      </c>
      <c r="AJ153" s="28">
        <f t="shared" si="147"/>
        <v>0</v>
      </c>
      <c r="AK153" s="28">
        <f t="shared" si="161"/>
        <v>29933363.295575142</v>
      </c>
      <c r="AL153" s="28">
        <f t="shared" si="135"/>
        <v>1496668.1647787571</v>
      </c>
      <c r="AM153" s="28">
        <f t="shared" si="148"/>
        <v>1701532.224341</v>
      </c>
      <c r="AN153" s="28">
        <f t="shared" si="162"/>
        <v>0</v>
      </c>
      <c r="AO153" s="28">
        <f t="shared" si="136"/>
        <v>0</v>
      </c>
      <c r="AP153" s="28">
        <f t="shared" si="149"/>
        <v>0</v>
      </c>
      <c r="AQ153" s="4">
        <f t="shared" si="163"/>
        <v>29933363.295575142</v>
      </c>
      <c r="AR153" s="24">
        <f t="shared" si="164"/>
        <v>1496668.1647787571</v>
      </c>
      <c r="AS153" s="24">
        <f t="shared" si="165"/>
        <v>1701532.224341</v>
      </c>
    </row>
    <row r="154" spans="2:45" ht="12.75">
      <c r="B154" s="33">
        <f t="shared" si="123"/>
        <v>625</v>
      </c>
      <c r="C154" s="23">
        <f t="shared" si="166"/>
        <v>625000000</v>
      </c>
      <c r="D154" s="24">
        <f t="shared" si="139"/>
        <v>-2971674.2897438314</v>
      </c>
      <c r="E154" s="24">
        <f t="shared" si="140"/>
        <v>6175000</v>
      </c>
      <c r="F154" s="25">
        <f t="shared" si="141"/>
        <v>595018666.5709383</v>
      </c>
      <c r="G154" s="83">
        <f t="shared" si="142"/>
        <v>0</v>
      </c>
      <c r="H154" s="6">
        <f t="shared" si="143"/>
        <v>0.05</v>
      </c>
      <c r="I154" s="26">
        <f t="shared" si="124"/>
        <v>-0.14437095526227425</v>
      </c>
      <c r="J154" s="30">
        <f t="shared" si="150"/>
        <v>0.296330048929624</v>
      </c>
      <c r="K154" s="27">
        <f t="shared" si="137"/>
        <v>490000000</v>
      </c>
      <c r="L154" s="28">
        <f t="shared" si="125"/>
        <v>0</v>
      </c>
      <c r="M154" s="28">
        <f t="shared" si="138"/>
        <v>15000000</v>
      </c>
      <c r="N154" s="28">
        <f t="shared" si="126"/>
        <v>525000</v>
      </c>
      <c r="O154" s="28">
        <f t="shared" si="151"/>
        <v>15000000</v>
      </c>
      <c r="P154" s="28">
        <f t="shared" si="127"/>
        <v>600000</v>
      </c>
      <c r="Q154" s="28">
        <f t="shared" si="152"/>
        <v>40000000</v>
      </c>
      <c r="R154" s="28">
        <f t="shared" si="128"/>
        <v>1800000</v>
      </c>
      <c r="S154" s="28">
        <f t="shared" si="153"/>
        <v>35018666.57093835</v>
      </c>
      <c r="T154" s="28">
        <f t="shared" si="129"/>
        <v>1750933.3285469175</v>
      </c>
      <c r="U154" s="28">
        <f t="shared" si="154"/>
        <v>0</v>
      </c>
      <c r="V154" s="28">
        <f t="shared" si="130"/>
        <v>0</v>
      </c>
      <c r="W154" s="4">
        <f t="shared" si="155"/>
        <v>595018666.5709383</v>
      </c>
      <c r="X154" s="24">
        <f t="shared" si="156"/>
        <v>4675933.328546917</v>
      </c>
      <c r="Y154" s="27">
        <f t="shared" si="157"/>
        <v>0</v>
      </c>
      <c r="Z154" s="28">
        <f t="shared" si="131"/>
        <v>0</v>
      </c>
      <c r="AA154" s="28">
        <f t="shared" si="144"/>
        <v>0</v>
      </c>
      <c r="AB154" s="28">
        <f t="shared" si="158"/>
        <v>0</v>
      </c>
      <c r="AC154" s="28">
        <f t="shared" si="132"/>
        <v>0</v>
      </c>
      <c r="AD154" s="28">
        <f t="shared" si="145"/>
        <v>0</v>
      </c>
      <c r="AE154" s="28">
        <f t="shared" si="159"/>
        <v>0</v>
      </c>
      <c r="AF154" s="28">
        <f t="shared" si="133"/>
        <v>0</v>
      </c>
      <c r="AG154" s="28">
        <f t="shared" si="146"/>
        <v>0</v>
      </c>
      <c r="AH154" s="28">
        <f t="shared" si="160"/>
        <v>0</v>
      </c>
      <c r="AI154" s="28">
        <f t="shared" si="134"/>
        <v>0</v>
      </c>
      <c r="AJ154" s="28">
        <f t="shared" si="147"/>
        <v>0</v>
      </c>
      <c r="AK154" s="28">
        <f t="shared" si="161"/>
        <v>29981333.42906165</v>
      </c>
      <c r="AL154" s="28">
        <f t="shared" si="135"/>
        <v>1499066.6714530827</v>
      </c>
      <c r="AM154" s="28">
        <f t="shared" si="148"/>
        <v>1704259.0388030857</v>
      </c>
      <c r="AN154" s="28">
        <f t="shared" si="162"/>
        <v>0</v>
      </c>
      <c r="AO154" s="28">
        <f t="shared" si="136"/>
        <v>0</v>
      </c>
      <c r="AP154" s="28">
        <f t="shared" si="149"/>
        <v>0</v>
      </c>
      <c r="AQ154" s="4">
        <f t="shared" si="163"/>
        <v>29981333.42906165</v>
      </c>
      <c r="AR154" s="24">
        <f t="shared" si="164"/>
        <v>1499066.6714530827</v>
      </c>
      <c r="AS154" s="24">
        <f t="shared" si="165"/>
        <v>1704259.0388030857</v>
      </c>
    </row>
    <row r="155" spans="2:45" ht="12.75">
      <c r="B155" s="33">
        <f t="shared" si="123"/>
        <v>626</v>
      </c>
      <c r="C155" s="23">
        <f t="shared" si="166"/>
        <v>626000000</v>
      </c>
      <c r="D155" s="24">
        <f t="shared" si="139"/>
        <v>-3016548.968607421</v>
      </c>
      <c r="E155" s="24">
        <f t="shared" si="140"/>
        <v>6225000</v>
      </c>
      <c r="F155" s="25">
        <f t="shared" si="141"/>
        <v>595970696.4374518</v>
      </c>
      <c r="G155" s="83">
        <f t="shared" si="142"/>
        <v>0</v>
      </c>
      <c r="H155" s="6">
        <f t="shared" si="143"/>
        <v>0.05</v>
      </c>
      <c r="I155" s="26">
        <f t="shared" si="124"/>
        <v>-0.14437095526227425</v>
      </c>
      <c r="J155" s="30">
        <f t="shared" si="150"/>
        <v>0.296330048929624</v>
      </c>
      <c r="K155" s="27">
        <f t="shared" si="137"/>
        <v>490000000</v>
      </c>
      <c r="L155" s="28">
        <f t="shared" si="125"/>
        <v>0</v>
      </c>
      <c r="M155" s="28">
        <f t="shared" si="138"/>
        <v>15000000</v>
      </c>
      <c r="N155" s="28">
        <f t="shared" si="126"/>
        <v>525000</v>
      </c>
      <c r="O155" s="28">
        <f t="shared" si="151"/>
        <v>15000000</v>
      </c>
      <c r="P155" s="28">
        <f t="shared" si="127"/>
        <v>600000</v>
      </c>
      <c r="Q155" s="28">
        <f t="shared" si="152"/>
        <v>40000000</v>
      </c>
      <c r="R155" s="28">
        <f t="shared" si="128"/>
        <v>1800000</v>
      </c>
      <c r="S155" s="28">
        <f t="shared" si="153"/>
        <v>35970696.43745184</v>
      </c>
      <c r="T155" s="28">
        <f t="shared" si="129"/>
        <v>1798534.821872592</v>
      </c>
      <c r="U155" s="28">
        <f t="shared" si="154"/>
        <v>0</v>
      </c>
      <c r="V155" s="28">
        <f t="shared" si="130"/>
        <v>0</v>
      </c>
      <c r="W155" s="4">
        <f t="shared" si="155"/>
        <v>595970696.4374518</v>
      </c>
      <c r="X155" s="24">
        <f t="shared" si="156"/>
        <v>4723534.821872592</v>
      </c>
      <c r="Y155" s="27">
        <f t="shared" si="157"/>
        <v>0</v>
      </c>
      <c r="Z155" s="28">
        <f t="shared" si="131"/>
        <v>0</v>
      </c>
      <c r="AA155" s="28">
        <f t="shared" si="144"/>
        <v>0</v>
      </c>
      <c r="AB155" s="28">
        <f t="shared" si="158"/>
        <v>0</v>
      </c>
      <c r="AC155" s="28">
        <f t="shared" si="132"/>
        <v>0</v>
      </c>
      <c r="AD155" s="28">
        <f t="shared" si="145"/>
        <v>0</v>
      </c>
      <c r="AE155" s="28">
        <f t="shared" si="159"/>
        <v>0</v>
      </c>
      <c r="AF155" s="28">
        <f t="shared" si="133"/>
        <v>0</v>
      </c>
      <c r="AG155" s="28">
        <f t="shared" si="146"/>
        <v>0</v>
      </c>
      <c r="AH155" s="28">
        <f t="shared" si="160"/>
        <v>0</v>
      </c>
      <c r="AI155" s="28">
        <f t="shared" si="134"/>
        <v>0</v>
      </c>
      <c r="AJ155" s="28">
        <f t="shared" si="147"/>
        <v>0</v>
      </c>
      <c r="AK155" s="28">
        <f t="shared" si="161"/>
        <v>30029303.56254816</v>
      </c>
      <c r="AL155" s="28">
        <f t="shared" si="135"/>
        <v>1501465.178127408</v>
      </c>
      <c r="AM155" s="28">
        <f t="shared" si="148"/>
        <v>1706985.8532651712</v>
      </c>
      <c r="AN155" s="28">
        <f t="shared" si="162"/>
        <v>0</v>
      </c>
      <c r="AO155" s="28">
        <f t="shared" si="136"/>
        <v>0</v>
      </c>
      <c r="AP155" s="28">
        <f t="shared" si="149"/>
        <v>0</v>
      </c>
      <c r="AQ155" s="4">
        <f t="shared" si="163"/>
        <v>30029303.56254816</v>
      </c>
      <c r="AR155" s="24">
        <f t="shared" si="164"/>
        <v>1501465.178127408</v>
      </c>
      <c r="AS155" s="24">
        <f t="shared" si="165"/>
        <v>1706985.8532651712</v>
      </c>
    </row>
    <row r="156" spans="2:45" ht="12.75">
      <c r="B156" s="33">
        <f t="shared" si="123"/>
        <v>627</v>
      </c>
      <c r="C156" s="23">
        <f t="shared" si="166"/>
        <v>627000000</v>
      </c>
      <c r="D156" s="24">
        <f t="shared" si="139"/>
        <v>-3061423.64747101</v>
      </c>
      <c r="E156" s="24">
        <f t="shared" si="140"/>
        <v>6275000</v>
      </c>
      <c r="F156" s="25">
        <f t="shared" si="141"/>
        <v>596922726.3039653</v>
      </c>
      <c r="G156" s="83">
        <f t="shared" si="142"/>
        <v>0</v>
      </c>
      <c r="H156" s="6">
        <f t="shared" si="143"/>
        <v>0.05</v>
      </c>
      <c r="I156" s="26">
        <f t="shared" si="124"/>
        <v>-0.14437095526227425</v>
      </c>
      <c r="J156" s="30">
        <f t="shared" si="150"/>
        <v>0.296330048929624</v>
      </c>
      <c r="K156" s="27">
        <f t="shared" si="137"/>
        <v>490000000</v>
      </c>
      <c r="L156" s="28">
        <f t="shared" si="125"/>
        <v>0</v>
      </c>
      <c r="M156" s="28">
        <f t="shared" si="138"/>
        <v>15000000</v>
      </c>
      <c r="N156" s="28">
        <f t="shared" si="126"/>
        <v>525000</v>
      </c>
      <c r="O156" s="28">
        <f t="shared" si="151"/>
        <v>15000000</v>
      </c>
      <c r="P156" s="28">
        <f t="shared" si="127"/>
        <v>600000</v>
      </c>
      <c r="Q156" s="28">
        <f t="shared" si="152"/>
        <v>40000000</v>
      </c>
      <c r="R156" s="28">
        <f t="shared" si="128"/>
        <v>1800000</v>
      </c>
      <c r="S156" s="28">
        <f t="shared" si="153"/>
        <v>36922726.30396533</v>
      </c>
      <c r="T156" s="28">
        <f t="shared" si="129"/>
        <v>1846136.3151982666</v>
      </c>
      <c r="U156" s="28">
        <f t="shared" si="154"/>
        <v>0</v>
      </c>
      <c r="V156" s="28">
        <f t="shared" si="130"/>
        <v>0</v>
      </c>
      <c r="W156" s="4">
        <f t="shared" si="155"/>
        <v>596922726.3039653</v>
      </c>
      <c r="X156" s="24">
        <f t="shared" si="156"/>
        <v>4771136.315198267</v>
      </c>
      <c r="Y156" s="27">
        <f t="shared" si="157"/>
        <v>0</v>
      </c>
      <c r="Z156" s="28">
        <f t="shared" si="131"/>
        <v>0</v>
      </c>
      <c r="AA156" s="28">
        <f t="shared" si="144"/>
        <v>0</v>
      </c>
      <c r="AB156" s="28">
        <f t="shared" si="158"/>
        <v>0</v>
      </c>
      <c r="AC156" s="28">
        <f t="shared" si="132"/>
        <v>0</v>
      </c>
      <c r="AD156" s="28">
        <f t="shared" si="145"/>
        <v>0</v>
      </c>
      <c r="AE156" s="28">
        <f t="shared" si="159"/>
        <v>0</v>
      </c>
      <c r="AF156" s="28">
        <f t="shared" si="133"/>
        <v>0</v>
      </c>
      <c r="AG156" s="28">
        <f t="shared" si="146"/>
        <v>0</v>
      </c>
      <c r="AH156" s="28">
        <f t="shared" si="160"/>
        <v>0</v>
      </c>
      <c r="AI156" s="28">
        <f t="shared" si="134"/>
        <v>0</v>
      </c>
      <c r="AJ156" s="28">
        <f t="shared" si="147"/>
        <v>0</v>
      </c>
      <c r="AK156" s="28">
        <f t="shared" si="161"/>
        <v>30077273.69603467</v>
      </c>
      <c r="AL156" s="28">
        <f t="shared" si="135"/>
        <v>1503863.6848017336</v>
      </c>
      <c r="AM156" s="28">
        <f t="shared" si="148"/>
        <v>1709712.6677272567</v>
      </c>
      <c r="AN156" s="28">
        <f t="shared" si="162"/>
        <v>0</v>
      </c>
      <c r="AO156" s="28">
        <f t="shared" si="136"/>
        <v>0</v>
      </c>
      <c r="AP156" s="28">
        <f t="shared" si="149"/>
        <v>0</v>
      </c>
      <c r="AQ156" s="4">
        <f t="shared" si="163"/>
        <v>30077273.69603467</v>
      </c>
      <c r="AR156" s="24">
        <f t="shared" si="164"/>
        <v>1503863.6848017336</v>
      </c>
      <c r="AS156" s="24">
        <f t="shared" si="165"/>
        <v>1709712.6677272567</v>
      </c>
    </row>
    <row r="157" spans="2:45" ht="12.75">
      <c r="B157" s="33">
        <f t="shared" si="123"/>
        <v>628</v>
      </c>
      <c r="C157" s="23">
        <f t="shared" si="166"/>
        <v>628000000</v>
      </c>
      <c r="D157" s="24">
        <f t="shared" si="139"/>
        <v>-3106298.326334612</v>
      </c>
      <c r="E157" s="24">
        <f t="shared" si="140"/>
        <v>6325000</v>
      </c>
      <c r="F157" s="25">
        <f t="shared" si="141"/>
        <v>597874756.1704789</v>
      </c>
      <c r="G157" s="83">
        <f t="shared" si="142"/>
        <v>0</v>
      </c>
      <c r="H157" s="6">
        <f t="shared" si="143"/>
        <v>0.05</v>
      </c>
      <c r="I157" s="26">
        <f t="shared" si="124"/>
        <v>-0.14437095526227425</v>
      </c>
      <c r="J157" s="30">
        <f t="shared" si="150"/>
        <v>0.296330048929624</v>
      </c>
      <c r="K157" s="27">
        <f t="shared" si="137"/>
        <v>490000000</v>
      </c>
      <c r="L157" s="28">
        <f t="shared" si="125"/>
        <v>0</v>
      </c>
      <c r="M157" s="28">
        <f t="shared" si="138"/>
        <v>15000000</v>
      </c>
      <c r="N157" s="28">
        <f t="shared" si="126"/>
        <v>525000</v>
      </c>
      <c r="O157" s="28">
        <f t="shared" si="151"/>
        <v>15000000</v>
      </c>
      <c r="P157" s="28">
        <f t="shared" si="127"/>
        <v>600000</v>
      </c>
      <c r="Q157" s="28">
        <f t="shared" si="152"/>
        <v>40000000</v>
      </c>
      <c r="R157" s="28">
        <f t="shared" si="128"/>
        <v>1800000</v>
      </c>
      <c r="S157" s="28">
        <f t="shared" si="153"/>
        <v>37874756.17047894</v>
      </c>
      <c r="T157" s="28">
        <f t="shared" si="129"/>
        <v>1893737.8085239471</v>
      </c>
      <c r="U157" s="28">
        <f t="shared" si="154"/>
        <v>0</v>
      </c>
      <c r="V157" s="28">
        <f t="shared" si="130"/>
        <v>0</v>
      </c>
      <c r="W157" s="4">
        <f t="shared" si="155"/>
        <v>597874756.1704789</v>
      </c>
      <c r="X157" s="24">
        <f t="shared" si="156"/>
        <v>4818737.808523947</v>
      </c>
      <c r="Y157" s="27">
        <f t="shared" si="157"/>
        <v>0</v>
      </c>
      <c r="Z157" s="28">
        <f t="shared" si="131"/>
        <v>0</v>
      </c>
      <c r="AA157" s="28">
        <f t="shared" si="144"/>
        <v>0</v>
      </c>
      <c r="AB157" s="28">
        <f t="shared" si="158"/>
        <v>0</v>
      </c>
      <c r="AC157" s="28">
        <f t="shared" si="132"/>
        <v>0</v>
      </c>
      <c r="AD157" s="28">
        <f t="shared" si="145"/>
        <v>0</v>
      </c>
      <c r="AE157" s="28">
        <f t="shared" si="159"/>
        <v>0</v>
      </c>
      <c r="AF157" s="28">
        <f t="shared" si="133"/>
        <v>0</v>
      </c>
      <c r="AG157" s="28">
        <f t="shared" si="146"/>
        <v>0</v>
      </c>
      <c r="AH157" s="28">
        <f t="shared" si="160"/>
        <v>0</v>
      </c>
      <c r="AI157" s="28">
        <f t="shared" si="134"/>
        <v>0</v>
      </c>
      <c r="AJ157" s="28">
        <f t="shared" si="147"/>
        <v>0</v>
      </c>
      <c r="AK157" s="28">
        <f t="shared" si="161"/>
        <v>30125243.82952106</v>
      </c>
      <c r="AL157" s="28">
        <f t="shared" si="135"/>
        <v>1506262.191476053</v>
      </c>
      <c r="AM157" s="28">
        <f t="shared" si="148"/>
        <v>1712439.4821893354</v>
      </c>
      <c r="AN157" s="28">
        <f t="shared" si="162"/>
        <v>0</v>
      </c>
      <c r="AO157" s="28">
        <f t="shared" si="136"/>
        <v>0</v>
      </c>
      <c r="AP157" s="28">
        <f t="shared" si="149"/>
        <v>0</v>
      </c>
      <c r="AQ157" s="4">
        <f t="shared" si="163"/>
        <v>30125243.82952106</v>
      </c>
      <c r="AR157" s="24">
        <f t="shared" si="164"/>
        <v>1506262.191476053</v>
      </c>
      <c r="AS157" s="24">
        <f t="shared" si="165"/>
        <v>1712439.4821893354</v>
      </c>
    </row>
    <row r="158" spans="2:45" ht="12.75">
      <c r="B158" s="33">
        <f t="shared" si="123"/>
        <v>629</v>
      </c>
      <c r="C158" s="23">
        <f t="shared" si="166"/>
        <v>629000000</v>
      </c>
      <c r="D158" s="24">
        <f t="shared" si="139"/>
        <v>-3151173.0051982002</v>
      </c>
      <c r="E158" s="24">
        <f t="shared" si="140"/>
        <v>6375000</v>
      </c>
      <c r="F158" s="25">
        <f t="shared" si="141"/>
        <v>598826786.0369924</v>
      </c>
      <c r="G158" s="83">
        <f t="shared" si="142"/>
        <v>0</v>
      </c>
      <c r="H158" s="6">
        <f t="shared" si="143"/>
        <v>0.05</v>
      </c>
      <c r="I158" s="26">
        <f t="shared" si="124"/>
        <v>-0.14437095526227425</v>
      </c>
      <c r="J158" s="30">
        <f t="shared" si="150"/>
        <v>0.296330048929624</v>
      </c>
      <c r="K158" s="27">
        <f t="shared" si="137"/>
        <v>490000000</v>
      </c>
      <c r="L158" s="28">
        <f t="shared" si="125"/>
        <v>0</v>
      </c>
      <c r="M158" s="28">
        <f t="shared" si="138"/>
        <v>15000000</v>
      </c>
      <c r="N158" s="28">
        <f t="shared" si="126"/>
        <v>525000</v>
      </c>
      <c r="O158" s="28">
        <f t="shared" si="151"/>
        <v>15000000</v>
      </c>
      <c r="P158" s="28">
        <f t="shared" si="127"/>
        <v>600000</v>
      </c>
      <c r="Q158" s="28">
        <f t="shared" si="152"/>
        <v>40000000</v>
      </c>
      <c r="R158" s="28">
        <f t="shared" si="128"/>
        <v>1800000</v>
      </c>
      <c r="S158" s="28">
        <f t="shared" si="153"/>
        <v>38826786.03699243</v>
      </c>
      <c r="T158" s="28">
        <f t="shared" si="129"/>
        <v>1941339.3018496216</v>
      </c>
      <c r="U158" s="28">
        <f t="shared" si="154"/>
        <v>0</v>
      </c>
      <c r="V158" s="28">
        <f t="shared" si="130"/>
        <v>0</v>
      </c>
      <c r="W158" s="4">
        <f t="shared" si="155"/>
        <v>598826786.0369924</v>
      </c>
      <c r="X158" s="24">
        <f t="shared" si="156"/>
        <v>4866339.301849621</v>
      </c>
      <c r="Y158" s="27">
        <f t="shared" si="157"/>
        <v>0</v>
      </c>
      <c r="Z158" s="28">
        <f t="shared" si="131"/>
        <v>0</v>
      </c>
      <c r="AA158" s="28">
        <f t="shared" si="144"/>
        <v>0</v>
      </c>
      <c r="AB158" s="28">
        <f t="shared" si="158"/>
        <v>0</v>
      </c>
      <c r="AC158" s="28">
        <f t="shared" si="132"/>
        <v>0</v>
      </c>
      <c r="AD158" s="28">
        <f t="shared" si="145"/>
        <v>0</v>
      </c>
      <c r="AE158" s="28">
        <f t="shared" si="159"/>
        <v>0</v>
      </c>
      <c r="AF158" s="28">
        <f t="shared" si="133"/>
        <v>0</v>
      </c>
      <c r="AG158" s="28">
        <f t="shared" si="146"/>
        <v>0</v>
      </c>
      <c r="AH158" s="28">
        <f t="shared" si="160"/>
        <v>0</v>
      </c>
      <c r="AI158" s="28">
        <f t="shared" si="134"/>
        <v>0</v>
      </c>
      <c r="AJ158" s="28">
        <f t="shared" si="147"/>
        <v>0</v>
      </c>
      <c r="AK158" s="28">
        <f t="shared" si="161"/>
        <v>30173213.96300757</v>
      </c>
      <c r="AL158" s="28">
        <f t="shared" si="135"/>
        <v>1508660.6981503787</v>
      </c>
      <c r="AM158" s="28">
        <f t="shared" si="148"/>
        <v>1715166.296651421</v>
      </c>
      <c r="AN158" s="28">
        <f t="shared" si="162"/>
        <v>0</v>
      </c>
      <c r="AO158" s="28">
        <f t="shared" si="136"/>
        <v>0</v>
      </c>
      <c r="AP158" s="28">
        <f t="shared" si="149"/>
        <v>0</v>
      </c>
      <c r="AQ158" s="4">
        <f t="shared" si="163"/>
        <v>30173213.96300757</v>
      </c>
      <c r="AR158" s="24">
        <f t="shared" si="164"/>
        <v>1508660.6981503787</v>
      </c>
      <c r="AS158" s="24">
        <f t="shared" si="165"/>
        <v>1715166.296651421</v>
      </c>
    </row>
    <row r="159" spans="2:45" ht="12.75">
      <c r="B159" s="33">
        <f t="shared" si="123"/>
        <v>630</v>
      </c>
      <c r="C159" s="23">
        <f t="shared" si="166"/>
        <v>630000000</v>
      </c>
      <c r="D159" s="24">
        <f t="shared" si="139"/>
        <v>-3196047.68406179</v>
      </c>
      <c r="E159" s="24">
        <f t="shared" si="140"/>
        <v>6425000</v>
      </c>
      <c r="F159" s="25">
        <f t="shared" si="141"/>
        <v>599778815.9035059</v>
      </c>
      <c r="G159" s="83">
        <f t="shared" si="142"/>
        <v>0</v>
      </c>
      <c r="H159" s="6">
        <f t="shared" si="143"/>
        <v>0.05</v>
      </c>
      <c r="I159" s="26">
        <f t="shared" si="124"/>
        <v>-0.14437095526227425</v>
      </c>
      <c r="J159" s="30">
        <f t="shared" si="150"/>
        <v>0.296330048929624</v>
      </c>
      <c r="K159" s="27">
        <f t="shared" si="137"/>
        <v>490000000</v>
      </c>
      <c r="L159" s="28">
        <f t="shared" si="125"/>
        <v>0</v>
      </c>
      <c r="M159" s="28">
        <f t="shared" si="138"/>
        <v>15000000</v>
      </c>
      <c r="N159" s="28">
        <f t="shared" si="126"/>
        <v>525000</v>
      </c>
      <c r="O159" s="28">
        <f t="shared" si="151"/>
        <v>15000000</v>
      </c>
      <c r="P159" s="28">
        <f t="shared" si="127"/>
        <v>600000</v>
      </c>
      <c r="Q159" s="28">
        <f t="shared" si="152"/>
        <v>40000000</v>
      </c>
      <c r="R159" s="28">
        <f t="shared" si="128"/>
        <v>1800000</v>
      </c>
      <c r="S159" s="28">
        <f t="shared" si="153"/>
        <v>39778815.90350592</v>
      </c>
      <c r="T159" s="28">
        <f t="shared" si="129"/>
        <v>1988940.7951752963</v>
      </c>
      <c r="U159" s="28">
        <f t="shared" si="154"/>
        <v>0</v>
      </c>
      <c r="V159" s="28">
        <f t="shared" si="130"/>
        <v>0</v>
      </c>
      <c r="W159" s="4">
        <f t="shared" si="155"/>
        <v>599778815.9035059</v>
      </c>
      <c r="X159" s="24">
        <f t="shared" si="156"/>
        <v>4913940.795175296</v>
      </c>
      <c r="Y159" s="27">
        <f t="shared" si="157"/>
        <v>0</v>
      </c>
      <c r="Z159" s="28">
        <f t="shared" si="131"/>
        <v>0</v>
      </c>
      <c r="AA159" s="28">
        <f t="shared" si="144"/>
        <v>0</v>
      </c>
      <c r="AB159" s="28">
        <f t="shared" si="158"/>
        <v>0</v>
      </c>
      <c r="AC159" s="28">
        <f t="shared" si="132"/>
        <v>0</v>
      </c>
      <c r="AD159" s="28">
        <f t="shared" si="145"/>
        <v>0</v>
      </c>
      <c r="AE159" s="28">
        <f t="shared" si="159"/>
        <v>0</v>
      </c>
      <c r="AF159" s="28">
        <f t="shared" si="133"/>
        <v>0</v>
      </c>
      <c r="AG159" s="28">
        <f t="shared" si="146"/>
        <v>0</v>
      </c>
      <c r="AH159" s="28">
        <f t="shared" si="160"/>
        <v>0</v>
      </c>
      <c r="AI159" s="28">
        <f t="shared" si="134"/>
        <v>0</v>
      </c>
      <c r="AJ159" s="28">
        <f t="shared" si="147"/>
        <v>0</v>
      </c>
      <c r="AK159" s="28">
        <f t="shared" si="161"/>
        <v>30221184.09649408</v>
      </c>
      <c r="AL159" s="28">
        <f t="shared" si="135"/>
        <v>1511059.204824704</v>
      </c>
      <c r="AM159" s="28">
        <f t="shared" si="148"/>
        <v>1717893.1111135066</v>
      </c>
      <c r="AN159" s="28">
        <f t="shared" si="162"/>
        <v>0</v>
      </c>
      <c r="AO159" s="28">
        <f t="shared" si="136"/>
        <v>0</v>
      </c>
      <c r="AP159" s="28">
        <f t="shared" si="149"/>
        <v>0</v>
      </c>
      <c r="AQ159" s="4">
        <f t="shared" si="163"/>
        <v>30221184.09649408</v>
      </c>
      <c r="AR159" s="24">
        <f t="shared" si="164"/>
        <v>1511059.204824704</v>
      </c>
      <c r="AS159" s="24">
        <f t="shared" si="165"/>
        <v>1717893.1111135066</v>
      </c>
    </row>
    <row r="160" spans="2:45" ht="12.75">
      <c r="B160" s="33">
        <f t="shared" si="123"/>
        <v>631</v>
      </c>
      <c r="C160" s="23">
        <f t="shared" si="166"/>
        <v>631000000</v>
      </c>
      <c r="D160" s="24">
        <f t="shared" si="139"/>
        <v>-3240922.362925378</v>
      </c>
      <c r="E160" s="24">
        <f t="shared" si="140"/>
        <v>6475000</v>
      </c>
      <c r="F160" s="25">
        <f t="shared" si="141"/>
        <v>600730845.7700194</v>
      </c>
      <c r="G160" s="83">
        <f t="shared" si="142"/>
        <v>0</v>
      </c>
      <c r="H160" s="6">
        <f t="shared" si="143"/>
        <v>0.05</v>
      </c>
      <c r="I160" s="26">
        <f t="shared" si="124"/>
        <v>-0.14437095526227425</v>
      </c>
      <c r="J160" s="30">
        <f t="shared" si="150"/>
        <v>0.296330048929624</v>
      </c>
      <c r="K160" s="27">
        <f t="shared" si="137"/>
        <v>490000000</v>
      </c>
      <c r="L160" s="28">
        <f t="shared" si="125"/>
        <v>0</v>
      </c>
      <c r="M160" s="28">
        <f t="shared" si="138"/>
        <v>15000000</v>
      </c>
      <c r="N160" s="28">
        <f t="shared" si="126"/>
        <v>525000</v>
      </c>
      <c r="O160" s="28">
        <f t="shared" si="151"/>
        <v>15000000</v>
      </c>
      <c r="P160" s="28">
        <f t="shared" si="127"/>
        <v>600000</v>
      </c>
      <c r="Q160" s="28">
        <f t="shared" si="152"/>
        <v>40000000</v>
      </c>
      <c r="R160" s="28">
        <f t="shared" si="128"/>
        <v>1800000</v>
      </c>
      <c r="S160" s="28">
        <f t="shared" si="153"/>
        <v>40730845.77001941</v>
      </c>
      <c r="T160" s="28">
        <f t="shared" si="129"/>
        <v>2036542.2885009707</v>
      </c>
      <c r="U160" s="28">
        <f t="shared" si="154"/>
        <v>0</v>
      </c>
      <c r="V160" s="28">
        <f t="shared" si="130"/>
        <v>0</v>
      </c>
      <c r="W160" s="4">
        <f t="shared" si="155"/>
        <v>600730845.7700194</v>
      </c>
      <c r="X160" s="24">
        <f t="shared" si="156"/>
        <v>4961542.28850097</v>
      </c>
      <c r="Y160" s="27">
        <f t="shared" si="157"/>
        <v>0</v>
      </c>
      <c r="Z160" s="28">
        <f t="shared" si="131"/>
        <v>0</v>
      </c>
      <c r="AA160" s="28">
        <f t="shared" si="144"/>
        <v>0</v>
      </c>
      <c r="AB160" s="28">
        <f t="shared" si="158"/>
        <v>0</v>
      </c>
      <c r="AC160" s="28">
        <f t="shared" si="132"/>
        <v>0</v>
      </c>
      <c r="AD160" s="28">
        <f t="shared" si="145"/>
        <v>0</v>
      </c>
      <c r="AE160" s="28">
        <f t="shared" si="159"/>
        <v>0</v>
      </c>
      <c r="AF160" s="28">
        <f t="shared" si="133"/>
        <v>0</v>
      </c>
      <c r="AG160" s="28">
        <f t="shared" si="146"/>
        <v>0</v>
      </c>
      <c r="AH160" s="28">
        <f t="shared" si="160"/>
        <v>0</v>
      </c>
      <c r="AI160" s="28">
        <f t="shared" si="134"/>
        <v>0</v>
      </c>
      <c r="AJ160" s="28">
        <f t="shared" si="147"/>
        <v>0</v>
      </c>
      <c r="AK160" s="28">
        <f t="shared" si="161"/>
        <v>30269154.229980588</v>
      </c>
      <c r="AL160" s="28">
        <f t="shared" si="135"/>
        <v>1513457.7114990295</v>
      </c>
      <c r="AM160" s="28">
        <f t="shared" si="148"/>
        <v>1720619.925575592</v>
      </c>
      <c r="AN160" s="28">
        <f t="shared" si="162"/>
        <v>0</v>
      </c>
      <c r="AO160" s="28">
        <f t="shared" si="136"/>
        <v>0</v>
      </c>
      <c r="AP160" s="28">
        <f t="shared" si="149"/>
        <v>0</v>
      </c>
      <c r="AQ160" s="4">
        <f t="shared" si="163"/>
        <v>30269154.229980588</v>
      </c>
      <c r="AR160" s="24">
        <f t="shared" si="164"/>
        <v>1513457.7114990295</v>
      </c>
      <c r="AS160" s="24">
        <f t="shared" si="165"/>
        <v>1720619.925575592</v>
      </c>
    </row>
    <row r="161" spans="2:45" ht="12.75">
      <c r="B161" s="33">
        <f t="shared" si="123"/>
        <v>632</v>
      </c>
      <c r="C161" s="23">
        <f t="shared" si="166"/>
        <v>632000000</v>
      </c>
      <c r="D161" s="24">
        <f t="shared" si="139"/>
        <v>-3285797.0417889673</v>
      </c>
      <c r="E161" s="24">
        <f t="shared" si="140"/>
        <v>6525000</v>
      </c>
      <c r="F161" s="25">
        <f t="shared" si="141"/>
        <v>601682875.6365329</v>
      </c>
      <c r="G161" s="83">
        <f t="shared" si="142"/>
        <v>0</v>
      </c>
      <c r="H161" s="6">
        <f t="shared" si="143"/>
        <v>0.05</v>
      </c>
      <c r="I161" s="26">
        <f t="shared" si="124"/>
        <v>-0.14437095526227425</v>
      </c>
      <c r="J161" s="30">
        <f t="shared" si="150"/>
        <v>0.296330048929624</v>
      </c>
      <c r="K161" s="27">
        <f t="shared" si="137"/>
        <v>490000000</v>
      </c>
      <c r="L161" s="28">
        <f t="shared" si="125"/>
        <v>0</v>
      </c>
      <c r="M161" s="28">
        <f t="shared" si="138"/>
        <v>15000000</v>
      </c>
      <c r="N161" s="28">
        <f t="shared" si="126"/>
        <v>525000</v>
      </c>
      <c r="O161" s="28">
        <f t="shared" si="151"/>
        <v>15000000</v>
      </c>
      <c r="P161" s="28">
        <f t="shared" si="127"/>
        <v>600000</v>
      </c>
      <c r="Q161" s="28">
        <f t="shared" si="152"/>
        <v>40000000</v>
      </c>
      <c r="R161" s="28">
        <f t="shared" si="128"/>
        <v>1800000</v>
      </c>
      <c r="S161" s="28">
        <f t="shared" si="153"/>
        <v>41682875.6365329</v>
      </c>
      <c r="T161" s="28">
        <f t="shared" si="129"/>
        <v>2084143.7818266451</v>
      </c>
      <c r="U161" s="28">
        <f t="shared" si="154"/>
        <v>0</v>
      </c>
      <c r="V161" s="28">
        <f t="shared" si="130"/>
        <v>0</v>
      </c>
      <c r="W161" s="4">
        <f t="shared" si="155"/>
        <v>601682875.6365329</v>
      </c>
      <c r="X161" s="24">
        <f t="shared" si="156"/>
        <v>5009143.781826645</v>
      </c>
      <c r="Y161" s="27">
        <f t="shared" si="157"/>
        <v>0</v>
      </c>
      <c r="Z161" s="28">
        <f t="shared" si="131"/>
        <v>0</v>
      </c>
      <c r="AA161" s="28">
        <f t="shared" si="144"/>
        <v>0</v>
      </c>
      <c r="AB161" s="28">
        <f t="shared" si="158"/>
        <v>0</v>
      </c>
      <c r="AC161" s="28">
        <f t="shared" si="132"/>
        <v>0</v>
      </c>
      <c r="AD161" s="28">
        <f t="shared" si="145"/>
        <v>0</v>
      </c>
      <c r="AE161" s="28">
        <f t="shared" si="159"/>
        <v>0</v>
      </c>
      <c r="AF161" s="28">
        <f t="shared" si="133"/>
        <v>0</v>
      </c>
      <c r="AG161" s="28">
        <f t="shared" si="146"/>
        <v>0</v>
      </c>
      <c r="AH161" s="28">
        <f t="shared" si="160"/>
        <v>0</v>
      </c>
      <c r="AI161" s="28">
        <f t="shared" si="134"/>
        <v>0</v>
      </c>
      <c r="AJ161" s="28">
        <f t="shared" si="147"/>
        <v>0</v>
      </c>
      <c r="AK161" s="28">
        <f t="shared" si="161"/>
        <v>30317124.363467097</v>
      </c>
      <c r="AL161" s="28">
        <f t="shared" si="135"/>
        <v>1515856.2181733549</v>
      </c>
      <c r="AM161" s="28">
        <f t="shared" si="148"/>
        <v>1723346.7400376776</v>
      </c>
      <c r="AN161" s="28">
        <f t="shared" si="162"/>
        <v>0</v>
      </c>
      <c r="AO161" s="28">
        <f t="shared" si="136"/>
        <v>0</v>
      </c>
      <c r="AP161" s="28">
        <f t="shared" si="149"/>
        <v>0</v>
      </c>
      <c r="AQ161" s="4">
        <f t="shared" si="163"/>
        <v>30317124.363467097</v>
      </c>
      <c r="AR161" s="24">
        <f t="shared" si="164"/>
        <v>1515856.2181733549</v>
      </c>
      <c r="AS161" s="24">
        <f t="shared" si="165"/>
        <v>1723346.7400376776</v>
      </c>
    </row>
    <row r="162" spans="2:45" ht="12.75">
      <c r="B162" s="33">
        <f t="shared" si="123"/>
        <v>633</v>
      </c>
      <c r="C162" s="23">
        <f t="shared" si="166"/>
        <v>633000000</v>
      </c>
      <c r="D162" s="24">
        <f t="shared" si="139"/>
        <v>-3330671.720652557</v>
      </c>
      <c r="E162" s="24">
        <f t="shared" si="140"/>
        <v>6575000</v>
      </c>
      <c r="F162" s="25">
        <f t="shared" si="141"/>
        <v>602634905.5030464</v>
      </c>
      <c r="G162" s="83">
        <f t="shared" si="142"/>
        <v>0</v>
      </c>
      <c r="H162" s="6">
        <f t="shared" si="143"/>
        <v>0.05</v>
      </c>
      <c r="I162" s="26">
        <f t="shared" si="124"/>
        <v>-0.14437095526227425</v>
      </c>
      <c r="J162" s="30">
        <f t="shared" si="150"/>
        <v>0.296330048929624</v>
      </c>
      <c r="K162" s="27">
        <f t="shared" si="137"/>
        <v>490000000</v>
      </c>
      <c r="L162" s="28">
        <f t="shared" si="125"/>
        <v>0</v>
      </c>
      <c r="M162" s="28">
        <f t="shared" si="138"/>
        <v>15000000</v>
      </c>
      <c r="N162" s="28">
        <f t="shared" si="126"/>
        <v>525000</v>
      </c>
      <c r="O162" s="28">
        <f t="shared" si="151"/>
        <v>15000000</v>
      </c>
      <c r="P162" s="28">
        <f t="shared" si="127"/>
        <v>600000</v>
      </c>
      <c r="Q162" s="28">
        <f t="shared" si="152"/>
        <v>40000000</v>
      </c>
      <c r="R162" s="28">
        <f t="shared" si="128"/>
        <v>1800000</v>
      </c>
      <c r="S162" s="28">
        <f t="shared" si="153"/>
        <v>42634905.50304639</v>
      </c>
      <c r="T162" s="28">
        <f t="shared" si="129"/>
        <v>2131745.2751523196</v>
      </c>
      <c r="U162" s="28">
        <f t="shared" si="154"/>
        <v>0</v>
      </c>
      <c r="V162" s="28">
        <f t="shared" si="130"/>
        <v>0</v>
      </c>
      <c r="W162" s="4">
        <f t="shared" si="155"/>
        <v>602634905.5030464</v>
      </c>
      <c r="X162" s="24">
        <f t="shared" si="156"/>
        <v>5056745.27515232</v>
      </c>
      <c r="Y162" s="27">
        <f t="shared" si="157"/>
        <v>0</v>
      </c>
      <c r="Z162" s="28">
        <f t="shared" si="131"/>
        <v>0</v>
      </c>
      <c r="AA162" s="28">
        <f t="shared" si="144"/>
        <v>0</v>
      </c>
      <c r="AB162" s="28">
        <f t="shared" si="158"/>
        <v>0</v>
      </c>
      <c r="AC162" s="28">
        <f t="shared" si="132"/>
        <v>0</v>
      </c>
      <c r="AD162" s="28">
        <f t="shared" si="145"/>
        <v>0</v>
      </c>
      <c r="AE162" s="28">
        <f t="shared" si="159"/>
        <v>0</v>
      </c>
      <c r="AF162" s="28">
        <f t="shared" si="133"/>
        <v>0</v>
      </c>
      <c r="AG162" s="28">
        <f t="shared" si="146"/>
        <v>0</v>
      </c>
      <c r="AH162" s="28">
        <f t="shared" si="160"/>
        <v>0</v>
      </c>
      <c r="AI162" s="28">
        <f t="shared" si="134"/>
        <v>0</v>
      </c>
      <c r="AJ162" s="28">
        <f t="shared" si="147"/>
        <v>0</v>
      </c>
      <c r="AK162" s="28">
        <f t="shared" si="161"/>
        <v>30365094.496953607</v>
      </c>
      <c r="AL162" s="28">
        <f t="shared" si="135"/>
        <v>1518254.7248476804</v>
      </c>
      <c r="AM162" s="28">
        <f t="shared" si="148"/>
        <v>1726073.5544997633</v>
      </c>
      <c r="AN162" s="28">
        <f t="shared" si="162"/>
        <v>0</v>
      </c>
      <c r="AO162" s="28">
        <f t="shared" si="136"/>
        <v>0</v>
      </c>
      <c r="AP162" s="28">
        <f t="shared" si="149"/>
        <v>0</v>
      </c>
      <c r="AQ162" s="4">
        <f t="shared" si="163"/>
        <v>30365094.496953607</v>
      </c>
      <c r="AR162" s="24">
        <f t="shared" si="164"/>
        <v>1518254.7248476804</v>
      </c>
      <c r="AS162" s="24">
        <f t="shared" si="165"/>
        <v>1726073.5544997633</v>
      </c>
    </row>
    <row r="163" spans="2:45" ht="12.75">
      <c r="B163" s="33">
        <f t="shared" si="123"/>
        <v>634</v>
      </c>
      <c r="C163" s="23">
        <f t="shared" si="166"/>
        <v>634000000</v>
      </c>
      <c r="D163" s="24">
        <f t="shared" si="139"/>
        <v>-3375546.399516146</v>
      </c>
      <c r="E163" s="24">
        <f t="shared" si="140"/>
        <v>6625000.000000001</v>
      </c>
      <c r="F163" s="25">
        <f t="shared" si="141"/>
        <v>603586935.3695599</v>
      </c>
      <c r="G163" s="83">
        <f t="shared" si="142"/>
        <v>0</v>
      </c>
      <c r="H163" s="6">
        <f t="shared" si="143"/>
        <v>0.05</v>
      </c>
      <c r="I163" s="26">
        <f t="shared" si="124"/>
        <v>-0.14437095526227425</v>
      </c>
      <c r="J163" s="30">
        <f t="shared" si="150"/>
        <v>0.296330048929624</v>
      </c>
      <c r="K163" s="27">
        <f t="shared" si="137"/>
        <v>490000000</v>
      </c>
      <c r="L163" s="28">
        <f t="shared" si="125"/>
        <v>0</v>
      </c>
      <c r="M163" s="28">
        <f t="shared" si="138"/>
        <v>15000000</v>
      </c>
      <c r="N163" s="28">
        <f t="shared" si="126"/>
        <v>525000</v>
      </c>
      <c r="O163" s="28">
        <f t="shared" si="151"/>
        <v>15000000</v>
      </c>
      <c r="P163" s="28">
        <f t="shared" si="127"/>
        <v>600000</v>
      </c>
      <c r="Q163" s="28">
        <f t="shared" si="152"/>
        <v>40000000</v>
      </c>
      <c r="R163" s="28">
        <f t="shared" si="128"/>
        <v>1800000</v>
      </c>
      <c r="S163" s="28">
        <f t="shared" si="153"/>
        <v>43586935.369559884</v>
      </c>
      <c r="T163" s="28">
        <f t="shared" si="129"/>
        <v>2179346.7684779945</v>
      </c>
      <c r="U163" s="28">
        <f t="shared" si="154"/>
        <v>0</v>
      </c>
      <c r="V163" s="28">
        <f t="shared" si="130"/>
        <v>0</v>
      </c>
      <c r="W163" s="4">
        <f t="shared" si="155"/>
        <v>603586935.3695599</v>
      </c>
      <c r="X163" s="24">
        <f t="shared" si="156"/>
        <v>5104346.768477995</v>
      </c>
      <c r="Y163" s="27">
        <f t="shared" si="157"/>
        <v>0</v>
      </c>
      <c r="Z163" s="28">
        <f t="shared" si="131"/>
        <v>0</v>
      </c>
      <c r="AA163" s="28">
        <f t="shared" si="144"/>
        <v>0</v>
      </c>
      <c r="AB163" s="28">
        <f t="shared" si="158"/>
        <v>0</v>
      </c>
      <c r="AC163" s="28">
        <f t="shared" si="132"/>
        <v>0</v>
      </c>
      <c r="AD163" s="28">
        <f t="shared" si="145"/>
        <v>0</v>
      </c>
      <c r="AE163" s="28">
        <f t="shared" si="159"/>
        <v>0</v>
      </c>
      <c r="AF163" s="28">
        <f t="shared" si="133"/>
        <v>0</v>
      </c>
      <c r="AG163" s="28">
        <f t="shared" si="146"/>
        <v>0</v>
      </c>
      <c r="AH163" s="28">
        <f t="shared" si="160"/>
        <v>0</v>
      </c>
      <c r="AI163" s="28">
        <f t="shared" si="134"/>
        <v>0</v>
      </c>
      <c r="AJ163" s="28">
        <f t="shared" si="147"/>
        <v>0</v>
      </c>
      <c r="AK163" s="28">
        <f t="shared" si="161"/>
        <v>30413064.630440116</v>
      </c>
      <c r="AL163" s="28">
        <f t="shared" si="135"/>
        <v>1520653.231522006</v>
      </c>
      <c r="AM163" s="28">
        <f t="shared" si="148"/>
        <v>1728800.3689618488</v>
      </c>
      <c r="AN163" s="28">
        <f t="shared" si="162"/>
        <v>0</v>
      </c>
      <c r="AO163" s="28">
        <f t="shared" si="136"/>
        <v>0</v>
      </c>
      <c r="AP163" s="28">
        <f t="shared" si="149"/>
        <v>0</v>
      </c>
      <c r="AQ163" s="4">
        <f t="shared" si="163"/>
        <v>30413064.630440116</v>
      </c>
      <c r="AR163" s="24">
        <f t="shared" si="164"/>
        <v>1520653.231522006</v>
      </c>
      <c r="AS163" s="24">
        <f t="shared" si="165"/>
        <v>1728800.3689618488</v>
      </c>
    </row>
    <row r="164" spans="2:45" ht="12.75">
      <c r="B164" s="33">
        <f t="shared" si="123"/>
        <v>635</v>
      </c>
      <c r="C164" s="23">
        <f t="shared" si="166"/>
        <v>635000000</v>
      </c>
      <c r="D164" s="24">
        <f t="shared" si="139"/>
        <v>-3420421.0783797344</v>
      </c>
      <c r="E164" s="24">
        <f t="shared" si="140"/>
        <v>6675000</v>
      </c>
      <c r="F164" s="25">
        <f t="shared" si="141"/>
        <v>604538965.2360734</v>
      </c>
      <c r="G164" s="83">
        <f t="shared" si="142"/>
        <v>0</v>
      </c>
      <c r="H164" s="6">
        <f t="shared" si="143"/>
        <v>0.05</v>
      </c>
      <c r="I164" s="26">
        <f t="shared" si="124"/>
        <v>-0.14437095526227425</v>
      </c>
      <c r="J164" s="30">
        <f t="shared" si="150"/>
        <v>0.296330048929624</v>
      </c>
      <c r="K164" s="27">
        <f t="shared" si="137"/>
        <v>490000000</v>
      </c>
      <c r="L164" s="28">
        <f t="shared" si="125"/>
        <v>0</v>
      </c>
      <c r="M164" s="28">
        <f t="shared" si="138"/>
        <v>15000000</v>
      </c>
      <c r="N164" s="28">
        <f t="shared" si="126"/>
        <v>525000</v>
      </c>
      <c r="O164" s="28">
        <f t="shared" si="151"/>
        <v>15000000</v>
      </c>
      <c r="P164" s="28">
        <f t="shared" si="127"/>
        <v>600000</v>
      </c>
      <c r="Q164" s="28">
        <f t="shared" si="152"/>
        <v>40000000</v>
      </c>
      <c r="R164" s="28">
        <f t="shared" si="128"/>
        <v>1800000</v>
      </c>
      <c r="S164" s="28">
        <f t="shared" si="153"/>
        <v>44538965.236073375</v>
      </c>
      <c r="T164" s="28">
        <f t="shared" si="129"/>
        <v>2226948.261803669</v>
      </c>
      <c r="U164" s="28">
        <f t="shared" si="154"/>
        <v>0</v>
      </c>
      <c r="V164" s="28">
        <f t="shared" si="130"/>
        <v>0</v>
      </c>
      <c r="W164" s="4">
        <f t="shared" si="155"/>
        <v>604538965.2360734</v>
      </c>
      <c r="X164" s="24">
        <f t="shared" si="156"/>
        <v>5151948.261803669</v>
      </c>
      <c r="Y164" s="27">
        <f t="shared" si="157"/>
        <v>0</v>
      </c>
      <c r="Z164" s="28">
        <f t="shared" si="131"/>
        <v>0</v>
      </c>
      <c r="AA164" s="28">
        <f t="shared" si="144"/>
        <v>0</v>
      </c>
      <c r="AB164" s="28">
        <f t="shared" si="158"/>
        <v>0</v>
      </c>
      <c r="AC164" s="28">
        <f t="shared" si="132"/>
        <v>0</v>
      </c>
      <c r="AD164" s="28">
        <f t="shared" si="145"/>
        <v>0</v>
      </c>
      <c r="AE164" s="28">
        <f t="shared" si="159"/>
        <v>0</v>
      </c>
      <c r="AF164" s="28">
        <f t="shared" si="133"/>
        <v>0</v>
      </c>
      <c r="AG164" s="28">
        <f t="shared" si="146"/>
        <v>0</v>
      </c>
      <c r="AH164" s="28">
        <f t="shared" si="160"/>
        <v>0</v>
      </c>
      <c r="AI164" s="28">
        <f t="shared" si="134"/>
        <v>0</v>
      </c>
      <c r="AJ164" s="28">
        <f t="shared" si="147"/>
        <v>0</v>
      </c>
      <c r="AK164" s="28">
        <f t="shared" si="161"/>
        <v>30461034.763926625</v>
      </c>
      <c r="AL164" s="28">
        <f t="shared" si="135"/>
        <v>1523051.7381963313</v>
      </c>
      <c r="AM164" s="28">
        <f t="shared" si="148"/>
        <v>1731527.1834239343</v>
      </c>
      <c r="AN164" s="28">
        <f t="shared" si="162"/>
        <v>0</v>
      </c>
      <c r="AO164" s="28">
        <f t="shared" si="136"/>
        <v>0</v>
      </c>
      <c r="AP164" s="28">
        <f t="shared" si="149"/>
        <v>0</v>
      </c>
      <c r="AQ164" s="4">
        <f t="shared" si="163"/>
        <v>30461034.763926625</v>
      </c>
      <c r="AR164" s="24">
        <f t="shared" si="164"/>
        <v>1523051.7381963313</v>
      </c>
      <c r="AS164" s="24">
        <f t="shared" si="165"/>
        <v>1731527.1834239343</v>
      </c>
    </row>
    <row r="165" spans="2:45" ht="12.75">
      <c r="B165" s="33">
        <f t="shared" si="123"/>
        <v>636</v>
      </c>
      <c r="C165" s="23">
        <f t="shared" si="166"/>
        <v>636000000</v>
      </c>
      <c r="D165" s="24">
        <f t="shared" si="139"/>
        <v>-3465295.757243323</v>
      </c>
      <c r="E165" s="24">
        <f t="shared" si="140"/>
        <v>6725000</v>
      </c>
      <c r="F165" s="25">
        <f t="shared" si="141"/>
        <v>605490995.1025869</v>
      </c>
      <c r="G165" s="83">
        <f t="shared" si="142"/>
        <v>0</v>
      </c>
      <c r="H165" s="6">
        <f t="shared" si="143"/>
        <v>0.05</v>
      </c>
      <c r="I165" s="26">
        <f t="shared" si="124"/>
        <v>-0.14437095526227425</v>
      </c>
      <c r="J165" s="30">
        <f t="shared" si="150"/>
        <v>0.296330048929624</v>
      </c>
      <c r="K165" s="27">
        <f t="shared" si="137"/>
        <v>490000000</v>
      </c>
      <c r="L165" s="28">
        <f t="shared" si="125"/>
        <v>0</v>
      </c>
      <c r="M165" s="28">
        <f t="shared" si="138"/>
        <v>15000000</v>
      </c>
      <c r="N165" s="28">
        <f t="shared" si="126"/>
        <v>525000</v>
      </c>
      <c r="O165" s="28">
        <f t="shared" si="151"/>
        <v>15000000</v>
      </c>
      <c r="P165" s="28">
        <f t="shared" si="127"/>
        <v>600000</v>
      </c>
      <c r="Q165" s="28">
        <f t="shared" si="152"/>
        <v>40000000</v>
      </c>
      <c r="R165" s="28">
        <f t="shared" si="128"/>
        <v>1800000</v>
      </c>
      <c r="S165" s="28">
        <f t="shared" si="153"/>
        <v>45490995.102586865</v>
      </c>
      <c r="T165" s="28">
        <f t="shared" si="129"/>
        <v>2274549.7551293434</v>
      </c>
      <c r="U165" s="28">
        <f t="shared" si="154"/>
        <v>0</v>
      </c>
      <c r="V165" s="28">
        <f t="shared" si="130"/>
        <v>0</v>
      </c>
      <c r="W165" s="4">
        <f t="shared" si="155"/>
        <v>605490995.1025869</v>
      </c>
      <c r="X165" s="24">
        <f t="shared" si="156"/>
        <v>5199549.755129343</v>
      </c>
      <c r="Y165" s="27">
        <f t="shared" si="157"/>
        <v>0</v>
      </c>
      <c r="Z165" s="28">
        <f t="shared" si="131"/>
        <v>0</v>
      </c>
      <c r="AA165" s="28">
        <f t="shared" si="144"/>
        <v>0</v>
      </c>
      <c r="AB165" s="28">
        <f t="shared" si="158"/>
        <v>0</v>
      </c>
      <c r="AC165" s="28">
        <f t="shared" si="132"/>
        <v>0</v>
      </c>
      <c r="AD165" s="28">
        <f t="shared" si="145"/>
        <v>0</v>
      </c>
      <c r="AE165" s="28">
        <f t="shared" si="159"/>
        <v>0</v>
      </c>
      <c r="AF165" s="28">
        <f t="shared" si="133"/>
        <v>0</v>
      </c>
      <c r="AG165" s="28">
        <f t="shared" si="146"/>
        <v>0</v>
      </c>
      <c r="AH165" s="28">
        <f t="shared" si="160"/>
        <v>0</v>
      </c>
      <c r="AI165" s="28">
        <f t="shared" si="134"/>
        <v>0</v>
      </c>
      <c r="AJ165" s="28">
        <f t="shared" si="147"/>
        <v>0</v>
      </c>
      <c r="AK165" s="28">
        <f t="shared" si="161"/>
        <v>30509004.897413135</v>
      </c>
      <c r="AL165" s="28">
        <f t="shared" si="135"/>
        <v>1525450.2448706569</v>
      </c>
      <c r="AM165" s="28">
        <f t="shared" si="148"/>
        <v>1734253.9978860198</v>
      </c>
      <c r="AN165" s="28">
        <f t="shared" si="162"/>
        <v>0</v>
      </c>
      <c r="AO165" s="28">
        <f t="shared" si="136"/>
        <v>0</v>
      </c>
      <c r="AP165" s="28">
        <f t="shared" si="149"/>
        <v>0</v>
      </c>
      <c r="AQ165" s="4">
        <f t="shared" si="163"/>
        <v>30509004.897413135</v>
      </c>
      <c r="AR165" s="24">
        <f t="shared" si="164"/>
        <v>1525450.2448706569</v>
      </c>
      <c r="AS165" s="24">
        <f t="shared" si="165"/>
        <v>1734253.9978860198</v>
      </c>
    </row>
    <row r="166" spans="2:45" ht="12.75">
      <c r="B166" s="33">
        <f t="shared" si="123"/>
        <v>637</v>
      </c>
      <c r="C166" s="23">
        <f t="shared" si="166"/>
        <v>637000000</v>
      </c>
      <c r="D166" s="24">
        <f t="shared" si="139"/>
        <v>-3510170.4361069123</v>
      </c>
      <c r="E166" s="24">
        <f t="shared" si="140"/>
        <v>6775000</v>
      </c>
      <c r="F166" s="25">
        <f t="shared" si="141"/>
        <v>606443024.9691004</v>
      </c>
      <c r="G166" s="83">
        <f t="shared" si="142"/>
        <v>0</v>
      </c>
      <c r="H166" s="6">
        <f t="shared" si="143"/>
        <v>0.05</v>
      </c>
      <c r="I166" s="26">
        <f t="shared" si="124"/>
        <v>-0.14437095526227425</v>
      </c>
      <c r="J166" s="30">
        <f t="shared" si="150"/>
        <v>0.296330048929624</v>
      </c>
      <c r="K166" s="27">
        <f t="shared" si="137"/>
        <v>490000000</v>
      </c>
      <c r="L166" s="28">
        <f t="shared" si="125"/>
        <v>0</v>
      </c>
      <c r="M166" s="28">
        <f t="shared" si="138"/>
        <v>15000000</v>
      </c>
      <c r="N166" s="28">
        <f t="shared" si="126"/>
        <v>525000</v>
      </c>
      <c r="O166" s="28">
        <f t="shared" si="151"/>
        <v>15000000</v>
      </c>
      <c r="P166" s="28">
        <f t="shared" si="127"/>
        <v>600000</v>
      </c>
      <c r="Q166" s="28">
        <f t="shared" si="152"/>
        <v>40000000</v>
      </c>
      <c r="R166" s="28">
        <f t="shared" si="128"/>
        <v>1800000</v>
      </c>
      <c r="S166" s="28">
        <f t="shared" si="153"/>
        <v>46443024.969100356</v>
      </c>
      <c r="T166" s="28">
        <f t="shared" si="129"/>
        <v>2322151.248455018</v>
      </c>
      <c r="U166" s="28">
        <f t="shared" si="154"/>
        <v>0</v>
      </c>
      <c r="V166" s="28">
        <f t="shared" si="130"/>
        <v>0</v>
      </c>
      <c r="W166" s="4">
        <f t="shared" si="155"/>
        <v>606443024.9691004</v>
      </c>
      <c r="X166" s="24">
        <f t="shared" si="156"/>
        <v>5247151.248455018</v>
      </c>
      <c r="Y166" s="27">
        <f t="shared" si="157"/>
        <v>0</v>
      </c>
      <c r="Z166" s="28">
        <f t="shared" si="131"/>
        <v>0</v>
      </c>
      <c r="AA166" s="28">
        <f t="shared" si="144"/>
        <v>0</v>
      </c>
      <c r="AB166" s="28">
        <f t="shared" si="158"/>
        <v>0</v>
      </c>
      <c r="AC166" s="28">
        <f t="shared" si="132"/>
        <v>0</v>
      </c>
      <c r="AD166" s="28">
        <f t="shared" si="145"/>
        <v>0</v>
      </c>
      <c r="AE166" s="28">
        <f t="shared" si="159"/>
        <v>0</v>
      </c>
      <c r="AF166" s="28">
        <f t="shared" si="133"/>
        <v>0</v>
      </c>
      <c r="AG166" s="28">
        <f t="shared" si="146"/>
        <v>0</v>
      </c>
      <c r="AH166" s="28">
        <f t="shared" si="160"/>
        <v>0</v>
      </c>
      <c r="AI166" s="28">
        <f t="shared" si="134"/>
        <v>0</v>
      </c>
      <c r="AJ166" s="28">
        <f t="shared" si="147"/>
        <v>0</v>
      </c>
      <c r="AK166" s="28">
        <f t="shared" si="161"/>
        <v>30556975.030899644</v>
      </c>
      <c r="AL166" s="28">
        <f t="shared" si="135"/>
        <v>1527848.7515449822</v>
      </c>
      <c r="AM166" s="28">
        <f t="shared" si="148"/>
        <v>1736980.8123481055</v>
      </c>
      <c r="AN166" s="28">
        <f t="shared" si="162"/>
        <v>0</v>
      </c>
      <c r="AO166" s="28">
        <f t="shared" si="136"/>
        <v>0</v>
      </c>
      <c r="AP166" s="28">
        <f t="shared" si="149"/>
        <v>0</v>
      </c>
      <c r="AQ166" s="4">
        <f t="shared" si="163"/>
        <v>30556975.030899644</v>
      </c>
      <c r="AR166" s="24">
        <f t="shared" si="164"/>
        <v>1527848.7515449822</v>
      </c>
      <c r="AS166" s="24">
        <f t="shared" si="165"/>
        <v>1736980.8123481055</v>
      </c>
    </row>
    <row r="167" spans="2:45" ht="12.75">
      <c r="B167" s="33">
        <f t="shared" si="123"/>
        <v>638</v>
      </c>
      <c r="C167" s="23">
        <f t="shared" si="166"/>
        <v>638000000</v>
      </c>
      <c r="D167" s="24">
        <f t="shared" si="139"/>
        <v>-3555045.1149705015</v>
      </c>
      <c r="E167" s="24">
        <f t="shared" si="140"/>
        <v>6825000</v>
      </c>
      <c r="F167" s="25">
        <f t="shared" si="141"/>
        <v>607395054.8356138</v>
      </c>
      <c r="G167" s="83">
        <f t="shared" si="142"/>
        <v>0</v>
      </c>
      <c r="H167" s="6">
        <f t="shared" si="143"/>
        <v>0.05</v>
      </c>
      <c r="I167" s="26">
        <f t="shared" si="124"/>
        <v>-0.14437095526227425</v>
      </c>
      <c r="J167" s="30">
        <f t="shared" si="150"/>
        <v>0.296330048929624</v>
      </c>
      <c r="K167" s="27">
        <f t="shared" si="137"/>
        <v>490000000</v>
      </c>
      <c r="L167" s="28">
        <f t="shared" si="125"/>
        <v>0</v>
      </c>
      <c r="M167" s="28">
        <f t="shared" si="138"/>
        <v>15000000</v>
      </c>
      <c r="N167" s="28">
        <f t="shared" si="126"/>
        <v>525000</v>
      </c>
      <c r="O167" s="28">
        <f t="shared" si="151"/>
        <v>15000000</v>
      </c>
      <c r="P167" s="28">
        <f t="shared" si="127"/>
        <v>600000</v>
      </c>
      <c r="Q167" s="28">
        <f t="shared" si="152"/>
        <v>40000000</v>
      </c>
      <c r="R167" s="28">
        <f t="shared" si="128"/>
        <v>1800000</v>
      </c>
      <c r="S167" s="28">
        <f t="shared" si="153"/>
        <v>47395054.83561385</v>
      </c>
      <c r="T167" s="28">
        <f t="shared" si="129"/>
        <v>2369752.7417806922</v>
      </c>
      <c r="U167" s="28">
        <f t="shared" si="154"/>
        <v>0</v>
      </c>
      <c r="V167" s="28">
        <f t="shared" si="130"/>
        <v>0</v>
      </c>
      <c r="W167" s="4">
        <f t="shared" si="155"/>
        <v>607395054.8356138</v>
      </c>
      <c r="X167" s="24">
        <f t="shared" si="156"/>
        <v>5294752.741780693</v>
      </c>
      <c r="Y167" s="27">
        <f t="shared" si="157"/>
        <v>0</v>
      </c>
      <c r="Z167" s="28">
        <f t="shared" si="131"/>
        <v>0</v>
      </c>
      <c r="AA167" s="28">
        <f t="shared" si="144"/>
        <v>0</v>
      </c>
      <c r="AB167" s="28">
        <f t="shared" si="158"/>
        <v>0</v>
      </c>
      <c r="AC167" s="28">
        <f t="shared" si="132"/>
        <v>0</v>
      </c>
      <c r="AD167" s="28">
        <f t="shared" si="145"/>
        <v>0</v>
      </c>
      <c r="AE167" s="28">
        <f t="shared" si="159"/>
        <v>0</v>
      </c>
      <c r="AF167" s="28">
        <f t="shared" si="133"/>
        <v>0</v>
      </c>
      <c r="AG167" s="28">
        <f t="shared" si="146"/>
        <v>0</v>
      </c>
      <c r="AH167" s="28">
        <f t="shared" si="160"/>
        <v>0</v>
      </c>
      <c r="AI167" s="28">
        <f t="shared" si="134"/>
        <v>0</v>
      </c>
      <c r="AJ167" s="28">
        <f t="shared" si="147"/>
        <v>0</v>
      </c>
      <c r="AK167" s="28">
        <f t="shared" si="161"/>
        <v>30604945.164386153</v>
      </c>
      <c r="AL167" s="28">
        <f t="shared" si="135"/>
        <v>1530247.2582193078</v>
      </c>
      <c r="AM167" s="28">
        <f t="shared" si="148"/>
        <v>1739707.626810191</v>
      </c>
      <c r="AN167" s="28">
        <f t="shared" si="162"/>
        <v>0</v>
      </c>
      <c r="AO167" s="28">
        <f t="shared" si="136"/>
        <v>0</v>
      </c>
      <c r="AP167" s="28">
        <f t="shared" si="149"/>
        <v>0</v>
      </c>
      <c r="AQ167" s="4">
        <f t="shared" si="163"/>
        <v>30604945.164386153</v>
      </c>
      <c r="AR167" s="24">
        <f t="shared" si="164"/>
        <v>1530247.2582193078</v>
      </c>
      <c r="AS167" s="24">
        <f t="shared" si="165"/>
        <v>1739707.626810191</v>
      </c>
    </row>
    <row r="168" spans="2:45" ht="12.75">
      <c r="B168" s="33">
        <f t="shared" si="123"/>
        <v>639</v>
      </c>
      <c r="C168" s="23">
        <f t="shared" si="166"/>
        <v>639000000</v>
      </c>
      <c r="D168" s="24">
        <f t="shared" si="139"/>
        <v>-3599919.7938341033</v>
      </c>
      <c r="E168" s="24">
        <f t="shared" si="140"/>
        <v>6875000</v>
      </c>
      <c r="F168" s="25">
        <f t="shared" si="141"/>
        <v>608347084.7021275</v>
      </c>
      <c r="G168" s="83">
        <f t="shared" si="142"/>
        <v>0</v>
      </c>
      <c r="H168" s="6">
        <f t="shared" si="143"/>
        <v>0.05</v>
      </c>
      <c r="I168" s="26">
        <f t="shared" si="124"/>
        <v>-0.14437095526227425</v>
      </c>
      <c r="J168" s="30">
        <f t="shared" si="150"/>
        <v>0.296330048929624</v>
      </c>
      <c r="K168" s="27">
        <f t="shared" si="137"/>
        <v>490000000</v>
      </c>
      <c r="L168" s="28">
        <f t="shared" si="125"/>
        <v>0</v>
      </c>
      <c r="M168" s="28">
        <f t="shared" si="138"/>
        <v>15000000</v>
      </c>
      <c r="N168" s="28">
        <f t="shared" si="126"/>
        <v>525000</v>
      </c>
      <c r="O168" s="28">
        <f t="shared" si="151"/>
        <v>15000000</v>
      </c>
      <c r="P168" s="28">
        <f t="shared" si="127"/>
        <v>600000</v>
      </c>
      <c r="Q168" s="28">
        <f t="shared" si="152"/>
        <v>40000000</v>
      </c>
      <c r="R168" s="28">
        <f t="shared" si="128"/>
        <v>1800000</v>
      </c>
      <c r="S168" s="28">
        <f t="shared" si="153"/>
        <v>48347084.70212746</v>
      </c>
      <c r="T168" s="28">
        <f t="shared" si="129"/>
        <v>2417354.2351063727</v>
      </c>
      <c r="U168" s="28">
        <f t="shared" si="154"/>
        <v>0</v>
      </c>
      <c r="V168" s="28">
        <f t="shared" si="130"/>
        <v>0</v>
      </c>
      <c r="W168" s="4">
        <f t="shared" si="155"/>
        <v>608347084.7021275</v>
      </c>
      <c r="X168" s="24">
        <f t="shared" si="156"/>
        <v>5342354.235106373</v>
      </c>
      <c r="Y168" s="27">
        <f t="shared" si="157"/>
        <v>0</v>
      </c>
      <c r="Z168" s="28">
        <f t="shared" si="131"/>
        <v>0</v>
      </c>
      <c r="AA168" s="28">
        <f t="shared" si="144"/>
        <v>0</v>
      </c>
      <c r="AB168" s="28">
        <f t="shared" si="158"/>
        <v>0</v>
      </c>
      <c r="AC168" s="28">
        <f t="shared" si="132"/>
        <v>0</v>
      </c>
      <c r="AD168" s="28">
        <f t="shared" si="145"/>
        <v>0</v>
      </c>
      <c r="AE168" s="28">
        <f t="shared" si="159"/>
        <v>0</v>
      </c>
      <c r="AF168" s="28">
        <f t="shared" si="133"/>
        <v>0</v>
      </c>
      <c r="AG168" s="28">
        <f t="shared" si="146"/>
        <v>0</v>
      </c>
      <c r="AH168" s="28">
        <f t="shared" si="160"/>
        <v>0</v>
      </c>
      <c r="AI168" s="28">
        <f t="shared" si="134"/>
        <v>0</v>
      </c>
      <c r="AJ168" s="28">
        <f t="shared" si="147"/>
        <v>0</v>
      </c>
      <c r="AK168" s="28">
        <f t="shared" si="161"/>
        <v>30652915.297872543</v>
      </c>
      <c r="AL168" s="28">
        <f t="shared" si="135"/>
        <v>1532645.7648936273</v>
      </c>
      <c r="AM168" s="28">
        <f t="shared" si="148"/>
        <v>1742434.4412722697</v>
      </c>
      <c r="AN168" s="28">
        <f t="shared" si="162"/>
        <v>0</v>
      </c>
      <c r="AO168" s="28">
        <f t="shared" si="136"/>
        <v>0</v>
      </c>
      <c r="AP168" s="28">
        <f t="shared" si="149"/>
        <v>0</v>
      </c>
      <c r="AQ168" s="4">
        <f t="shared" si="163"/>
        <v>30652915.297872543</v>
      </c>
      <c r="AR168" s="24">
        <f t="shared" si="164"/>
        <v>1532645.7648936273</v>
      </c>
      <c r="AS168" s="24">
        <f t="shared" si="165"/>
        <v>1742434.4412722697</v>
      </c>
    </row>
    <row r="169" spans="2:45" ht="12.75">
      <c r="B169" s="33">
        <f t="shared" si="123"/>
        <v>640</v>
      </c>
      <c r="C169" s="23">
        <f t="shared" si="166"/>
        <v>640000000</v>
      </c>
      <c r="D169" s="24">
        <f t="shared" si="139"/>
        <v>-3644794.472697693</v>
      </c>
      <c r="E169" s="24">
        <f t="shared" si="140"/>
        <v>6925000.000000001</v>
      </c>
      <c r="F169" s="25">
        <f t="shared" si="141"/>
        <v>609299114.568641</v>
      </c>
      <c r="G169" s="83">
        <f t="shared" si="142"/>
        <v>0</v>
      </c>
      <c r="H169" s="6">
        <f t="shared" si="143"/>
        <v>0.05</v>
      </c>
      <c r="I169" s="26">
        <f t="shared" si="124"/>
        <v>-0.14437095526227425</v>
      </c>
      <c r="J169" s="30">
        <f t="shared" si="150"/>
        <v>0.296330048929624</v>
      </c>
      <c r="K169" s="27">
        <f t="shared" si="137"/>
        <v>490000000</v>
      </c>
      <c r="L169" s="28">
        <f t="shared" si="125"/>
        <v>0</v>
      </c>
      <c r="M169" s="28">
        <f t="shared" si="138"/>
        <v>15000000</v>
      </c>
      <c r="N169" s="28">
        <f t="shared" si="126"/>
        <v>525000</v>
      </c>
      <c r="O169" s="28">
        <f t="shared" si="151"/>
        <v>15000000</v>
      </c>
      <c r="P169" s="28">
        <f t="shared" si="127"/>
        <v>600000</v>
      </c>
      <c r="Q169" s="28">
        <f t="shared" si="152"/>
        <v>40000000</v>
      </c>
      <c r="R169" s="28">
        <f t="shared" si="128"/>
        <v>1800000</v>
      </c>
      <c r="S169" s="28">
        <f t="shared" si="153"/>
        <v>49299114.56864095</v>
      </c>
      <c r="T169" s="28">
        <f t="shared" si="129"/>
        <v>2464955.7284320476</v>
      </c>
      <c r="U169" s="28">
        <f t="shared" si="154"/>
        <v>0</v>
      </c>
      <c r="V169" s="28">
        <f t="shared" si="130"/>
        <v>0</v>
      </c>
      <c r="W169" s="4">
        <f t="shared" si="155"/>
        <v>609299114.568641</v>
      </c>
      <c r="X169" s="24">
        <f t="shared" si="156"/>
        <v>5389955.728432048</v>
      </c>
      <c r="Y169" s="27">
        <f t="shared" si="157"/>
        <v>0</v>
      </c>
      <c r="Z169" s="28">
        <f t="shared" si="131"/>
        <v>0</v>
      </c>
      <c r="AA169" s="28">
        <f t="shared" si="144"/>
        <v>0</v>
      </c>
      <c r="AB169" s="28">
        <f t="shared" si="158"/>
        <v>0</v>
      </c>
      <c r="AC169" s="28">
        <f t="shared" si="132"/>
        <v>0</v>
      </c>
      <c r="AD169" s="28">
        <f t="shared" si="145"/>
        <v>0</v>
      </c>
      <c r="AE169" s="28">
        <f t="shared" si="159"/>
        <v>0</v>
      </c>
      <c r="AF169" s="28">
        <f t="shared" si="133"/>
        <v>0</v>
      </c>
      <c r="AG169" s="28">
        <f t="shared" si="146"/>
        <v>0</v>
      </c>
      <c r="AH169" s="28">
        <f t="shared" si="160"/>
        <v>0</v>
      </c>
      <c r="AI169" s="28">
        <f t="shared" si="134"/>
        <v>0</v>
      </c>
      <c r="AJ169" s="28">
        <f t="shared" si="147"/>
        <v>0</v>
      </c>
      <c r="AK169" s="28">
        <f t="shared" si="161"/>
        <v>30700885.431359053</v>
      </c>
      <c r="AL169" s="28">
        <f t="shared" si="135"/>
        <v>1535044.2715679528</v>
      </c>
      <c r="AM169" s="28">
        <f t="shared" si="148"/>
        <v>1745161.2557343552</v>
      </c>
      <c r="AN169" s="28">
        <f t="shared" si="162"/>
        <v>0</v>
      </c>
      <c r="AO169" s="28">
        <f t="shared" si="136"/>
        <v>0</v>
      </c>
      <c r="AP169" s="28">
        <f t="shared" si="149"/>
        <v>0</v>
      </c>
      <c r="AQ169" s="4">
        <f t="shared" si="163"/>
        <v>30700885.431359053</v>
      </c>
      <c r="AR169" s="24">
        <f t="shared" si="164"/>
        <v>1535044.2715679528</v>
      </c>
      <c r="AS169" s="24">
        <f t="shared" si="165"/>
        <v>1745161.2557343552</v>
      </c>
    </row>
    <row r="170" spans="2:45" ht="12.75">
      <c r="B170" s="33">
        <f t="shared" si="123"/>
        <v>641</v>
      </c>
      <c r="C170" s="23">
        <f t="shared" si="166"/>
        <v>641000000</v>
      </c>
      <c r="D170" s="24">
        <f t="shared" si="139"/>
        <v>-3689669.1515612816</v>
      </c>
      <c r="E170" s="24">
        <f t="shared" si="140"/>
        <v>6975000</v>
      </c>
      <c r="F170" s="25">
        <f t="shared" si="141"/>
        <v>610251144.4351544</v>
      </c>
      <c r="G170" s="83">
        <f t="shared" si="142"/>
        <v>0</v>
      </c>
      <c r="H170" s="6">
        <f t="shared" si="143"/>
        <v>0.05</v>
      </c>
      <c r="I170" s="26">
        <f t="shared" si="124"/>
        <v>-0.14437095526227425</v>
      </c>
      <c r="J170" s="30">
        <f t="shared" si="150"/>
        <v>0.296330048929624</v>
      </c>
      <c r="K170" s="27">
        <f t="shared" si="137"/>
        <v>490000000</v>
      </c>
      <c r="L170" s="28">
        <f t="shared" si="125"/>
        <v>0</v>
      </c>
      <c r="M170" s="28">
        <f t="shared" si="138"/>
        <v>15000000</v>
      </c>
      <c r="N170" s="28">
        <f t="shared" si="126"/>
        <v>525000</v>
      </c>
      <c r="O170" s="28">
        <f t="shared" si="151"/>
        <v>15000000</v>
      </c>
      <c r="P170" s="28">
        <f t="shared" si="127"/>
        <v>600000</v>
      </c>
      <c r="Q170" s="28">
        <f t="shared" si="152"/>
        <v>40000000</v>
      </c>
      <c r="R170" s="28">
        <f t="shared" si="128"/>
        <v>1800000</v>
      </c>
      <c r="S170" s="28">
        <f t="shared" si="153"/>
        <v>50251144.43515444</v>
      </c>
      <c r="T170" s="28">
        <f t="shared" si="129"/>
        <v>2512557.221757722</v>
      </c>
      <c r="U170" s="28">
        <f t="shared" si="154"/>
        <v>0</v>
      </c>
      <c r="V170" s="28">
        <f t="shared" si="130"/>
        <v>0</v>
      </c>
      <c r="W170" s="4">
        <f t="shared" si="155"/>
        <v>610251144.4351544</v>
      </c>
      <c r="X170" s="24">
        <f t="shared" si="156"/>
        <v>5437557.221757722</v>
      </c>
      <c r="Y170" s="27">
        <f t="shared" si="157"/>
        <v>0</v>
      </c>
      <c r="Z170" s="28">
        <f t="shared" si="131"/>
        <v>0</v>
      </c>
      <c r="AA170" s="28">
        <f t="shared" si="144"/>
        <v>0</v>
      </c>
      <c r="AB170" s="28">
        <f t="shared" si="158"/>
        <v>0</v>
      </c>
      <c r="AC170" s="28">
        <f t="shared" si="132"/>
        <v>0</v>
      </c>
      <c r="AD170" s="28">
        <f t="shared" si="145"/>
        <v>0</v>
      </c>
      <c r="AE170" s="28">
        <f t="shared" si="159"/>
        <v>0</v>
      </c>
      <c r="AF170" s="28">
        <f t="shared" si="133"/>
        <v>0</v>
      </c>
      <c r="AG170" s="28">
        <f t="shared" si="146"/>
        <v>0</v>
      </c>
      <c r="AH170" s="28">
        <f t="shared" si="160"/>
        <v>0</v>
      </c>
      <c r="AI170" s="28">
        <f t="shared" si="134"/>
        <v>0</v>
      </c>
      <c r="AJ170" s="28">
        <f t="shared" si="147"/>
        <v>0</v>
      </c>
      <c r="AK170" s="28">
        <f t="shared" si="161"/>
        <v>30748855.564845562</v>
      </c>
      <c r="AL170" s="28">
        <f t="shared" si="135"/>
        <v>1537442.7782422781</v>
      </c>
      <c r="AM170" s="28">
        <f t="shared" si="148"/>
        <v>1747888.0701964407</v>
      </c>
      <c r="AN170" s="28">
        <f t="shared" si="162"/>
        <v>0</v>
      </c>
      <c r="AO170" s="28">
        <f t="shared" si="136"/>
        <v>0</v>
      </c>
      <c r="AP170" s="28">
        <f t="shared" si="149"/>
        <v>0</v>
      </c>
      <c r="AQ170" s="4">
        <f t="shared" si="163"/>
        <v>30748855.564845562</v>
      </c>
      <c r="AR170" s="24">
        <f t="shared" si="164"/>
        <v>1537442.7782422781</v>
      </c>
      <c r="AS170" s="24">
        <f t="shared" si="165"/>
        <v>1747888.0701964407</v>
      </c>
    </row>
    <row r="171" spans="2:45" ht="12.75">
      <c r="B171" s="33">
        <f t="shared" si="123"/>
        <v>642</v>
      </c>
      <c r="C171" s="23">
        <f t="shared" si="166"/>
        <v>642000000</v>
      </c>
      <c r="D171" s="24">
        <f t="shared" si="139"/>
        <v>-3734543.8304248694</v>
      </c>
      <c r="E171" s="24">
        <f t="shared" si="140"/>
        <v>7025000</v>
      </c>
      <c r="F171" s="25">
        <f t="shared" si="141"/>
        <v>611203174.3016679</v>
      </c>
      <c r="G171" s="83">
        <f t="shared" si="142"/>
        <v>0</v>
      </c>
      <c r="H171" s="6">
        <f t="shared" si="143"/>
        <v>0.05</v>
      </c>
      <c r="I171" s="26">
        <f t="shared" si="124"/>
        <v>-0.14437095526227425</v>
      </c>
      <c r="J171" s="30">
        <f t="shared" si="150"/>
        <v>0.296330048929624</v>
      </c>
      <c r="K171" s="27">
        <f t="shared" si="137"/>
        <v>490000000</v>
      </c>
      <c r="L171" s="28">
        <f t="shared" si="125"/>
        <v>0</v>
      </c>
      <c r="M171" s="28">
        <f t="shared" si="138"/>
        <v>15000000</v>
      </c>
      <c r="N171" s="28">
        <f t="shared" si="126"/>
        <v>525000</v>
      </c>
      <c r="O171" s="28">
        <f t="shared" si="151"/>
        <v>15000000</v>
      </c>
      <c r="P171" s="28">
        <f t="shared" si="127"/>
        <v>600000</v>
      </c>
      <c r="Q171" s="28">
        <f t="shared" si="152"/>
        <v>40000000</v>
      </c>
      <c r="R171" s="28">
        <f t="shared" si="128"/>
        <v>1800000</v>
      </c>
      <c r="S171" s="28">
        <f t="shared" si="153"/>
        <v>51203174.30166793</v>
      </c>
      <c r="T171" s="28">
        <f t="shared" si="129"/>
        <v>2560158.7150833965</v>
      </c>
      <c r="U171" s="28">
        <f t="shared" si="154"/>
        <v>0</v>
      </c>
      <c r="V171" s="28">
        <f t="shared" si="130"/>
        <v>0</v>
      </c>
      <c r="W171" s="4">
        <f t="shared" si="155"/>
        <v>611203174.3016679</v>
      </c>
      <c r="X171" s="24">
        <f t="shared" si="156"/>
        <v>5485158.715083396</v>
      </c>
      <c r="Y171" s="27">
        <f t="shared" si="157"/>
        <v>0</v>
      </c>
      <c r="Z171" s="28">
        <f t="shared" si="131"/>
        <v>0</v>
      </c>
      <c r="AA171" s="28">
        <f t="shared" si="144"/>
        <v>0</v>
      </c>
      <c r="AB171" s="28">
        <f t="shared" si="158"/>
        <v>0</v>
      </c>
      <c r="AC171" s="28">
        <f t="shared" si="132"/>
        <v>0</v>
      </c>
      <c r="AD171" s="28">
        <f t="shared" si="145"/>
        <v>0</v>
      </c>
      <c r="AE171" s="28">
        <f t="shared" si="159"/>
        <v>0</v>
      </c>
      <c r="AF171" s="28">
        <f t="shared" si="133"/>
        <v>0</v>
      </c>
      <c r="AG171" s="28">
        <f t="shared" si="146"/>
        <v>0</v>
      </c>
      <c r="AH171" s="28">
        <f t="shared" si="160"/>
        <v>0</v>
      </c>
      <c r="AI171" s="28">
        <f t="shared" si="134"/>
        <v>0</v>
      </c>
      <c r="AJ171" s="28">
        <f t="shared" si="147"/>
        <v>0</v>
      </c>
      <c r="AK171" s="28">
        <f t="shared" si="161"/>
        <v>30796825.69833207</v>
      </c>
      <c r="AL171" s="28">
        <f t="shared" si="135"/>
        <v>1539841.2849166037</v>
      </c>
      <c r="AM171" s="28">
        <f t="shared" si="148"/>
        <v>1750614.8846585264</v>
      </c>
      <c r="AN171" s="28">
        <f t="shared" si="162"/>
        <v>0</v>
      </c>
      <c r="AO171" s="28">
        <f t="shared" si="136"/>
        <v>0</v>
      </c>
      <c r="AP171" s="28">
        <f t="shared" si="149"/>
        <v>0</v>
      </c>
      <c r="AQ171" s="4">
        <f t="shared" si="163"/>
        <v>30796825.69833207</v>
      </c>
      <c r="AR171" s="24">
        <f t="shared" si="164"/>
        <v>1539841.2849166037</v>
      </c>
      <c r="AS171" s="24">
        <f t="shared" si="165"/>
        <v>1750614.8846585264</v>
      </c>
    </row>
    <row r="172" spans="2:45" ht="12.75">
      <c r="B172" s="33">
        <f t="shared" si="123"/>
        <v>643</v>
      </c>
      <c r="C172" s="23">
        <f t="shared" si="166"/>
        <v>643000000</v>
      </c>
      <c r="D172" s="24">
        <f t="shared" si="139"/>
        <v>-3779418.509288459</v>
      </c>
      <c r="E172" s="24">
        <f t="shared" si="140"/>
        <v>7075000</v>
      </c>
      <c r="F172" s="25">
        <f t="shared" si="141"/>
        <v>612155204.1681814</v>
      </c>
      <c r="G172" s="83">
        <f t="shared" si="142"/>
        <v>0</v>
      </c>
      <c r="H172" s="6">
        <f t="shared" si="143"/>
        <v>0.05</v>
      </c>
      <c r="I172" s="26">
        <f t="shared" si="124"/>
        <v>-0.14437095526227425</v>
      </c>
      <c r="J172" s="30">
        <f t="shared" si="150"/>
        <v>0.296330048929624</v>
      </c>
      <c r="K172" s="27">
        <f t="shared" si="137"/>
        <v>490000000</v>
      </c>
      <c r="L172" s="28">
        <f t="shared" si="125"/>
        <v>0</v>
      </c>
      <c r="M172" s="28">
        <f t="shared" si="138"/>
        <v>15000000</v>
      </c>
      <c r="N172" s="28">
        <f t="shared" si="126"/>
        <v>525000</v>
      </c>
      <c r="O172" s="28">
        <f t="shared" si="151"/>
        <v>15000000</v>
      </c>
      <c r="P172" s="28">
        <f t="shared" si="127"/>
        <v>600000</v>
      </c>
      <c r="Q172" s="28">
        <f t="shared" si="152"/>
        <v>40000000</v>
      </c>
      <c r="R172" s="28">
        <f t="shared" si="128"/>
        <v>1800000</v>
      </c>
      <c r="S172" s="28">
        <f t="shared" si="153"/>
        <v>52155204.16818142</v>
      </c>
      <c r="T172" s="28">
        <f t="shared" si="129"/>
        <v>2607760.208409071</v>
      </c>
      <c r="U172" s="28">
        <f t="shared" si="154"/>
        <v>0</v>
      </c>
      <c r="V172" s="28">
        <f t="shared" si="130"/>
        <v>0</v>
      </c>
      <c r="W172" s="4">
        <f t="shared" si="155"/>
        <v>612155204.1681814</v>
      </c>
      <c r="X172" s="24">
        <f t="shared" si="156"/>
        <v>5532760.208409071</v>
      </c>
      <c r="Y172" s="27">
        <f t="shared" si="157"/>
        <v>0</v>
      </c>
      <c r="Z172" s="28">
        <f t="shared" si="131"/>
        <v>0</v>
      </c>
      <c r="AA172" s="28">
        <f t="shared" si="144"/>
        <v>0</v>
      </c>
      <c r="AB172" s="28">
        <f t="shared" si="158"/>
        <v>0</v>
      </c>
      <c r="AC172" s="28">
        <f t="shared" si="132"/>
        <v>0</v>
      </c>
      <c r="AD172" s="28">
        <f t="shared" si="145"/>
        <v>0</v>
      </c>
      <c r="AE172" s="28">
        <f t="shared" si="159"/>
        <v>0</v>
      </c>
      <c r="AF172" s="28">
        <f t="shared" si="133"/>
        <v>0</v>
      </c>
      <c r="AG172" s="28">
        <f t="shared" si="146"/>
        <v>0</v>
      </c>
      <c r="AH172" s="28">
        <f t="shared" si="160"/>
        <v>0</v>
      </c>
      <c r="AI172" s="28">
        <f t="shared" si="134"/>
        <v>0</v>
      </c>
      <c r="AJ172" s="28">
        <f t="shared" si="147"/>
        <v>0</v>
      </c>
      <c r="AK172" s="28">
        <f t="shared" si="161"/>
        <v>30844795.83181858</v>
      </c>
      <c r="AL172" s="28">
        <f t="shared" si="135"/>
        <v>1542239.791590929</v>
      </c>
      <c r="AM172" s="28">
        <f t="shared" si="148"/>
        <v>1753341.699120612</v>
      </c>
      <c r="AN172" s="28">
        <f t="shared" si="162"/>
        <v>0</v>
      </c>
      <c r="AO172" s="28">
        <f t="shared" si="136"/>
        <v>0</v>
      </c>
      <c r="AP172" s="28">
        <f t="shared" si="149"/>
        <v>0</v>
      </c>
      <c r="AQ172" s="4">
        <f t="shared" si="163"/>
        <v>30844795.83181858</v>
      </c>
      <c r="AR172" s="24">
        <f t="shared" si="164"/>
        <v>1542239.791590929</v>
      </c>
      <c r="AS172" s="24">
        <f t="shared" si="165"/>
        <v>1753341.699120612</v>
      </c>
    </row>
    <row r="173" spans="2:45" ht="12.75">
      <c r="B173" s="33">
        <f t="shared" si="123"/>
        <v>644</v>
      </c>
      <c r="C173" s="23">
        <f t="shared" si="166"/>
        <v>644000000</v>
      </c>
      <c r="D173" s="24">
        <f t="shared" si="139"/>
        <v>-3824293.1881520487</v>
      </c>
      <c r="E173" s="24">
        <f t="shared" si="140"/>
        <v>7125000</v>
      </c>
      <c r="F173" s="25">
        <f t="shared" si="141"/>
        <v>613107234.0346949</v>
      </c>
      <c r="G173" s="83">
        <f t="shared" si="142"/>
        <v>0</v>
      </c>
      <c r="H173" s="6">
        <f t="shared" si="143"/>
        <v>0.05</v>
      </c>
      <c r="I173" s="26">
        <f t="shared" si="124"/>
        <v>-0.14437095526227425</v>
      </c>
      <c r="J173" s="30">
        <f t="shared" si="150"/>
        <v>0.296330048929624</v>
      </c>
      <c r="K173" s="27">
        <f t="shared" si="137"/>
        <v>490000000</v>
      </c>
      <c r="L173" s="28">
        <f t="shared" si="125"/>
        <v>0</v>
      </c>
      <c r="M173" s="28">
        <f t="shared" si="138"/>
        <v>15000000</v>
      </c>
      <c r="N173" s="28">
        <f t="shared" si="126"/>
        <v>525000</v>
      </c>
      <c r="O173" s="28">
        <f t="shared" si="151"/>
        <v>15000000</v>
      </c>
      <c r="P173" s="28">
        <f t="shared" si="127"/>
        <v>600000</v>
      </c>
      <c r="Q173" s="28">
        <f t="shared" si="152"/>
        <v>40000000</v>
      </c>
      <c r="R173" s="28">
        <f t="shared" si="128"/>
        <v>1800000</v>
      </c>
      <c r="S173" s="28">
        <f t="shared" si="153"/>
        <v>53107234.03469491</v>
      </c>
      <c r="T173" s="28">
        <f t="shared" si="129"/>
        <v>2655361.701734746</v>
      </c>
      <c r="U173" s="28">
        <f t="shared" si="154"/>
        <v>0</v>
      </c>
      <c r="V173" s="28">
        <f t="shared" si="130"/>
        <v>0</v>
      </c>
      <c r="W173" s="4">
        <f t="shared" si="155"/>
        <v>613107234.0346949</v>
      </c>
      <c r="X173" s="24">
        <f t="shared" si="156"/>
        <v>5580361.701734746</v>
      </c>
      <c r="Y173" s="27">
        <f t="shared" si="157"/>
        <v>0</v>
      </c>
      <c r="Z173" s="28">
        <f t="shared" si="131"/>
        <v>0</v>
      </c>
      <c r="AA173" s="28">
        <f t="shared" si="144"/>
        <v>0</v>
      </c>
      <c r="AB173" s="28">
        <f t="shared" si="158"/>
        <v>0</v>
      </c>
      <c r="AC173" s="28">
        <f t="shared" si="132"/>
        <v>0</v>
      </c>
      <c r="AD173" s="28">
        <f t="shared" si="145"/>
        <v>0</v>
      </c>
      <c r="AE173" s="28">
        <f t="shared" si="159"/>
        <v>0</v>
      </c>
      <c r="AF173" s="28">
        <f t="shared" si="133"/>
        <v>0</v>
      </c>
      <c r="AG173" s="28">
        <f t="shared" si="146"/>
        <v>0</v>
      </c>
      <c r="AH173" s="28">
        <f t="shared" si="160"/>
        <v>0</v>
      </c>
      <c r="AI173" s="28">
        <f t="shared" si="134"/>
        <v>0</v>
      </c>
      <c r="AJ173" s="28">
        <f t="shared" si="147"/>
        <v>0</v>
      </c>
      <c r="AK173" s="28">
        <f t="shared" si="161"/>
        <v>30892765.96530509</v>
      </c>
      <c r="AL173" s="28">
        <f t="shared" si="135"/>
        <v>1544638.2982652546</v>
      </c>
      <c r="AM173" s="28">
        <f t="shared" si="148"/>
        <v>1756068.5135826974</v>
      </c>
      <c r="AN173" s="28">
        <f t="shared" si="162"/>
        <v>0</v>
      </c>
      <c r="AO173" s="28">
        <f t="shared" si="136"/>
        <v>0</v>
      </c>
      <c r="AP173" s="28">
        <f t="shared" si="149"/>
        <v>0</v>
      </c>
      <c r="AQ173" s="4">
        <f t="shared" si="163"/>
        <v>30892765.96530509</v>
      </c>
      <c r="AR173" s="24">
        <f t="shared" si="164"/>
        <v>1544638.2982652546</v>
      </c>
      <c r="AS173" s="24">
        <f t="shared" si="165"/>
        <v>1756068.5135826974</v>
      </c>
    </row>
    <row r="174" spans="2:45" ht="12.75">
      <c r="B174" s="33">
        <f t="shared" si="123"/>
        <v>645</v>
      </c>
      <c r="C174" s="23">
        <f t="shared" si="166"/>
        <v>645000000</v>
      </c>
      <c r="D174" s="24">
        <f t="shared" si="139"/>
        <v>-3869167.867015638</v>
      </c>
      <c r="E174" s="24">
        <f t="shared" si="140"/>
        <v>7175000.000000001</v>
      </c>
      <c r="F174" s="25">
        <f t="shared" si="141"/>
        <v>614059263.9012084</v>
      </c>
      <c r="G174" s="83">
        <f t="shared" si="142"/>
        <v>0</v>
      </c>
      <c r="H174" s="6">
        <f t="shared" si="143"/>
        <v>0.05</v>
      </c>
      <c r="I174" s="26">
        <f t="shared" si="124"/>
        <v>-0.14437095526227425</v>
      </c>
      <c r="J174" s="30">
        <f t="shared" si="150"/>
        <v>0.296330048929624</v>
      </c>
      <c r="K174" s="27">
        <f t="shared" si="137"/>
        <v>490000000</v>
      </c>
      <c r="L174" s="28">
        <f t="shared" si="125"/>
        <v>0</v>
      </c>
      <c r="M174" s="28">
        <f t="shared" si="138"/>
        <v>15000000</v>
      </c>
      <c r="N174" s="28">
        <f t="shared" si="126"/>
        <v>525000</v>
      </c>
      <c r="O174" s="28">
        <f t="shared" si="151"/>
        <v>15000000</v>
      </c>
      <c r="P174" s="28">
        <f t="shared" si="127"/>
        <v>600000</v>
      </c>
      <c r="Q174" s="28">
        <f t="shared" si="152"/>
        <v>40000000</v>
      </c>
      <c r="R174" s="28">
        <f t="shared" si="128"/>
        <v>1800000</v>
      </c>
      <c r="S174" s="28">
        <f t="shared" si="153"/>
        <v>54059263.9012084</v>
      </c>
      <c r="T174" s="28">
        <f t="shared" si="129"/>
        <v>2702963.1950604203</v>
      </c>
      <c r="U174" s="28">
        <f t="shared" si="154"/>
        <v>0</v>
      </c>
      <c r="V174" s="28">
        <f t="shared" si="130"/>
        <v>0</v>
      </c>
      <c r="W174" s="4">
        <f t="shared" si="155"/>
        <v>614059263.9012084</v>
      </c>
      <c r="X174" s="24">
        <f t="shared" si="156"/>
        <v>5627963.195060421</v>
      </c>
      <c r="Y174" s="27">
        <f t="shared" si="157"/>
        <v>0</v>
      </c>
      <c r="Z174" s="28">
        <f t="shared" si="131"/>
        <v>0</v>
      </c>
      <c r="AA174" s="28">
        <f t="shared" si="144"/>
        <v>0</v>
      </c>
      <c r="AB174" s="28">
        <f t="shared" si="158"/>
        <v>0</v>
      </c>
      <c r="AC174" s="28">
        <f t="shared" si="132"/>
        <v>0</v>
      </c>
      <c r="AD174" s="28">
        <f t="shared" si="145"/>
        <v>0</v>
      </c>
      <c r="AE174" s="28">
        <f t="shared" si="159"/>
        <v>0</v>
      </c>
      <c r="AF174" s="28">
        <f t="shared" si="133"/>
        <v>0</v>
      </c>
      <c r="AG174" s="28">
        <f t="shared" si="146"/>
        <v>0</v>
      </c>
      <c r="AH174" s="28">
        <f t="shared" si="160"/>
        <v>0</v>
      </c>
      <c r="AI174" s="28">
        <f t="shared" si="134"/>
        <v>0</v>
      </c>
      <c r="AJ174" s="28">
        <f t="shared" si="147"/>
        <v>0</v>
      </c>
      <c r="AK174" s="28">
        <f t="shared" si="161"/>
        <v>30940736.0987916</v>
      </c>
      <c r="AL174" s="28">
        <f t="shared" si="135"/>
        <v>1547036.8049395801</v>
      </c>
      <c r="AM174" s="28">
        <f t="shared" si="148"/>
        <v>1758795.3280447829</v>
      </c>
      <c r="AN174" s="28">
        <f t="shared" si="162"/>
        <v>0</v>
      </c>
      <c r="AO174" s="28">
        <f t="shared" si="136"/>
        <v>0</v>
      </c>
      <c r="AP174" s="28">
        <f t="shared" si="149"/>
        <v>0</v>
      </c>
      <c r="AQ174" s="4">
        <f t="shared" si="163"/>
        <v>30940736.0987916</v>
      </c>
      <c r="AR174" s="24">
        <f t="shared" si="164"/>
        <v>1547036.8049395801</v>
      </c>
      <c r="AS174" s="24">
        <f t="shared" si="165"/>
        <v>1758795.3280447829</v>
      </c>
    </row>
    <row r="175" spans="2:45" ht="12.75">
      <c r="B175" s="33">
        <f t="shared" si="123"/>
        <v>646</v>
      </c>
      <c r="C175" s="23">
        <f t="shared" si="166"/>
        <v>646000000</v>
      </c>
      <c r="D175" s="24">
        <f t="shared" si="139"/>
        <v>-3914042.545879226</v>
      </c>
      <c r="E175" s="24">
        <f t="shared" si="140"/>
        <v>7225000</v>
      </c>
      <c r="F175" s="25">
        <f t="shared" si="141"/>
        <v>615011293.7677219</v>
      </c>
      <c r="G175" s="83">
        <f t="shared" si="142"/>
        <v>0</v>
      </c>
      <c r="H175" s="6">
        <f t="shared" si="143"/>
        <v>0.05</v>
      </c>
      <c r="I175" s="26">
        <f t="shared" si="124"/>
        <v>-0.14437095526227425</v>
      </c>
      <c r="J175" s="30">
        <f t="shared" si="150"/>
        <v>0.296330048929624</v>
      </c>
      <c r="K175" s="27">
        <f t="shared" si="137"/>
        <v>490000000</v>
      </c>
      <c r="L175" s="28">
        <f t="shared" si="125"/>
        <v>0</v>
      </c>
      <c r="M175" s="28">
        <f t="shared" si="138"/>
        <v>15000000</v>
      </c>
      <c r="N175" s="28">
        <f t="shared" si="126"/>
        <v>525000</v>
      </c>
      <c r="O175" s="28">
        <f t="shared" si="151"/>
        <v>15000000</v>
      </c>
      <c r="P175" s="28">
        <f t="shared" si="127"/>
        <v>600000</v>
      </c>
      <c r="Q175" s="28">
        <f t="shared" si="152"/>
        <v>40000000</v>
      </c>
      <c r="R175" s="28">
        <f t="shared" si="128"/>
        <v>1800000</v>
      </c>
      <c r="S175" s="28">
        <f t="shared" si="153"/>
        <v>55011293.76772189</v>
      </c>
      <c r="T175" s="28">
        <f t="shared" si="129"/>
        <v>2750564.6883860948</v>
      </c>
      <c r="U175" s="28">
        <f t="shared" si="154"/>
        <v>0</v>
      </c>
      <c r="V175" s="28">
        <f t="shared" si="130"/>
        <v>0</v>
      </c>
      <c r="W175" s="4">
        <f t="shared" si="155"/>
        <v>615011293.7677219</v>
      </c>
      <c r="X175" s="24">
        <f t="shared" si="156"/>
        <v>5675564.688386095</v>
      </c>
      <c r="Y175" s="27">
        <f t="shared" si="157"/>
        <v>0</v>
      </c>
      <c r="Z175" s="28">
        <f t="shared" si="131"/>
        <v>0</v>
      </c>
      <c r="AA175" s="28">
        <f t="shared" si="144"/>
        <v>0</v>
      </c>
      <c r="AB175" s="28">
        <f t="shared" si="158"/>
        <v>0</v>
      </c>
      <c r="AC175" s="28">
        <f t="shared" si="132"/>
        <v>0</v>
      </c>
      <c r="AD175" s="28">
        <f t="shared" si="145"/>
        <v>0</v>
      </c>
      <c r="AE175" s="28">
        <f t="shared" si="159"/>
        <v>0</v>
      </c>
      <c r="AF175" s="28">
        <f t="shared" si="133"/>
        <v>0</v>
      </c>
      <c r="AG175" s="28">
        <f t="shared" si="146"/>
        <v>0</v>
      </c>
      <c r="AH175" s="28">
        <f t="shared" si="160"/>
        <v>0</v>
      </c>
      <c r="AI175" s="28">
        <f t="shared" si="134"/>
        <v>0</v>
      </c>
      <c r="AJ175" s="28">
        <f t="shared" si="147"/>
        <v>0</v>
      </c>
      <c r="AK175" s="28">
        <f t="shared" si="161"/>
        <v>30988706.23227811</v>
      </c>
      <c r="AL175" s="28">
        <f t="shared" si="135"/>
        <v>1549435.3116139055</v>
      </c>
      <c r="AM175" s="28">
        <f t="shared" si="148"/>
        <v>1761522.1425068686</v>
      </c>
      <c r="AN175" s="28">
        <f t="shared" si="162"/>
        <v>0</v>
      </c>
      <c r="AO175" s="28">
        <f t="shared" si="136"/>
        <v>0</v>
      </c>
      <c r="AP175" s="28">
        <f t="shared" si="149"/>
        <v>0</v>
      </c>
      <c r="AQ175" s="4">
        <f t="shared" si="163"/>
        <v>30988706.23227811</v>
      </c>
      <c r="AR175" s="24">
        <f t="shared" si="164"/>
        <v>1549435.3116139055</v>
      </c>
      <c r="AS175" s="24">
        <f t="shared" si="165"/>
        <v>1761522.1425068686</v>
      </c>
    </row>
    <row r="176" spans="2:45" ht="12.75">
      <c r="B176" s="33">
        <f t="shared" si="123"/>
        <v>647</v>
      </c>
      <c r="C176" s="23">
        <f t="shared" si="166"/>
        <v>647000000</v>
      </c>
      <c r="D176" s="24">
        <f t="shared" si="139"/>
        <v>-3958917.224742815</v>
      </c>
      <c r="E176" s="24">
        <f t="shared" si="140"/>
        <v>7275000</v>
      </c>
      <c r="F176" s="25">
        <f t="shared" si="141"/>
        <v>615963323.6342354</v>
      </c>
      <c r="G176" s="83">
        <f t="shared" si="142"/>
        <v>0</v>
      </c>
      <c r="H176" s="6">
        <f t="shared" si="143"/>
        <v>0.05</v>
      </c>
      <c r="I176" s="26">
        <f t="shared" si="124"/>
        <v>-0.14437095526227425</v>
      </c>
      <c r="J176" s="30">
        <f t="shared" si="150"/>
        <v>0.296330048929624</v>
      </c>
      <c r="K176" s="27">
        <f t="shared" si="137"/>
        <v>490000000</v>
      </c>
      <c r="L176" s="28">
        <f t="shared" si="125"/>
        <v>0</v>
      </c>
      <c r="M176" s="28">
        <f t="shared" si="138"/>
        <v>15000000</v>
      </c>
      <c r="N176" s="28">
        <f t="shared" si="126"/>
        <v>525000</v>
      </c>
      <c r="O176" s="28">
        <f t="shared" si="151"/>
        <v>15000000</v>
      </c>
      <c r="P176" s="28">
        <f t="shared" si="127"/>
        <v>600000</v>
      </c>
      <c r="Q176" s="28">
        <f t="shared" si="152"/>
        <v>40000000</v>
      </c>
      <c r="R176" s="28">
        <f t="shared" si="128"/>
        <v>1800000</v>
      </c>
      <c r="S176" s="28">
        <f t="shared" si="153"/>
        <v>55963323.63423538</v>
      </c>
      <c r="T176" s="28">
        <f t="shared" si="129"/>
        <v>2798166.181711769</v>
      </c>
      <c r="U176" s="28">
        <f t="shared" si="154"/>
        <v>0</v>
      </c>
      <c r="V176" s="28">
        <f t="shared" si="130"/>
        <v>0</v>
      </c>
      <c r="W176" s="4">
        <f t="shared" si="155"/>
        <v>615963323.6342354</v>
      </c>
      <c r="X176" s="24">
        <f t="shared" si="156"/>
        <v>5723166.181711769</v>
      </c>
      <c r="Y176" s="27">
        <f t="shared" si="157"/>
        <v>0</v>
      </c>
      <c r="Z176" s="28">
        <f t="shared" si="131"/>
        <v>0</v>
      </c>
      <c r="AA176" s="28">
        <f t="shared" si="144"/>
        <v>0</v>
      </c>
      <c r="AB176" s="28">
        <f t="shared" si="158"/>
        <v>0</v>
      </c>
      <c r="AC176" s="28">
        <f t="shared" si="132"/>
        <v>0</v>
      </c>
      <c r="AD176" s="28">
        <f t="shared" si="145"/>
        <v>0</v>
      </c>
      <c r="AE176" s="28">
        <f t="shared" si="159"/>
        <v>0</v>
      </c>
      <c r="AF176" s="28">
        <f t="shared" si="133"/>
        <v>0</v>
      </c>
      <c r="AG176" s="28">
        <f t="shared" si="146"/>
        <v>0</v>
      </c>
      <c r="AH176" s="28">
        <f t="shared" si="160"/>
        <v>0</v>
      </c>
      <c r="AI176" s="28">
        <f t="shared" si="134"/>
        <v>0</v>
      </c>
      <c r="AJ176" s="28">
        <f t="shared" si="147"/>
        <v>0</v>
      </c>
      <c r="AK176" s="28">
        <f t="shared" si="161"/>
        <v>31036676.365764618</v>
      </c>
      <c r="AL176" s="28">
        <f t="shared" si="135"/>
        <v>1551833.818288231</v>
      </c>
      <c r="AM176" s="28">
        <f t="shared" si="148"/>
        <v>1764248.956968954</v>
      </c>
      <c r="AN176" s="28">
        <f t="shared" si="162"/>
        <v>0</v>
      </c>
      <c r="AO176" s="28">
        <f t="shared" si="136"/>
        <v>0</v>
      </c>
      <c r="AP176" s="28">
        <f t="shared" si="149"/>
        <v>0</v>
      </c>
      <c r="AQ176" s="4">
        <f t="shared" si="163"/>
        <v>31036676.365764618</v>
      </c>
      <c r="AR176" s="24">
        <f t="shared" si="164"/>
        <v>1551833.818288231</v>
      </c>
      <c r="AS176" s="24">
        <f t="shared" si="165"/>
        <v>1764248.956968954</v>
      </c>
    </row>
    <row r="177" spans="2:45" ht="12.75">
      <c r="B177" s="33">
        <f t="shared" si="123"/>
        <v>648</v>
      </c>
      <c r="C177" s="23">
        <f t="shared" si="166"/>
        <v>648000000</v>
      </c>
      <c r="D177" s="24">
        <f t="shared" si="139"/>
        <v>-4003791.903606404</v>
      </c>
      <c r="E177" s="24">
        <f t="shared" si="140"/>
        <v>7325000</v>
      </c>
      <c r="F177" s="25">
        <f t="shared" si="141"/>
        <v>616915353.5007489</v>
      </c>
      <c r="G177" s="83">
        <f t="shared" si="142"/>
        <v>0</v>
      </c>
      <c r="H177" s="6">
        <f t="shared" si="143"/>
        <v>0.05</v>
      </c>
      <c r="I177" s="26">
        <f t="shared" si="124"/>
        <v>-0.14437095526227425</v>
      </c>
      <c r="J177" s="30">
        <f t="shared" si="150"/>
        <v>0.296330048929624</v>
      </c>
      <c r="K177" s="27">
        <f t="shared" si="137"/>
        <v>490000000</v>
      </c>
      <c r="L177" s="28">
        <f t="shared" si="125"/>
        <v>0</v>
      </c>
      <c r="M177" s="28">
        <f t="shared" si="138"/>
        <v>15000000</v>
      </c>
      <c r="N177" s="28">
        <f t="shared" si="126"/>
        <v>525000</v>
      </c>
      <c r="O177" s="28">
        <f t="shared" si="151"/>
        <v>15000000</v>
      </c>
      <c r="P177" s="28">
        <f t="shared" si="127"/>
        <v>600000</v>
      </c>
      <c r="Q177" s="28">
        <f t="shared" si="152"/>
        <v>40000000</v>
      </c>
      <c r="R177" s="28">
        <f t="shared" si="128"/>
        <v>1800000</v>
      </c>
      <c r="S177" s="28">
        <f t="shared" si="153"/>
        <v>56915353.50074887</v>
      </c>
      <c r="T177" s="28">
        <f t="shared" si="129"/>
        <v>2845767.6750374436</v>
      </c>
      <c r="U177" s="28">
        <f t="shared" si="154"/>
        <v>0</v>
      </c>
      <c r="V177" s="28">
        <f t="shared" si="130"/>
        <v>0</v>
      </c>
      <c r="W177" s="4">
        <f t="shared" si="155"/>
        <v>616915353.5007489</v>
      </c>
      <c r="X177" s="24">
        <f t="shared" si="156"/>
        <v>5770767.675037444</v>
      </c>
      <c r="Y177" s="27">
        <f t="shared" si="157"/>
        <v>0</v>
      </c>
      <c r="Z177" s="28">
        <f t="shared" si="131"/>
        <v>0</v>
      </c>
      <c r="AA177" s="28">
        <f t="shared" si="144"/>
        <v>0</v>
      </c>
      <c r="AB177" s="28">
        <f t="shared" si="158"/>
        <v>0</v>
      </c>
      <c r="AC177" s="28">
        <f t="shared" si="132"/>
        <v>0</v>
      </c>
      <c r="AD177" s="28">
        <f t="shared" si="145"/>
        <v>0</v>
      </c>
      <c r="AE177" s="28">
        <f t="shared" si="159"/>
        <v>0</v>
      </c>
      <c r="AF177" s="28">
        <f t="shared" si="133"/>
        <v>0</v>
      </c>
      <c r="AG177" s="28">
        <f t="shared" si="146"/>
        <v>0</v>
      </c>
      <c r="AH177" s="28">
        <f t="shared" si="160"/>
        <v>0</v>
      </c>
      <c r="AI177" s="28">
        <f t="shared" si="134"/>
        <v>0</v>
      </c>
      <c r="AJ177" s="28">
        <f t="shared" si="147"/>
        <v>0</v>
      </c>
      <c r="AK177" s="28">
        <f t="shared" si="161"/>
        <v>31084646.499251127</v>
      </c>
      <c r="AL177" s="28">
        <f t="shared" si="135"/>
        <v>1554232.3249625564</v>
      </c>
      <c r="AM177" s="28">
        <f t="shared" si="148"/>
        <v>1766975.7714310396</v>
      </c>
      <c r="AN177" s="28">
        <f t="shared" si="162"/>
        <v>0</v>
      </c>
      <c r="AO177" s="28">
        <f t="shared" si="136"/>
        <v>0</v>
      </c>
      <c r="AP177" s="28">
        <f t="shared" si="149"/>
        <v>0</v>
      </c>
      <c r="AQ177" s="4">
        <f t="shared" si="163"/>
        <v>31084646.499251127</v>
      </c>
      <c r="AR177" s="24">
        <f t="shared" si="164"/>
        <v>1554232.3249625564</v>
      </c>
      <c r="AS177" s="24">
        <f t="shared" si="165"/>
        <v>1766975.7714310396</v>
      </c>
    </row>
    <row r="178" spans="2:45" ht="12.75">
      <c r="B178" s="33">
        <f t="shared" si="123"/>
        <v>649</v>
      </c>
      <c r="C178" s="23">
        <f t="shared" si="166"/>
        <v>649000000</v>
      </c>
      <c r="D178" s="24">
        <f t="shared" si="139"/>
        <v>-4048666.5824699933</v>
      </c>
      <c r="E178" s="24">
        <f t="shared" si="140"/>
        <v>7375000</v>
      </c>
      <c r="F178" s="25">
        <f t="shared" si="141"/>
        <v>617867383.3672624</v>
      </c>
      <c r="G178" s="83">
        <f t="shared" si="142"/>
        <v>0</v>
      </c>
      <c r="H178" s="6">
        <f t="shared" si="143"/>
        <v>0.05</v>
      </c>
      <c r="I178" s="26">
        <f t="shared" si="124"/>
        <v>-0.14437095526227425</v>
      </c>
      <c r="J178" s="30">
        <f t="shared" si="150"/>
        <v>0.296330048929624</v>
      </c>
      <c r="K178" s="27">
        <f t="shared" si="137"/>
        <v>490000000</v>
      </c>
      <c r="L178" s="28">
        <f t="shared" si="125"/>
        <v>0</v>
      </c>
      <c r="M178" s="28">
        <f t="shared" si="138"/>
        <v>15000000</v>
      </c>
      <c r="N178" s="28">
        <f t="shared" si="126"/>
        <v>525000</v>
      </c>
      <c r="O178" s="28">
        <f t="shared" si="151"/>
        <v>15000000</v>
      </c>
      <c r="P178" s="28">
        <f t="shared" si="127"/>
        <v>600000</v>
      </c>
      <c r="Q178" s="28">
        <f t="shared" si="152"/>
        <v>40000000</v>
      </c>
      <c r="R178" s="28">
        <f t="shared" si="128"/>
        <v>1800000</v>
      </c>
      <c r="S178" s="28">
        <f t="shared" si="153"/>
        <v>57867383.36726236</v>
      </c>
      <c r="T178" s="28">
        <f t="shared" si="129"/>
        <v>2893369.1683631185</v>
      </c>
      <c r="U178" s="28">
        <f t="shared" si="154"/>
        <v>0</v>
      </c>
      <c r="V178" s="28">
        <f t="shared" si="130"/>
        <v>0</v>
      </c>
      <c r="W178" s="4">
        <f t="shared" si="155"/>
        <v>617867383.3672624</v>
      </c>
      <c r="X178" s="24">
        <f t="shared" si="156"/>
        <v>5818369.168363119</v>
      </c>
      <c r="Y178" s="27">
        <f t="shared" si="157"/>
        <v>0</v>
      </c>
      <c r="Z178" s="28">
        <f t="shared" si="131"/>
        <v>0</v>
      </c>
      <c r="AA178" s="28">
        <f t="shared" si="144"/>
        <v>0</v>
      </c>
      <c r="AB178" s="28">
        <f t="shared" si="158"/>
        <v>0</v>
      </c>
      <c r="AC178" s="28">
        <f t="shared" si="132"/>
        <v>0</v>
      </c>
      <c r="AD178" s="28">
        <f t="shared" si="145"/>
        <v>0</v>
      </c>
      <c r="AE178" s="28">
        <f t="shared" si="159"/>
        <v>0</v>
      </c>
      <c r="AF178" s="28">
        <f t="shared" si="133"/>
        <v>0</v>
      </c>
      <c r="AG178" s="28">
        <f t="shared" si="146"/>
        <v>0</v>
      </c>
      <c r="AH178" s="28">
        <f t="shared" si="160"/>
        <v>0</v>
      </c>
      <c r="AI178" s="28">
        <f t="shared" si="134"/>
        <v>0</v>
      </c>
      <c r="AJ178" s="28">
        <f t="shared" si="147"/>
        <v>0</v>
      </c>
      <c r="AK178" s="28">
        <f t="shared" si="161"/>
        <v>31132616.632737637</v>
      </c>
      <c r="AL178" s="28">
        <f t="shared" si="135"/>
        <v>1556630.831636882</v>
      </c>
      <c r="AM178" s="28">
        <f t="shared" si="148"/>
        <v>1769702.585893125</v>
      </c>
      <c r="AN178" s="28">
        <f t="shared" si="162"/>
        <v>0</v>
      </c>
      <c r="AO178" s="28">
        <f t="shared" si="136"/>
        <v>0</v>
      </c>
      <c r="AP178" s="28">
        <f t="shared" si="149"/>
        <v>0</v>
      </c>
      <c r="AQ178" s="4">
        <f t="shared" si="163"/>
        <v>31132616.632737637</v>
      </c>
      <c r="AR178" s="24">
        <f t="shared" si="164"/>
        <v>1556630.831636882</v>
      </c>
      <c r="AS178" s="24">
        <f t="shared" si="165"/>
        <v>1769702.585893125</v>
      </c>
    </row>
    <row r="179" spans="2:45" ht="12.75">
      <c r="B179" s="33">
        <f aca="true" t="shared" si="167" ref="B179:B189">C179/1000000</f>
        <v>650</v>
      </c>
      <c r="C179" s="23">
        <f t="shared" si="166"/>
        <v>650000000</v>
      </c>
      <c r="D179" s="24">
        <f t="shared" si="139"/>
        <v>-4093541.261333595</v>
      </c>
      <c r="E179" s="24">
        <f t="shared" si="140"/>
        <v>7425000</v>
      </c>
      <c r="F179" s="25">
        <f t="shared" si="141"/>
        <v>618819413.233776</v>
      </c>
      <c r="G179" s="83">
        <f t="shared" si="142"/>
        <v>0</v>
      </c>
      <c r="H179" s="6">
        <f t="shared" si="143"/>
        <v>0.05</v>
      </c>
      <c r="I179" s="26">
        <f aca="true" t="shared" si="168" ref="I179:I189">-H179/$H$4</f>
        <v>-0.14437095526227425</v>
      </c>
      <c r="J179" s="30">
        <f t="shared" si="150"/>
        <v>0.296330048929624</v>
      </c>
      <c r="K179" s="27">
        <f t="shared" si="137"/>
        <v>490000000</v>
      </c>
      <c r="L179" s="28">
        <f aca="true" t="shared" si="169" ref="L179:L189">K179*$F$4</f>
        <v>0</v>
      </c>
      <c r="M179" s="28">
        <f t="shared" si="138"/>
        <v>15000000</v>
      </c>
      <c r="N179" s="28">
        <f aca="true" t="shared" si="170" ref="N179:N189">M179*$F$5</f>
        <v>525000</v>
      </c>
      <c r="O179" s="28">
        <f t="shared" si="151"/>
        <v>15000000</v>
      </c>
      <c r="P179" s="28">
        <f aca="true" t="shared" si="171" ref="P179:P189">O179*$F$6</f>
        <v>600000</v>
      </c>
      <c r="Q179" s="28">
        <f t="shared" si="152"/>
        <v>40000000</v>
      </c>
      <c r="R179" s="28">
        <f aca="true" t="shared" si="172" ref="R179:R189">Q179*$F$7</f>
        <v>1800000</v>
      </c>
      <c r="S179" s="28">
        <f t="shared" si="153"/>
        <v>58819413.23377597</v>
      </c>
      <c r="T179" s="28">
        <f aca="true" t="shared" si="173" ref="T179:T189">S179*$F$8</f>
        <v>2940970.661688799</v>
      </c>
      <c r="U179" s="28">
        <f t="shared" si="154"/>
        <v>0</v>
      </c>
      <c r="V179" s="28">
        <f aca="true" t="shared" si="174" ref="V179:V189">U179*$F$9</f>
        <v>0</v>
      </c>
      <c r="W179" s="4">
        <f t="shared" si="155"/>
        <v>618819413.233776</v>
      </c>
      <c r="X179" s="24">
        <f t="shared" si="156"/>
        <v>5865970.661688799</v>
      </c>
      <c r="Y179" s="27">
        <f t="shared" si="157"/>
        <v>0</v>
      </c>
      <c r="Z179" s="28">
        <f aca="true" t="shared" si="175" ref="Z179:Z189">Y179*$F$4</f>
        <v>0</v>
      </c>
      <c r="AA179" s="28">
        <f t="shared" si="144"/>
        <v>0</v>
      </c>
      <c r="AB179" s="28">
        <f t="shared" si="158"/>
        <v>0</v>
      </c>
      <c r="AC179" s="28">
        <f aca="true" t="shared" si="176" ref="AC179:AC189">AB179*$F$5</f>
        <v>0</v>
      </c>
      <c r="AD179" s="28">
        <f t="shared" si="145"/>
        <v>0</v>
      </c>
      <c r="AE179" s="28">
        <f t="shared" si="159"/>
        <v>0</v>
      </c>
      <c r="AF179" s="28">
        <f aca="true" t="shared" si="177" ref="AF179:AF189">AE179*$F$6</f>
        <v>0</v>
      </c>
      <c r="AG179" s="28">
        <f t="shared" si="146"/>
        <v>0</v>
      </c>
      <c r="AH179" s="28">
        <f t="shared" si="160"/>
        <v>0</v>
      </c>
      <c r="AI179" s="28">
        <f aca="true" t="shared" si="178" ref="AI179:AI189">AH179*$F$7</f>
        <v>0</v>
      </c>
      <c r="AJ179" s="28">
        <f t="shared" si="147"/>
        <v>0</v>
      </c>
      <c r="AK179" s="28">
        <f t="shared" si="161"/>
        <v>31180586.766224027</v>
      </c>
      <c r="AL179" s="28">
        <f aca="true" t="shared" si="179" ref="AL179:AL189">AK179*$F$8</f>
        <v>1559029.3383112014</v>
      </c>
      <c r="AM179" s="28">
        <f t="shared" si="148"/>
        <v>1772429.400355204</v>
      </c>
      <c r="AN179" s="28">
        <f t="shared" si="162"/>
        <v>0</v>
      </c>
      <c r="AO179" s="28">
        <f aca="true" t="shared" si="180" ref="AO179:AO189">AN179*$F$9</f>
        <v>0</v>
      </c>
      <c r="AP179" s="28">
        <f t="shared" si="149"/>
        <v>0</v>
      </c>
      <c r="AQ179" s="4">
        <f t="shared" si="163"/>
        <v>31180586.766224027</v>
      </c>
      <c r="AR179" s="24">
        <f t="shared" si="164"/>
        <v>1559029.3383112014</v>
      </c>
      <c r="AS179" s="24">
        <f t="shared" si="165"/>
        <v>1772429.400355204</v>
      </c>
    </row>
    <row r="180" spans="2:45" ht="12.75">
      <c r="B180" s="33">
        <f t="shared" si="167"/>
        <v>651</v>
      </c>
      <c r="C180" s="23">
        <f t="shared" si="166"/>
        <v>651000000</v>
      </c>
      <c r="D180" s="24">
        <f t="shared" si="139"/>
        <v>-4138415.9401971847</v>
      </c>
      <c r="E180" s="24">
        <f t="shared" si="140"/>
        <v>7475000.000000001</v>
      </c>
      <c r="F180" s="25">
        <f t="shared" si="141"/>
        <v>619771443.1002895</v>
      </c>
      <c r="G180" s="83">
        <f t="shared" si="142"/>
        <v>0</v>
      </c>
      <c r="H180" s="6">
        <f t="shared" si="143"/>
        <v>0.05</v>
      </c>
      <c r="I180" s="26">
        <f t="shared" si="168"/>
        <v>-0.14437095526227425</v>
      </c>
      <c r="J180" s="30">
        <f t="shared" si="150"/>
        <v>0.296330048929624</v>
      </c>
      <c r="K180" s="27">
        <f t="shared" si="137"/>
        <v>490000000</v>
      </c>
      <c r="L180" s="28">
        <f t="shared" si="169"/>
        <v>0</v>
      </c>
      <c r="M180" s="28">
        <f t="shared" si="138"/>
        <v>15000000</v>
      </c>
      <c r="N180" s="28">
        <f t="shared" si="170"/>
        <v>525000</v>
      </c>
      <c r="O180" s="28">
        <f t="shared" si="151"/>
        <v>15000000</v>
      </c>
      <c r="P180" s="28">
        <f t="shared" si="171"/>
        <v>600000</v>
      </c>
      <c r="Q180" s="28">
        <f t="shared" si="152"/>
        <v>40000000</v>
      </c>
      <c r="R180" s="28">
        <f t="shared" si="172"/>
        <v>1800000</v>
      </c>
      <c r="S180" s="28">
        <f t="shared" si="153"/>
        <v>59771443.100289464</v>
      </c>
      <c r="T180" s="28">
        <f t="shared" si="173"/>
        <v>2988572.1550144735</v>
      </c>
      <c r="U180" s="28">
        <f t="shared" si="154"/>
        <v>0</v>
      </c>
      <c r="V180" s="28">
        <f t="shared" si="174"/>
        <v>0</v>
      </c>
      <c r="W180" s="4">
        <f t="shared" si="155"/>
        <v>619771443.1002895</v>
      </c>
      <c r="X180" s="24">
        <f t="shared" si="156"/>
        <v>5913572.155014474</v>
      </c>
      <c r="Y180" s="27">
        <f t="shared" si="157"/>
        <v>0</v>
      </c>
      <c r="Z180" s="28">
        <f t="shared" si="175"/>
        <v>0</v>
      </c>
      <c r="AA180" s="28">
        <f t="shared" si="144"/>
        <v>0</v>
      </c>
      <c r="AB180" s="28">
        <f t="shared" si="158"/>
        <v>0</v>
      </c>
      <c r="AC180" s="28">
        <f t="shared" si="176"/>
        <v>0</v>
      </c>
      <c r="AD180" s="28">
        <f t="shared" si="145"/>
        <v>0</v>
      </c>
      <c r="AE180" s="28">
        <f t="shared" si="159"/>
        <v>0</v>
      </c>
      <c r="AF180" s="28">
        <f t="shared" si="177"/>
        <v>0</v>
      </c>
      <c r="AG180" s="28">
        <f t="shared" si="146"/>
        <v>0</v>
      </c>
      <c r="AH180" s="28">
        <f t="shared" si="160"/>
        <v>0</v>
      </c>
      <c r="AI180" s="28">
        <f t="shared" si="178"/>
        <v>0</v>
      </c>
      <c r="AJ180" s="28">
        <f t="shared" si="147"/>
        <v>0</v>
      </c>
      <c r="AK180" s="28">
        <f t="shared" si="161"/>
        <v>31228556.899710536</v>
      </c>
      <c r="AL180" s="28">
        <f t="shared" si="179"/>
        <v>1561427.844985527</v>
      </c>
      <c r="AM180" s="28">
        <f t="shared" si="148"/>
        <v>1775156.2148172895</v>
      </c>
      <c r="AN180" s="28">
        <f t="shared" si="162"/>
        <v>0</v>
      </c>
      <c r="AO180" s="28">
        <f t="shared" si="180"/>
        <v>0</v>
      </c>
      <c r="AP180" s="28">
        <f t="shared" si="149"/>
        <v>0</v>
      </c>
      <c r="AQ180" s="4">
        <f t="shared" si="163"/>
        <v>31228556.899710536</v>
      </c>
      <c r="AR180" s="24">
        <f t="shared" si="164"/>
        <v>1561427.844985527</v>
      </c>
      <c r="AS180" s="24">
        <f t="shared" si="165"/>
        <v>1775156.2148172895</v>
      </c>
    </row>
    <row r="181" spans="2:45" ht="12.75">
      <c r="B181" s="33">
        <f t="shared" si="167"/>
        <v>652</v>
      </c>
      <c r="C181" s="23">
        <f t="shared" si="166"/>
        <v>652000000</v>
      </c>
      <c r="D181" s="24">
        <f t="shared" si="139"/>
        <v>-4183290.619060773</v>
      </c>
      <c r="E181" s="24">
        <f t="shared" si="140"/>
        <v>7525000</v>
      </c>
      <c r="F181" s="25">
        <f t="shared" si="141"/>
        <v>620723472.966803</v>
      </c>
      <c r="G181" s="83">
        <f t="shared" si="142"/>
        <v>0</v>
      </c>
      <c r="H181" s="6">
        <f t="shared" si="143"/>
        <v>0.05</v>
      </c>
      <c r="I181" s="26">
        <f t="shared" si="168"/>
        <v>-0.14437095526227425</v>
      </c>
      <c r="J181" s="30">
        <f t="shared" si="150"/>
        <v>0.296330048929624</v>
      </c>
      <c r="K181" s="27">
        <f t="shared" si="137"/>
        <v>490000000</v>
      </c>
      <c r="L181" s="28">
        <f t="shared" si="169"/>
        <v>0</v>
      </c>
      <c r="M181" s="28">
        <f t="shared" si="138"/>
        <v>15000000</v>
      </c>
      <c r="N181" s="28">
        <f t="shared" si="170"/>
        <v>525000</v>
      </c>
      <c r="O181" s="28">
        <f t="shared" si="151"/>
        <v>15000000</v>
      </c>
      <c r="P181" s="28">
        <f t="shared" si="171"/>
        <v>600000</v>
      </c>
      <c r="Q181" s="28">
        <f t="shared" si="152"/>
        <v>40000000</v>
      </c>
      <c r="R181" s="28">
        <f t="shared" si="172"/>
        <v>1800000</v>
      </c>
      <c r="S181" s="28">
        <f t="shared" si="153"/>
        <v>60723472.966802955</v>
      </c>
      <c r="T181" s="28">
        <f t="shared" si="173"/>
        <v>3036173.648340148</v>
      </c>
      <c r="U181" s="28">
        <f t="shared" si="154"/>
        <v>0</v>
      </c>
      <c r="V181" s="28">
        <f t="shared" si="174"/>
        <v>0</v>
      </c>
      <c r="W181" s="4">
        <f t="shared" si="155"/>
        <v>620723472.966803</v>
      </c>
      <c r="X181" s="24">
        <f t="shared" si="156"/>
        <v>5961173.648340148</v>
      </c>
      <c r="Y181" s="27">
        <f t="shared" si="157"/>
        <v>0</v>
      </c>
      <c r="Z181" s="28">
        <f t="shared" si="175"/>
        <v>0</v>
      </c>
      <c r="AA181" s="28">
        <f t="shared" si="144"/>
        <v>0</v>
      </c>
      <c r="AB181" s="28">
        <f t="shared" si="158"/>
        <v>0</v>
      </c>
      <c r="AC181" s="28">
        <f t="shared" si="176"/>
        <v>0</v>
      </c>
      <c r="AD181" s="28">
        <f t="shared" si="145"/>
        <v>0</v>
      </c>
      <c r="AE181" s="28">
        <f t="shared" si="159"/>
        <v>0</v>
      </c>
      <c r="AF181" s="28">
        <f t="shared" si="177"/>
        <v>0</v>
      </c>
      <c r="AG181" s="28">
        <f t="shared" si="146"/>
        <v>0</v>
      </c>
      <c r="AH181" s="28">
        <f t="shared" si="160"/>
        <v>0</v>
      </c>
      <c r="AI181" s="28">
        <f t="shared" si="178"/>
        <v>0</v>
      </c>
      <c r="AJ181" s="28">
        <f t="shared" si="147"/>
        <v>0</v>
      </c>
      <c r="AK181" s="28">
        <f t="shared" si="161"/>
        <v>31276527.033197045</v>
      </c>
      <c r="AL181" s="28">
        <f t="shared" si="179"/>
        <v>1563826.3516598523</v>
      </c>
      <c r="AM181" s="28">
        <f t="shared" si="148"/>
        <v>1777883.029279375</v>
      </c>
      <c r="AN181" s="28">
        <f t="shared" si="162"/>
        <v>0</v>
      </c>
      <c r="AO181" s="28">
        <f t="shared" si="180"/>
        <v>0</v>
      </c>
      <c r="AP181" s="28">
        <f t="shared" si="149"/>
        <v>0</v>
      </c>
      <c r="AQ181" s="4">
        <f t="shared" si="163"/>
        <v>31276527.033197045</v>
      </c>
      <c r="AR181" s="24">
        <f t="shared" si="164"/>
        <v>1563826.3516598523</v>
      </c>
      <c r="AS181" s="24">
        <f t="shared" si="165"/>
        <v>1777883.029279375</v>
      </c>
    </row>
    <row r="182" spans="2:45" ht="12.75">
      <c r="B182" s="33">
        <f t="shared" si="167"/>
        <v>653</v>
      </c>
      <c r="C182" s="23">
        <f t="shared" si="166"/>
        <v>653000000</v>
      </c>
      <c r="D182" s="24">
        <f t="shared" si="139"/>
        <v>-4228165.297924361</v>
      </c>
      <c r="E182" s="24">
        <f t="shared" si="140"/>
        <v>7575000</v>
      </c>
      <c r="F182" s="25">
        <f t="shared" si="141"/>
        <v>621675502.8333164</v>
      </c>
      <c r="G182" s="83">
        <f t="shared" si="142"/>
        <v>0</v>
      </c>
      <c r="H182" s="6">
        <f t="shared" si="143"/>
        <v>0.05</v>
      </c>
      <c r="I182" s="26">
        <f t="shared" si="168"/>
        <v>-0.14437095526227425</v>
      </c>
      <c r="J182" s="30">
        <f t="shared" si="150"/>
        <v>0.296330048929624</v>
      </c>
      <c r="K182" s="27">
        <f t="shared" si="137"/>
        <v>490000000</v>
      </c>
      <c r="L182" s="28">
        <f t="shared" si="169"/>
        <v>0</v>
      </c>
      <c r="M182" s="28">
        <f t="shared" si="138"/>
        <v>15000000</v>
      </c>
      <c r="N182" s="28">
        <f t="shared" si="170"/>
        <v>525000</v>
      </c>
      <c r="O182" s="28">
        <f t="shared" si="151"/>
        <v>15000000</v>
      </c>
      <c r="P182" s="28">
        <f t="shared" si="171"/>
        <v>600000</v>
      </c>
      <c r="Q182" s="28">
        <f t="shared" si="152"/>
        <v>40000000</v>
      </c>
      <c r="R182" s="28">
        <f t="shared" si="172"/>
        <v>1800000</v>
      </c>
      <c r="S182" s="28">
        <f t="shared" si="153"/>
        <v>61675502.833316445</v>
      </c>
      <c r="T182" s="28">
        <f t="shared" si="173"/>
        <v>3083775.1416658224</v>
      </c>
      <c r="U182" s="28">
        <f t="shared" si="154"/>
        <v>0</v>
      </c>
      <c r="V182" s="28">
        <f t="shared" si="174"/>
        <v>0</v>
      </c>
      <c r="W182" s="4">
        <f t="shared" si="155"/>
        <v>621675502.8333164</v>
      </c>
      <c r="X182" s="24">
        <f t="shared" si="156"/>
        <v>6008775.141665822</v>
      </c>
      <c r="Y182" s="27">
        <f t="shared" si="157"/>
        <v>0</v>
      </c>
      <c r="Z182" s="28">
        <f t="shared" si="175"/>
        <v>0</v>
      </c>
      <c r="AA182" s="28">
        <f t="shared" si="144"/>
        <v>0</v>
      </c>
      <c r="AB182" s="28">
        <f t="shared" si="158"/>
        <v>0</v>
      </c>
      <c r="AC182" s="28">
        <f t="shared" si="176"/>
        <v>0</v>
      </c>
      <c r="AD182" s="28">
        <f t="shared" si="145"/>
        <v>0</v>
      </c>
      <c r="AE182" s="28">
        <f t="shared" si="159"/>
        <v>0</v>
      </c>
      <c r="AF182" s="28">
        <f t="shared" si="177"/>
        <v>0</v>
      </c>
      <c r="AG182" s="28">
        <f t="shared" si="146"/>
        <v>0</v>
      </c>
      <c r="AH182" s="28">
        <f t="shared" si="160"/>
        <v>0</v>
      </c>
      <c r="AI182" s="28">
        <f t="shared" si="178"/>
        <v>0</v>
      </c>
      <c r="AJ182" s="28">
        <f t="shared" si="147"/>
        <v>0</v>
      </c>
      <c r="AK182" s="28">
        <f t="shared" si="161"/>
        <v>31324497.166683555</v>
      </c>
      <c r="AL182" s="28">
        <f t="shared" si="179"/>
        <v>1566224.8583341779</v>
      </c>
      <c r="AM182" s="28">
        <f t="shared" si="148"/>
        <v>1780609.8437414605</v>
      </c>
      <c r="AN182" s="28">
        <f t="shared" si="162"/>
        <v>0</v>
      </c>
      <c r="AO182" s="28">
        <f t="shared" si="180"/>
        <v>0</v>
      </c>
      <c r="AP182" s="28">
        <f t="shared" si="149"/>
        <v>0</v>
      </c>
      <c r="AQ182" s="4">
        <f t="shared" si="163"/>
        <v>31324497.166683555</v>
      </c>
      <c r="AR182" s="24">
        <f t="shared" si="164"/>
        <v>1566224.8583341779</v>
      </c>
      <c r="AS182" s="24">
        <f t="shared" si="165"/>
        <v>1780609.8437414605</v>
      </c>
    </row>
    <row r="183" spans="2:45" ht="12.75">
      <c r="B183" s="33">
        <f t="shared" si="167"/>
        <v>654</v>
      </c>
      <c r="C183" s="23">
        <f t="shared" si="166"/>
        <v>654000000</v>
      </c>
      <c r="D183" s="24">
        <f t="shared" si="139"/>
        <v>-4273039.976787951</v>
      </c>
      <c r="E183" s="24">
        <f t="shared" si="140"/>
        <v>7625000</v>
      </c>
      <c r="F183" s="25">
        <f t="shared" si="141"/>
        <v>622627532.6998299</v>
      </c>
      <c r="G183" s="83">
        <f t="shared" si="142"/>
        <v>0</v>
      </c>
      <c r="H183" s="6">
        <f t="shared" si="143"/>
        <v>0.05</v>
      </c>
      <c r="I183" s="26">
        <f t="shared" si="168"/>
        <v>-0.14437095526227425</v>
      </c>
      <c r="J183" s="30">
        <f t="shared" si="150"/>
        <v>0.296330048929624</v>
      </c>
      <c r="K183" s="27">
        <f t="shared" si="137"/>
        <v>490000000</v>
      </c>
      <c r="L183" s="28">
        <f t="shared" si="169"/>
        <v>0</v>
      </c>
      <c r="M183" s="28">
        <f t="shared" si="138"/>
        <v>15000000</v>
      </c>
      <c r="N183" s="28">
        <f t="shared" si="170"/>
        <v>525000</v>
      </c>
      <c r="O183" s="28">
        <f t="shared" si="151"/>
        <v>15000000</v>
      </c>
      <c r="P183" s="28">
        <f t="shared" si="171"/>
        <v>600000</v>
      </c>
      <c r="Q183" s="28">
        <f t="shared" si="152"/>
        <v>40000000</v>
      </c>
      <c r="R183" s="28">
        <f t="shared" si="172"/>
        <v>1800000</v>
      </c>
      <c r="S183" s="28">
        <f t="shared" si="153"/>
        <v>62627532.699829936</v>
      </c>
      <c r="T183" s="28">
        <f t="shared" si="173"/>
        <v>3131376.634991497</v>
      </c>
      <c r="U183" s="28">
        <f t="shared" si="154"/>
        <v>0</v>
      </c>
      <c r="V183" s="28">
        <f t="shared" si="174"/>
        <v>0</v>
      </c>
      <c r="W183" s="4">
        <f t="shared" si="155"/>
        <v>622627532.6998299</v>
      </c>
      <c r="X183" s="24">
        <f t="shared" si="156"/>
        <v>6056376.634991497</v>
      </c>
      <c r="Y183" s="27">
        <f t="shared" si="157"/>
        <v>0</v>
      </c>
      <c r="Z183" s="28">
        <f t="shared" si="175"/>
        <v>0</v>
      </c>
      <c r="AA183" s="28">
        <f t="shared" si="144"/>
        <v>0</v>
      </c>
      <c r="AB183" s="28">
        <f t="shared" si="158"/>
        <v>0</v>
      </c>
      <c r="AC183" s="28">
        <f t="shared" si="176"/>
        <v>0</v>
      </c>
      <c r="AD183" s="28">
        <f t="shared" si="145"/>
        <v>0</v>
      </c>
      <c r="AE183" s="28">
        <f t="shared" si="159"/>
        <v>0</v>
      </c>
      <c r="AF183" s="28">
        <f t="shared" si="177"/>
        <v>0</v>
      </c>
      <c r="AG183" s="28">
        <f t="shared" si="146"/>
        <v>0</v>
      </c>
      <c r="AH183" s="28">
        <f t="shared" si="160"/>
        <v>0</v>
      </c>
      <c r="AI183" s="28">
        <f t="shared" si="178"/>
        <v>0</v>
      </c>
      <c r="AJ183" s="28">
        <f t="shared" si="147"/>
        <v>0</v>
      </c>
      <c r="AK183" s="28">
        <f t="shared" si="161"/>
        <v>31372467.300170064</v>
      </c>
      <c r="AL183" s="28">
        <f t="shared" si="179"/>
        <v>1568623.3650085032</v>
      </c>
      <c r="AM183" s="28">
        <f t="shared" si="148"/>
        <v>1783336.658203546</v>
      </c>
      <c r="AN183" s="28">
        <f t="shared" si="162"/>
        <v>0</v>
      </c>
      <c r="AO183" s="28">
        <f t="shared" si="180"/>
        <v>0</v>
      </c>
      <c r="AP183" s="28">
        <f t="shared" si="149"/>
        <v>0</v>
      </c>
      <c r="AQ183" s="4">
        <f t="shared" si="163"/>
        <v>31372467.300170064</v>
      </c>
      <c r="AR183" s="24">
        <f t="shared" si="164"/>
        <v>1568623.3650085032</v>
      </c>
      <c r="AS183" s="24">
        <f t="shared" si="165"/>
        <v>1783336.658203546</v>
      </c>
    </row>
    <row r="184" spans="2:45" ht="12.75">
      <c r="B184" s="33">
        <f t="shared" si="167"/>
        <v>655</v>
      </c>
      <c r="C184" s="23">
        <f t="shared" si="166"/>
        <v>655000000</v>
      </c>
      <c r="D184" s="24">
        <f t="shared" si="139"/>
        <v>-4317914.65565154</v>
      </c>
      <c r="E184" s="24">
        <f t="shared" si="140"/>
        <v>7675000</v>
      </c>
      <c r="F184" s="25">
        <f t="shared" si="141"/>
        <v>623579562.5663434</v>
      </c>
      <c r="G184" s="83">
        <f t="shared" si="142"/>
        <v>0</v>
      </c>
      <c r="H184" s="6">
        <f t="shared" si="143"/>
        <v>0.05</v>
      </c>
      <c r="I184" s="26">
        <f t="shared" si="168"/>
        <v>-0.14437095526227425</v>
      </c>
      <c r="J184" s="30">
        <f t="shared" si="150"/>
        <v>0.296330048929624</v>
      </c>
      <c r="K184" s="27">
        <f t="shared" si="137"/>
        <v>490000000</v>
      </c>
      <c r="L184" s="28">
        <f t="shared" si="169"/>
        <v>0</v>
      </c>
      <c r="M184" s="28">
        <f t="shared" si="138"/>
        <v>15000000</v>
      </c>
      <c r="N184" s="28">
        <f t="shared" si="170"/>
        <v>525000</v>
      </c>
      <c r="O184" s="28">
        <f t="shared" si="151"/>
        <v>15000000</v>
      </c>
      <c r="P184" s="28">
        <f t="shared" si="171"/>
        <v>600000</v>
      </c>
      <c r="Q184" s="28">
        <f t="shared" si="152"/>
        <v>40000000</v>
      </c>
      <c r="R184" s="28">
        <f t="shared" si="172"/>
        <v>1800000</v>
      </c>
      <c r="S184" s="28">
        <f t="shared" si="153"/>
        <v>63579562.56634343</v>
      </c>
      <c r="T184" s="28">
        <f t="shared" si="173"/>
        <v>3178978.1283171717</v>
      </c>
      <c r="U184" s="28">
        <f t="shared" si="154"/>
        <v>0</v>
      </c>
      <c r="V184" s="28">
        <f t="shared" si="174"/>
        <v>0</v>
      </c>
      <c r="W184" s="4">
        <f t="shared" si="155"/>
        <v>623579562.5663434</v>
      </c>
      <c r="X184" s="24">
        <f t="shared" si="156"/>
        <v>6103978.128317172</v>
      </c>
      <c r="Y184" s="27">
        <f t="shared" si="157"/>
        <v>0</v>
      </c>
      <c r="Z184" s="28">
        <f t="shared" si="175"/>
        <v>0</v>
      </c>
      <c r="AA184" s="28">
        <f t="shared" si="144"/>
        <v>0</v>
      </c>
      <c r="AB184" s="28">
        <f t="shared" si="158"/>
        <v>0</v>
      </c>
      <c r="AC184" s="28">
        <f t="shared" si="176"/>
        <v>0</v>
      </c>
      <c r="AD184" s="28">
        <f t="shared" si="145"/>
        <v>0</v>
      </c>
      <c r="AE184" s="28">
        <f t="shared" si="159"/>
        <v>0</v>
      </c>
      <c r="AF184" s="28">
        <f t="shared" si="177"/>
        <v>0</v>
      </c>
      <c r="AG184" s="28">
        <f t="shared" si="146"/>
        <v>0</v>
      </c>
      <c r="AH184" s="28">
        <f t="shared" si="160"/>
        <v>0</v>
      </c>
      <c r="AI184" s="28">
        <f t="shared" si="178"/>
        <v>0</v>
      </c>
      <c r="AJ184" s="28">
        <f t="shared" si="147"/>
        <v>0</v>
      </c>
      <c r="AK184" s="28">
        <f t="shared" si="161"/>
        <v>31420437.433656573</v>
      </c>
      <c r="AL184" s="28">
        <f t="shared" si="179"/>
        <v>1571021.8716828288</v>
      </c>
      <c r="AM184" s="28">
        <f t="shared" si="148"/>
        <v>1786063.4726656317</v>
      </c>
      <c r="AN184" s="28">
        <f t="shared" si="162"/>
        <v>0</v>
      </c>
      <c r="AO184" s="28">
        <f t="shared" si="180"/>
        <v>0</v>
      </c>
      <c r="AP184" s="28">
        <f t="shared" si="149"/>
        <v>0</v>
      </c>
      <c r="AQ184" s="4">
        <f t="shared" si="163"/>
        <v>31420437.433656573</v>
      </c>
      <c r="AR184" s="24">
        <f t="shared" si="164"/>
        <v>1571021.8716828288</v>
      </c>
      <c r="AS184" s="24">
        <f t="shared" si="165"/>
        <v>1786063.4726656317</v>
      </c>
    </row>
    <row r="185" spans="2:45" ht="12.75">
      <c r="B185" s="33">
        <f t="shared" si="167"/>
        <v>656</v>
      </c>
      <c r="C185" s="23">
        <f t="shared" si="166"/>
        <v>656000000</v>
      </c>
      <c r="D185" s="24">
        <f t="shared" si="139"/>
        <v>-4362789.334515129</v>
      </c>
      <c r="E185" s="24">
        <f t="shared" si="140"/>
        <v>7725000.000000001</v>
      </c>
      <c r="F185" s="25">
        <f t="shared" si="141"/>
        <v>624531592.4328569</v>
      </c>
      <c r="G185" s="83">
        <f t="shared" si="142"/>
        <v>0</v>
      </c>
      <c r="H185" s="6">
        <f t="shared" si="143"/>
        <v>0.05</v>
      </c>
      <c r="I185" s="26">
        <f t="shared" si="168"/>
        <v>-0.14437095526227425</v>
      </c>
      <c r="J185" s="30">
        <f t="shared" si="150"/>
        <v>0.296330048929624</v>
      </c>
      <c r="K185" s="27">
        <f t="shared" si="137"/>
        <v>490000000</v>
      </c>
      <c r="L185" s="28">
        <f t="shared" si="169"/>
        <v>0</v>
      </c>
      <c r="M185" s="28">
        <f t="shared" si="138"/>
        <v>15000000</v>
      </c>
      <c r="N185" s="28">
        <f t="shared" si="170"/>
        <v>525000</v>
      </c>
      <c r="O185" s="28">
        <f t="shared" si="151"/>
        <v>15000000</v>
      </c>
      <c r="P185" s="28">
        <f t="shared" si="171"/>
        <v>600000</v>
      </c>
      <c r="Q185" s="28">
        <f t="shared" si="152"/>
        <v>40000000</v>
      </c>
      <c r="R185" s="28">
        <f t="shared" si="172"/>
        <v>1800000</v>
      </c>
      <c r="S185" s="28">
        <f t="shared" si="153"/>
        <v>64531592.43285692</v>
      </c>
      <c r="T185" s="28">
        <f t="shared" si="173"/>
        <v>3226579.621642846</v>
      </c>
      <c r="U185" s="28">
        <f t="shared" si="154"/>
        <v>0</v>
      </c>
      <c r="V185" s="28">
        <f t="shared" si="174"/>
        <v>0</v>
      </c>
      <c r="W185" s="4">
        <f t="shared" si="155"/>
        <v>624531592.4328569</v>
      </c>
      <c r="X185" s="24">
        <f t="shared" si="156"/>
        <v>6151579.621642847</v>
      </c>
      <c r="Y185" s="27">
        <f t="shared" si="157"/>
        <v>0</v>
      </c>
      <c r="Z185" s="28">
        <f t="shared" si="175"/>
        <v>0</v>
      </c>
      <c r="AA185" s="28">
        <f t="shared" si="144"/>
        <v>0</v>
      </c>
      <c r="AB185" s="28">
        <f t="shared" si="158"/>
        <v>0</v>
      </c>
      <c r="AC185" s="28">
        <f t="shared" si="176"/>
        <v>0</v>
      </c>
      <c r="AD185" s="28">
        <f t="shared" si="145"/>
        <v>0</v>
      </c>
      <c r="AE185" s="28">
        <f t="shared" si="159"/>
        <v>0</v>
      </c>
      <c r="AF185" s="28">
        <f t="shared" si="177"/>
        <v>0</v>
      </c>
      <c r="AG185" s="28">
        <f t="shared" si="146"/>
        <v>0</v>
      </c>
      <c r="AH185" s="28">
        <f t="shared" si="160"/>
        <v>0</v>
      </c>
      <c r="AI185" s="28">
        <f t="shared" si="178"/>
        <v>0</v>
      </c>
      <c r="AJ185" s="28">
        <f t="shared" si="147"/>
        <v>0</v>
      </c>
      <c r="AK185" s="28">
        <f t="shared" si="161"/>
        <v>31468407.567143083</v>
      </c>
      <c r="AL185" s="28">
        <f t="shared" si="179"/>
        <v>1573420.3783571543</v>
      </c>
      <c r="AM185" s="28">
        <f t="shared" si="148"/>
        <v>1788790.2871277172</v>
      </c>
      <c r="AN185" s="28">
        <f t="shared" si="162"/>
        <v>0</v>
      </c>
      <c r="AO185" s="28">
        <f t="shared" si="180"/>
        <v>0</v>
      </c>
      <c r="AP185" s="28">
        <f t="shared" si="149"/>
        <v>0</v>
      </c>
      <c r="AQ185" s="4">
        <f t="shared" si="163"/>
        <v>31468407.567143083</v>
      </c>
      <c r="AR185" s="24">
        <f t="shared" si="164"/>
        <v>1573420.3783571543</v>
      </c>
      <c r="AS185" s="24">
        <f t="shared" si="165"/>
        <v>1788790.2871277172</v>
      </c>
    </row>
    <row r="186" spans="2:45" ht="12.75">
      <c r="B186" s="33">
        <f t="shared" si="167"/>
        <v>657</v>
      </c>
      <c r="C186" s="23">
        <f t="shared" si="166"/>
        <v>657000000</v>
      </c>
      <c r="D186" s="24">
        <f t="shared" si="139"/>
        <v>-4407664.013378718</v>
      </c>
      <c r="E186" s="24">
        <f t="shared" si="140"/>
        <v>7775000</v>
      </c>
      <c r="F186" s="25">
        <f t="shared" si="141"/>
        <v>625483622.2993704</v>
      </c>
      <c r="G186" s="83">
        <f t="shared" si="142"/>
        <v>0</v>
      </c>
      <c r="H186" s="6">
        <f t="shared" si="143"/>
        <v>0.05</v>
      </c>
      <c r="I186" s="26">
        <f t="shared" si="168"/>
        <v>-0.14437095526227425</v>
      </c>
      <c r="J186" s="30">
        <f t="shared" si="150"/>
        <v>0.296330048929624</v>
      </c>
      <c r="K186" s="27">
        <f t="shared" si="137"/>
        <v>490000000</v>
      </c>
      <c r="L186" s="28">
        <f t="shared" si="169"/>
        <v>0</v>
      </c>
      <c r="M186" s="28">
        <f t="shared" si="138"/>
        <v>15000000</v>
      </c>
      <c r="N186" s="28">
        <f t="shared" si="170"/>
        <v>525000</v>
      </c>
      <c r="O186" s="28">
        <f t="shared" si="151"/>
        <v>15000000</v>
      </c>
      <c r="P186" s="28">
        <f t="shared" si="171"/>
        <v>600000</v>
      </c>
      <c r="Q186" s="28">
        <f t="shared" si="152"/>
        <v>40000000</v>
      </c>
      <c r="R186" s="28">
        <f t="shared" si="172"/>
        <v>1800000</v>
      </c>
      <c r="S186" s="28">
        <f t="shared" si="153"/>
        <v>65483622.29937041</v>
      </c>
      <c r="T186" s="28">
        <f t="shared" si="173"/>
        <v>3274181.1149685206</v>
      </c>
      <c r="U186" s="28">
        <f t="shared" si="154"/>
        <v>0</v>
      </c>
      <c r="V186" s="28">
        <f t="shared" si="174"/>
        <v>0</v>
      </c>
      <c r="W186" s="4">
        <f t="shared" si="155"/>
        <v>625483622.2993704</v>
      </c>
      <c r="X186" s="24">
        <f t="shared" si="156"/>
        <v>6199181.114968521</v>
      </c>
      <c r="Y186" s="27">
        <f t="shared" si="157"/>
        <v>0</v>
      </c>
      <c r="Z186" s="28">
        <f t="shared" si="175"/>
        <v>0</v>
      </c>
      <c r="AA186" s="28">
        <f t="shared" si="144"/>
        <v>0</v>
      </c>
      <c r="AB186" s="28">
        <f t="shared" si="158"/>
        <v>0</v>
      </c>
      <c r="AC186" s="28">
        <f t="shared" si="176"/>
        <v>0</v>
      </c>
      <c r="AD186" s="28">
        <f t="shared" si="145"/>
        <v>0</v>
      </c>
      <c r="AE186" s="28">
        <f t="shared" si="159"/>
        <v>0</v>
      </c>
      <c r="AF186" s="28">
        <f t="shared" si="177"/>
        <v>0</v>
      </c>
      <c r="AG186" s="28">
        <f t="shared" si="146"/>
        <v>0</v>
      </c>
      <c r="AH186" s="28">
        <f t="shared" si="160"/>
        <v>0</v>
      </c>
      <c r="AI186" s="28">
        <f t="shared" si="178"/>
        <v>0</v>
      </c>
      <c r="AJ186" s="28">
        <f t="shared" si="147"/>
        <v>0</v>
      </c>
      <c r="AK186" s="28">
        <f t="shared" si="161"/>
        <v>31516377.700629592</v>
      </c>
      <c r="AL186" s="28">
        <f t="shared" si="179"/>
        <v>1575818.8850314796</v>
      </c>
      <c r="AM186" s="28">
        <f t="shared" si="148"/>
        <v>1791517.1015898027</v>
      </c>
      <c r="AN186" s="28">
        <f t="shared" si="162"/>
        <v>0</v>
      </c>
      <c r="AO186" s="28">
        <f t="shared" si="180"/>
        <v>0</v>
      </c>
      <c r="AP186" s="28">
        <f t="shared" si="149"/>
        <v>0</v>
      </c>
      <c r="AQ186" s="4">
        <f t="shared" si="163"/>
        <v>31516377.700629592</v>
      </c>
      <c r="AR186" s="24">
        <f t="shared" si="164"/>
        <v>1575818.8850314796</v>
      </c>
      <c r="AS186" s="24">
        <f t="shared" si="165"/>
        <v>1791517.1015898027</v>
      </c>
    </row>
    <row r="187" spans="2:45" ht="12.75">
      <c r="B187" s="33">
        <f t="shared" si="167"/>
        <v>658</v>
      </c>
      <c r="C187" s="23">
        <f t="shared" si="166"/>
        <v>658000000</v>
      </c>
      <c r="D187" s="24">
        <f t="shared" si="139"/>
        <v>-4452538.692242307</v>
      </c>
      <c r="E187" s="24">
        <f t="shared" si="140"/>
        <v>7825000</v>
      </c>
      <c r="F187" s="25">
        <f t="shared" si="141"/>
        <v>626435652.1658839</v>
      </c>
      <c r="G187" s="83">
        <f t="shared" si="142"/>
        <v>0</v>
      </c>
      <c r="H187" s="6">
        <f t="shared" si="143"/>
        <v>0.05</v>
      </c>
      <c r="I187" s="26">
        <f t="shared" si="168"/>
        <v>-0.14437095526227425</v>
      </c>
      <c r="J187" s="30">
        <f t="shared" si="150"/>
        <v>0.296330048929624</v>
      </c>
      <c r="K187" s="27">
        <f t="shared" si="137"/>
        <v>490000000</v>
      </c>
      <c r="L187" s="28">
        <f t="shared" si="169"/>
        <v>0</v>
      </c>
      <c r="M187" s="28">
        <f t="shared" si="138"/>
        <v>15000000</v>
      </c>
      <c r="N187" s="28">
        <f t="shared" si="170"/>
        <v>525000</v>
      </c>
      <c r="O187" s="28">
        <f t="shared" si="151"/>
        <v>15000000</v>
      </c>
      <c r="P187" s="28">
        <f t="shared" si="171"/>
        <v>600000</v>
      </c>
      <c r="Q187" s="28">
        <f t="shared" si="152"/>
        <v>40000000</v>
      </c>
      <c r="R187" s="28">
        <f t="shared" si="172"/>
        <v>1800000</v>
      </c>
      <c r="S187" s="28">
        <f t="shared" si="153"/>
        <v>66435652.1658839</v>
      </c>
      <c r="T187" s="28">
        <f t="shared" si="173"/>
        <v>3321782.608294195</v>
      </c>
      <c r="U187" s="28">
        <f t="shared" si="154"/>
        <v>0</v>
      </c>
      <c r="V187" s="28">
        <f t="shared" si="174"/>
        <v>0</v>
      </c>
      <c r="W187" s="4">
        <f t="shared" si="155"/>
        <v>626435652.1658839</v>
      </c>
      <c r="X187" s="24">
        <f t="shared" si="156"/>
        <v>6246782.608294195</v>
      </c>
      <c r="Y187" s="27">
        <f t="shared" si="157"/>
        <v>0</v>
      </c>
      <c r="Z187" s="28">
        <f t="shared" si="175"/>
        <v>0</v>
      </c>
      <c r="AA187" s="28">
        <f t="shared" si="144"/>
        <v>0</v>
      </c>
      <c r="AB187" s="28">
        <f t="shared" si="158"/>
        <v>0</v>
      </c>
      <c r="AC187" s="28">
        <f t="shared" si="176"/>
        <v>0</v>
      </c>
      <c r="AD187" s="28">
        <f t="shared" si="145"/>
        <v>0</v>
      </c>
      <c r="AE187" s="28">
        <f t="shared" si="159"/>
        <v>0</v>
      </c>
      <c r="AF187" s="28">
        <f t="shared" si="177"/>
        <v>0</v>
      </c>
      <c r="AG187" s="28">
        <f t="shared" si="146"/>
        <v>0</v>
      </c>
      <c r="AH187" s="28">
        <f t="shared" si="160"/>
        <v>0</v>
      </c>
      <c r="AI187" s="28">
        <f t="shared" si="178"/>
        <v>0</v>
      </c>
      <c r="AJ187" s="28">
        <f t="shared" si="147"/>
        <v>0</v>
      </c>
      <c r="AK187" s="28">
        <f t="shared" si="161"/>
        <v>31564347.8341161</v>
      </c>
      <c r="AL187" s="28">
        <f t="shared" si="179"/>
        <v>1578217.3917058052</v>
      </c>
      <c r="AM187" s="28">
        <f t="shared" si="148"/>
        <v>1794243.9160518881</v>
      </c>
      <c r="AN187" s="28">
        <f t="shared" si="162"/>
        <v>0</v>
      </c>
      <c r="AO187" s="28">
        <f t="shared" si="180"/>
        <v>0</v>
      </c>
      <c r="AP187" s="28">
        <f t="shared" si="149"/>
        <v>0</v>
      </c>
      <c r="AQ187" s="4">
        <f t="shared" si="163"/>
        <v>31564347.8341161</v>
      </c>
      <c r="AR187" s="24">
        <f t="shared" si="164"/>
        <v>1578217.3917058052</v>
      </c>
      <c r="AS187" s="24">
        <f t="shared" si="165"/>
        <v>1794243.9160518881</v>
      </c>
    </row>
    <row r="188" spans="2:45" ht="12.75">
      <c r="B188" s="33">
        <f t="shared" si="167"/>
        <v>659</v>
      </c>
      <c r="C188" s="23">
        <f t="shared" si="166"/>
        <v>659000000</v>
      </c>
      <c r="D188" s="24">
        <f t="shared" si="139"/>
        <v>-4497413.371105895</v>
      </c>
      <c r="E188" s="24">
        <f t="shared" si="140"/>
        <v>7875000</v>
      </c>
      <c r="F188" s="25">
        <f t="shared" si="141"/>
        <v>627387682.0323974</v>
      </c>
      <c r="G188" s="83">
        <f t="shared" si="142"/>
        <v>0</v>
      </c>
      <c r="H188" s="6">
        <f t="shared" si="143"/>
        <v>0.05</v>
      </c>
      <c r="I188" s="26">
        <f t="shared" si="168"/>
        <v>-0.14437095526227425</v>
      </c>
      <c r="J188" s="30">
        <f t="shared" si="150"/>
        <v>0.296330048929624</v>
      </c>
      <c r="K188" s="27">
        <f t="shared" si="137"/>
        <v>490000000</v>
      </c>
      <c r="L188" s="28">
        <f t="shared" si="169"/>
        <v>0</v>
      </c>
      <c r="M188" s="28">
        <f t="shared" si="138"/>
        <v>15000000</v>
      </c>
      <c r="N188" s="28">
        <f t="shared" si="170"/>
        <v>525000</v>
      </c>
      <c r="O188" s="28">
        <f t="shared" si="151"/>
        <v>15000000</v>
      </c>
      <c r="P188" s="28">
        <f t="shared" si="171"/>
        <v>600000</v>
      </c>
      <c r="Q188" s="28">
        <f t="shared" si="152"/>
        <v>40000000</v>
      </c>
      <c r="R188" s="28">
        <f t="shared" si="172"/>
        <v>1800000</v>
      </c>
      <c r="S188" s="28">
        <f t="shared" si="153"/>
        <v>67387682.03239739</v>
      </c>
      <c r="T188" s="28">
        <f t="shared" si="173"/>
        <v>3369384.1016198695</v>
      </c>
      <c r="U188" s="28">
        <f t="shared" si="154"/>
        <v>0</v>
      </c>
      <c r="V188" s="28">
        <f t="shared" si="174"/>
        <v>0</v>
      </c>
      <c r="W188" s="4">
        <f t="shared" si="155"/>
        <v>627387682.0323974</v>
      </c>
      <c r="X188" s="24">
        <f t="shared" si="156"/>
        <v>6294384.1016198695</v>
      </c>
      <c r="Y188" s="27">
        <f t="shared" si="157"/>
        <v>0</v>
      </c>
      <c r="Z188" s="28">
        <f t="shared" si="175"/>
        <v>0</v>
      </c>
      <c r="AA188" s="28">
        <f t="shared" si="144"/>
        <v>0</v>
      </c>
      <c r="AB188" s="28">
        <f t="shared" si="158"/>
        <v>0</v>
      </c>
      <c r="AC188" s="28">
        <f t="shared" si="176"/>
        <v>0</v>
      </c>
      <c r="AD188" s="28">
        <f t="shared" si="145"/>
        <v>0</v>
      </c>
      <c r="AE188" s="28">
        <f t="shared" si="159"/>
        <v>0</v>
      </c>
      <c r="AF188" s="28">
        <f t="shared" si="177"/>
        <v>0</v>
      </c>
      <c r="AG188" s="28">
        <f t="shared" si="146"/>
        <v>0</v>
      </c>
      <c r="AH188" s="28">
        <f t="shared" si="160"/>
        <v>0</v>
      </c>
      <c r="AI188" s="28">
        <f t="shared" si="178"/>
        <v>0</v>
      </c>
      <c r="AJ188" s="28">
        <f t="shared" si="147"/>
        <v>0</v>
      </c>
      <c r="AK188" s="28">
        <f t="shared" si="161"/>
        <v>31612317.96760261</v>
      </c>
      <c r="AL188" s="28">
        <f t="shared" si="179"/>
        <v>1580615.8983801305</v>
      </c>
      <c r="AM188" s="28">
        <f t="shared" si="148"/>
        <v>1796970.7305139739</v>
      </c>
      <c r="AN188" s="28">
        <f t="shared" si="162"/>
        <v>0</v>
      </c>
      <c r="AO188" s="28">
        <f t="shared" si="180"/>
        <v>0</v>
      </c>
      <c r="AP188" s="28">
        <f t="shared" si="149"/>
        <v>0</v>
      </c>
      <c r="AQ188" s="4">
        <f t="shared" si="163"/>
        <v>31612317.96760261</v>
      </c>
      <c r="AR188" s="24">
        <f t="shared" si="164"/>
        <v>1580615.8983801305</v>
      </c>
      <c r="AS188" s="24">
        <f t="shared" si="165"/>
        <v>1796970.7305139739</v>
      </c>
    </row>
    <row r="189" spans="2:45" ht="12.75">
      <c r="B189" s="33">
        <f t="shared" si="167"/>
        <v>660</v>
      </c>
      <c r="C189" s="23">
        <f t="shared" si="166"/>
        <v>660000000</v>
      </c>
      <c r="D189" s="24">
        <f t="shared" si="139"/>
        <v>-4542288.049969485</v>
      </c>
      <c r="E189" s="24">
        <f t="shared" si="140"/>
        <v>7925000</v>
      </c>
      <c r="F189" s="25">
        <f t="shared" si="141"/>
        <v>628339711.8989109</v>
      </c>
      <c r="G189" s="83">
        <f t="shared" si="142"/>
        <v>0</v>
      </c>
      <c r="H189" s="6">
        <f t="shared" si="143"/>
        <v>0.05</v>
      </c>
      <c r="I189" s="26">
        <f t="shared" si="168"/>
        <v>-0.14437095526227425</v>
      </c>
      <c r="J189" s="30">
        <f t="shared" si="150"/>
        <v>0.296330048929624</v>
      </c>
      <c r="K189" s="27">
        <f t="shared" si="137"/>
        <v>490000000</v>
      </c>
      <c r="L189" s="28">
        <f t="shared" si="169"/>
        <v>0</v>
      </c>
      <c r="M189" s="28">
        <f t="shared" si="138"/>
        <v>15000000</v>
      </c>
      <c r="N189" s="28">
        <f t="shared" si="170"/>
        <v>525000</v>
      </c>
      <c r="O189" s="28">
        <f t="shared" si="151"/>
        <v>15000000</v>
      </c>
      <c r="P189" s="28">
        <f t="shared" si="171"/>
        <v>600000</v>
      </c>
      <c r="Q189" s="28">
        <f t="shared" si="152"/>
        <v>40000000</v>
      </c>
      <c r="R189" s="28">
        <f t="shared" si="172"/>
        <v>1800000</v>
      </c>
      <c r="S189" s="28">
        <f t="shared" si="153"/>
        <v>68339711.89891088</v>
      </c>
      <c r="T189" s="28">
        <f t="shared" si="173"/>
        <v>3416985.5949455444</v>
      </c>
      <c r="U189" s="28">
        <f t="shared" si="154"/>
        <v>0</v>
      </c>
      <c r="V189" s="28">
        <f t="shared" si="174"/>
        <v>0</v>
      </c>
      <c r="W189" s="4">
        <f t="shared" si="155"/>
        <v>628339711.8989109</v>
      </c>
      <c r="X189" s="24">
        <f t="shared" si="156"/>
        <v>6341985.594945544</v>
      </c>
      <c r="Y189" s="27">
        <f t="shared" si="157"/>
        <v>0</v>
      </c>
      <c r="Z189" s="28">
        <f t="shared" si="175"/>
        <v>0</v>
      </c>
      <c r="AA189" s="28">
        <f t="shared" si="144"/>
        <v>0</v>
      </c>
      <c r="AB189" s="28">
        <f t="shared" si="158"/>
        <v>0</v>
      </c>
      <c r="AC189" s="28">
        <f t="shared" si="176"/>
        <v>0</v>
      </c>
      <c r="AD189" s="28">
        <f t="shared" si="145"/>
        <v>0</v>
      </c>
      <c r="AE189" s="28">
        <f t="shared" si="159"/>
        <v>0</v>
      </c>
      <c r="AF189" s="28">
        <f t="shared" si="177"/>
        <v>0</v>
      </c>
      <c r="AG189" s="28">
        <f t="shared" si="146"/>
        <v>0</v>
      </c>
      <c r="AH189" s="28">
        <f t="shared" si="160"/>
        <v>0</v>
      </c>
      <c r="AI189" s="28">
        <f t="shared" si="178"/>
        <v>0</v>
      </c>
      <c r="AJ189" s="28">
        <f t="shared" si="147"/>
        <v>0</v>
      </c>
      <c r="AK189" s="28">
        <f t="shared" si="161"/>
        <v>31660288.10108912</v>
      </c>
      <c r="AL189" s="28">
        <f t="shared" si="179"/>
        <v>1583014.405054456</v>
      </c>
      <c r="AM189" s="28">
        <f t="shared" si="148"/>
        <v>1799697.5449760593</v>
      </c>
      <c r="AN189" s="28">
        <f t="shared" si="162"/>
        <v>0</v>
      </c>
      <c r="AO189" s="28">
        <f t="shared" si="180"/>
        <v>0</v>
      </c>
      <c r="AP189" s="28">
        <f t="shared" si="149"/>
        <v>0</v>
      </c>
      <c r="AQ189" s="4">
        <f t="shared" si="163"/>
        <v>31660288.10108912</v>
      </c>
      <c r="AR189" s="24">
        <f t="shared" si="164"/>
        <v>1583014.405054456</v>
      </c>
      <c r="AS189" s="24">
        <f t="shared" si="165"/>
        <v>1799697.5449760593</v>
      </c>
    </row>
    <row r="190" spans="2:45" ht="12.75">
      <c r="B190" s="33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33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33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33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33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33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33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33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33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33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33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33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33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33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33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33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33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33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33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33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33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33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33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33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33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33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33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33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33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33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33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33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33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33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33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33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33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33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33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33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33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33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33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33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33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33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33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33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33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33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33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33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33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33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33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33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33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33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33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33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33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33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33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33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33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33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33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33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33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33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33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33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33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33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33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33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33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33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33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33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33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33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33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33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33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33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33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2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71093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102" t="s">
        <v>13</v>
      </c>
      <c r="E1" s="103"/>
      <c r="F1" s="57"/>
      <c r="G1" s="46" t="s">
        <v>13</v>
      </c>
      <c r="H1" s="102" t="s">
        <v>98</v>
      </c>
      <c r="I1" s="107"/>
      <c r="J1" s="103"/>
      <c r="K1" s="102" t="s">
        <v>99</v>
      </c>
      <c r="L1" s="107"/>
      <c r="M1" s="103"/>
      <c r="N1" s="47" t="s">
        <v>38</v>
      </c>
    </row>
    <row r="2" spans="2:14" s="2" customFormat="1" ht="12.75">
      <c r="B2" s="2" t="s">
        <v>94</v>
      </c>
      <c r="C2" s="13"/>
      <c r="D2" s="45" t="s">
        <v>83</v>
      </c>
      <c r="E2" s="47" t="s">
        <v>84</v>
      </c>
      <c r="F2" s="2" t="s">
        <v>2</v>
      </c>
      <c r="G2" s="50" t="s">
        <v>145</v>
      </c>
      <c r="H2" s="45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15">
        <v>0</v>
      </c>
      <c r="G4" s="75">
        <v>500000000</v>
      </c>
      <c r="H4" s="5">
        <v>0.346330048929624</v>
      </c>
      <c r="I4" s="5">
        <v>0.112032830675725</v>
      </c>
      <c r="J4" s="16">
        <f aca="true" t="shared" si="0" ref="J4:J9">H4-I4</f>
        <v>0.234297218253899</v>
      </c>
      <c r="K4" s="43">
        <v>0.206108149247761</v>
      </c>
      <c r="L4" s="43">
        <v>0.0773198192164051</v>
      </c>
      <c r="M4" s="16">
        <f aca="true" t="shared" si="1" ref="M4:M9">K4-L4</f>
        <v>0.1287883300313559</v>
      </c>
      <c r="N4" s="51">
        <f aca="true" t="shared" si="2" ref="N4:N9">J4-M4</f>
        <v>0.10550888822254309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31">
        <v>0.035</v>
      </c>
      <c r="G5" s="76">
        <v>250000</v>
      </c>
      <c r="H5" s="6">
        <f>H4-F5</f>
        <v>0.311330048929624</v>
      </c>
      <c r="I5" s="18">
        <f>I4</f>
        <v>0.112032830675725</v>
      </c>
      <c r="J5" s="16">
        <f t="shared" si="0"/>
        <v>0.199297218253899</v>
      </c>
      <c r="K5" s="49">
        <f aca="true" t="shared" si="3" ref="K5:L9">K4</f>
        <v>0.206108149247761</v>
      </c>
      <c r="L5" s="43">
        <f t="shared" si="3"/>
        <v>0.0773198192164051</v>
      </c>
      <c r="M5" s="16">
        <f t="shared" si="1"/>
        <v>0.1287883300313559</v>
      </c>
      <c r="N5" s="51">
        <f t="shared" si="2"/>
        <v>0.07050888822254311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31">
        <v>0.04</v>
      </c>
      <c r="G6" s="78"/>
      <c r="H6" s="6">
        <f>H4-F6</f>
        <v>0.306330048929624</v>
      </c>
      <c r="I6" s="18">
        <f>I5</f>
        <v>0.112032830675725</v>
      </c>
      <c r="J6" s="16">
        <f t="shared" si="0"/>
        <v>0.194297218253899</v>
      </c>
      <c r="K6" s="49">
        <f t="shared" si="3"/>
        <v>0.206108149247761</v>
      </c>
      <c r="L6" s="43">
        <f t="shared" si="3"/>
        <v>0.0773198192164051</v>
      </c>
      <c r="M6" s="16">
        <f t="shared" si="1"/>
        <v>0.1287883300313559</v>
      </c>
      <c r="N6" s="51">
        <f t="shared" si="2"/>
        <v>0.06550888822254311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52">
        <v>0.045</v>
      </c>
      <c r="G7" s="78"/>
      <c r="H7" s="6">
        <f>H4-F7</f>
        <v>0.301330048929624</v>
      </c>
      <c r="I7" s="18">
        <f>I6</f>
        <v>0.112032830675725</v>
      </c>
      <c r="J7" s="16">
        <f t="shared" si="0"/>
        <v>0.189297218253899</v>
      </c>
      <c r="K7" s="49">
        <f t="shared" si="3"/>
        <v>0.206108149247761</v>
      </c>
      <c r="L7" s="43">
        <f t="shared" si="3"/>
        <v>0.0773198192164051</v>
      </c>
      <c r="M7" s="16">
        <f t="shared" si="1"/>
        <v>0.1287883300313559</v>
      </c>
      <c r="N7" s="51">
        <f t="shared" si="2"/>
        <v>0.060508888222543106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52">
        <v>0.05</v>
      </c>
      <c r="G8" s="77"/>
      <c r="H8" s="6">
        <f>H4-F8</f>
        <v>0.296330048929624</v>
      </c>
      <c r="I8" s="18">
        <f>I7</f>
        <v>0.112032830675725</v>
      </c>
      <c r="J8" s="16">
        <f t="shared" si="0"/>
        <v>0.184297218253899</v>
      </c>
      <c r="K8" s="49">
        <f t="shared" si="3"/>
        <v>0.206108149247761</v>
      </c>
      <c r="L8" s="43">
        <f t="shared" si="3"/>
        <v>0.0773198192164051</v>
      </c>
      <c r="M8" s="16">
        <f t="shared" si="1"/>
        <v>0.1287883300313559</v>
      </c>
      <c r="N8" s="51">
        <f t="shared" si="2"/>
        <v>0.0555088882225431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52">
        <f>F8</f>
        <v>0.05</v>
      </c>
      <c r="G9" s="77"/>
      <c r="H9" s="6">
        <f>H4-F9</f>
        <v>0.296330048929624</v>
      </c>
      <c r="I9" s="18">
        <f>I8</f>
        <v>0.112032830675725</v>
      </c>
      <c r="J9" s="16">
        <f t="shared" si="0"/>
        <v>0.184297218253899</v>
      </c>
      <c r="K9" s="49">
        <f t="shared" si="3"/>
        <v>0.206108149247761</v>
      </c>
      <c r="L9" s="43">
        <f t="shared" si="3"/>
        <v>0.0773198192164051</v>
      </c>
      <c r="M9" s="16">
        <f t="shared" si="1"/>
        <v>0.1287883300313559</v>
      </c>
      <c r="N9" s="51">
        <f t="shared" si="2"/>
        <v>0.0555088882225431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3:8" ht="12.75">
      <c r="C11" s="3" t="s">
        <v>142</v>
      </c>
      <c r="D11" s="37">
        <f>'Year 1'!D11</f>
        <v>-0.111483</v>
      </c>
      <c r="E11" s="35" t="s">
        <v>39</v>
      </c>
      <c r="F11" s="32"/>
      <c r="G11" s="32"/>
      <c r="H11"/>
    </row>
    <row r="12" spans="3:11" ht="12.75">
      <c r="C12" s="3" t="s">
        <v>143</v>
      </c>
      <c r="D12" s="37"/>
      <c r="E12" s="12" t="s">
        <v>32</v>
      </c>
      <c r="F12" s="32"/>
      <c r="G12" s="32"/>
      <c r="H12"/>
      <c r="K12" s="9" t="s">
        <v>36</v>
      </c>
    </row>
    <row r="13" spans="3:11" ht="12.75">
      <c r="C13" s="1" t="s">
        <v>144</v>
      </c>
      <c r="D13" s="55"/>
      <c r="E13" s="42" t="s">
        <v>95</v>
      </c>
      <c r="F13" s="32"/>
      <c r="G13" s="32"/>
      <c r="I13" s="48"/>
      <c r="J13" s="48"/>
      <c r="K13" s="9" t="s">
        <v>100</v>
      </c>
    </row>
    <row r="14" spans="11:47" s="13" customFormat="1" ht="12.75">
      <c r="K14" s="38"/>
      <c r="L14" s="54"/>
      <c r="M14" s="104" t="s">
        <v>24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106" t="s">
        <v>25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5"/>
      <c r="AT14" s="34"/>
      <c r="AU14" s="40"/>
    </row>
    <row r="15" spans="3:45" s="7" customFormat="1" ht="12.75">
      <c r="C15" s="7" t="s">
        <v>140</v>
      </c>
      <c r="D15" s="7" t="s">
        <v>85</v>
      </c>
      <c r="E15" s="7" t="s">
        <v>87</v>
      </c>
      <c r="F15" s="7" t="s">
        <v>89</v>
      </c>
      <c r="G15" s="7" t="s">
        <v>146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141</v>
      </c>
      <c r="D16" s="13" t="s">
        <v>86</v>
      </c>
      <c r="E16" s="13" t="s">
        <v>88</v>
      </c>
      <c r="F16" s="13" t="s">
        <v>13</v>
      </c>
      <c r="G16" s="13" t="s">
        <v>185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147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56">
        <f aca="true" t="shared" si="4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 aca="true" t="shared" si="5" ref="F19:F50">C19*((($H$4-$K$4)/(J19-$K$4))^$D$11)</f>
        <v>490000000</v>
      </c>
      <c r="G19" s="83">
        <f>IF(C19&gt;($G$4-1000000),0,IF(C19=$E$4,0,$G$5))</f>
        <v>0</v>
      </c>
      <c r="H19" s="6">
        <f aca="true" t="shared" si="6" ref="H19:H50">IF(C19&lt;$D$5,$F$4,IF(C19&lt;$D$6,$F$5,IF(C19&lt;$D$7,$F$6,IF(C19&lt;$D$8,$F$7,IF(C19&lt;$D$9,$F$8,$F$9)))))</f>
        <v>0</v>
      </c>
      <c r="I19" s="26">
        <f aca="true" t="shared" si="7" ref="I19:I50">-H19/$H$4</f>
        <v>0</v>
      </c>
      <c r="J19" s="30">
        <f aca="true" t="shared" si="8" ref="J19:J50">$H$4-H19</f>
        <v>0.346330048929624</v>
      </c>
      <c r="K19" s="27">
        <f aca="true" t="shared" si="9" ref="K19:K50">IF(F19&gt;$E$4,$E$4,F19)</f>
        <v>490000000</v>
      </c>
      <c r="L19" s="28">
        <f aca="true" t="shared" si="10" ref="L19:L50">K19*$F$4</f>
        <v>0</v>
      </c>
      <c r="M19" s="28">
        <f aca="true" t="shared" si="11" ref="M19:M50">IF(F19&lt;$D$5,0,IF(F19&gt;$E$5,($E$5-$E$4),((F19-$E$4))))</f>
        <v>0</v>
      </c>
      <c r="N19" s="28">
        <f aca="true" t="shared" si="12" ref="N19:N50">M19*$F$5</f>
        <v>0</v>
      </c>
      <c r="O19" s="28">
        <f aca="true" t="shared" si="13" ref="O19:O50">IF(F19&lt;$D$6,0,IF(F19&gt;$E$6,($E$6-$E$5),((F19-$E$5))))</f>
        <v>0</v>
      </c>
      <c r="P19" s="28">
        <f aca="true" t="shared" si="14" ref="P19:P50">O19*$F$6</f>
        <v>0</v>
      </c>
      <c r="Q19" s="28">
        <f aca="true" t="shared" si="15" ref="Q19:Q50">IF(F19&lt;$D$7,0,IF(F19&gt;$E$7,($E$7-$E$6),((F19-$E$6))))</f>
        <v>0</v>
      </c>
      <c r="R19" s="28">
        <f aca="true" t="shared" si="16" ref="R19:R50">Q19*$F$7</f>
        <v>0</v>
      </c>
      <c r="S19" s="28">
        <f aca="true" t="shared" si="17" ref="S19:S50">IF(F19&lt;$D$8,0,IF(F19&gt;$E$8,($E$8-$E$7),((F19-$E$7))))</f>
        <v>0</v>
      </c>
      <c r="T19" s="28">
        <f aca="true" t="shared" si="18" ref="T19:T50">S19*$F$8</f>
        <v>0</v>
      </c>
      <c r="U19" s="28">
        <f aca="true" t="shared" si="19" ref="U19:U50">IF(F19&lt;$D$9,0,IF(F19&gt;$E$9,($E$9-$E$8),((F19-$E$8))))</f>
        <v>0</v>
      </c>
      <c r="V19" s="28">
        <f aca="true" t="shared" si="20" ref="V19:V50">U19*$F$9</f>
        <v>0</v>
      </c>
      <c r="W19" s="4">
        <f aca="true" t="shared" si="21" ref="W19:W50">K19+M19+O19+Q19+S19+U19</f>
        <v>490000000</v>
      </c>
      <c r="X19" s="24">
        <f aca="true" t="shared" si="22" ref="X19:X50">L19+N19+P19+R19+T19+V19</f>
        <v>0</v>
      </c>
      <c r="Y19" s="27">
        <f aca="true" t="shared" si="23" ref="Y19:Y50">(IF(C19&gt;$E$4,$E$4,C19))-K19</f>
        <v>0</v>
      </c>
      <c r="Z19" s="28">
        <f aca="true" t="shared" si="24" ref="Z19:Z50">Y19*$F$4</f>
        <v>0</v>
      </c>
      <c r="AA19" s="28">
        <f aca="true" t="shared" si="25" ref="AA19:AA50">Y19*$N$4</f>
        <v>0</v>
      </c>
      <c r="AB19" s="28">
        <f aca="true" t="shared" si="26" ref="AB19:AB50">(IF(C19&lt;$D$5,0,IF(C19&gt;$E$5,($E$5-$E$4),((C19-$E$4)))))-M19</f>
        <v>0</v>
      </c>
      <c r="AC19" s="28">
        <f aca="true" t="shared" si="27" ref="AC19:AC50">AB19*$F$5</f>
        <v>0</v>
      </c>
      <c r="AD19" s="28">
        <f aca="true" t="shared" si="28" ref="AD19:AD50">AB19*$N$5</f>
        <v>0</v>
      </c>
      <c r="AE19" s="28">
        <f aca="true" t="shared" si="29" ref="AE19:AE50">(IF(C19&lt;$D$6,0,IF(C19&gt;$E$6,($E$6-$E$5),((C19-$E$5)))))-O19</f>
        <v>0</v>
      </c>
      <c r="AF19" s="28">
        <f aca="true" t="shared" si="30" ref="AF19:AF50">AE19*$F$6</f>
        <v>0</v>
      </c>
      <c r="AG19" s="28">
        <f aca="true" t="shared" si="31" ref="AG19:AG50">AE19*$N$6</f>
        <v>0</v>
      </c>
      <c r="AH19" s="28">
        <f aca="true" t="shared" si="32" ref="AH19:AH50">(IF(C19&lt;$D$7,0,IF(C19&gt;$E$7,($E$7-$E$6),((C19-$E$6)))))-Q19</f>
        <v>0</v>
      </c>
      <c r="AI19" s="28">
        <f aca="true" t="shared" si="33" ref="AI19:AI50">AH19*$F$7</f>
        <v>0</v>
      </c>
      <c r="AJ19" s="28">
        <f aca="true" t="shared" si="34" ref="AJ19:AJ50">AH19*$N$7</f>
        <v>0</v>
      </c>
      <c r="AK19" s="28">
        <f aca="true" t="shared" si="35" ref="AK19:AK50">(IF(C19&lt;$D$8,0,IF(C19&gt;$E$8,($E$8-$E$7),((C19-$E$7)))))-S19</f>
        <v>0</v>
      </c>
      <c r="AL19" s="28">
        <f aca="true" t="shared" si="36" ref="AL19:AL50">AK19*$F$8</f>
        <v>0</v>
      </c>
      <c r="AM19" s="28">
        <f aca="true" t="shared" si="37" ref="AM19:AM50">AK19*$N$8</f>
        <v>0</v>
      </c>
      <c r="AN19" s="28">
        <f aca="true" t="shared" si="38" ref="AN19:AN50">(IF(C19&lt;$D$9,0,IF(C19&gt;$E$9,($E$9-$E$8),((C19-$E$8)))))-U19</f>
        <v>0</v>
      </c>
      <c r="AO19" s="28">
        <f aca="true" t="shared" si="39" ref="AO19:AO50">AN19*$F$9</f>
        <v>0</v>
      </c>
      <c r="AP19" s="28">
        <f aca="true" t="shared" si="40" ref="AP19:AP50">AN19*$N$9</f>
        <v>0</v>
      </c>
      <c r="AQ19" s="4">
        <f aca="true" t="shared" si="41" ref="AQ19:AQ50">Y19+AB19+AE19+AH19+AK19+AN19</f>
        <v>0</v>
      </c>
      <c r="AR19" s="24">
        <f aca="true" t="shared" si="42" ref="AR19:AR50">Z19+AC19+AF19+AI19+AL19+AO19</f>
        <v>0</v>
      </c>
      <c r="AS19" s="24">
        <f aca="true" t="shared" si="43" ref="AS19:AS50">AA19+AD19+AG19+AJ19+AM19+AP19</f>
        <v>0</v>
      </c>
    </row>
    <row r="20" spans="2:45" ht="12.75">
      <c r="B20" s="56">
        <f t="shared" si="4"/>
        <v>491</v>
      </c>
      <c r="C20" s="23">
        <f aca="true" t="shared" si="44" ref="C20:C51">C19+1000000</f>
        <v>491000000</v>
      </c>
      <c r="D20" s="24">
        <f aca="true" t="shared" si="45" ref="D20:D30">(AS20-X20)+G20</f>
        <v>1847157.9175098245</v>
      </c>
      <c r="E20" s="24">
        <f aca="true" t="shared" si="46" ref="E20:E30">(X20+AR20)-G20</f>
        <v>-215000</v>
      </c>
      <c r="F20" s="25">
        <f t="shared" si="5"/>
        <v>475530612.1123443</v>
      </c>
      <c r="G20" s="83">
        <f aca="true" t="shared" si="47" ref="G20:G83">IF(C20&gt;($G$4-1000000),0,IF(C20=$E$4,0,$G$5))</f>
        <v>250000</v>
      </c>
      <c r="H20" s="6">
        <f t="shared" si="6"/>
        <v>0.035</v>
      </c>
      <c r="I20" s="26">
        <f t="shared" si="7"/>
        <v>-0.101059668683592</v>
      </c>
      <c r="J20" s="30">
        <f t="shared" si="8"/>
        <v>0.311330048929624</v>
      </c>
      <c r="K20" s="27">
        <f t="shared" si="9"/>
        <v>475530612.1123443</v>
      </c>
      <c r="L20" s="28">
        <f t="shared" si="10"/>
        <v>0</v>
      </c>
      <c r="M20" s="28">
        <f t="shared" si="11"/>
        <v>0</v>
      </c>
      <c r="N20" s="28">
        <f t="shared" si="12"/>
        <v>0</v>
      </c>
      <c r="O20" s="28">
        <f t="shared" si="13"/>
        <v>0</v>
      </c>
      <c r="P20" s="28">
        <f t="shared" si="14"/>
        <v>0</v>
      </c>
      <c r="Q20" s="28">
        <f t="shared" si="15"/>
        <v>0</v>
      </c>
      <c r="R20" s="28">
        <f t="shared" si="16"/>
        <v>0</v>
      </c>
      <c r="S20" s="28">
        <f t="shared" si="17"/>
        <v>0</v>
      </c>
      <c r="T20" s="28">
        <f t="shared" si="18"/>
        <v>0</v>
      </c>
      <c r="U20" s="28">
        <f t="shared" si="19"/>
        <v>0</v>
      </c>
      <c r="V20" s="28">
        <f t="shared" si="20"/>
        <v>0</v>
      </c>
      <c r="W20" s="4">
        <f t="shared" si="21"/>
        <v>475530612.1123443</v>
      </c>
      <c r="X20" s="24">
        <f t="shared" si="22"/>
        <v>0</v>
      </c>
      <c r="Y20" s="27">
        <f t="shared" si="23"/>
        <v>14469387.887655675</v>
      </c>
      <c r="Z20" s="28">
        <f t="shared" si="24"/>
        <v>0</v>
      </c>
      <c r="AA20" s="28">
        <f t="shared" si="25"/>
        <v>1526649.0292872814</v>
      </c>
      <c r="AB20" s="28">
        <f t="shared" si="26"/>
        <v>1000000</v>
      </c>
      <c r="AC20" s="28">
        <f t="shared" si="27"/>
        <v>35000</v>
      </c>
      <c r="AD20" s="28">
        <f t="shared" si="28"/>
        <v>70508.88822254312</v>
      </c>
      <c r="AE20" s="28">
        <f t="shared" si="29"/>
        <v>0</v>
      </c>
      <c r="AF20" s="28">
        <f t="shared" si="30"/>
        <v>0</v>
      </c>
      <c r="AG20" s="28">
        <f t="shared" si="31"/>
        <v>0</v>
      </c>
      <c r="AH20" s="28">
        <f t="shared" si="32"/>
        <v>0</v>
      </c>
      <c r="AI20" s="28">
        <f t="shared" si="33"/>
        <v>0</v>
      </c>
      <c r="AJ20" s="28">
        <f t="shared" si="34"/>
        <v>0</v>
      </c>
      <c r="AK20" s="28">
        <f t="shared" si="35"/>
        <v>0</v>
      </c>
      <c r="AL20" s="28">
        <f t="shared" si="36"/>
        <v>0</v>
      </c>
      <c r="AM20" s="28">
        <f t="shared" si="37"/>
        <v>0</v>
      </c>
      <c r="AN20" s="28">
        <f t="shared" si="38"/>
        <v>0</v>
      </c>
      <c r="AO20" s="28">
        <f t="shared" si="39"/>
        <v>0</v>
      </c>
      <c r="AP20" s="28">
        <f t="shared" si="40"/>
        <v>0</v>
      </c>
      <c r="AQ20" s="4">
        <f t="shared" si="41"/>
        <v>15469387.887655675</v>
      </c>
      <c r="AR20" s="24">
        <f t="shared" si="42"/>
        <v>35000</v>
      </c>
      <c r="AS20" s="24">
        <f t="shared" si="43"/>
        <v>1597157.9175098245</v>
      </c>
    </row>
    <row r="21" spans="2:45" ht="12.75">
      <c r="B21" s="56">
        <f t="shared" si="4"/>
        <v>492</v>
      </c>
      <c r="C21" s="23">
        <f t="shared" si="44"/>
        <v>492000000</v>
      </c>
      <c r="D21" s="24">
        <f t="shared" si="45"/>
        <v>1815482.0680546495</v>
      </c>
      <c r="E21" s="24">
        <f t="shared" si="46"/>
        <v>-180000</v>
      </c>
      <c r="F21" s="25">
        <f t="shared" si="5"/>
        <v>476499106.2306994</v>
      </c>
      <c r="G21" s="83">
        <f t="shared" si="47"/>
        <v>250000</v>
      </c>
      <c r="H21" s="6">
        <f t="shared" si="6"/>
        <v>0.035</v>
      </c>
      <c r="I21" s="26">
        <f t="shared" si="7"/>
        <v>-0.101059668683592</v>
      </c>
      <c r="J21" s="30">
        <f t="shared" si="8"/>
        <v>0.311330048929624</v>
      </c>
      <c r="K21" s="27">
        <f t="shared" si="9"/>
        <v>476499106.2306994</v>
      </c>
      <c r="L21" s="28">
        <f t="shared" si="10"/>
        <v>0</v>
      </c>
      <c r="M21" s="28">
        <f t="shared" si="11"/>
        <v>0</v>
      </c>
      <c r="N21" s="28">
        <f t="shared" si="12"/>
        <v>0</v>
      </c>
      <c r="O21" s="28">
        <f t="shared" si="13"/>
        <v>0</v>
      </c>
      <c r="P21" s="28">
        <f t="shared" si="14"/>
        <v>0</v>
      </c>
      <c r="Q21" s="28">
        <f t="shared" si="15"/>
        <v>0</v>
      </c>
      <c r="R21" s="28">
        <f t="shared" si="16"/>
        <v>0</v>
      </c>
      <c r="S21" s="28">
        <f t="shared" si="17"/>
        <v>0</v>
      </c>
      <c r="T21" s="28">
        <f t="shared" si="18"/>
        <v>0</v>
      </c>
      <c r="U21" s="28">
        <f t="shared" si="19"/>
        <v>0</v>
      </c>
      <c r="V21" s="28">
        <f t="shared" si="20"/>
        <v>0</v>
      </c>
      <c r="W21" s="4">
        <f t="shared" si="21"/>
        <v>476499106.2306994</v>
      </c>
      <c r="X21" s="24">
        <f t="shared" si="22"/>
        <v>0</v>
      </c>
      <c r="Y21" s="27">
        <f t="shared" si="23"/>
        <v>13500893.76930058</v>
      </c>
      <c r="Z21" s="28">
        <f t="shared" si="24"/>
        <v>0</v>
      </c>
      <c r="AA21" s="28">
        <f t="shared" si="25"/>
        <v>1424464.2916095634</v>
      </c>
      <c r="AB21" s="28">
        <f t="shared" si="26"/>
        <v>2000000</v>
      </c>
      <c r="AC21" s="28">
        <f t="shared" si="27"/>
        <v>70000</v>
      </c>
      <c r="AD21" s="28">
        <f t="shared" si="28"/>
        <v>141017.77644508623</v>
      </c>
      <c r="AE21" s="28">
        <f t="shared" si="29"/>
        <v>0</v>
      </c>
      <c r="AF21" s="28">
        <f t="shared" si="30"/>
        <v>0</v>
      </c>
      <c r="AG21" s="28">
        <f t="shared" si="31"/>
        <v>0</v>
      </c>
      <c r="AH21" s="28">
        <f t="shared" si="32"/>
        <v>0</v>
      </c>
      <c r="AI21" s="28">
        <f t="shared" si="33"/>
        <v>0</v>
      </c>
      <c r="AJ21" s="28">
        <f t="shared" si="34"/>
        <v>0</v>
      </c>
      <c r="AK21" s="28">
        <f t="shared" si="35"/>
        <v>0</v>
      </c>
      <c r="AL21" s="28">
        <f t="shared" si="36"/>
        <v>0</v>
      </c>
      <c r="AM21" s="28">
        <f t="shared" si="37"/>
        <v>0</v>
      </c>
      <c r="AN21" s="28">
        <f t="shared" si="38"/>
        <v>0</v>
      </c>
      <c r="AO21" s="28">
        <f t="shared" si="39"/>
        <v>0</v>
      </c>
      <c r="AP21" s="28">
        <f t="shared" si="40"/>
        <v>0</v>
      </c>
      <c r="AQ21" s="4">
        <f t="shared" si="41"/>
        <v>15500893.76930058</v>
      </c>
      <c r="AR21" s="24">
        <f t="shared" si="42"/>
        <v>70000</v>
      </c>
      <c r="AS21" s="24">
        <f t="shared" si="43"/>
        <v>1565482.0680546495</v>
      </c>
    </row>
    <row r="22" spans="2:45" ht="12.75">
      <c r="B22" s="56">
        <f t="shared" si="4"/>
        <v>493</v>
      </c>
      <c r="C22" s="23">
        <f t="shared" si="44"/>
        <v>493000000</v>
      </c>
      <c r="D22" s="24">
        <f t="shared" si="45"/>
        <v>1783806.2185994745</v>
      </c>
      <c r="E22" s="24">
        <f t="shared" si="46"/>
        <v>-145000</v>
      </c>
      <c r="F22" s="25">
        <f t="shared" si="5"/>
        <v>477467600.3490545</v>
      </c>
      <c r="G22" s="83">
        <f t="shared" si="47"/>
        <v>250000</v>
      </c>
      <c r="H22" s="6">
        <f t="shared" si="6"/>
        <v>0.035</v>
      </c>
      <c r="I22" s="26">
        <f t="shared" si="7"/>
        <v>-0.101059668683592</v>
      </c>
      <c r="J22" s="30">
        <f t="shared" si="8"/>
        <v>0.311330048929624</v>
      </c>
      <c r="K22" s="27">
        <f t="shared" si="9"/>
        <v>477467600.3490545</v>
      </c>
      <c r="L22" s="28">
        <f t="shared" si="10"/>
        <v>0</v>
      </c>
      <c r="M22" s="28">
        <f t="shared" si="11"/>
        <v>0</v>
      </c>
      <c r="N22" s="28">
        <f t="shared" si="12"/>
        <v>0</v>
      </c>
      <c r="O22" s="28">
        <f t="shared" si="13"/>
        <v>0</v>
      </c>
      <c r="P22" s="28">
        <f t="shared" si="14"/>
        <v>0</v>
      </c>
      <c r="Q22" s="28">
        <f t="shared" si="15"/>
        <v>0</v>
      </c>
      <c r="R22" s="28">
        <f t="shared" si="16"/>
        <v>0</v>
      </c>
      <c r="S22" s="28">
        <f t="shared" si="17"/>
        <v>0</v>
      </c>
      <c r="T22" s="28">
        <f t="shared" si="18"/>
        <v>0</v>
      </c>
      <c r="U22" s="28">
        <f t="shared" si="19"/>
        <v>0</v>
      </c>
      <c r="V22" s="28">
        <f t="shared" si="20"/>
        <v>0</v>
      </c>
      <c r="W22" s="4">
        <f t="shared" si="21"/>
        <v>477467600.3490545</v>
      </c>
      <c r="X22" s="24">
        <f t="shared" si="22"/>
        <v>0</v>
      </c>
      <c r="Y22" s="27">
        <f t="shared" si="23"/>
        <v>12532399.650945485</v>
      </c>
      <c r="Z22" s="28">
        <f t="shared" si="24"/>
        <v>0</v>
      </c>
      <c r="AA22" s="28">
        <f t="shared" si="25"/>
        <v>1322279.5539318451</v>
      </c>
      <c r="AB22" s="28">
        <f t="shared" si="26"/>
        <v>3000000</v>
      </c>
      <c r="AC22" s="28">
        <f t="shared" si="27"/>
        <v>105000.00000000001</v>
      </c>
      <c r="AD22" s="28">
        <f t="shared" si="28"/>
        <v>211526.66466762935</v>
      </c>
      <c r="AE22" s="28">
        <f t="shared" si="29"/>
        <v>0</v>
      </c>
      <c r="AF22" s="28">
        <f t="shared" si="30"/>
        <v>0</v>
      </c>
      <c r="AG22" s="28">
        <f t="shared" si="31"/>
        <v>0</v>
      </c>
      <c r="AH22" s="28">
        <f t="shared" si="32"/>
        <v>0</v>
      </c>
      <c r="AI22" s="28">
        <f t="shared" si="33"/>
        <v>0</v>
      </c>
      <c r="AJ22" s="28">
        <f t="shared" si="34"/>
        <v>0</v>
      </c>
      <c r="AK22" s="28">
        <f t="shared" si="35"/>
        <v>0</v>
      </c>
      <c r="AL22" s="28">
        <f t="shared" si="36"/>
        <v>0</v>
      </c>
      <c r="AM22" s="28">
        <f t="shared" si="37"/>
        <v>0</v>
      </c>
      <c r="AN22" s="28">
        <f t="shared" si="38"/>
        <v>0</v>
      </c>
      <c r="AO22" s="28">
        <f t="shared" si="39"/>
        <v>0</v>
      </c>
      <c r="AP22" s="28">
        <f t="shared" si="40"/>
        <v>0</v>
      </c>
      <c r="AQ22" s="4">
        <f t="shared" si="41"/>
        <v>15532399.650945485</v>
      </c>
      <c r="AR22" s="24">
        <f t="shared" si="42"/>
        <v>105000.00000000001</v>
      </c>
      <c r="AS22" s="24">
        <f t="shared" si="43"/>
        <v>1533806.2185994745</v>
      </c>
    </row>
    <row r="23" spans="2:45" ht="12.75">
      <c r="B23" s="56">
        <f t="shared" si="4"/>
        <v>494</v>
      </c>
      <c r="C23" s="23">
        <f t="shared" si="44"/>
        <v>494000000</v>
      </c>
      <c r="D23" s="24">
        <f t="shared" si="45"/>
        <v>1752130.3691442995</v>
      </c>
      <c r="E23" s="24">
        <f t="shared" si="46"/>
        <v>-110000</v>
      </c>
      <c r="F23" s="25">
        <f t="shared" si="5"/>
        <v>478436094.4674096</v>
      </c>
      <c r="G23" s="83">
        <f t="shared" si="47"/>
        <v>250000</v>
      </c>
      <c r="H23" s="6">
        <f t="shared" si="6"/>
        <v>0.035</v>
      </c>
      <c r="I23" s="26">
        <f t="shared" si="7"/>
        <v>-0.101059668683592</v>
      </c>
      <c r="J23" s="30">
        <f t="shared" si="8"/>
        <v>0.311330048929624</v>
      </c>
      <c r="K23" s="27">
        <f t="shared" si="9"/>
        <v>478436094.4674096</v>
      </c>
      <c r="L23" s="28">
        <f t="shared" si="10"/>
        <v>0</v>
      </c>
      <c r="M23" s="28">
        <f t="shared" si="11"/>
        <v>0</v>
      </c>
      <c r="N23" s="28">
        <f t="shared" si="12"/>
        <v>0</v>
      </c>
      <c r="O23" s="28">
        <f t="shared" si="13"/>
        <v>0</v>
      </c>
      <c r="P23" s="28">
        <f t="shared" si="14"/>
        <v>0</v>
      </c>
      <c r="Q23" s="28">
        <f t="shared" si="15"/>
        <v>0</v>
      </c>
      <c r="R23" s="28">
        <f t="shared" si="16"/>
        <v>0</v>
      </c>
      <c r="S23" s="28">
        <f t="shared" si="17"/>
        <v>0</v>
      </c>
      <c r="T23" s="28">
        <f t="shared" si="18"/>
        <v>0</v>
      </c>
      <c r="U23" s="28">
        <f t="shared" si="19"/>
        <v>0</v>
      </c>
      <c r="V23" s="28">
        <f t="shared" si="20"/>
        <v>0</v>
      </c>
      <c r="W23" s="4">
        <f t="shared" si="21"/>
        <v>478436094.4674096</v>
      </c>
      <c r="X23" s="24">
        <f t="shared" si="22"/>
        <v>0</v>
      </c>
      <c r="Y23" s="27">
        <f t="shared" si="23"/>
        <v>11563905.53259039</v>
      </c>
      <c r="Z23" s="28">
        <f t="shared" si="24"/>
        <v>0</v>
      </c>
      <c r="AA23" s="28">
        <f t="shared" si="25"/>
        <v>1220094.816254127</v>
      </c>
      <c r="AB23" s="28">
        <f t="shared" si="26"/>
        <v>4000000</v>
      </c>
      <c r="AC23" s="28">
        <f t="shared" si="27"/>
        <v>140000</v>
      </c>
      <c r="AD23" s="28">
        <f t="shared" si="28"/>
        <v>282035.55289017246</v>
      </c>
      <c r="AE23" s="28">
        <f t="shared" si="29"/>
        <v>0</v>
      </c>
      <c r="AF23" s="28">
        <f t="shared" si="30"/>
        <v>0</v>
      </c>
      <c r="AG23" s="28">
        <f t="shared" si="31"/>
        <v>0</v>
      </c>
      <c r="AH23" s="28">
        <f t="shared" si="32"/>
        <v>0</v>
      </c>
      <c r="AI23" s="28">
        <f t="shared" si="33"/>
        <v>0</v>
      </c>
      <c r="AJ23" s="28">
        <f t="shared" si="34"/>
        <v>0</v>
      </c>
      <c r="AK23" s="28">
        <f t="shared" si="35"/>
        <v>0</v>
      </c>
      <c r="AL23" s="28">
        <f t="shared" si="36"/>
        <v>0</v>
      </c>
      <c r="AM23" s="28">
        <f t="shared" si="37"/>
        <v>0</v>
      </c>
      <c r="AN23" s="28">
        <f t="shared" si="38"/>
        <v>0</v>
      </c>
      <c r="AO23" s="28">
        <f t="shared" si="39"/>
        <v>0</v>
      </c>
      <c r="AP23" s="28">
        <f t="shared" si="40"/>
        <v>0</v>
      </c>
      <c r="AQ23" s="4">
        <f t="shared" si="41"/>
        <v>15563905.53259039</v>
      </c>
      <c r="AR23" s="24">
        <f t="shared" si="42"/>
        <v>140000</v>
      </c>
      <c r="AS23" s="24">
        <f t="shared" si="43"/>
        <v>1502130.3691442995</v>
      </c>
    </row>
    <row r="24" spans="2:45" ht="12.75">
      <c r="B24" s="56">
        <f t="shared" si="4"/>
        <v>495</v>
      </c>
      <c r="C24" s="23">
        <f t="shared" si="44"/>
        <v>495000000</v>
      </c>
      <c r="D24" s="24">
        <f t="shared" si="45"/>
        <v>1720454.5196891306</v>
      </c>
      <c r="E24" s="24">
        <f t="shared" si="46"/>
        <v>-74999.99999999997</v>
      </c>
      <c r="F24" s="25">
        <f t="shared" si="5"/>
        <v>479404588.58576465</v>
      </c>
      <c r="G24" s="83">
        <f t="shared" si="47"/>
        <v>250000</v>
      </c>
      <c r="H24" s="6">
        <f t="shared" si="6"/>
        <v>0.035</v>
      </c>
      <c r="I24" s="26">
        <f t="shared" si="7"/>
        <v>-0.101059668683592</v>
      </c>
      <c r="J24" s="30">
        <f t="shared" si="8"/>
        <v>0.311330048929624</v>
      </c>
      <c r="K24" s="27">
        <f t="shared" si="9"/>
        <v>479404588.58576465</v>
      </c>
      <c r="L24" s="28">
        <f t="shared" si="10"/>
        <v>0</v>
      </c>
      <c r="M24" s="28">
        <f t="shared" si="11"/>
        <v>0</v>
      </c>
      <c r="N24" s="28">
        <f t="shared" si="12"/>
        <v>0</v>
      </c>
      <c r="O24" s="28">
        <f t="shared" si="13"/>
        <v>0</v>
      </c>
      <c r="P24" s="28">
        <f t="shared" si="14"/>
        <v>0</v>
      </c>
      <c r="Q24" s="28">
        <f t="shared" si="15"/>
        <v>0</v>
      </c>
      <c r="R24" s="28">
        <f t="shared" si="16"/>
        <v>0</v>
      </c>
      <c r="S24" s="28">
        <f t="shared" si="17"/>
        <v>0</v>
      </c>
      <c r="T24" s="28">
        <f t="shared" si="18"/>
        <v>0</v>
      </c>
      <c r="U24" s="28">
        <f t="shared" si="19"/>
        <v>0</v>
      </c>
      <c r="V24" s="28">
        <f t="shared" si="20"/>
        <v>0</v>
      </c>
      <c r="W24" s="4">
        <f t="shared" si="21"/>
        <v>479404588.58576465</v>
      </c>
      <c r="X24" s="24">
        <f t="shared" si="22"/>
        <v>0</v>
      </c>
      <c r="Y24" s="27">
        <f t="shared" si="23"/>
        <v>10595411.414235353</v>
      </c>
      <c r="Z24" s="28">
        <f t="shared" si="24"/>
        <v>0</v>
      </c>
      <c r="AA24" s="28">
        <f t="shared" si="25"/>
        <v>1117910.078576415</v>
      </c>
      <c r="AB24" s="28">
        <f t="shared" si="26"/>
        <v>5000000</v>
      </c>
      <c r="AC24" s="28">
        <f t="shared" si="27"/>
        <v>175000.00000000003</v>
      </c>
      <c r="AD24" s="28">
        <f t="shared" si="28"/>
        <v>352544.4411127156</v>
      </c>
      <c r="AE24" s="28">
        <f t="shared" si="29"/>
        <v>0</v>
      </c>
      <c r="AF24" s="28">
        <f t="shared" si="30"/>
        <v>0</v>
      </c>
      <c r="AG24" s="28">
        <f t="shared" si="31"/>
        <v>0</v>
      </c>
      <c r="AH24" s="28">
        <f t="shared" si="32"/>
        <v>0</v>
      </c>
      <c r="AI24" s="28">
        <f t="shared" si="33"/>
        <v>0</v>
      </c>
      <c r="AJ24" s="28">
        <f t="shared" si="34"/>
        <v>0</v>
      </c>
      <c r="AK24" s="28">
        <f t="shared" si="35"/>
        <v>0</v>
      </c>
      <c r="AL24" s="28">
        <f t="shared" si="36"/>
        <v>0</v>
      </c>
      <c r="AM24" s="28">
        <f t="shared" si="37"/>
        <v>0</v>
      </c>
      <c r="AN24" s="28">
        <f t="shared" si="38"/>
        <v>0</v>
      </c>
      <c r="AO24" s="28">
        <f t="shared" si="39"/>
        <v>0</v>
      </c>
      <c r="AP24" s="28">
        <f t="shared" si="40"/>
        <v>0</v>
      </c>
      <c r="AQ24" s="4">
        <f t="shared" si="41"/>
        <v>15595411.414235353</v>
      </c>
      <c r="AR24" s="24">
        <f t="shared" si="42"/>
        <v>175000.00000000003</v>
      </c>
      <c r="AS24" s="24">
        <f t="shared" si="43"/>
        <v>1470454.5196891306</v>
      </c>
    </row>
    <row r="25" spans="2:45" ht="12.75">
      <c r="B25" s="56">
        <f t="shared" si="4"/>
        <v>496</v>
      </c>
      <c r="C25" s="23">
        <f t="shared" si="44"/>
        <v>496000000</v>
      </c>
      <c r="D25" s="24">
        <f t="shared" si="45"/>
        <v>1688778.6702339556</v>
      </c>
      <c r="E25" s="24">
        <f t="shared" si="46"/>
        <v>-39999.99999999997</v>
      </c>
      <c r="F25" s="25">
        <f t="shared" si="5"/>
        <v>480373082.70411974</v>
      </c>
      <c r="G25" s="83">
        <f t="shared" si="47"/>
        <v>250000</v>
      </c>
      <c r="H25" s="6">
        <f t="shared" si="6"/>
        <v>0.035</v>
      </c>
      <c r="I25" s="26">
        <f t="shared" si="7"/>
        <v>-0.101059668683592</v>
      </c>
      <c r="J25" s="30">
        <f t="shared" si="8"/>
        <v>0.311330048929624</v>
      </c>
      <c r="K25" s="27">
        <f t="shared" si="9"/>
        <v>480373082.70411974</v>
      </c>
      <c r="L25" s="28">
        <f t="shared" si="10"/>
        <v>0</v>
      </c>
      <c r="M25" s="28">
        <f t="shared" si="11"/>
        <v>0</v>
      </c>
      <c r="N25" s="28">
        <f t="shared" si="12"/>
        <v>0</v>
      </c>
      <c r="O25" s="28">
        <f t="shared" si="13"/>
        <v>0</v>
      </c>
      <c r="P25" s="28">
        <f t="shared" si="14"/>
        <v>0</v>
      </c>
      <c r="Q25" s="28">
        <f t="shared" si="15"/>
        <v>0</v>
      </c>
      <c r="R25" s="28">
        <f t="shared" si="16"/>
        <v>0</v>
      </c>
      <c r="S25" s="28">
        <f t="shared" si="17"/>
        <v>0</v>
      </c>
      <c r="T25" s="28">
        <f t="shared" si="18"/>
        <v>0</v>
      </c>
      <c r="U25" s="28">
        <f t="shared" si="19"/>
        <v>0</v>
      </c>
      <c r="V25" s="28">
        <f t="shared" si="20"/>
        <v>0</v>
      </c>
      <c r="W25" s="4">
        <f t="shared" si="21"/>
        <v>480373082.70411974</v>
      </c>
      <c r="X25" s="24">
        <f t="shared" si="22"/>
        <v>0</v>
      </c>
      <c r="Y25" s="27">
        <f t="shared" si="23"/>
        <v>9626917.295880258</v>
      </c>
      <c r="Z25" s="28">
        <f t="shared" si="24"/>
        <v>0</v>
      </c>
      <c r="AA25" s="28">
        <f t="shared" si="25"/>
        <v>1015725.3408986969</v>
      </c>
      <c r="AB25" s="28">
        <f t="shared" si="26"/>
        <v>6000000</v>
      </c>
      <c r="AC25" s="28">
        <f t="shared" si="27"/>
        <v>210000.00000000003</v>
      </c>
      <c r="AD25" s="28">
        <f t="shared" si="28"/>
        <v>423053.3293352587</v>
      </c>
      <c r="AE25" s="28">
        <f t="shared" si="29"/>
        <v>0</v>
      </c>
      <c r="AF25" s="28">
        <f t="shared" si="30"/>
        <v>0</v>
      </c>
      <c r="AG25" s="28">
        <f t="shared" si="31"/>
        <v>0</v>
      </c>
      <c r="AH25" s="28">
        <f t="shared" si="32"/>
        <v>0</v>
      </c>
      <c r="AI25" s="28">
        <f t="shared" si="33"/>
        <v>0</v>
      </c>
      <c r="AJ25" s="28">
        <f t="shared" si="34"/>
        <v>0</v>
      </c>
      <c r="AK25" s="28">
        <f t="shared" si="35"/>
        <v>0</v>
      </c>
      <c r="AL25" s="28">
        <f t="shared" si="36"/>
        <v>0</v>
      </c>
      <c r="AM25" s="28">
        <f t="shared" si="37"/>
        <v>0</v>
      </c>
      <c r="AN25" s="28">
        <f t="shared" si="38"/>
        <v>0</v>
      </c>
      <c r="AO25" s="28">
        <f t="shared" si="39"/>
        <v>0</v>
      </c>
      <c r="AP25" s="28">
        <f t="shared" si="40"/>
        <v>0</v>
      </c>
      <c r="AQ25" s="4">
        <f t="shared" si="41"/>
        <v>15626917.295880258</v>
      </c>
      <c r="AR25" s="24">
        <f t="shared" si="42"/>
        <v>210000.00000000003</v>
      </c>
      <c r="AS25" s="24">
        <f t="shared" si="43"/>
        <v>1438778.6702339556</v>
      </c>
    </row>
    <row r="26" spans="2:45" ht="12.75">
      <c r="B26" s="56">
        <f t="shared" si="4"/>
        <v>497</v>
      </c>
      <c r="C26" s="23">
        <f t="shared" si="44"/>
        <v>497000000</v>
      </c>
      <c r="D26" s="24">
        <f t="shared" si="45"/>
        <v>1657102.8207787806</v>
      </c>
      <c r="E26" s="24">
        <f t="shared" si="46"/>
        <v>-4999.999999999971</v>
      </c>
      <c r="F26" s="25">
        <f t="shared" si="5"/>
        <v>481341576.82247484</v>
      </c>
      <c r="G26" s="83">
        <f t="shared" si="47"/>
        <v>250000</v>
      </c>
      <c r="H26" s="6">
        <f t="shared" si="6"/>
        <v>0.035</v>
      </c>
      <c r="I26" s="26">
        <f t="shared" si="7"/>
        <v>-0.101059668683592</v>
      </c>
      <c r="J26" s="30">
        <f t="shared" si="8"/>
        <v>0.311330048929624</v>
      </c>
      <c r="K26" s="27">
        <f t="shared" si="9"/>
        <v>481341576.82247484</v>
      </c>
      <c r="L26" s="28">
        <f t="shared" si="10"/>
        <v>0</v>
      </c>
      <c r="M26" s="28">
        <f t="shared" si="11"/>
        <v>0</v>
      </c>
      <c r="N26" s="28">
        <f t="shared" si="12"/>
        <v>0</v>
      </c>
      <c r="O26" s="28">
        <f t="shared" si="13"/>
        <v>0</v>
      </c>
      <c r="P26" s="28">
        <f t="shared" si="14"/>
        <v>0</v>
      </c>
      <c r="Q26" s="28">
        <f t="shared" si="15"/>
        <v>0</v>
      </c>
      <c r="R26" s="28">
        <f t="shared" si="16"/>
        <v>0</v>
      </c>
      <c r="S26" s="28">
        <f t="shared" si="17"/>
        <v>0</v>
      </c>
      <c r="T26" s="28">
        <f t="shared" si="18"/>
        <v>0</v>
      </c>
      <c r="U26" s="28">
        <f t="shared" si="19"/>
        <v>0</v>
      </c>
      <c r="V26" s="28">
        <f t="shared" si="20"/>
        <v>0</v>
      </c>
      <c r="W26" s="4">
        <f t="shared" si="21"/>
        <v>481341576.82247484</v>
      </c>
      <c r="X26" s="24">
        <f t="shared" si="22"/>
        <v>0</v>
      </c>
      <c r="Y26" s="27">
        <f t="shared" si="23"/>
        <v>8658423.177525163</v>
      </c>
      <c r="Z26" s="28">
        <f t="shared" si="24"/>
        <v>0</v>
      </c>
      <c r="AA26" s="28">
        <f t="shared" si="25"/>
        <v>913540.6032209788</v>
      </c>
      <c r="AB26" s="28">
        <f t="shared" si="26"/>
        <v>7000000</v>
      </c>
      <c r="AC26" s="28">
        <f t="shared" si="27"/>
        <v>245000.00000000003</v>
      </c>
      <c r="AD26" s="28">
        <f t="shared" si="28"/>
        <v>493562.2175578018</v>
      </c>
      <c r="AE26" s="28">
        <f t="shared" si="29"/>
        <v>0</v>
      </c>
      <c r="AF26" s="28">
        <f t="shared" si="30"/>
        <v>0</v>
      </c>
      <c r="AG26" s="28">
        <f t="shared" si="31"/>
        <v>0</v>
      </c>
      <c r="AH26" s="28">
        <f t="shared" si="32"/>
        <v>0</v>
      </c>
      <c r="AI26" s="28">
        <f t="shared" si="33"/>
        <v>0</v>
      </c>
      <c r="AJ26" s="28">
        <f t="shared" si="34"/>
        <v>0</v>
      </c>
      <c r="AK26" s="28">
        <f t="shared" si="35"/>
        <v>0</v>
      </c>
      <c r="AL26" s="28">
        <f t="shared" si="36"/>
        <v>0</v>
      </c>
      <c r="AM26" s="28">
        <f t="shared" si="37"/>
        <v>0</v>
      </c>
      <c r="AN26" s="28">
        <f t="shared" si="38"/>
        <v>0</v>
      </c>
      <c r="AO26" s="28">
        <f t="shared" si="39"/>
        <v>0</v>
      </c>
      <c r="AP26" s="28">
        <f t="shared" si="40"/>
        <v>0</v>
      </c>
      <c r="AQ26" s="4">
        <f t="shared" si="41"/>
        <v>15658423.177525163</v>
      </c>
      <c r="AR26" s="24">
        <f t="shared" si="42"/>
        <v>245000.00000000003</v>
      </c>
      <c r="AS26" s="24">
        <f t="shared" si="43"/>
        <v>1407102.8207787806</v>
      </c>
    </row>
    <row r="27" spans="2:45" ht="12.75">
      <c r="B27" s="56">
        <f t="shared" si="4"/>
        <v>498</v>
      </c>
      <c r="C27" s="23">
        <f t="shared" si="44"/>
        <v>498000000</v>
      </c>
      <c r="D27" s="24">
        <f t="shared" si="45"/>
        <v>1625426.9713236056</v>
      </c>
      <c r="E27" s="24">
        <f t="shared" si="46"/>
        <v>30000</v>
      </c>
      <c r="F27" s="25">
        <f t="shared" si="5"/>
        <v>482310070.94082993</v>
      </c>
      <c r="G27" s="83">
        <f t="shared" si="47"/>
        <v>250000</v>
      </c>
      <c r="H27" s="6">
        <f t="shared" si="6"/>
        <v>0.035</v>
      </c>
      <c r="I27" s="26">
        <f t="shared" si="7"/>
        <v>-0.101059668683592</v>
      </c>
      <c r="J27" s="30">
        <f t="shared" si="8"/>
        <v>0.311330048929624</v>
      </c>
      <c r="K27" s="27">
        <f t="shared" si="9"/>
        <v>482310070.94082993</v>
      </c>
      <c r="L27" s="28">
        <f t="shared" si="10"/>
        <v>0</v>
      </c>
      <c r="M27" s="28">
        <f t="shared" si="11"/>
        <v>0</v>
      </c>
      <c r="N27" s="28">
        <f t="shared" si="12"/>
        <v>0</v>
      </c>
      <c r="O27" s="28">
        <f t="shared" si="13"/>
        <v>0</v>
      </c>
      <c r="P27" s="28">
        <f t="shared" si="14"/>
        <v>0</v>
      </c>
      <c r="Q27" s="28">
        <f t="shared" si="15"/>
        <v>0</v>
      </c>
      <c r="R27" s="28">
        <f t="shared" si="16"/>
        <v>0</v>
      </c>
      <c r="S27" s="28">
        <f t="shared" si="17"/>
        <v>0</v>
      </c>
      <c r="T27" s="28">
        <f t="shared" si="18"/>
        <v>0</v>
      </c>
      <c r="U27" s="28">
        <f t="shared" si="19"/>
        <v>0</v>
      </c>
      <c r="V27" s="28">
        <f t="shared" si="20"/>
        <v>0</v>
      </c>
      <c r="W27" s="4">
        <f t="shared" si="21"/>
        <v>482310070.94082993</v>
      </c>
      <c r="X27" s="24">
        <f t="shared" si="22"/>
        <v>0</v>
      </c>
      <c r="Y27" s="27">
        <f t="shared" si="23"/>
        <v>7689929.059170067</v>
      </c>
      <c r="Z27" s="28">
        <f t="shared" si="24"/>
        <v>0</v>
      </c>
      <c r="AA27" s="28">
        <f t="shared" si="25"/>
        <v>811355.8655432606</v>
      </c>
      <c r="AB27" s="28">
        <f t="shared" si="26"/>
        <v>8000000</v>
      </c>
      <c r="AC27" s="28">
        <f t="shared" si="27"/>
        <v>280000</v>
      </c>
      <c r="AD27" s="28">
        <f t="shared" si="28"/>
        <v>564071.1057803449</v>
      </c>
      <c r="AE27" s="28">
        <f t="shared" si="29"/>
        <v>0</v>
      </c>
      <c r="AF27" s="28">
        <f t="shared" si="30"/>
        <v>0</v>
      </c>
      <c r="AG27" s="28">
        <f t="shared" si="31"/>
        <v>0</v>
      </c>
      <c r="AH27" s="28">
        <f t="shared" si="32"/>
        <v>0</v>
      </c>
      <c r="AI27" s="28">
        <f t="shared" si="33"/>
        <v>0</v>
      </c>
      <c r="AJ27" s="28">
        <f t="shared" si="34"/>
        <v>0</v>
      </c>
      <c r="AK27" s="28">
        <f t="shared" si="35"/>
        <v>0</v>
      </c>
      <c r="AL27" s="28">
        <f t="shared" si="36"/>
        <v>0</v>
      </c>
      <c r="AM27" s="28">
        <f t="shared" si="37"/>
        <v>0</v>
      </c>
      <c r="AN27" s="28">
        <f t="shared" si="38"/>
        <v>0</v>
      </c>
      <c r="AO27" s="28">
        <f t="shared" si="39"/>
        <v>0</v>
      </c>
      <c r="AP27" s="28">
        <f t="shared" si="40"/>
        <v>0</v>
      </c>
      <c r="AQ27" s="4">
        <f t="shared" si="41"/>
        <v>15689929.059170067</v>
      </c>
      <c r="AR27" s="24">
        <f t="shared" si="42"/>
        <v>280000</v>
      </c>
      <c r="AS27" s="24">
        <f t="shared" si="43"/>
        <v>1375426.9713236056</v>
      </c>
    </row>
    <row r="28" spans="2:45" ht="12.75">
      <c r="B28" s="85">
        <f t="shared" si="4"/>
        <v>499</v>
      </c>
      <c r="C28" s="80">
        <f t="shared" si="44"/>
        <v>499000000</v>
      </c>
      <c r="D28" s="81">
        <f t="shared" si="45"/>
        <v>1593751.1218684367</v>
      </c>
      <c r="E28" s="81">
        <f t="shared" si="46"/>
        <v>65000.00000000006</v>
      </c>
      <c r="F28" s="82">
        <f t="shared" si="5"/>
        <v>483278565.05918497</v>
      </c>
      <c r="G28" s="84">
        <f t="shared" si="47"/>
        <v>250000</v>
      </c>
      <c r="H28" s="6">
        <f t="shared" si="6"/>
        <v>0.035</v>
      </c>
      <c r="I28" s="26">
        <f t="shared" si="7"/>
        <v>-0.101059668683592</v>
      </c>
      <c r="J28" s="30">
        <f t="shared" si="8"/>
        <v>0.311330048929624</v>
      </c>
      <c r="K28" s="27">
        <f t="shared" si="9"/>
        <v>483278565.05918497</v>
      </c>
      <c r="L28" s="28">
        <f t="shared" si="10"/>
        <v>0</v>
      </c>
      <c r="M28" s="28">
        <f t="shared" si="11"/>
        <v>0</v>
      </c>
      <c r="N28" s="28">
        <f t="shared" si="12"/>
        <v>0</v>
      </c>
      <c r="O28" s="28">
        <f t="shared" si="13"/>
        <v>0</v>
      </c>
      <c r="P28" s="28">
        <f t="shared" si="14"/>
        <v>0</v>
      </c>
      <c r="Q28" s="28">
        <f t="shared" si="15"/>
        <v>0</v>
      </c>
      <c r="R28" s="28">
        <f t="shared" si="16"/>
        <v>0</v>
      </c>
      <c r="S28" s="28">
        <f t="shared" si="17"/>
        <v>0</v>
      </c>
      <c r="T28" s="28">
        <f t="shared" si="18"/>
        <v>0</v>
      </c>
      <c r="U28" s="28">
        <f t="shared" si="19"/>
        <v>0</v>
      </c>
      <c r="V28" s="28">
        <f t="shared" si="20"/>
        <v>0</v>
      </c>
      <c r="W28" s="4">
        <f t="shared" si="21"/>
        <v>483278565.05918497</v>
      </c>
      <c r="X28" s="24">
        <f t="shared" si="22"/>
        <v>0</v>
      </c>
      <c r="Y28" s="27">
        <f t="shared" si="23"/>
        <v>6721434.9408150315</v>
      </c>
      <c r="Z28" s="28">
        <f t="shared" si="24"/>
        <v>0</v>
      </c>
      <c r="AA28" s="28">
        <f t="shared" si="25"/>
        <v>709171.1278655487</v>
      </c>
      <c r="AB28" s="28">
        <f t="shared" si="26"/>
        <v>9000000</v>
      </c>
      <c r="AC28" s="28">
        <f t="shared" si="27"/>
        <v>315000.00000000006</v>
      </c>
      <c r="AD28" s="28">
        <f t="shared" si="28"/>
        <v>634579.994002888</v>
      </c>
      <c r="AE28" s="28">
        <f t="shared" si="29"/>
        <v>0</v>
      </c>
      <c r="AF28" s="28">
        <f t="shared" si="30"/>
        <v>0</v>
      </c>
      <c r="AG28" s="28">
        <f t="shared" si="31"/>
        <v>0</v>
      </c>
      <c r="AH28" s="28">
        <f t="shared" si="32"/>
        <v>0</v>
      </c>
      <c r="AI28" s="28">
        <f t="shared" si="33"/>
        <v>0</v>
      </c>
      <c r="AJ28" s="28">
        <f t="shared" si="34"/>
        <v>0</v>
      </c>
      <c r="AK28" s="28">
        <f t="shared" si="35"/>
        <v>0</v>
      </c>
      <c r="AL28" s="28">
        <f t="shared" si="36"/>
        <v>0</v>
      </c>
      <c r="AM28" s="28">
        <f t="shared" si="37"/>
        <v>0</v>
      </c>
      <c r="AN28" s="28">
        <f t="shared" si="38"/>
        <v>0</v>
      </c>
      <c r="AO28" s="28">
        <f t="shared" si="39"/>
        <v>0</v>
      </c>
      <c r="AP28" s="28">
        <f t="shared" si="40"/>
        <v>0</v>
      </c>
      <c r="AQ28" s="4">
        <f t="shared" si="41"/>
        <v>15721434.940815032</v>
      </c>
      <c r="AR28" s="24">
        <f t="shared" si="42"/>
        <v>315000.00000000006</v>
      </c>
      <c r="AS28" s="24">
        <f t="shared" si="43"/>
        <v>1343751.1218684367</v>
      </c>
    </row>
    <row r="29" spans="2:45" ht="12.75">
      <c r="B29" s="56">
        <f t="shared" si="4"/>
        <v>500</v>
      </c>
      <c r="C29" s="23">
        <f t="shared" si="44"/>
        <v>500000000</v>
      </c>
      <c r="D29" s="24">
        <f t="shared" si="45"/>
        <v>1312075.2724132617</v>
      </c>
      <c r="E29" s="24">
        <f t="shared" si="46"/>
        <v>350000.00000000006</v>
      </c>
      <c r="F29" s="25">
        <f t="shared" si="5"/>
        <v>484247059.17754006</v>
      </c>
      <c r="G29" s="83">
        <f t="shared" si="47"/>
        <v>0</v>
      </c>
      <c r="H29" s="6">
        <f t="shared" si="6"/>
        <v>0.035</v>
      </c>
      <c r="I29" s="26">
        <f t="shared" si="7"/>
        <v>-0.101059668683592</v>
      </c>
      <c r="J29" s="30">
        <f t="shared" si="8"/>
        <v>0.311330048929624</v>
      </c>
      <c r="K29" s="27">
        <f t="shared" si="9"/>
        <v>484247059.17754006</v>
      </c>
      <c r="L29" s="28">
        <f t="shared" si="10"/>
        <v>0</v>
      </c>
      <c r="M29" s="28">
        <f t="shared" si="11"/>
        <v>0</v>
      </c>
      <c r="N29" s="28">
        <f t="shared" si="12"/>
        <v>0</v>
      </c>
      <c r="O29" s="28">
        <f t="shared" si="13"/>
        <v>0</v>
      </c>
      <c r="P29" s="28">
        <f t="shared" si="14"/>
        <v>0</v>
      </c>
      <c r="Q29" s="28">
        <f t="shared" si="15"/>
        <v>0</v>
      </c>
      <c r="R29" s="28">
        <f t="shared" si="16"/>
        <v>0</v>
      </c>
      <c r="S29" s="28">
        <f t="shared" si="17"/>
        <v>0</v>
      </c>
      <c r="T29" s="28">
        <f t="shared" si="18"/>
        <v>0</v>
      </c>
      <c r="U29" s="28">
        <f t="shared" si="19"/>
        <v>0</v>
      </c>
      <c r="V29" s="28">
        <f t="shared" si="20"/>
        <v>0</v>
      </c>
      <c r="W29" s="4">
        <f t="shared" si="21"/>
        <v>484247059.17754006</v>
      </c>
      <c r="X29" s="24">
        <f t="shared" si="22"/>
        <v>0</v>
      </c>
      <c r="Y29" s="27">
        <f t="shared" si="23"/>
        <v>5752940.822459936</v>
      </c>
      <c r="Z29" s="28">
        <f t="shared" si="24"/>
        <v>0</v>
      </c>
      <c r="AA29" s="28">
        <f t="shared" si="25"/>
        <v>606986.3901878305</v>
      </c>
      <c r="AB29" s="28">
        <f t="shared" si="26"/>
        <v>10000000</v>
      </c>
      <c r="AC29" s="28">
        <f t="shared" si="27"/>
        <v>350000.00000000006</v>
      </c>
      <c r="AD29" s="28">
        <f t="shared" si="28"/>
        <v>705088.8822254312</v>
      </c>
      <c r="AE29" s="28">
        <f t="shared" si="29"/>
        <v>0</v>
      </c>
      <c r="AF29" s="28">
        <f t="shared" si="30"/>
        <v>0</v>
      </c>
      <c r="AG29" s="28">
        <f t="shared" si="31"/>
        <v>0</v>
      </c>
      <c r="AH29" s="28">
        <f t="shared" si="32"/>
        <v>0</v>
      </c>
      <c r="AI29" s="28">
        <f t="shared" si="33"/>
        <v>0</v>
      </c>
      <c r="AJ29" s="28">
        <f t="shared" si="34"/>
        <v>0</v>
      </c>
      <c r="AK29" s="28">
        <f t="shared" si="35"/>
        <v>0</v>
      </c>
      <c r="AL29" s="28">
        <f t="shared" si="36"/>
        <v>0</v>
      </c>
      <c r="AM29" s="28">
        <f t="shared" si="37"/>
        <v>0</v>
      </c>
      <c r="AN29" s="28">
        <f t="shared" si="38"/>
        <v>0</v>
      </c>
      <c r="AO29" s="28">
        <f t="shared" si="39"/>
        <v>0</v>
      </c>
      <c r="AP29" s="28">
        <f t="shared" si="40"/>
        <v>0</v>
      </c>
      <c r="AQ29" s="4">
        <f t="shared" si="41"/>
        <v>15752940.822459936</v>
      </c>
      <c r="AR29" s="24">
        <f t="shared" si="42"/>
        <v>350000.00000000006</v>
      </c>
      <c r="AS29" s="24">
        <f t="shared" si="43"/>
        <v>1312075.2724132617</v>
      </c>
    </row>
    <row r="30" spans="2:45" ht="12.75">
      <c r="B30" s="56">
        <f t="shared" si="4"/>
        <v>501</v>
      </c>
      <c r="C30" s="23">
        <f t="shared" si="44"/>
        <v>501000000</v>
      </c>
      <c r="D30" s="24">
        <f t="shared" si="45"/>
        <v>1280399.4229580865</v>
      </c>
      <c r="E30" s="24">
        <f t="shared" si="46"/>
        <v>385000.00000000006</v>
      </c>
      <c r="F30" s="25">
        <f t="shared" si="5"/>
        <v>485215553.29589516</v>
      </c>
      <c r="G30" s="83">
        <f t="shared" si="47"/>
        <v>0</v>
      </c>
      <c r="H30" s="6">
        <f t="shared" si="6"/>
        <v>0.035</v>
      </c>
      <c r="I30" s="26">
        <f t="shared" si="7"/>
        <v>-0.101059668683592</v>
      </c>
      <c r="J30" s="30">
        <f t="shared" si="8"/>
        <v>0.311330048929624</v>
      </c>
      <c r="K30" s="27">
        <f t="shared" si="9"/>
        <v>485215553.29589516</v>
      </c>
      <c r="L30" s="28">
        <f t="shared" si="10"/>
        <v>0</v>
      </c>
      <c r="M30" s="28">
        <f t="shared" si="11"/>
        <v>0</v>
      </c>
      <c r="N30" s="28">
        <f t="shared" si="12"/>
        <v>0</v>
      </c>
      <c r="O30" s="28">
        <f t="shared" si="13"/>
        <v>0</v>
      </c>
      <c r="P30" s="28">
        <f t="shared" si="14"/>
        <v>0</v>
      </c>
      <c r="Q30" s="28">
        <f t="shared" si="15"/>
        <v>0</v>
      </c>
      <c r="R30" s="28">
        <f t="shared" si="16"/>
        <v>0</v>
      </c>
      <c r="S30" s="28">
        <f t="shared" si="17"/>
        <v>0</v>
      </c>
      <c r="T30" s="28">
        <f t="shared" si="18"/>
        <v>0</v>
      </c>
      <c r="U30" s="28">
        <f t="shared" si="19"/>
        <v>0</v>
      </c>
      <c r="V30" s="28">
        <f t="shared" si="20"/>
        <v>0</v>
      </c>
      <c r="W30" s="4">
        <f t="shared" si="21"/>
        <v>485215553.29589516</v>
      </c>
      <c r="X30" s="24">
        <f t="shared" si="22"/>
        <v>0</v>
      </c>
      <c r="Y30" s="27">
        <f t="shared" si="23"/>
        <v>4784446.704104841</v>
      </c>
      <c r="Z30" s="28">
        <f t="shared" si="24"/>
        <v>0</v>
      </c>
      <c r="AA30" s="28">
        <f t="shared" si="25"/>
        <v>504801.6525101123</v>
      </c>
      <c r="AB30" s="28">
        <f t="shared" si="26"/>
        <v>11000000</v>
      </c>
      <c r="AC30" s="28">
        <f t="shared" si="27"/>
        <v>385000.00000000006</v>
      </c>
      <c r="AD30" s="28">
        <f t="shared" si="28"/>
        <v>775597.7704479742</v>
      </c>
      <c r="AE30" s="28">
        <f t="shared" si="29"/>
        <v>0</v>
      </c>
      <c r="AF30" s="28">
        <f t="shared" si="30"/>
        <v>0</v>
      </c>
      <c r="AG30" s="28">
        <f t="shared" si="31"/>
        <v>0</v>
      </c>
      <c r="AH30" s="28">
        <f t="shared" si="32"/>
        <v>0</v>
      </c>
      <c r="AI30" s="28">
        <f t="shared" si="33"/>
        <v>0</v>
      </c>
      <c r="AJ30" s="28">
        <f t="shared" si="34"/>
        <v>0</v>
      </c>
      <c r="AK30" s="28">
        <f t="shared" si="35"/>
        <v>0</v>
      </c>
      <c r="AL30" s="28">
        <f t="shared" si="36"/>
        <v>0</v>
      </c>
      <c r="AM30" s="28">
        <f t="shared" si="37"/>
        <v>0</v>
      </c>
      <c r="AN30" s="28">
        <f t="shared" si="38"/>
        <v>0</v>
      </c>
      <c r="AO30" s="28">
        <f t="shared" si="39"/>
        <v>0</v>
      </c>
      <c r="AP30" s="28">
        <f t="shared" si="40"/>
        <v>0</v>
      </c>
      <c r="AQ30" s="4">
        <f t="shared" si="41"/>
        <v>15784446.70410484</v>
      </c>
      <c r="AR30" s="24">
        <f t="shared" si="42"/>
        <v>385000.00000000006</v>
      </c>
      <c r="AS30" s="24">
        <f t="shared" si="43"/>
        <v>1280399.4229580865</v>
      </c>
    </row>
    <row r="31" spans="2:45" ht="12.75">
      <c r="B31" s="56">
        <f t="shared" si="4"/>
        <v>502</v>
      </c>
      <c r="C31" s="23">
        <f t="shared" si="44"/>
        <v>502000000</v>
      </c>
      <c r="D31" s="24">
        <f aca="true" t="shared" si="48" ref="D31:D94">(AS31-X31)+G31</f>
        <v>1248723.5735029115</v>
      </c>
      <c r="E31" s="24">
        <f aca="true" t="shared" si="49" ref="E31:E94">(X31+AR31)-G31</f>
        <v>420000.00000000006</v>
      </c>
      <c r="F31" s="25">
        <f t="shared" si="5"/>
        <v>486184047.41425025</v>
      </c>
      <c r="G31" s="83">
        <f t="shared" si="47"/>
        <v>0</v>
      </c>
      <c r="H31" s="6">
        <f t="shared" si="6"/>
        <v>0.035</v>
      </c>
      <c r="I31" s="26">
        <f t="shared" si="7"/>
        <v>-0.101059668683592</v>
      </c>
      <c r="J31" s="30">
        <f t="shared" si="8"/>
        <v>0.311330048929624</v>
      </c>
      <c r="K31" s="27">
        <f t="shared" si="9"/>
        <v>486184047.41425025</v>
      </c>
      <c r="L31" s="28">
        <f t="shared" si="10"/>
        <v>0</v>
      </c>
      <c r="M31" s="28">
        <f t="shared" si="11"/>
        <v>0</v>
      </c>
      <c r="N31" s="28">
        <f t="shared" si="12"/>
        <v>0</v>
      </c>
      <c r="O31" s="28">
        <f t="shared" si="13"/>
        <v>0</v>
      </c>
      <c r="P31" s="28">
        <f t="shared" si="14"/>
        <v>0</v>
      </c>
      <c r="Q31" s="28">
        <f t="shared" si="15"/>
        <v>0</v>
      </c>
      <c r="R31" s="28">
        <f t="shared" si="16"/>
        <v>0</v>
      </c>
      <c r="S31" s="28">
        <f t="shared" si="17"/>
        <v>0</v>
      </c>
      <c r="T31" s="28">
        <f t="shared" si="18"/>
        <v>0</v>
      </c>
      <c r="U31" s="28">
        <f t="shared" si="19"/>
        <v>0</v>
      </c>
      <c r="V31" s="28">
        <f t="shared" si="20"/>
        <v>0</v>
      </c>
      <c r="W31" s="4">
        <f t="shared" si="21"/>
        <v>486184047.41425025</v>
      </c>
      <c r="X31" s="24">
        <f t="shared" si="22"/>
        <v>0</v>
      </c>
      <c r="Y31" s="27">
        <f t="shared" si="23"/>
        <v>3815952.5857497454</v>
      </c>
      <c r="Z31" s="28">
        <f t="shared" si="24"/>
        <v>0</v>
      </c>
      <c r="AA31" s="28">
        <f t="shared" si="25"/>
        <v>402616.91483239416</v>
      </c>
      <c r="AB31" s="28">
        <f t="shared" si="26"/>
        <v>12000000</v>
      </c>
      <c r="AC31" s="28">
        <f t="shared" si="27"/>
        <v>420000.00000000006</v>
      </c>
      <c r="AD31" s="28">
        <f t="shared" si="28"/>
        <v>846106.6586705174</v>
      </c>
      <c r="AE31" s="28">
        <f t="shared" si="29"/>
        <v>0</v>
      </c>
      <c r="AF31" s="28">
        <f t="shared" si="30"/>
        <v>0</v>
      </c>
      <c r="AG31" s="28">
        <f t="shared" si="31"/>
        <v>0</v>
      </c>
      <c r="AH31" s="28">
        <f t="shared" si="32"/>
        <v>0</v>
      </c>
      <c r="AI31" s="28">
        <f t="shared" si="33"/>
        <v>0</v>
      </c>
      <c r="AJ31" s="28">
        <f t="shared" si="34"/>
        <v>0</v>
      </c>
      <c r="AK31" s="28">
        <f t="shared" si="35"/>
        <v>0</v>
      </c>
      <c r="AL31" s="28">
        <f t="shared" si="36"/>
        <v>0</v>
      </c>
      <c r="AM31" s="28">
        <f t="shared" si="37"/>
        <v>0</v>
      </c>
      <c r="AN31" s="28">
        <f t="shared" si="38"/>
        <v>0</v>
      </c>
      <c r="AO31" s="28">
        <f t="shared" si="39"/>
        <v>0</v>
      </c>
      <c r="AP31" s="28">
        <f t="shared" si="40"/>
        <v>0</v>
      </c>
      <c r="AQ31" s="4">
        <f t="shared" si="41"/>
        <v>15815952.585749745</v>
      </c>
      <c r="AR31" s="24">
        <f t="shared" si="42"/>
        <v>420000.00000000006</v>
      </c>
      <c r="AS31" s="24">
        <f t="shared" si="43"/>
        <v>1248723.5735029115</v>
      </c>
    </row>
    <row r="32" spans="2:45" ht="12.75">
      <c r="B32" s="56">
        <f t="shared" si="4"/>
        <v>503</v>
      </c>
      <c r="C32" s="23">
        <f t="shared" si="44"/>
        <v>503000000</v>
      </c>
      <c r="D32" s="24">
        <f t="shared" si="48"/>
        <v>1217047.7240477428</v>
      </c>
      <c r="E32" s="24">
        <f t="shared" si="49"/>
        <v>455000.00000000006</v>
      </c>
      <c r="F32" s="25">
        <f t="shared" si="5"/>
        <v>487152541.5326053</v>
      </c>
      <c r="G32" s="83">
        <f t="shared" si="47"/>
        <v>0</v>
      </c>
      <c r="H32" s="6">
        <f t="shared" si="6"/>
        <v>0.035</v>
      </c>
      <c r="I32" s="26">
        <f t="shared" si="7"/>
        <v>-0.101059668683592</v>
      </c>
      <c r="J32" s="30">
        <f t="shared" si="8"/>
        <v>0.311330048929624</v>
      </c>
      <c r="K32" s="27">
        <f t="shared" si="9"/>
        <v>487152541.5326053</v>
      </c>
      <c r="L32" s="28">
        <f t="shared" si="10"/>
        <v>0</v>
      </c>
      <c r="M32" s="28">
        <f t="shared" si="11"/>
        <v>0</v>
      </c>
      <c r="N32" s="28">
        <f t="shared" si="12"/>
        <v>0</v>
      </c>
      <c r="O32" s="28">
        <f t="shared" si="13"/>
        <v>0</v>
      </c>
      <c r="P32" s="28">
        <f t="shared" si="14"/>
        <v>0</v>
      </c>
      <c r="Q32" s="28">
        <f t="shared" si="15"/>
        <v>0</v>
      </c>
      <c r="R32" s="28">
        <f t="shared" si="16"/>
        <v>0</v>
      </c>
      <c r="S32" s="28">
        <f t="shared" si="17"/>
        <v>0</v>
      </c>
      <c r="T32" s="28">
        <f t="shared" si="18"/>
        <v>0</v>
      </c>
      <c r="U32" s="28">
        <f t="shared" si="19"/>
        <v>0</v>
      </c>
      <c r="V32" s="28">
        <f t="shared" si="20"/>
        <v>0</v>
      </c>
      <c r="W32" s="4">
        <f t="shared" si="21"/>
        <v>487152541.5326053</v>
      </c>
      <c r="X32" s="24">
        <f t="shared" si="22"/>
        <v>0</v>
      </c>
      <c r="Y32" s="27">
        <f t="shared" si="23"/>
        <v>2847458.4673947096</v>
      </c>
      <c r="Z32" s="28">
        <f t="shared" si="24"/>
        <v>0</v>
      </c>
      <c r="AA32" s="28">
        <f t="shared" si="25"/>
        <v>300432.1771546823</v>
      </c>
      <c r="AB32" s="28">
        <f t="shared" si="26"/>
        <v>13000000</v>
      </c>
      <c r="AC32" s="28">
        <f t="shared" si="27"/>
        <v>455000.00000000006</v>
      </c>
      <c r="AD32" s="28">
        <f t="shared" si="28"/>
        <v>916615.5468930604</v>
      </c>
      <c r="AE32" s="28">
        <f t="shared" si="29"/>
        <v>0</v>
      </c>
      <c r="AF32" s="28">
        <f t="shared" si="30"/>
        <v>0</v>
      </c>
      <c r="AG32" s="28">
        <f t="shared" si="31"/>
        <v>0</v>
      </c>
      <c r="AH32" s="28">
        <f t="shared" si="32"/>
        <v>0</v>
      </c>
      <c r="AI32" s="28">
        <f t="shared" si="33"/>
        <v>0</v>
      </c>
      <c r="AJ32" s="28">
        <f t="shared" si="34"/>
        <v>0</v>
      </c>
      <c r="AK32" s="28">
        <f t="shared" si="35"/>
        <v>0</v>
      </c>
      <c r="AL32" s="28">
        <f t="shared" si="36"/>
        <v>0</v>
      </c>
      <c r="AM32" s="28">
        <f t="shared" si="37"/>
        <v>0</v>
      </c>
      <c r="AN32" s="28">
        <f t="shared" si="38"/>
        <v>0</v>
      </c>
      <c r="AO32" s="28">
        <f t="shared" si="39"/>
        <v>0</v>
      </c>
      <c r="AP32" s="28">
        <f t="shared" si="40"/>
        <v>0</v>
      </c>
      <c r="AQ32" s="4">
        <f t="shared" si="41"/>
        <v>15847458.46739471</v>
      </c>
      <c r="AR32" s="24">
        <f t="shared" si="42"/>
        <v>455000.00000000006</v>
      </c>
      <c r="AS32" s="24">
        <f t="shared" si="43"/>
        <v>1217047.7240477428</v>
      </c>
    </row>
    <row r="33" spans="2:45" ht="12.75">
      <c r="B33" s="56">
        <f t="shared" si="4"/>
        <v>504</v>
      </c>
      <c r="C33" s="23">
        <f t="shared" si="44"/>
        <v>504000000</v>
      </c>
      <c r="D33" s="24">
        <f t="shared" si="48"/>
        <v>1185371.8745925678</v>
      </c>
      <c r="E33" s="24">
        <f t="shared" si="49"/>
        <v>490000.00000000006</v>
      </c>
      <c r="F33" s="25">
        <f t="shared" si="5"/>
        <v>488121035.6509604</v>
      </c>
      <c r="G33" s="83">
        <f t="shared" si="47"/>
        <v>0</v>
      </c>
      <c r="H33" s="6">
        <f t="shared" si="6"/>
        <v>0.035</v>
      </c>
      <c r="I33" s="26">
        <f t="shared" si="7"/>
        <v>-0.101059668683592</v>
      </c>
      <c r="J33" s="30">
        <f t="shared" si="8"/>
        <v>0.311330048929624</v>
      </c>
      <c r="K33" s="27">
        <f t="shared" si="9"/>
        <v>488121035.6509604</v>
      </c>
      <c r="L33" s="28">
        <f t="shared" si="10"/>
        <v>0</v>
      </c>
      <c r="M33" s="28">
        <f t="shared" si="11"/>
        <v>0</v>
      </c>
      <c r="N33" s="28">
        <f t="shared" si="12"/>
        <v>0</v>
      </c>
      <c r="O33" s="28">
        <f t="shared" si="13"/>
        <v>0</v>
      </c>
      <c r="P33" s="28">
        <f t="shared" si="14"/>
        <v>0</v>
      </c>
      <c r="Q33" s="28">
        <f t="shared" si="15"/>
        <v>0</v>
      </c>
      <c r="R33" s="28">
        <f t="shared" si="16"/>
        <v>0</v>
      </c>
      <c r="S33" s="28">
        <f t="shared" si="17"/>
        <v>0</v>
      </c>
      <c r="T33" s="28">
        <f t="shared" si="18"/>
        <v>0</v>
      </c>
      <c r="U33" s="28">
        <f t="shared" si="19"/>
        <v>0</v>
      </c>
      <c r="V33" s="28">
        <f t="shared" si="20"/>
        <v>0</v>
      </c>
      <c r="W33" s="4">
        <f t="shared" si="21"/>
        <v>488121035.6509604</v>
      </c>
      <c r="X33" s="24">
        <f t="shared" si="22"/>
        <v>0</v>
      </c>
      <c r="Y33" s="27">
        <f t="shared" si="23"/>
        <v>1878964.3490396142</v>
      </c>
      <c r="Z33" s="28">
        <f t="shared" si="24"/>
        <v>0</v>
      </c>
      <c r="AA33" s="28">
        <f t="shared" si="25"/>
        <v>198247.4394769641</v>
      </c>
      <c r="AB33" s="28">
        <f t="shared" si="26"/>
        <v>14000000</v>
      </c>
      <c r="AC33" s="28">
        <f t="shared" si="27"/>
        <v>490000.00000000006</v>
      </c>
      <c r="AD33" s="28">
        <f t="shared" si="28"/>
        <v>987124.4351156036</v>
      </c>
      <c r="AE33" s="28">
        <f t="shared" si="29"/>
        <v>0</v>
      </c>
      <c r="AF33" s="28">
        <f t="shared" si="30"/>
        <v>0</v>
      </c>
      <c r="AG33" s="28">
        <f t="shared" si="31"/>
        <v>0</v>
      </c>
      <c r="AH33" s="28">
        <f t="shared" si="32"/>
        <v>0</v>
      </c>
      <c r="AI33" s="28">
        <f t="shared" si="33"/>
        <v>0</v>
      </c>
      <c r="AJ33" s="28">
        <f t="shared" si="34"/>
        <v>0</v>
      </c>
      <c r="AK33" s="28">
        <f t="shared" si="35"/>
        <v>0</v>
      </c>
      <c r="AL33" s="28">
        <f t="shared" si="36"/>
        <v>0</v>
      </c>
      <c r="AM33" s="28">
        <f t="shared" si="37"/>
        <v>0</v>
      </c>
      <c r="AN33" s="28">
        <f t="shared" si="38"/>
        <v>0</v>
      </c>
      <c r="AO33" s="28">
        <f t="shared" si="39"/>
        <v>0</v>
      </c>
      <c r="AP33" s="28">
        <f t="shared" si="40"/>
        <v>0</v>
      </c>
      <c r="AQ33" s="4">
        <f t="shared" si="41"/>
        <v>15878964.349039614</v>
      </c>
      <c r="AR33" s="24">
        <f t="shared" si="42"/>
        <v>490000.00000000006</v>
      </c>
      <c r="AS33" s="24">
        <f t="shared" si="43"/>
        <v>1185371.8745925678</v>
      </c>
    </row>
    <row r="34" spans="2:45" ht="12.75">
      <c r="B34" s="56">
        <f t="shared" si="4"/>
        <v>505</v>
      </c>
      <c r="C34" s="23">
        <f t="shared" si="44"/>
        <v>505000000</v>
      </c>
      <c r="D34" s="24">
        <f t="shared" si="48"/>
        <v>1153696.0251373928</v>
      </c>
      <c r="E34" s="24">
        <f t="shared" si="49"/>
        <v>525000</v>
      </c>
      <c r="F34" s="25">
        <f t="shared" si="5"/>
        <v>489089529.7693155</v>
      </c>
      <c r="G34" s="83">
        <f t="shared" si="47"/>
        <v>0</v>
      </c>
      <c r="H34" s="6">
        <f t="shared" si="6"/>
        <v>0.035</v>
      </c>
      <c r="I34" s="26">
        <f t="shared" si="7"/>
        <v>-0.101059668683592</v>
      </c>
      <c r="J34" s="30">
        <f t="shared" si="8"/>
        <v>0.311330048929624</v>
      </c>
      <c r="K34" s="27">
        <f t="shared" si="9"/>
        <v>489089529.7693155</v>
      </c>
      <c r="L34" s="28">
        <f t="shared" si="10"/>
        <v>0</v>
      </c>
      <c r="M34" s="28">
        <f t="shared" si="11"/>
        <v>0</v>
      </c>
      <c r="N34" s="28">
        <f t="shared" si="12"/>
        <v>0</v>
      </c>
      <c r="O34" s="28">
        <f t="shared" si="13"/>
        <v>0</v>
      </c>
      <c r="P34" s="28">
        <f t="shared" si="14"/>
        <v>0</v>
      </c>
      <c r="Q34" s="28">
        <f t="shared" si="15"/>
        <v>0</v>
      </c>
      <c r="R34" s="28">
        <f t="shared" si="16"/>
        <v>0</v>
      </c>
      <c r="S34" s="28">
        <f t="shared" si="17"/>
        <v>0</v>
      </c>
      <c r="T34" s="28">
        <f t="shared" si="18"/>
        <v>0</v>
      </c>
      <c r="U34" s="28">
        <f t="shared" si="19"/>
        <v>0</v>
      </c>
      <c r="V34" s="28">
        <f t="shared" si="20"/>
        <v>0</v>
      </c>
      <c r="W34" s="4">
        <f t="shared" si="21"/>
        <v>489089529.7693155</v>
      </c>
      <c r="X34" s="24">
        <f t="shared" si="22"/>
        <v>0</v>
      </c>
      <c r="Y34" s="27">
        <f t="shared" si="23"/>
        <v>910470.2306845188</v>
      </c>
      <c r="Z34" s="28">
        <f t="shared" si="24"/>
        <v>0</v>
      </c>
      <c r="AA34" s="28">
        <f t="shared" si="25"/>
        <v>96062.70179924592</v>
      </c>
      <c r="AB34" s="28">
        <f t="shared" si="26"/>
        <v>15000000</v>
      </c>
      <c r="AC34" s="28">
        <f t="shared" si="27"/>
        <v>525000</v>
      </c>
      <c r="AD34" s="28">
        <f t="shared" si="28"/>
        <v>1057633.3233381468</v>
      </c>
      <c r="AE34" s="28">
        <f t="shared" si="29"/>
        <v>0</v>
      </c>
      <c r="AF34" s="28">
        <f t="shared" si="30"/>
        <v>0</v>
      </c>
      <c r="AG34" s="28">
        <f t="shared" si="31"/>
        <v>0</v>
      </c>
      <c r="AH34" s="28">
        <f t="shared" si="32"/>
        <v>0</v>
      </c>
      <c r="AI34" s="28">
        <f t="shared" si="33"/>
        <v>0</v>
      </c>
      <c r="AJ34" s="28">
        <f t="shared" si="34"/>
        <v>0</v>
      </c>
      <c r="AK34" s="28">
        <f t="shared" si="35"/>
        <v>0</v>
      </c>
      <c r="AL34" s="28">
        <f t="shared" si="36"/>
        <v>0</v>
      </c>
      <c r="AM34" s="28">
        <f t="shared" si="37"/>
        <v>0</v>
      </c>
      <c r="AN34" s="28">
        <f t="shared" si="38"/>
        <v>0</v>
      </c>
      <c r="AO34" s="28">
        <f t="shared" si="39"/>
        <v>0</v>
      </c>
      <c r="AP34" s="28">
        <f t="shared" si="40"/>
        <v>0</v>
      </c>
      <c r="AQ34" s="4">
        <f t="shared" si="41"/>
        <v>15910470.230684519</v>
      </c>
      <c r="AR34" s="24">
        <f t="shared" si="42"/>
        <v>525000</v>
      </c>
      <c r="AS34" s="24">
        <f t="shared" si="43"/>
        <v>1153696.0251373928</v>
      </c>
    </row>
    <row r="35" spans="2:45" ht="12.75">
      <c r="B35" s="56">
        <f t="shared" si="4"/>
        <v>506</v>
      </c>
      <c r="C35" s="23">
        <f t="shared" si="44"/>
        <v>506000000</v>
      </c>
      <c r="D35" s="24">
        <f t="shared" si="48"/>
        <v>1396892.459040925</v>
      </c>
      <c r="E35" s="24">
        <f t="shared" si="49"/>
        <v>565000</v>
      </c>
      <c r="F35" s="25">
        <f t="shared" si="5"/>
        <v>487405429.5131721</v>
      </c>
      <c r="G35" s="83">
        <f t="shared" si="47"/>
        <v>0</v>
      </c>
      <c r="H35" s="6">
        <f t="shared" si="6"/>
        <v>0.04</v>
      </c>
      <c r="I35" s="26">
        <f t="shared" si="7"/>
        <v>-0.11549676420981941</v>
      </c>
      <c r="J35" s="30">
        <f t="shared" si="8"/>
        <v>0.306330048929624</v>
      </c>
      <c r="K35" s="27">
        <f t="shared" si="9"/>
        <v>487405429.5131721</v>
      </c>
      <c r="L35" s="28">
        <f t="shared" si="10"/>
        <v>0</v>
      </c>
      <c r="M35" s="28">
        <f t="shared" si="11"/>
        <v>0</v>
      </c>
      <c r="N35" s="28">
        <f t="shared" si="12"/>
        <v>0</v>
      </c>
      <c r="O35" s="28">
        <f t="shared" si="13"/>
        <v>0</v>
      </c>
      <c r="P35" s="28">
        <f t="shared" si="14"/>
        <v>0</v>
      </c>
      <c r="Q35" s="28">
        <f t="shared" si="15"/>
        <v>0</v>
      </c>
      <c r="R35" s="28">
        <f t="shared" si="16"/>
        <v>0</v>
      </c>
      <c r="S35" s="28">
        <f t="shared" si="17"/>
        <v>0</v>
      </c>
      <c r="T35" s="28">
        <f t="shared" si="18"/>
        <v>0</v>
      </c>
      <c r="U35" s="28">
        <f t="shared" si="19"/>
        <v>0</v>
      </c>
      <c r="V35" s="28">
        <f t="shared" si="20"/>
        <v>0</v>
      </c>
      <c r="W35" s="4">
        <f t="shared" si="21"/>
        <v>487405429.5131721</v>
      </c>
      <c r="X35" s="24">
        <f t="shared" si="22"/>
        <v>0</v>
      </c>
      <c r="Y35" s="27">
        <f t="shared" si="23"/>
        <v>2594570.48682791</v>
      </c>
      <c r="Z35" s="28">
        <f t="shared" si="24"/>
        <v>0</v>
      </c>
      <c r="AA35" s="28">
        <f t="shared" si="25"/>
        <v>273750.2474802352</v>
      </c>
      <c r="AB35" s="28">
        <f t="shared" si="26"/>
        <v>15000000</v>
      </c>
      <c r="AC35" s="28">
        <f t="shared" si="27"/>
        <v>525000</v>
      </c>
      <c r="AD35" s="28">
        <f t="shared" si="28"/>
        <v>1057633.3233381468</v>
      </c>
      <c r="AE35" s="28">
        <f t="shared" si="29"/>
        <v>1000000</v>
      </c>
      <c r="AF35" s="28">
        <f t="shared" si="30"/>
        <v>40000</v>
      </c>
      <c r="AG35" s="28">
        <f t="shared" si="31"/>
        <v>65508.88822254311</v>
      </c>
      <c r="AH35" s="28">
        <f t="shared" si="32"/>
        <v>0</v>
      </c>
      <c r="AI35" s="28">
        <f t="shared" si="33"/>
        <v>0</v>
      </c>
      <c r="AJ35" s="28">
        <f t="shared" si="34"/>
        <v>0</v>
      </c>
      <c r="AK35" s="28">
        <f t="shared" si="35"/>
        <v>0</v>
      </c>
      <c r="AL35" s="28">
        <f t="shared" si="36"/>
        <v>0</v>
      </c>
      <c r="AM35" s="28">
        <f t="shared" si="37"/>
        <v>0</v>
      </c>
      <c r="AN35" s="28">
        <f t="shared" si="38"/>
        <v>0</v>
      </c>
      <c r="AO35" s="28">
        <f t="shared" si="39"/>
        <v>0</v>
      </c>
      <c r="AP35" s="28">
        <f t="shared" si="40"/>
        <v>0</v>
      </c>
      <c r="AQ35" s="4">
        <f t="shared" si="41"/>
        <v>18594570.48682791</v>
      </c>
      <c r="AR35" s="24">
        <f t="shared" si="42"/>
        <v>565000</v>
      </c>
      <c r="AS35" s="24">
        <f t="shared" si="43"/>
        <v>1396892.459040925</v>
      </c>
    </row>
    <row r="36" spans="2:45" ht="12.75">
      <c r="B36" s="56">
        <f t="shared" si="4"/>
        <v>507</v>
      </c>
      <c r="C36" s="23">
        <f t="shared" si="44"/>
        <v>507000000</v>
      </c>
      <c r="D36" s="24">
        <f t="shared" si="48"/>
        <v>1360769.7168651172</v>
      </c>
      <c r="E36" s="24">
        <f t="shared" si="49"/>
        <v>605000</v>
      </c>
      <c r="F36" s="25">
        <f t="shared" si="5"/>
        <v>488368681.35015464</v>
      </c>
      <c r="G36" s="83">
        <f t="shared" si="47"/>
        <v>0</v>
      </c>
      <c r="H36" s="6">
        <f t="shared" si="6"/>
        <v>0.04</v>
      </c>
      <c r="I36" s="26">
        <f t="shared" si="7"/>
        <v>-0.11549676420981941</v>
      </c>
      <c r="J36" s="30">
        <f t="shared" si="8"/>
        <v>0.306330048929624</v>
      </c>
      <c r="K36" s="27">
        <f t="shared" si="9"/>
        <v>488368681.35015464</v>
      </c>
      <c r="L36" s="28">
        <f t="shared" si="10"/>
        <v>0</v>
      </c>
      <c r="M36" s="28">
        <f t="shared" si="11"/>
        <v>0</v>
      </c>
      <c r="N36" s="28">
        <f t="shared" si="12"/>
        <v>0</v>
      </c>
      <c r="O36" s="28">
        <f t="shared" si="13"/>
        <v>0</v>
      </c>
      <c r="P36" s="28">
        <f t="shared" si="14"/>
        <v>0</v>
      </c>
      <c r="Q36" s="28">
        <f t="shared" si="15"/>
        <v>0</v>
      </c>
      <c r="R36" s="28">
        <f t="shared" si="16"/>
        <v>0</v>
      </c>
      <c r="S36" s="28">
        <f t="shared" si="17"/>
        <v>0</v>
      </c>
      <c r="T36" s="28">
        <f t="shared" si="18"/>
        <v>0</v>
      </c>
      <c r="U36" s="28">
        <f t="shared" si="19"/>
        <v>0</v>
      </c>
      <c r="V36" s="28">
        <f t="shared" si="20"/>
        <v>0</v>
      </c>
      <c r="W36" s="4">
        <f t="shared" si="21"/>
        <v>488368681.35015464</v>
      </c>
      <c r="X36" s="24">
        <f t="shared" si="22"/>
        <v>0</v>
      </c>
      <c r="Y36" s="27">
        <f t="shared" si="23"/>
        <v>1631318.6498453617</v>
      </c>
      <c r="Z36" s="28">
        <f t="shared" si="24"/>
        <v>0</v>
      </c>
      <c r="AA36" s="28">
        <f t="shared" si="25"/>
        <v>172118.61708188418</v>
      </c>
      <c r="AB36" s="28">
        <f t="shared" si="26"/>
        <v>15000000</v>
      </c>
      <c r="AC36" s="28">
        <f t="shared" si="27"/>
        <v>525000</v>
      </c>
      <c r="AD36" s="28">
        <f t="shared" si="28"/>
        <v>1057633.3233381468</v>
      </c>
      <c r="AE36" s="28">
        <f t="shared" si="29"/>
        <v>2000000</v>
      </c>
      <c r="AF36" s="28">
        <f t="shared" si="30"/>
        <v>80000</v>
      </c>
      <c r="AG36" s="28">
        <f t="shared" si="31"/>
        <v>131017.77644508622</v>
      </c>
      <c r="AH36" s="28">
        <f t="shared" si="32"/>
        <v>0</v>
      </c>
      <c r="AI36" s="28">
        <f t="shared" si="33"/>
        <v>0</v>
      </c>
      <c r="AJ36" s="28">
        <f t="shared" si="34"/>
        <v>0</v>
      </c>
      <c r="AK36" s="28">
        <f t="shared" si="35"/>
        <v>0</v>
      </c>
      <c r="AL36" s="28">
        <f t="shared" si="36"/>
        <v>0</v>
      </c>
      <c r="AM36" s="28">
        <f t="shared" si="37"/>
        <v>0</v>
      </c>
      <c r="AN36" s="28">
        <f t="shared" si="38"/>
        <v>0</v>
      </c>
      <c r="AO36" s="28">
        <f t="shared" si="39"/>
        <v>0</v>
      </c>
      <c r="AP36" s="28">
        <f t="shared" si="40"/>
        <v>0</v>
      </c>
      <c r="AQ36" s="4">
        <f t="shared" si="41"/>
        <v>18631318.64984536</v>
      </c>
      <c r="AR36" s="24">
        <f t="shared" si="42"/>
        <v>605000</v>
      </c>
      <c r="AS36" s="24">
        <f t="shared" si="43"/>
        <v>1360769.7168651172</v>
      </c>
    </row>
    <row r="37" spans="2:45" ht="12.75">
      <c r="B37" s="56">
        <f t="shared" si="4"/>
        <v>508</v>
      </c>
      <c r="C37" s="23">
        <f t="shared" si="44"/>
        <v>508000000</v>
      </c>
      <c r="D37" s="24">
        <f t="shared" si="48"/>
        <v>1324646.9746893095</v>
      </c>
      <c r="E37" s="24">
        <f t="shared" si="49"/>
        <v>645000</v>
      </c>
      <c r="F37" s="25">
        <f t="shared" si="5"/>
        <v>489331933.1871372</v>
      </c>
      <c r="G37" s="83">
        <f t="shared" si="47"/>
        <v>0</v>
      </c>
      <c r="H37" s="6">
        <f t="shared" si="6"/>
        <v>0.04</v>
      </c>
      <c r="I37" s="26">
        <f t="shared" si="7"/>
        <v>-0.11549676420981941</v>
      </c>
      <c r="J37" s="30">
        <f t="shared" si="8"/>
        <v>0.306330048929624</v>
      </c>
      <c r="K37" s="27">
        <f t="shared" si="9"/>
        <v>489331933.1871372</v>
      </c>
      <c r="L37" s="28">
        <f t="shared" si="10"/>
        <v>0</v>
      </c>
      <c r="M37" s="28">
        <f t="shared" si="11"/>
        <v>0</v>
      </c>
      <c r="N37" s="28">
        <f t="shared" si="12"/>
        <v>0</v>
      </c>
      <c r="O37" s="28">
        <f t="shared" si="13"/>
        <v>0</v>
      </c>
      <c r="P37" s="28">
        <f t="shared" si="14"/>
        <v>0</v>
      </c>
      <c r="Q37" s="28">
        <f t="shared" si="15"/>
        <v>0</v>
      </c>
      <c r="R37" s="28">
        <f t="shared" si="16"/>
        <v>0</v>
      </c>
      <c r="S37" s="28">
        <f t="shared" si="17"/>
        <v>0</v>
      </c>
      <c r="T37" s="28">
        <f t="shared" si="18"/>
        <v>0</v>
      </c>
      <c r="U37" s="28">
        <f t="shared" si="19"/>
        <v>0</v>
      </c>
      <c r="V37" s="28">
        <f t="shared" si="20"/>
        <v>0</v>
      </c>
      <c r="W37" s="4">
        <f t="shared" si="21"/>
        <v>489331933.1871372</v>
      </c>
      <c r="X37" s="24">
        <f t="shared" si="22"/>
        <v>0</v>
      </c>
      <c r="Y37" s="27">
        <f t="shared" si="23"/>
        <v>668066.8128628135</v>
      </c>
      <c r="Z37" s="28">
        <f t="shared" si="24"/>
        <v>0</v>
      </c>
      <c r="AA37" s="28">
        <f t="shared" si="25"/>
        <v>70486.98668353319</v>
      </c>
      <c r="AB37" s="28">
        <f t="shared" si="26"/>
        <v>15000000</v>
      </c>
      <c r="AC37" s="28">
        <f t="shared" si="27"/>
        <v>525000</v>
      </c>
      <c r="AD37" s="28">
        <f t="shared" si="28"/>
        <v>1057633.3233381468</v>
      </c>
      <c r="AE37" s="28">
        <f t="shared" si="29"/>
        <v>3000000</v>
      </c>
      <c r="AF37" s="28">
        <f t="shared" si="30"/>
        <v>120000</v>
      </c>
      <c r="AG37" s="28">
        <f t="shared" si="31"/>
        <v>196526.66466762932</v>
      </c>
      <c r="AH37" s="28">
        <f t="shared" si="32"/>
        <v>0</v>
      </c>
      <c r="AI37" s="28">
        <f t="shared" si="33"/>
        <v>0</v>
      </c>
      <c r="AJ37" s="28">
        <f t="shared" si="34"/>
        <v>0</v>
      </c>
      <c r="AK37" s="28">
        <f t="shared" si="35"/>
        <v>0</v>
      </c>
      <c r="AL37" s="28">
        <f t="shared" si="36"/>
        <v>0</v>
      </c>
      <c r="AM37" s="28">
        <f t="shared" si="37"/>
        <v>0</v>
      </c>
      <c r="AN37" s="28">
        <f t="shared" si="38"/>
        <v>0</v>
      </c>
      <c r="AO37" s="28">
        <f t="shared" si="39"/>
        <v>0</v>
      </c>
      <c r="AP37" s="28">
        <f t="shared" si="40"/>
        <v>0</v>
      </c>
      <c r="AQ37" s="4">
        <f t="shared" si="41"/>
        <v>18668066.812862813</v>
      </c>
      <c r="AR37" s="24">
        <f t="shared" si="42"/>
        <v>645000</v>
      </c>
      <c r="AS37" s="24">
        <f t="shared" si="43"/>
        <v>1324646.9746893095</v>
      </c>
    </row>
    <row r="38" spans="2:45" ht="12.75">
      <c r="B38" s="56">
        <f t="shared" si="4"/>
        <v>509</v>
      </c>
      <c r="C38" s="23">
        <f t="shared" si="44"/>
        <v>509000000</v>
      </c>
      <c r="D38" s="24">
        <f t="shared" si="48"/>
        <v>1288524.232513495</v>
      </c>
      <c r="E38" s="24">
        <f t="shared" si="49"/>
        <v>685000</v>
      </c>
      <c r="F38" s="25">
        <f t="shared" si="5"/>
        <v>490295185.0241198</v>
      </c>
      <c r="G38" s="83">
        <f t="shared" si="47"/>
        <v>0</v>
      </c>
      <c r="H38" s="6">
        <f t="shared" si="6"/>
        <v>0.04</v>
      </c>
      <c r="I38" s="26">
        <f t="shared" si="7"/>
        <v>-0.11549676420981941</v>
      </c>
      <c r="J38" s="30">
        <f t="shared" si="8"/>
        <v>0.306330048929624</v>
      </c>
      <c r="K38" s="27">
        <f t="shared" si="9"/>
        <v>490000000</v>
      </c>
      <c r="L38" s="28">
        <f t="shared" si="10"/>
        <v>0</v>
      </c>
      <c r="M38" s="28">
        <f t="shared" si="11"/>
        <v>295185.02411979437</v>
      </c>
      <c r="N38" s="28">
        <f t="shared" si="12"/>
        <v>10331.475844192804</v>
      </c>
      <c r="O38" s="28">
        <f t="shared" si="13"/>
        <v>0</v>
      </c>
      <c r="P38" s="28">
        <f t="shared" si="14"/>
        <v>0</v>
      </c>
      <c r="Q38" s="28">
        <f t="shared" si="15"/>
        <v>0</v>
      </c>
      <c r="R38" s="28">
        <f t="shared" si="16"/>
        <v>0</v>
      </c>
      <c r="S38" s="28">
        <f t="shared" si="17"/>
        <v>0</v>
      </c>
      <c r="T38" s="28">
        <f t="shared" si="18"/>
        <v>0</v>
      </c>
      <c r="U38" s="28">
        <f t="shared" si="19"/>
        <v>0</v>
      </c>
      <c r="V38" s="28">
        <f t="shared" si="20"/>
        <v>0</v>
      </c>
      <c r="W38" s="4">
        <f t="shared" si="21"/>
        <v>490295185.0241198</v>
      </c>
      <c r="X38" s="24">
        <f t="shared" si="22"/>
        <v>10331.475844192804</v>
      </c>
      <c r="Y38" s="27">
        <f t="shared" si="23"/>
        <v>0</v>
      </c>
      <c r="Z38" s="28">
        <f t="shared" si="24"/>
        <v>0</v>
      </c>
      <c r="AA38" s="28">
        <f t="shared" si="25"/>
        <v>0</v>
      </c>
      <c r="AB38" s="28">
        <f t="shared" si="26"/>
        <v>14704814.975880206</v>
      </c>
      <c r="AC38" s="28">
        <f t="shared" si="27"/>
        <v>514668.5241558073</v>
      </c>
      <c r="AD38" s="28">
        <f t="shared" si="28"/>
        <v>1036820.1554675155</v>
      </c>
      <c r="AE38" s="28">
        <f t="shared" si="29"/>
        <v>4000000</v>
      </c>
      <c r="AF38" s="28">
        <f t="shared" si="30"/>
        <v>160000</v>
      </c>
      <c r="AG38" s="28">
        <f t="shared" si="31"/>
        <v>262035.55289017243</v>
      </c>
      <c r="AH38" s="28">
        <f t="shared" si="32"/>
        <v>0</v>
      </c>
      <c r="AI38" s="28">
        <f t="shared" si="33"/>
        <v>0</v>
      </c>
      <c r="AJ38" s="28">
        <f t="shared" si="34"/>
        <v>0</v>
      </c>
      <c r="AK38" s="28">
        <f t="shared" si="35"/>
        <v>0</v>
      </c>
      <c r="AL38" s="28">
        <f t="shared" si="36"/>
        <v>0</v>
      </c>
      <c r="AM38" s="28">
        <f t="shared" si="37"/>
        <v>0</v>
      </c>
      <c r="AN38" s="28">
        <f t="shared" si="38"/>
        <v>0</v>
      </c>
      <c r="AO38" s="28">
        <f t="shared" si="39"/>
        <v>0</v>
      </c>
      <c r="AP38" s="28">
        <f t="shared" si="40"/>
        <v>0</v>
      </c>
      <c r="AQ38" s="4">
        <f t="shared" si="41"/>
        <v>18704814.975880206</v>
      </c>
      <c r="AR38" s="24">
        <f t="shared" si="42"/>
        <v>674668.5241558072</v>
      </c>
      <c r="AS38" s="24">
        <f t="shared" si="43"/>
        <v>1298855.7083576878</v>
      </c>
    </row>
    <row r="39" spans="2:45" ht="12.75">
      <c r="B39" s="56">
        <f t="shared" si="4"/>
        <v>510</v>
      </c>
      <c r="C39" s="23">
        <f t="shared" si="44"/>
        <v>510000000</v>
      </c>
      <c r="D39" s="24">
        <f t="shared" si="48"/>
        <v>1252401.4903376873</v>
      </c>
      <c r="E39" s="24">
        <f t="shared" si="49"/>
        <v>725000</v>
      </c>
      <c r="F39" s="25">
        <f t="shared" si="5"/>
        <v>491258436.86110234</v>
      </c>
      <c r="G39" s="83">
        <f t="shared" si="47"/>
        <v>0</v>
      </c>
      <c r="H39" s="6">
        <f t="shared" si="6"/>
        <v>0.04</v>
      </c>
      <c r="I39" s="26">
        <f t="shared" si="7"/>
        <v>-0.11549676420981941</v>
      </c>
      <c r="J39" s="30">
        <f t="shared" si="8"/>
        <v>0.306330048929624</v>
      </c>
      <c r="K39" s="27">
        <f t="shared" si="9"/>
        <v>490000000</v>
      </c>
      <c r="L39" s="28">
        <f t="shared" si="10"/>
        <v>0</v>
      </c>
      <c r="M39" s="28">
        <f t="shared" si="11"/>
        <v>1258436.8611023426</v>
      </c>
      <c r="N39" s="28">
        <f t="shared" si="12"/>
        <v>44045.29013858199</v>
      </c>
      <c r="O39" s="28">
        <f t="shared" si="13"/>
        <v>0</v>
      </c>
      <c r="P39" s="28">
        <f t="shared" si="14"/>
        <v>0</v>
      </c>
      <c r="Q39" s="28">
        <f t="shared" si="15"/>
        <v>0</v>
      </c>
      <c r="R39" s="28">
        <f t="shared" si="16"/>
        <v>0</v>
      </c>
      <c r="S39" s="28">
        <f t="shared" si="17"/>
        <v>0</v>
      </c>
      <c r="T39" s="28">
        <f t="shared" si="18"/>
        <v>0</v>
      </c>
      <c r="U39" s="28">
        <f t="shared" si="19"/>
        <v>0</v>
      </c>
      <c r="V39" s="28">
        <f t="shared" si="20"/>
        <v>0</v>
      </c>
      <c r="W39" s="4">
        <f t="shared" si="21"/>
        <v>491258436.86110234</v>
      </c>
      <c r="X39" s="24">
        <f t="shared" si="22"/>
        <v>44045.29013858199</v>
      </c>
      <c r="Y39" s="27">
        <f t="shared" si="23"/>
        <v>0</v>
      </c>
      <c r="Z39" s="28">
        <f t="shared" si="24"/>
        <v>0</v>
      </c>
      <c r="AA39" s="28">
        <f t="shared" si="25"/>
        <v>0</v>
      </c>
      <c r="AB39" s="28">
        <f t="shared" si="26"/>
        <v>13741563.138897657</v>
      </c>
      <c r="AC39" s="28">
        <f t="shared" si="27"/>
        <v>480954.70986141806</v>
      </c>
      <c r="AD39" s="28">
        <f t="shared" si="28"/>
        <v>968902.3393635537</v>
      </c>
      <c r="AE39" s="28">
        <f t="shared" si="29"/>
        <v>5000000</v>
      </c>
      <c r="AF39" s="28">
        <f t="shared" si="30"/>
        <v>200000</v>
      </c>
      <c r="AG39" s="28">
        <f t="shared" si="31"/>
        <v>327544.4411127156</v>
      </c>
      <c r="AH39" s="28">
        <f t="shared" si="32"/>
        <v>0</v>
      </c>
      <c r="AI39" s="28">
        <f t="shared" si="33"/>
        <v>0</v>
      </c>
      <c r="AJ39" s="28">
        <f t="shared" si="34"/>
        <v>0</v>
      </c>
      <c r="AK39" s="28">
        <f t="shared" si="35"/>
        <v>0</v>
      </c>
      <c r="AL39" s="28">
        <f t="shared" si="36"/>
        <v>0</v>
      </c>
      <c r="AM39" s="28">
        <f t="shared" si="37"/>
        <v>0</v>
      </c>
      <c r="AN39" s="28">
        <f t="shared" si="38"/>
        <v>0</v>
      </c>
      <c r="AO39" s="28">
        <f t="shared" si="39"/>
        <v>0</v>
      </c>
      <c r="AP39" s="28">
        <f t="shared" si="40"/>
        <v>0</v>
      </c>
      <c r="AQ39" s="4">
        <f t="shared" si="41"/>
        <v>18741563.138897657</v>
      </c>
      <c r="AR39" s="24">
        <f t="shared" si="42"/>
        <v>680954.709861418</v>
      </c>
      <c r="AS39" s="24">
        <f t="shared" si="43"/>
        <v>1296446.7804762693</v>
      </c>
    </row>
    <row r="40" spans="2:45" ht="12.75">
      <c r="B40" s="56">
        <f t="shared" si="4"/>
        <v>511</v>
      </c>
      <c r="C40" s="23">
        <f t="shared" si="44"/>
        <v>511000000</v>
      </c>
      <c r="D40" s="24">
        <f t="shared" si="48"/>
        <v>1216278.7481618791</v>
      </c>
      <c r="E40" s="24">
        <f t="shared" si="49"/>
        <v>765000</v>
      </c>
      <c r="F40" s="25">
        <f t="shared" si="5"/>
        <v>492221688.6980849</v>
      </c>
      <c r="G40" s="83">
        <f t="shared" si="47"/>
        <v>0</v>
      </c>
      <c r="H40" s="6">
        <f t="shared" si="6"/>
        <v>0.04</v>
      </c>
      <c r="I40" s="26">
        <f t="shared" si="7"/>
        <v>-0.11549676420981941</v>
      </c>
      <c r="J40" s="30">
        <f t="shared" si="8"/>
        <v>0.306330048929624</v>
      </c>
      <c r="K40" s="27">
        <f t="shared" si="9"/>
        <v>490000000</v>
      </c>
      <c r="L40" s="28">
        <f t="shared" si="10"/>
        <v>0</v>
      </c>
      <c r="M40" s="28">
        <f t="shared" si="11"/>
        <v>2221688.698084891</v>
      </c>
      <c r="N40" s="28">
        <f t="shared" si="12"/>
        <v>77759.10443297119</v>
      </c>
      <c r="O40" s="28">
        <f t="shared" si="13"/>
        <v>0</v>
      </c>
      <c r="P40" s="28">
        <f t="shared" si="14"/>
        <v>0</v>
      </c>
      <c r="Q40" s="28">
        <f t="shared" si="15"/>
        <v>0</v>
      </c>
      <c r="R40" s="28">
        <f t="shared" si="16"/>
        <v>0</v>
      </c>
      <c r="S40" s="28">
        <f t="shared" si="17"/>
        <v>0</v>
      </c>
      <c r="T40" s="28">
        <f t="shared" si="18"/>
        <v>0</v>
      </c>
      <c r="U40" s="28">
        <f t="shared" si="19"/>
        <v>0</v>
      </c>
      <c r="V40" s="28">
        <f t="shared" si="20"/>
        <v>0</v>
      </c>
      <c r="W40" s="4">
        <f t="shared" si="21"/>
        <v>492221688.6980849</v>
      </c>
      <c r="X40" s="24">
        <f t="shared" si="22"/>
        <v>77759.10443297119</v>
      </c>
      <c r="Y40" s="27">
        <f t="shared" si="23"/>
        <v>0</v>
      </c>
      <c r="Z40" s="28">
        <f t="shared" si="24"/>
        <v>0</v>
      </c>
      <c r="AA40" s="28">
        <f t="shared" si="25"/>
        <v>0</v>
      </c>
      <c r="AB40" s="28">
        <f t="shared" si="26"/>
        <v>12778311.30191511</v>
      </c>
      <c r="AC40" s="28">
        <f t="shared" si="27"/>
        <v>447240.89556702884</v>
      </c>
      <c r="AD40" s="28">
        <f t="shared" si="28"/>
        <v>900984.5232595918</v>
      </c>
      <c r="AE40" s="28">
        <f t="shared" si="29"/>
        <v>6000000</v>
      </c>
      <c r="AF40" s="28">
        <f t="shared" si="30"/>
        <v>240000</v>
      </c>
      <c r="AG40" s="28">
        <f t="shared" si="31"/>
        <v>393053.32933525863</v>
      </c>
      <c r="AH40" s="28">
        <f t="shared" si="32"/>
        <v>0</v>
      </c>
      <c r="AI40" s="28">
        <f t="shared" si="33"/>
        <v>0</v>
      </c>
      <c r="AJ40" s="28">
        <f t="shared" si="34"/>
        <v>0</v>
      </c>
      <c r="AK40" s="28">
        <f t="shared" si="35"/>
        <v>0</v>
      </c>
      <c r="AL40" s="28">
        <f t="shared" si="36"/>
        <v>0</v>
      </c>
      <c r="AM40" s="28">
        <f t="shared" si="37"/>
        <v>0</v>
      </c>
      <c r="AN40" s="28">
        <f t="shared" si="38"/>
        <v>0</v>
      </c>
      <c r="AO40" s="28">
        <f t="shared" si="39"/>
        <v>0</v>
      </c>
      <c r="AP40" s="28">
        <f t="shared" si="40"/>
        <v>0</v>
      </c>
      <c r="AQ40" s="4">
        <f t="shared" si="41"/>
        <v>18778311.30191511</v>
      </c>
      <c r="AR40" s="24">
        <f t="shared" si="42"/>
        <v>687240.8955670288</v>
      </c>
      <c r="AS40" s="24">
        <f t="shared" si="43"/>
        <v>1294037.8525948504</v>
      </c>
    </row>
    <row r="41" spans="2:45" ht="12.75">
      <c r="B41" s="56">
        <f t="shared" si="4"/>
        <v>512</v>
      </c>
      <c r="C41" s="23">
        <f t="shared" si="44"/>
        <v>512000000</v>
      </c>
      <c r="D41" s="24">
        <f t="shared" si="48"/>
        <v>1180156.0059860714</v>
      </c>
      <c r="E41" s="24">
        <f t="shared" si="49"/>
        <v>805000</v>
      </c>
      <c r="F41" s="25">
        <f t="shared" si="5"/>
        <v>493184940.53506744</v>
      </c>
      <c r="G41" s="83">
        <f t="shared" si="47"/>
        <v>0</v>
      </c>
      <c r="H41" s="6">
        <f t="shared" si="6"/>
        <v>0.04</v>
      </c>
      <c r="I41" s="26">
        <f t="shared" si="7"/>
        <v>-0.11549676420981941</v>
      </c>
      <c r="J41" s="30">
        <f t="shared" si="8"/>
        <v>0.306330048929624</v>
      </c>
      <c r="K41" s="27">
        <f t="shared" si="9"/>
        <v>490000000</v>
      </c>
      <c r="L41" s="28">
        <f t="shared" si="10"/>
        <v>0</v>
      </c>
      <c r="M41" s="28">
        <f t="shared" si="11"/>
        <v>3184940.535067439</v>
      </c>
      <c r="N41" s="28">
        <f t="shared" si="12"/>
        <v>111472.91872736037</v>
      </c>
      <c r="O41" s="28">
        <f t="shared" si="13"/>
        <v>0</v>
      </c>
      <c r="P41" s="28">
        <f t="shared" si="14"/>
        <v>0</v>
      </c>
      <c r="Q41" s="28">
        <f t="shared" si="15"/>
        <v>0</v>
      </c>
      <c r="R41" s="28">
        <f t="shared" si="16"/>
        <v>0</v>
      </c>
      <c r="S41" s="28">
        <f t="shared" si="17"/>
        <v>0</v>
      </c>
      <c r="T41" s="28">
        <f t="shared" si="18"/>
        <v>0</v>
      </c>
      <c r="U41" s="28">
        <f t="shared" si="19"/>
        <v>0</v>
      </c>
      <c r="V41" s="28">
        <f t="shared" si="20"/>
        <v>0</v>
      </c>
      <c r="W41" s="4">
        <f t="shared" si="21"/>
        <v>493184940.53506744</v>
      </c>
      <c r="X41" s="24">
        <f t="shared" si="22"/>
        <v>111472.91872736037</v>
      </c>
      <c r="Y41" s="27">
        <f t="shared" si="23"/>
        <v>0</v>
      </c>
      <c r="Z41" s="28">
        <f t="shared" si="24"/>
        <v>0</v>
      </c>
      <c r="AA41" s="28">
        <f t="shared" si="25"/>
        <v>0</v>
      </c>
      <c r="AB41" s="28">
        <f t="shared" si="26"/>
        <v>11815059.46493256</v>
      </c>
      <c r="AC41" s="28">
        <f t="shared" si="27"/>
        <v>413527.0812726397</v>
      </c>
      <c r="AD41" s="28">
        <f t="shared" si="28"/>
        <v>833066.70715563</v>
      </c>
      <c r="AE41" s="28">
        <f t="shared" si="29"/>
        <v>7000000</v>
      </c>
      <c r="AF41" s="28">
        <f t="shared" si="30"/>
        <v>280000</v>
      </c>
      <c r="AG41" s="28">
        <f t="shared" si="31"/>
        <v>458562.21755780175</v>
      </c>
      <c r="AH41" s="28">
        <f t="shared" si="32"/>
        <v>0</v>
      </c>
      <c r="AI41" s="28">
        <f t="shared" si="33"/>
        <v>0</v>
      </c>
      <c r="AJ41" s="28">
        <f t="shared" si="34"/>
        <v>0</v>
      </c>
      <c r="AK41" s="28">
        <f t="shared" si="35"/>
        <v>0</v>
      </c>
      <c r="AL41" s="28">
        <f t="shared" si="36"/>
        <v>0</v>
      </c>
      <c r="AM41" s="28">
        <f t="shared" si="37"/>
        <v>0</v>
      </c>
      <c r="AN41" s="28">
        <f t="shared" si="38"/>
        <v>0</v>
      </c>
      <c r="AO41" s="28">
        <f t="shared" si="39"/>
        <v>0</v>
      </c>
      <c r="AP41" s="28">
        <f t="shared" si="40"/>
        <v>0</v>
      </c>
      <c r="AQ41" s="4">
        <f t="shared" si="41"/>
        <v>18815059.46493256</v>
      </c>
      <c r="AR41" s="24">
        <f t="shared" si="42"/>
        <v>693527.0812726397</v>
      </c>
      <c r="AS41" s="24">
        <f t="shared" si="43"/>
        <v>1291628.9247134319</v>
      </c>
    </row>
    <row r="42" spans="2:45" ht="12.75">
      <c r="B42" s="56">
        <f t="shared" si="4"/>
        <v>513</v>
      </c>
      <c r="C42" s="23">
        <f t="shared" si="44"/>
        <v>513000000</v>
      </c>
      <c r="D42" s="24">
        <f t="shared" si="48"/>
        <v>1144033.2638102635</v>
      </c>
      <c r="E42" s="24">
        <f t="shared" si="49"/>
        <v>845000</v>
      </c>
      <c r="F42" s="25">
        <f t="shared" si="5"/>
        <v>494148192.37205</v>
      </c>
      <c r="G42" s="83">
        <f t="shared" si="47"/>
        <v>0</v>
      </c>
      <c r="H42" s="6">
        <f t="shared" si="6"/>
        <v>0.04</v>
      </c>
      <c r="I42" s="26">
        <f t="shared" si="7"/>
        <v>-0.11549676420981941</v>
      </c>
      <c r="J42" s="30">
        <f t="shared" si="8"/>
        <v>0.306330048929624</v>
      </c>
      <c r="K42" s="27">
        <f t="shared" si="9"/>
        <v>490000000</v>
      </c>
      <c r="L42" s="28">
        <f t="shared" si="10"/>
        <v>0</v>
      </c>
      <c r="M42" s="28">
        <f t="shared" si="11"/>
        <v>4148192.3720499873</v>
      </c>
      <c r="N42" s="28">
        <f t="shared" si="12"/>
        <v>145186.73302174956</v>
      </c>
      <c r="O42" s="28">
        <f t="shared" si="13"/>
        <v>0</v>
      </c>
      <c r="P42" s="28">
        <f t="shared" si="14"/>
        <v>0</v>
      </c>
      <c r="Q42" s="28">
        <f t="shared" si="15"/>
        <v>0</v>
      </c>
      <c r="R42" s="28">
        <f t="shared" si="16"/>
        <v>0</v>
      </c>
      <c r="S42" s="28">
        <f t="shared" si="17"/>
        <v>0</v>
      </c>
      <c r="T42" s="28">
        <f t="shared" si="18"/>
        <v>0</v>
      </c>
      <c r="U42" s="28">
        <f t="shared" si="19"/>
        <v>0</v>
      </c>
      <c r="V42" s="28">
        <f t="shared" si="20"/>
        <v>0</v>
      </c>
      <c r="W42" s="4">
        <f t="shared" si="21"/>
        <v>494148192.37205</v>
      </c>
      <c r="X42" s="24">
        <f t="shared" si="22"/>
        <v>145186.73302174956</v>
      </c>
      <c r="Y42" s="27">
        <f t="shared" si="23"/>
        <v>0</v>
      </c>
      <c r="Z42" s="28">
        <f t="shared" si="24"/>
        <v>0</v>
      </c>
      <c r="AA42" s="28">
        <f t="shared" si="25"/>
        <v>0</v>
      </c>
      <c r="AB42" s="28">
        <f t="shared" si="26"/>
        <v>10851807.627950013</v>
      </c>
      <c r="AC42" s="28">
        <f t="shared" si="27"/>
        <v>379813.26697825047</v>
      </c>
      <c r="AD42" s="28">
        <f t="shared" si="28"/>
        <v>765148.8910516682</v>
      </c>
      <c r="AE42" s="28">
        <f t="shared" si="29"/>
        <v>8000000</v>
      </c>
      <c r="AF42" s="28">
        <f t="shared" si="30"/>
        <v>320000</v>
      </c>
      <c r="AG42" s="28">
        <f t="shared" si="31"/>
        <v>524071.10578034486</v>
      </c>
      <c r="AH42" s="28">
        <f t="shared" si="32"/>
        <v>0</v>
      </c>
      <c r="AI42" s="28">
        <f t="shared" si="33"/>
        <v>0</v>
      </c>
      <c r="AJ42" s="28">
        <f t="shared" si="34"/>
        <v>0</v>
      </c>
      <c r="AK42" s="28">
        <f t="shared" si="35"/>
        <v>0</v>
      </c>
      <c r="AL42" s="28">
        <f t="shared" si="36"/>
        <v>0</v>
      </c>
      <c r="AM42" s="28">
        <f t="shared" si="37"/>
        <v>0</v>
      </c>
      <c r="AN42" s="28">
        <f t="shared" si="38"/>
        <v>0</v>
      </c>
      <c r="AO42" s="28">
        <f t="shared" si="39"/>
        <v>0</v>
      </c>
      <c r="AP42" s="28">
        <f t="shared" si="40"/>
        <v>0</v>
      </c>
      <c r="AQ42" s="4">
        <f t="shared" si="41"/>
        <v>18851807.627950013</v>
      </c>
      <c r="AR42" s="24">
        <f t="shared" si="42"/>
        <v>699813.2669782505</v>
      </c>
      <c r="AS42" s="24">
        <f t="shared" si="43"/>
        <v>1289219.9968320131</v>
      </c>
    </row>
    <row r="43" spans="2:45" ht="12.75">
      <c r="B43" s="56">
        <f t="shared" si="4"/>
        <v>514</v>
      </c>
      <c r="C43" s="23">
        <f t="shared" si="44"/>
        <v>514000000</v>
      </c>
      <c r="D43" s="24">
        <f t="shared" si="48"/>
        <v>1107910.5216344558</v>
      </c>
      <c r="E43" s="24">
        <f t="shared" si="49"/>
        <v>885000.0000000001</v>
      </c>
      <c r="F43" s="25">
        <f t="shared" si="5"/>
        <v>495111444.20903254</v>
      </c>
      <c r="G43" s="83">
        <f t="shared" si="47"/>
        <v>0</v>
      </c>
      <c r="H43" s="6">
        <f t="shared" si="6"/>
        <v>0.04</v>
      </c>
      <c r="I43" s="26">
        <f t="shared" si="7"/>
        <v>-0.11549676420981941</v>
      </c>
      <c r="J43" s="30">
        <f t="shared" si="8"/>
        <v>0.306330048929624</v>
      </c>
      <c r="K43" s="27">
        <f t="shared" si="9"/>
        <v>490000000</v>
      </c>
      <c r="L43" s="28">
        <f t="shared" si="10"/>
        <v>0</v>
      </c>
      <c r="M43" s="28">
        <f t="shared" si="11"/>
        <v>5111444.209032536</v>
      </c>
      <c r="N43" s="28">
        <f t="shared" si="12"/>
        <v>178900.54731613875</v>
      </c>
      <c r="O43" s="28">
        <f t="shared" si="13"/>
        <v>0</v>
      </c>
      <c r="P43" s="28">
        <f t="shared" si="14"/>
        <v>0</v>
      </c>
      <c r="Q43" s="28">
        <f t="shared" si="15"/>
        <v>0</v>
      </c>
      <c r="R43" s="28">
        <f t="shared" si="16"/>
        <v>0</v>
      </c>
      <c r="S43" s="28">
        <f t="shared" si="17"/>
        <v>0</v>
      </c>
      <c r="T43" s="28">
        <f t="shared" si="18"/>
        <v>0</v>
      </c>
      <c r="U43" s="28">
        <f t="shared" si="19"/>
        <v>0</v>
      </c>
      <c r="V43" s="28">
        <f t="shared" si="20"/>
        <v>0</v>
      </c>
      <c r="W43" s="4">
        <f t="shared" si="21"/>
        <v>495111444.20903254</v>
      </c>
      <c r="X43" s="24">
        <f t="shared" si="22"/>
        <v>178900.54731613875</v>
      </c>
      <c r="Y43" s="27">
        <f t="shared" si="23"/>
        <v>0</v>
      </c>
      <c r="Z43" s="28">
        <f t="shared" si="24"/>
        <v>0</v>
      </c>
      <c r="AA43" s="28">
        <f t="shared" si="25"/>
        <v>0</v>
      </c>
      <c r="AB43" s="28">
        <f t="shared" si="26"/>
        <v>9888555.790967464</v>
      </c>
      <c r="AC43" s="28">
        <f t="shared" si="27"/>
        <v>346099.4526838613</v>
      </c>
      <c r="AD43" s="28">
        <f t="shared" si="28"/>
        <v>697231.0749477064</v>
      </c>
      <c r="AE43" s="28">
        <f t="shared" si="29"/>
        <v>9000000</v>
      </c>
      <c r="AF43" s="28">
        <f t="shared" si="30"/>
        <v>360000</v>
      </c>
      <c r="AG43" s="28">
        <f t="shared" si="31"/>
        <v>589579.994002888</v>
      </c>
      <c r="AH43" s="28">
        <f t="shared" si="32"/>
        <v>0</v>
      </c>
      <c r="AI43" s="28">
        <f t="shared" si="33"/>
        <v>0</v>
      </c>
      <c r="AJ43" s="28">
        <f t="shared" si="34"/>
        <v>0</v>
      </c>
      <c r="AK43" s="28">
        <f t="shared" si="35"/>
        <v>0</v>
      </c>
      <c r="AL43" s="28">
        <f t="shared" si="36"/>
        <v>0</v>
      </c>
      <c r="AM43" s="28">
        <f t="shared" si="37"/>
        <v>0</v>
      </c>
      <c r="AN43" s="28">
        <f t="shared" si="38"/>
        <v>0</v>
      </c>
      <c r="AO43" s="28">
        <f t="shared" si="39"/>
        <v>0</v>
      </c>
      <c r="AP43" s="28">
        <f t="shared" si="40"/>
        <v>0</v>
      </c>
      <c r="AQ43" s="4">
        <f t="shared" si="41"/>
        <v>18888555.790967464</v>
      </c>
      <c r="AR43" s="24">
        <f t="shared" si="42"/>
        <v>706099.4526838614</v>
      </c>
      <c r="AS43" s="24">
        <f t="shared" si="43"/>
        <v>1286811.0689505944</v>
      </c>
    </row>
    <row r="44" spans="2:45" ht="12.75">
      <c r="B44" s="56">
        <f t="shared" si="4"/>
        <v>515</v>
      </c>
      <c r="C44" s="23">
        <f t="shared" si="44"/>
        <v>515000000</v>
      </c>
      <c r="D44" s="24">
        <f t="shared" si="48"/>
        <v>1071787.7794586476</v>
      </c>
      <c r="E44" s="24">
        <f t="shared" si="49"/>
        <v>925000.0000000001</v>
      </c>
      <c r="F44" s="25">
        <f t="shared" si="5"/>
        <v>496074696.0460151</v>
      </c>
      <c r="G44" s="83">
        <f t="shared" si="47"/>
        <v>0</v>
      </c>
      <c r="H44" s="6">
        <f t="shared" si="6"/>
        <v>0.04</v>
      </c>
      <c r="I44" s="26">
        <f t="shared" si="7"/>
        <v>-0.11549676420981941</v>
      </c>
      <c r="J44" s="30">
        <f t="shared" si="8"/>
        <v>0.306330048929624</v>
      </c>
      <c r="K44" s="27">
        <f t="shared" si="9"/>
        <v>490000000</v>
      </c>
      <c r="L44" s="28">
        <f t="shared" si="10"/>
        <v>0</v>
      </c>
      <c r="M44" s="28">
        <f t="shared" si="11"/>
        <v>6074696.046015084</v>
      </c>
      <c r="N44" s="28">
        <f t="shared" si="12"/>
        <v>212614.36161052797</v>
      </c>
      <c r="O44" s="28">
        <f t="shared" si="13"/>
        <v>0</v>
      </c>
      <c r="P44" s="28">
        <f t="shared" si="14"/>
        <v>0</v>
      </c>
      <c r="Q44" s="28">
        <f t="shared" si="15"/>
        <v>0</v>
      </c>
      <c r="R44" s="28">
        <f t="shared" si="16"/>
        <v>0</v>
      </c>
      <c r="S44" s="28">
        <f t="shared" si="17"/>
        <v>0</v>
      </c>
      <c r="T44" s="28">
        <f t="shared" si="18"/>
        <v>0</v>
      </c>
      <c r="U44" s="28">
        <f t="shared" si="19"/>
        <v>0</v>
      </c>
      <c r="V44" s="28">
        <f t="shared" si="20"/>
        <v>0</v>
      </c>
      <c r="W44" s="4">
        <f t="shared" si="21"/>
        <v>496074696.0460151</v>
      </c>
      <c r="X44" s="24">
        <f t="shared" si="22"/>
        <v>212614.36161052797</v>
      </c>
      <c r="Y44" s="27">
        <f t="shared" si="23"/>
        <v>0</v>
      </c>
      <c r="Z44" s="28">
        <f t="shared" si="24"/>
        <v>0</v>
      </c>
      <c r="AA44" s="28">
        <f t="shared" si="25"/>
        <v>0</v>
      </c>
      <c r="AB44" s="28">
        <f t="shared" si="26"/>
        <v>8925303.953984916</v>
      </c>
      <c r="AC44" s="28">
        <f t="shared" si="27"/>
        <v>312385.6383894721</v>
      </c>
      <c r="AD44" s="28">
        <f t="shared" si="28"/>
        <v>629313.2588437445</v>
      </c>
      <c r="AE44" s="28">
        <f t="shared" si="29"/>
        <v>10000000</v>
      </c>
      <c r="AF44" s="28">
        <f t="shared" si="30"/>
        <v>400000</v>
      </c>
      <c r="AG44" s="28">
        <f t="shared" si="31"/>
        <v>655088.8822254312</v>
      </c>
      <c r="AH44" s="28">
        <f t="shared" si="32"/>
        <v>0</v>
      </c>
      <c r="AI44" s="28">
        <f t="shared" si="33"/>
        <v>0</v>
      </c>
      <c r="AJ44" s="28">
        <f t="shared" si="34"/>
        <v>0</v>
      </c>
      <c r="AK44" s="28">
        <f t="shared" si="35"/>
        <v>0</v>
      </c>
      <c r="AL44" s="28">
        <f t="shared" si="36"/>
        <v>0</v>
      </c>
      <c r="AM44" s="28">
        <f t="shared" si="37"/>
        <v>0</v>
      </c>
      <c r="AN44" s="28">
        <f t="shared" si="38"/>
        <v>0</v>
      </c>
      <c r="AO44" s="28">
        <f t="shared" si="39"/>
        <v>0</v>
      </c>
      <c r="AP44" s="28">
        <f t="shared" si="40"/>
        <v>0</v>
      </c>
      <c r="AQ44" s="4">
        <f t="shared" si="41"/>
        <v>18925303.953984916</v>
      </c>
      <c r="AR44" s="24">
        <f t="shared" si="42"/>
        <v>712385.6383894722</v>
      </c>
      <c r="AS44" s="24">
        <f t="shared" si="43"/>
        <v>1284402.1410691757</v>
      </c>
    </row>
    <row r="45" spans="2:45" ht="12.75">
      <c r="B45" s="56">
        <f t="shared" si="4"/>
        <v>516</v>
      </c>
      <c r="C45" s="23">
        <f t="shared" si="44"/>
        <v>516000000</v>
      </c>
      <c r="D45" s="24">
        <f t="shared" si="48"/>
        <v>1035665.0372828398</v>
      </c>
      <c r="E45" s="24">
        <f t="shared" si="49"/>
        <v>965000.0000000001</v>
      </c>
      <c r="F45" s="25">
        <f t="shared" si="5"/>
        <v>497037947.88299763</v>
      </c>
      <c r="G45" s="83">
        <f t="shared" si="47"/>
        <v>0</v>
      </c>
      <c r="H45" s="6">
        <f t="shared" si="6"/>
        <v>0.04</v>
      </c>
      <c r="I45" s="26">
        <f t="shared" si="7"/>
        <v>-0.11549676420981941</v>
      </c>
      <c r="J45" s="30">
        <f t="shared" si="8"/>
        <v>0.306330048929624</v>
      </c>
      <c r="K45" s="27">
        <f t="shared" si="9"/>
        <v>490000000</v>
      </c>
      <c r="L45" s="28">
        <f t="shared" si="10"/>
        <v>0</v>
      </c>
      <c r="M45" s="28">
        <f t="shared" si="11"/>
        <v>7037947.882997632</v>
      </c>
      <c r="N45" s="28">
        <f t="shared" si="12"/>
        <v>246328.17590491715</v>
      </c>
      <c r="O45" s="28">
        <f t="shared" si="13"/>
        <v>0</v>
      </c>
      <c r="P45" s="28">
        <f t="shared" si="14"/>
        <v>0</v>
      </c>
      <c r="Q45" s="28">
        <f t="shared" si="15"/>
        <v>0</v>
      </c>
      <c r="R45" s="28">
        <f t="shared" si="16"/>
        <v>0</v>
      </c>
      <c r="S45" s="28">
        <f t="shared" si="17"/>
        <v>0</v>
      </c>
      <c r="T45" s="28">
        <f t="shared" si="18"/>
        <v>0</v>
      </c>
      <c r="U45" s="28">
        <f t="shared" si="19"/>
        <v>0</v>
      </c>
      <c r="V45" s="28">
        <f t="shared" si="20"/>
        <v>0</v>
      </c>
      <c r="W45" s="4">
        <f t="shared" si="21"/>
        <v>497037947.88299763</v>
      </c>
      <c r="X45" s="24">
        <f t="shared" si="22"/>
        <v>246328.17590491715</v>
      </c>
      <c r="Y45" s="27">
        <f t="shared" si="23"/>
        <v>0</v>
      </c>
      <c r="Z45" s="28">
        <f t="shared" si="24"/>
        <v>0</v>
      </c>
      <c r="AA45" s="28">
        <f t="shared" si="25"/>
        <v>0</v>
      </c>
      <c r="AB45" s="28">
        <f t="shared" si="26"/>
        <v>7962052.117002368</v>
      </c>
      <c r="AC45" s="28">
        <f t="shared" si="27"/>
        <v>278671.8240950829</v>
      </c>
      <c r="AD45" s="28">
        <f t="shared" si="28"/>
        <v>561395.4427397827</v>
      </c>
      <c r="AE45" s="28">
        <f t="shared" si="29"/>
        <v>11000000</v>
      </c>
      <c r="AF45" s="28">
        <f t="shared" si="30"/>
        <v>440000</v>
      </c>
      <c r="AG45" s="28">
        <f t="shared" si="31"/>
        <v>720597.7704479742</v>
      </c>
      <c r="AH45" s="28">
        <f t="shared" si="32"/>
        <v>0</v>
      </c>
      <c r="AI45" s="28">
        <f t="shared" si="33"/>
        <v>0</v>
      </c>
      <c r="AJ45" s="28">
        <f t="shared" si="34"/>
        <v>0</v>
      </c>
      <c r="AK45" s="28">
        <f t="shared" si="35"/>
        <v>0</v>
      </c>
      <c r="AL45" s="28">
        <f t="shared" si="36"/>
        <v>0</v>
      </c>
      <c r="AM45" s="28">
        <f t="shared" si="37"/>
        <v>0</v>
      </c>
      <c r="AN45" s="28">
        <f t="shared" si="38"/>
        <v>0</v>
      </c>
      <c r="AO45" s="28">
        <f t="shared" si="39"/>
        <v>0</v>
      </c>
      <c r="AP45" s="28">
        <f t="shared" si="40"/>
        <v>0</v>
      </c>
      <c r="AQ45" s="4">
        <f t="shared" si="41"/>
        <v>18962052.117002368</v>
      </c>
      <c r="AR45" s="24">
        <f t="shared" si="42"/>
        <v>718671.8240950829</v>
      </c>
      <c r="AS45" s="24">
        <f t="shared" si="43"/>
        <v>1281993.213187757</v>
      </c>
    </row>
    <row r="46" spans="2:45" ht="12.75">
      <c r="B46" s="56">
        <f t="shared" si="4"/>
        <v>517</v>
      </c>
      <c r="C46" s="23">
        <f t="shared" si="44"/>
        <v>517000000</v>
      </c>
      <c r="D46" s="24">
        <f t="shared" si="48"/>
        <v>999542.2951070319</v>
      </c>
      <c r="E46" s="24">
        <f t="shared" si="49"/>
        <v>1005000</v>
      </c>
      <c r="F46" s="25">
        <f t="shared" si="5"/>
        <v>498001199.7199802</v>
      </c>
      <c r="G46" s="83">
        <f t="shared" si="47"/>
        <v>0</v>
      </c>
      <c r="H46" s="6">
        <f t="shared" si="6"/>
        <v>0.04</v>
      </c>
      <c r="I46" s="26">
        <f t="shared" si="7"/>
        <v>-0.11549676420981941</v>
      </c>
      <c r="J46" s="30">
        <f t="shared" si="8"/>
        <v>0.306330048929624</v>
      </c>
      <c r="K46" s="27">
        <f t="shared" si="9"/>
        <v>490000000</v>
      </c>
      <c r="L46" s="28">
        <f t="shared" si="10"/>
        <v>0</v>
      </c>
      <c r="M46" s="28">
        <f t="shared" si="11"/>
        <v>8001199.71998018</v>
      </c>
      <c r="N46" s="28">
        <f t="shared" si="12"/>
        <v>280041.99019930634</v>
      </c>
      <c r="O46" s="28">
        <f t="shared" si="13"/>
        <v>0</v>
      </c>
      <c r="P46" s="28">
        <f t="shared" si="14"/>
        <v>0</v>
      </c>
      <c r="Q46" s="28">
        <f t="shared" si="15"/>
        <v>0</v>
      </c>
      <c r="R46" s="28">
        <f t="shared" si="16"/>
        <v>0</v>
      </c>
      <c r="S46" s="28">
        <f t="shared" si="17"/>
        <v>0</v>
      </c>
      <c r="T46" s="28">
        <f t="shared" si="18"/>
        <v>0</v>
      </c>
      <c r="U46" s="28">
        <f t="shared" si="19"/>
        <v>0</v>
      </c>
      <c r="V46" s="28">
        <f t="shared" si="20"/>
        <v>0</v>
      </c>
      <c r="W46" s="4">
        <f t="shared" si="21"/>
        <v>498001199.7199802</v>
      </c>
      <c r="X46" s="24">
        <f t="shared" si="22"/>
        <v>280041.99019930634</v>
      </c>
      <c r="Y46" s="27">
        <f t="shared" si="23"/>
        <v>0</v>
      </c>
      <c r="Z46" s="28">
        <f t="shared" si="24"/>
        <v>0</v>
      </c>
      <c r="AA46" s="28">
        <f t="shared" si="25"/>
        <v>0</v>
      </c>
      <c r="AB46" s="28">
        <f t="shared" si="26"/>
        <v>6998800.28001982</v>
      </c>
      <c r="AC46" s="28">
        <f t="shared" si="27"/>
        <v>244958.00980069372</v>
      </c>
      <c r="AD46" s="28">
        <f t="shared" si="28"/>
        <v>493477.6266358209</v>
      </c>
      <c r="AE46" s="28">
        <f t="shared" si="29"/>
        <v>12000000</v>
      </c>
      <c r="AF46" s="28">
        <f t="shared" si="30"/>
        <v>480000</v>
      </c>
      <c r="AG46" s="28">
        <f t="shared" si="31"/>
        <v>786106.6586705173</v>
      </c>
      <c r="AH46" s="28">
        <f t="shared" si="32"/>
        <v>0</v>
      </c>
      <c r="AI46" s="28">
        <f t="shared" si="33"/>
        <v>0</v>
      </c>
      <c r="AJ46" s="28">
        <f t="shared" si="34"/>
        <v>0</v>
      </c>
      <c r="AK46" s="28">
        <f t="shared" si="35"/>
        <v>0</v>
      </c>
      <c r="AL46" s="28">
        <f t="shared" si="36"/>
        <v>0</v>
      </c>
      <c r="AM46" s="28">
        <f t="shared" si="37"/>
        <v>0</v>
      </c>
      <c r="AN46" s="28">
        <f t="shared" si="38"/>
        <v>0</v>
      </c>
      <c r="AO46" s="28">
        <f t="shared" si="39"/>
        <v>0</v>
      </c>
      <c r="AP46" s="28">
        <f t="shared" si="40"/>
        <v>0</v>
      </c>
      <c r="AQ46" s="4">
        <f t="shared" si="41"/>
        <v>18998800.28001982</v>
      </c>
      <c r="AR46" s="24">
        <f t="shared" si="42"/>
        <v>724958.0098006937</v>
      </c>
      <c r="AS46" s="24">
        <f t="shared" si="43"/>
        <v>1279584.2853063382</v>
      </c>
    </row>
    <row r="47" spans="2:45" ht="12.75">
      <c r="B47" s="56">
        <f t="shared" si="4"/>
        <v>518</v>
      </c>
      <c r="C47" s="23">
        <f t="shared" si="44"/>
        <v>518000000</v>
      </c>
      <c r="D47" s="24">
        <f t="shared" si="48"/>
        <v>963419.552931224</v>
      </c>
      <c r="E47" s="24">
        <f t="shared" si="49"/>
        <v>1045000</v>
      </c>
      <c r="F47" s="25">
        <f t="shared" si="5"/>
        <v>498964451.5569627</v>
      </c>
      <c r="G47" s="83">
        <f t="shared" si="47"/>
        <v>0</v>
      </c>
      <c r="H47" s="6">
        <f t="shared" si="6"/>
        <v>0.04</v>
      </c>
      <c r="I47" s="26">
        <f t="shared" si="7"/>
        <v>-0.11549676420981941</v>
      </c>
      <c r="J47" s="30">
        <f t="shared" si="8"/>
        <v>0.306330048929624</v>
      </c>
      <c r="K47" s="27">
        <f t="shared" si="9"/>
        <v>490000000</v>
      </c>
      <c r="L47" s="28">
        <f t="shared" si="10"/>
        <v>0</v>
      </c>
      <c r="M47" s="28">
        <f t="shared" si="11"/>
        <v>8964451.556962729</v>
      </c>
      <c r="N47" s="28">
        <f t="shared" si="12"/>
        <v>313755.80449369556</v>
      </c>
      <c r="O47" s="28">
        <f t="shared" si="13"/>
        <v>0</v>
      </c>
      <c r="P47" s="28">
        <f t="shared" si="14"/>
        <v>0</v>
      </c>
      <c r="Q47" s="28">
        <f t="shared" si="15"/>
        <v>0</v>
      </c>
      <c r="R47" s="28">
        <f t="shared" si="16"/>
        <v>0</v>
      </c>
      <c r="S47" s="28">
        <f t="shared" si="17"/>
        <v>0</v>
      </c>
      <c r="T47" s="28">
        <f t="shared" si="18"/>
        <v>0</v>
      </c>
      <c r="U47" s="28">
        <f t="shared" si="19"/>
        <v>0</v>
      </c>
      <c r="V47" s="28">
        <f t="shared" si="20"/>
        <v>0</v>
      </c>
      <c r="W47" s="4">
        <f t="shared" si="21"/>
        <v>498964451.5569627</v>
      </c>
      <c r="X47" s="24">
        <f t="shared" si="22"/>
        <v>313755.80449369556</v>
      </c>
      <c r="Y47" s="27">
        <f t="shared" si="23"/>
        <v>0</v>
      </c>
      <c r="Z47" s="28">
        <f t="shared" si="24"/>
        <v>0</v>
      </c>
      <c r="AA47" s="28">
        <f t="shared" si="25"/>
        <v>0</v>
      </c>
      <c r="AB47" s="28">
        <f t="shared" si="26"/>
        <v>6035548.4430372715</v>
      </c>
      <c r="AC47" s="28">
        <f t="shared" si="27"/>
        <v>211244.19550630453</v>
      </c>
      <c r="AD47" s="28">
        <f t="shared" si="28"/>
        <v>425559.8105318591</v>
      </c>
      <c r="AE47" s="28">
        <f t="shared" si="29"/>
        <v>13000000</v>
      </c>
      <c r="AF47" s="28">
        <f t="shared" si="30"/>
        <v>520000</v>
      </c>
      <c r="AG47" s="28">
        <f t="shared" si="31"/>
        <v>851615.5468930604</v>
      </c>
      <c r="AH47" s="28">
        <f t="shared" si="32"/>
        <v>0</v>
      </c>
      <c r="AI47" s="28">
        <f t="shared" si="33"/>
        <v>0</v>
      </c>
      <c r="AJ47" s="28">
        <f t="shared" si="34"/>
        <v>0</v>
      </c>
      <c r="AK47" s="28">
        <f t="shared" si="35"/>
        <v>0</v>
      </c>
      <c r="AL47" s="28">
        <f t="shared" si="36"/>
        <v>0</v>
      </c>
      <c r="AM47" s="28">
        <f t="shared" si="37"/>
        <v>0</v>
      </c>
      <c r="AN47" s="28">
        <f t="shared" si="38"/>
        <v>0</v>
      </c>
      <c r="AO47" s="28">
        <f t="shared" si="39"/>
        <v>0</v>
      </c>
      <c r="AP47" s="28">
        <f t="shared" si="40"/>
        <v>0</v>
      </c>
      <c r="AQ47" s="4">
        <f t="shared" si="41"/>
        <v>19035548.44303727</v>
      </c>
      <c r="AR47" s="24">
        <f t="shared" si="42"/>
        <v>731244.1955063045</v>
      </c>
      <c r="AS47" s="24">
        <f t="shared" si="43"/>
        <v>1277175.3574249195</v>
      </c>
    </row>
    <row r="48" spans="2:45" ht="12.75">
      <c r="B48" s="56">
        <f t="shared" si="4"/>
        <v>519</v>
      </c>
      <c r="C48" s="23">
        <f t="shared" si="44"/>
        <v>519000000</v>
      </c>
      <c r="D48" s="24">
        <f t="shared" si="48"/>
        <v>927296.810755416</v>
      </c>
      <c r="E48" s="24">
        <f t="shared" si="49"/>
        <v>1085000</v>
      </c>
      <c r="F48" s="25">
        <f t="shared" si="5"/>
        <v>499927703.3939453</v>
      </c>
      <c r="G48" s="83">
        <f t="shared" si="47"/>
        <v>0</v>
      </c>
      <c r="H48" s="6">
        <f t="shared" si="6"/>
        <v>0.04</v>
      </c>
      <c r="I48" s="26">
        <f t="shared" si="7"/>
        <v>-0.11549676420981941</v>
      </c>
      <c r="J48" s="30">
        <f t="shared" si="8"/>
        <v>0.306330048929624</v>
      </c>
      <c r="K48" s="27">
        <f t="shared" si="9"/>
        <v>490000000</v>
      </c>
      <c r="L48" s="28">
        <f t="shared" si="10"/>
        <v>0</v>
      </c>
      <c r="M48" s="28">
        <f t="shared" si="11"/>
        <v>9927703.393945277</v>
      </c>
      <c r="N48" s="28">
        <f t="shared" si="12"/>
        <v>347469.6187880847</v>
      </c>
      <c r="O48" s="28">
        <f t="shared" si="13"/>
        <v>0</v>
      </c>
      <c r="P48" s="28">
        <f t="shared" si="14"/>
        <v>0</v>
      </c>
      <c r="Q48" s="28">
        <f t="shared" si="15"/>
        <v>0</v>
      </c>
      <c r="R48" s="28">
        <f t="shared" si="16"/>
        <v>0</v>
      </c>
      <c r="S48" s="28">
        <f t="shared" si="17"/>
        <v>0</v>
      </c>
      <c r="T48" s="28">
        <f t="shared" si="18"/>
        <v>0</v>
      </c>
      <c r="U48" s="28">
        <f t="shared" si="19"/>
        <v>0</v>
      </c>
      <c r="V48" s="28">
        <f t="shared" si="20"/>
        <v>0</v>
      </c>
      <c r="W48" s="4">
        <f t="shared" si="21"/>
        <v>499927703.3939453</v>
      </c>
      <c r="X48" s="24">
        <f t="shared" si="22"/>
        <v>347469.6187880847</v>
      </c>
      <c r="Y48" s="27">
        <f t="shared" si="23"/>
        <v>0</v>
      </c>
      <c r="Z48" s="28">
        <f t="shared" si="24"/>
        <v>0</v>
      </c>
      <c r="AA48" s="28">
        <f t="shared" si="25"/>
        <v>0</v>
      </c>
      <c r="AB48" s="28">
        <f t="shared" si="26"/>
        <v>5072296.606054723</v>
      </c>
      <c r="AC48" s="28">
        <f t="shared" si="27"/>
        <v>177530.38121191534</v>
      </c>
      <c r="AD48" s="28">
        <f t="shared" si="28"/>
        <v>357641.99442789727</v>
      </c>
      <c r="AE48" s="28">
        <f t="shared" si="29"/>
        <v>14000000</v>
      </c>
      <c r="AF48" s="28">
        <f t="shared" si="30"/>
        <v>560000</v>
      </c>
      <c r="AG48" s="28">
        <f t="shared" si="31"/>
        <v>917124.4351156035</v>
      </c>
      <c r="AH48" s="28">
        <f t="shared" si="32"/>
        <v>0</v>
      </c>
      <c r="AI48" s="28">
        <f t="shared" si="33"/>
        <v>0</v>
      </c>
      <c r="AJ48" s="28">
        <f t="shared" si="34"/>
        <v>0</v>
      </c>
      <c r="AK48" s="28">
        <f t="shared" si="35"/>
        <v>0</v>
      </c>
      <c r="AL48" s="28">
        <f t="shared" si="36"/>
        <v>0</v>
      </c>
      <c r="AM48" s="28">
        <f t="shared" si="37"/>
        <v>0</v>
      </c>
      <c r="AN48" s="28">
        <f t="shared" si="38"/>
        <v>0</v>
      </c>
      <c r="AO48" s="28">
        <f t="shared" si="39"/>
        <v>0</v>
      </c>
      <c r="AP48" s="28">
        <f t="shared" si="40"/>
        <v>0</v>
      </c>
      <c r="AQ48" s="4">
        <f t="shared" si="41"/>
        <v>19072296.606054723</v>
      </c>
      <c r="AR48" s="24">
        <f t="shared" si="42"/>
        <v>737530.3812119153</v>
      </c>
      <c r="AS48" s="24">
        <f t="shared" si="43"/>
        <v>1274766.4295435008</v>
      </c>
    </row>
    <row r="49" spans="2:45" ht="12.75">
      <c r="B49" s="56">
        <f t="shared" si="4"/>
        <v>520</v>
      </c>
      <c r="C49" s="23">
        <f t="shared" si="44"/>
        <v>520000000</v>
      </c>
      <c r="D49" s="24">
        <f t="shared" si="48"/>
        <v>891174.0685796081</v>
      </c>
      <c r="E49" s="24">
        <f t="shared" si="49"/>
        <v>1125000</v>
      </c>
      <c r="F49" s="25">
        <f t="shared" si="5"/>
        <v>500890955.2309278</v>
      </c>
      <c r="G49" s="83">
        <f t="shared" si="47"/>
        <v>0</v>
      </c>
      <c r="H49" s="6">
        <f t="shared" si="6"/>
        <v>0.04</v>
      </c>
      <c r="I49" s="26">
        <f t="shared" si="7"/>
        <v>-0.11549676420981941</v>
      </c>
      <c r="J49" s="30">
        <f t="shared" si="8"/>
        <v>0.306330048929624</v>
      </c>
      <c r="K49" s="27">
        <f t="shared" si="9"/>
        <v>490000000</v>
      </c>
      <c r="L49" s="28">
        <f t="shared" si="10"/>
        <v>0</v>
      </c>
      <c r="M49" s="28">
        <f t="shared" si="11"/>
        <v>10890955.230927825</v>
      </c>
      <c r="N49" s="28">
        <f t="shared" si="12"/>
        <v>381183.43308247393</v>
      </c>
      <c r="O49" s="28">
        <f t="shared" si="13"/>
        <v>0</v>
      </c>
      <c r="P49" s="28">
        <f t="shared" si="14"/>
        <v>0</v>
      </c>
      <c r="Q49" s="28">
        <f t="shared" si="15"/>
        <v>0</v>
      </c>
      <c r="R49" s="28">
        <f t="shared" si="16"/>
        <v>0</v>
      </c>
      <c r="S49" s="28">
        <f t="shared" si="17"/>
        <v>0</v>
      </c>
      <c r="T49" s="28">
        <f t="shared" si="18"/>
        <v>0</v>
      </c>
      <c r="U49" s="28">
        <f t="shared" si="19"/>
        <v>0</v>
      </c>
      <c r="V49" s="28">
        <f t="shared" si="20"/>
        <v>0</v>
      </c>
      <c r="W49" s="4">
        <f t="shared" si="21"/>
        <v>500890955.2309278</v>
      </c>
      <c r="X49" s="24">
        <f t="shared" si="22"/>
        <v>381183.43308247393</v>
      </c>
      <c r="Y49" s="27">
        <f t="shared" si="23"/>
        <v>0</v>
      </c>
      <c r="Z49" s="28">
        <f t="shared" si="24"/>
        <v>0</v>
      </c>
      <c r="AA49" s="28">
        <f t="shared" si="25"/>
        <v>0</v>
      </c>
      <c r="AB49" s="28">
        <f t="shared" si="26"/>
        <v>4109044.769072175</v>
      </c>
      <c r="AC49" s="28">
        <f t="shared" si="27"/>
        <v>143816.56691752613</v>
      </c>
      <c r="AD49" s="28">
        <f t="shared" si="28"/>
        <v>289724.1783239355</v>
      </c>
      <c r="AE49" s="28">
        <f t="shared" si="29"/>
        <v>15000000</v>
      </c>
      <c r="AF49" s="28">
        <f t="shared" si="30"/>
        <v>600000</v>
      </c>
      <c r="AG49" s="28">
        <f t="shared" si="31"/>
        <v>982633.3233381467</v>
      </c>
      <c r="AH49" s="28">
        <f t="shared" si="32"/>
        <v>0</v>
      </c>
      <c r="AI49" s="28">
        <f t="shared" si="33"/>
        <v>0</v>
      </c>
      <c r="AJ49" s="28">
        <f t="shared" si="34"/>
        <v>0</v>
      </c>
      <c r="AK49" s="28">
        <f t="shared" si="35"/>
        <v>0</v>
      </c>
      <c r="AL49" s="28">
        <f t="shared" si="36"/>
        <v>0</v>
      </c>
      <c r="AM49" s="28">
        <f t="shared" si="37"/>
        <v>0</v>
      </c>
      <c r="AN49" s="28">
        <f t="shared" si="38"/>
        <v>0</v>
      </c>
      <c r="AO49" s="28">
        <f t="shared" si="39"/>
        <v>0</v>
      </c>
      <c r="AP49" s="28">
        <f t="shared" si="40"/>
        <v>0</v>
      </c>
      <c r="AQ49" s="4">
        <f t="shared" si="41"/>
        <v>19109044.769072175</v>
      </c>
      <c r="AR49" s="24">
        <f t="shared" si="42"/>
        <v>743816.5669175261</v>
      </c>
      <c r="AS49" s="24">
        <f t="shared" si="43"/>
        <v>1272357.501662082</v>
      </c>
    </row>
    <row r="50" spans="2:45" ht="12.75">
      <c r="B50" s="56">
        <f t="shared" si="4"/>
        <v>521</v>
      </c>
      <c r="C50" s="23">
        <f t="shared" si="44"/>
        <v>521000000</v>
      </c>
      <c r="D50" s="24">
        <f t="shared" si="48"/>
        <v>1151289.3774750768</v>
      </c>
      <c r="E50" s="24">
        <f t="shared" si="49"/>
        <v>1170000</v>
      </c>
      <c r="F50" s="25">
        <f t="shared" si="5"/>
        <v>498999110.6286806</v>
      </c>
      <c r="G50" s="83">
        <f t="shared" si="47"/>
        <v>0</v>
      </c>
      <c r="H50" s="6">
        <f t="shared" si="6"/>
        <v>0.045</v>
      </c>
      <c r="I50" s="26">
        <f t="shared" si="7"/>
        <v>-0.12993385973604682</v>
      </c>
      <c r="J50" s="30">
        <f t="shared" si="8"/>
        <v>0.301330048929624</v>
      </c>
      <c r="K50" s="27">
        <f t="shared" si="9"/>
        <v>490000000</v>
      </c>
      <c r="L50" s="28">
        <f t="shared" si="10"/>
        <v>0</v>
      </c>
      <c r="M50" s="28">
        <f t="shared" si="11"/>
        <v>8999110.628680587</v>
      </c>
      <c r="N50" s="28">
        <f t="shared" si="12"/>
        <v>314968.87200382055</v>
      </c>
      <c r="O50" s="28">
        <f t="shared" si="13"/>
        <v>0</v>
      </c>
      <c r="P50" s="28">
        <f t="shared" si="14"/>
        <v>0</v>
      </c>
      <c r="Q50" s="28">
        <f t="shared" si="15"/>
        <v>0</v>
      </c>
      <c r="R50" s="28">
        <f t="shared" si="16"/>
        <v>0</v>
      </c>
      <c r="S50" s="28">
        <f t="shared" si="17"/>
        <v>0</v>
      </c>
      <c r="T50" s="28">
        <f t="shared" si="18"/>
        <v>0</v>
      </c>
      <c r="U50" s="28">
        <f t="shared" si="19"/>
        <v>0</v>
      </c>
      <c r="V50" s="28">
        <f t="shared" si="20"/>
        <v>0</v>
      </c>
      <c r="W50" s="4">
        <f t="shared" si="21"/>
        <v>498999110.6286806</v>
      </c>
      <c r="X50" s="24">
        <f t="shared" si="22"/>
        <v>314968.87200382055</v>
      </c>
      <c r="Y50" s="27">
        <f t="shared" si="23"/>
        <v>0</v>
      </c>
      <c r="Z50" s="28">
        <f t="shared" si="24"/>
        <v>0</v>
      </c>
      <c r="AA50" s="28">
        <f t="shared" si="25"/>
        <v>0</v>
      </c>
      <c r="AB50" s="28">
        <f t="shared" si="26"/>
        <v>6000889.371319413</v>
      </c>
      <c r="AC50" s="28">
        <f t="shared" si="27"/>
        <v>210031.12799617948</v>
      </c>
      <c r="AD50" s="28">
        <f t="shared" si="28"/>
        <v>423116.0379182075</v>
      </c>
      <c r="AE50" s="28">
        <f t="shared" si="29"/>
        <v>15000000</v>
      </c>
      <c r="AF50" s="28">
        <f t="shared" si="30"/>
        <v>600000</v>
      </c>
      <c r="AG50" s="28">
        <f t="shared" si="31"/>
        <v>982633.3233381467</v>
      </c>
      <c r="AH50" s="28">
        <f t="shared" si="32"/>
        <v>1000000</v>
      </c>
      <c r="AI50" s="28">
        <f t="shared" si="33"/>
        <v>45000</v>
      </c>
      <c r="AJ50" s="28">
        <f t="shared" si="34"/>
        <v>60508.88822254311</v>
      </c>
      <c r="AK50" s="28">
        <f t="shared" si="35"/>
        <v>0</v>
      </c>
      <c r="AL50" s="28">
        <f t="shared" si="36"/>
        <v>0</v>
      </c>
      <c r="AM50" s="28">
        <f t="shared" si="37"/>
        <v>0</v>
      </c>
      <c r="AN50" s="28">
        <f t="shared" si="38"/>
        <v>0</v>
      </c>
      <c r="AO50" s="28">
        <f t="shared" si="39"/>
        <v>0</v>
      </c>
      <c r="AP50" s="28">
        <f t="shared" si="40"/>
        <v>0</v>
      </c>
      <c r="AQ50" s="4">
        <f t="shared" si="41"/>
        <v>22000889.371319413</v>
      </c>
      <c r="AR50" s="24">
        <f t="shared" si="42"/>
        <v>855031.1279961795</v>
      </c>
      <c r="AS50" s="24">
        <f t="shared" si="43"/>
        <v>1466258.2494788973</v>
      </c>
    </row>
    <row r="51" spans="2:45" ht="12.75">
      <c r="B51" s="56">
        <f aca="true" t="shared" si="50" ref="B51:B82">C51/1000000</f>
        <v>522</v>
      </c>
      <c r="C51" s="23">
        <f t="shared" si="44"/>
        <v>522000000</v>
      </c>
      <c r="D51" s="24">
        <f t="shared" si="48"/>
        <v>1110744.8273358722</v>
      </c>
      <c r="E51" s="24">
        <f t="shared" si="49"/>
        <v>1215000</v>
      </c>
      <c r="F51" s="25">
        <f aca="true" t="shared" si="51" ref="F51:F82">C51*((($H$4-$K$4)/(J51-$K$4))^$D$11)</f>
        <v>499956882.4341099</v>
      </c>
      <c r="G51" s="83">
        <f t="shared" si="47"/>
        <v>0</v>
      </c>
      <c r="H51" s="6">
        <f aca="true" t="shared" si="52" ref="H51:H82">IF(C51&lt;$D$5,$F$4,IF(C51&lt;$D$6,$F$5,IF(C51&lt;$D$7,$F$6,IF(C51&lt;$D$8,$F$7,IF(C51&lt;$D$9,$F$8,$F$9)))))</f>
        <v>0.045</v>
      </c>
      <c r="I51" s="26">
        <f aca="true" t="shared" si="53" ref="I51:I82">-H51/$H$4</f>
        <v>-0.12993385973604682</v>
      </c>
      <c r="J51" s="30">
        <f aca="true" t="shared" si="54" ref="J51:J82">$H$4-H51</f>
        <v>0.301330048929624</v>
      </c>
      <c r="K51" s="27">
        <f aca="true" t="shared" si="55" ref="K51:K82">IF(F51&gt;$E$4,$E$4,F51)</f>
        <v>490000000</v>
      </c>
      <c r="L51" s="28">
        <f aca="true" t="shared" si="56" ref="L51:L82">K51*$F$4</f>
        <v>0</v>
      </c>
      <c r="M51" s="28">
        <f aca="true" t="shared" si="57" ref="M51:M82">IF(F51&lt;$D$5,0,IF(F51&gt;$E$5,($E$5-$E$4),((F51-$E$4))))</f>
        <v>9956882.434109926</v>
      </c>
      <c r="N51" s="28">
        <f aca="true" t="shared" si="58" ref="N51:N82">M51*$F$5</f>
        <v>348490.88519384747</v>
      </c>
      <c r="O51" s="28">
        <f aca="true" t="shared" si="59" ref="O51:O82">IF(F51&lt;$D$6,0,IF(F51&gt;$E$6,($E$6-$E$5),((F51-$E$5))))</f>
        <v>0</v>
      </c>
      <c r="P51" s="28">
        <f aca="true" t="shared" si="60" ref="P51:P82">O51*$F$6</f>
        <v>0</v>
      </c>
      <c r="Q51" s="28">
        <f aca="true" t="shared" si="61" ref="Q51:Q82">IF(F51&lt;$D$7,0,IF(F51&gt;$E$7,($E$7-$E$6),((F51-$E$6))))</f>
        <v>0</v>
      </c>
      <c r="R51" s="28">
        <f aca="true" t="shared" si="62" ref="R51:R82">Q51*$F$7</f>
        <v>0</v>
      </c>
      <c r="S51" s="28">
        <f aca="true" t="shared" si="63" ref="S51:S82">IF(F51&lt;$D$8,0,IF(F51&gt;$E$8,($E$8-$E$7),((F51-$E$7))))</f>
        <v>0</v>
      </c>
      <c r="T51" s="28">
        <f aca="true" t="shared" si="64" ref="T51:T82">S51*$F$8</f>
        <v>0</v>
      </c>
      <c r="U51" s="28">
        <f aca="true" t="shared" si="65" ref="U51:U82">IF(F51&lt;$D$9,0,IF(F51&gt;$E$9,($E$9-$E$8),((F51-$E$8))))</f>
        <v>0</v>
      </c>
      <c r="V51" s="28">
        <f aca="true" t="shared" si="66" ref="V51:V82">U51*$F$9</f>
        <v>0</v>
      </c>
      <c r="W51" s="4">
        <f aca="true" t="shared" si="67" ref="W51:W82">K51+M51+O51+Q51+S51+U51</f>
        <v>499956882.4341099</v>
      </c>
      <c r="X51" s="24">
        <f aca="true" t="shared" si="68" ref="X51:X82">L51+N51+P51+R51+T51+V51</f>
        <v>348490.88519384747</v>
      </c>
      <c r="Y51" s="27">
        <f aca="true" t="shared" si="69" ref="Y51:Y82">(IF(C51&gt;$E$4,$E$4,C51))-K51</f>
        <v>0</v>
      </c>
      <c r="Z51" s="28">
        <f aca="true" t="shared" si="70" ref="Z51:Z82">Y51*$F$4</f>
        <v>0</v>
      </c>
      <c r="AA51" s="28">
        <f aca="true" t="shared" si="71" ref="AA51:AA82">Y51*$N$4</f>
        <v>0</v>
      </c>
      <c r="AB51" s="28">
        <f aca="true" t="shared" si="72" ref="AB51:AB82">(IF(C51&lt;$D$5,0,IF(C51&gt;$E$5,($E$5-$E$4),((C51-$E$4)))))-M51</f>
        <v>5043117.565890074</v>
      </c>
      <c r="AC51" s="28">
        <f aca="true" t="shared" si="73" ref="AC51:AC82">AB51*$F$5</f>
        <v>176509.1148061526</v>
      </c>
      <c r="AD51" s="28">
        <f aca="true" t="shared" si="74" ref="AD51:AD82">AB51*$N$5</f>
        <v>355584.6127464869</v>
      </c>
      <c r="AE51" s="28">
        <f aca="true" t="shared" si="75" ref="AE51:AE82">(IF(C51&lt;$D$6,0,IF(C51&gt;$E$6,($E$6-$E$5),((C51-$E$5)))))-O51</f>
        <v>15000000</v>
      </c>
      <c r="AF51" s="28">
        <f aca="true" t="shared" si="76" ref="AF51:AF82">AE51*$F$6</f>
        <v>600000</v>
      </c>
      <c r="AG51" s="28">
        <f aca="true" t="shared" si="77" ref="AG51:AG82">AE51*$N$6</f>
        <v>982633.3233381467</v>
      </c>
      <c r="AH51" s="28">
        <f aca="true" t="shared" si="78" ref="AH51:AH82">(IF(C51&lt;$D$7,0,IF(C51&gt;$E$7,($E$7-$E$6),((C51-$E$6)))))-Q51</f>
        <v>2000000</v>
      </c>
      <c r="AI51" s="28">
        <f aca="true" t="shared" si="79" ref="AI51:AI82">AH51*$F$7</f>
        <v>90000</v>
      </c>
      <c r="AJ51" s="28">
        <f aca="true" t="shared" si="80" ref="AJ51:AJ82">AH51*$N$7</f>
        <v>121017.77644508622</v>
      </c>
      <c r="AK51" s="28">
        <f aca="true" t="shared" si="81" ref="AK51:AK82">(IF(C51&lt;$D$8,0,IF(C51&gt;$E$8,($E$8-$E$7),((C51-$E$7)))))-S51</f>
        <v>0</v>
      </c>
      <c r="AL51" s="28">
        <f aca="true" t="shared" si="82" ref="AL51:AL82">AK51*$F$8</f>
        <v>0</v>
      </c>
      <c r="AM51" s="28">
        <f aca="true" t="shared" si="83" ref="AM51:AM82">AK51*$N$8</f>
        <v>0</v>
      </c>
      <c r="AN51" s="28">
        <f aca="true" t="shared" si="84" ref="AN51:AN82">(IF(C51&lt;$D$9,0,IF(C51&gt;$E$9,($E$9-$E$8),((C51-$E$8)))))-U51</f>
        <v>0</v>
      </c>
      <c r="AO51" s="28">
        <f aca="true" t="shared" si="85" ref="AO51:AO82">AN51*$F$9</f>
        <v>0</v>
      </c>
      <c r="AP51" s="28">
        <f aca="true" t="shared" si="86" ref="AP51:AP82">AN51*$N$9</f>
        <v>0</v>
      </c>
      <c r="AQ51" s="4">
        <f aca="true" t="shared" si="87" ref="AQ51:AQ82">Y51+AB51+AE51+AH51+AK51+AN51</f>
        <v>22043117.565890074</v>
      </c>
      <c r="AR51" s="24">
        <f aca="true" t="shared" si="88" ref="AR51:AR82">Z51+AC51+AF51+AI51+AL51+AO51</f>
        <v>866509.1148061526</v>
      </c>
      <c r="AS51" s="24">
        <f aca="true" t="shared" si="89" ref="AS51:AS82">AA51+AD51+AG51+AJ51+AM51+AP51</f>
        <v>1459235.7125297198</v>
      </c>
    </row>
    <row r="52" spans="2:45" ht="12.75">
      <c r="B52" s="56">
        <f t="shared" si="50"/>
        <v>523</v>
      </c>
      <c r="C52" s="23">
        <f aca="true" t="shared" si="90" ref="C52:C83">C51+1000000</f>
        <v>523000000</v>
      </c>
      <c r="D52" s="24">
        <f t="shared" si="48"/>
        <v>1070200.277196668</v>
      </c>
      <c r="E52" s="24">
        <f t="shared" si="49"/>
        <v>1260000</v>
      </c>
      <c r="F52" s="25">
        <f t="shared" si="51"/>
        <v>500914654.23953927</v>
      </c>
      <c r="G52" s="83">
        <f t="shared" si="47"/>
        <v>0</v>
      </c>
      <c r="H52" s="6">
        <f t="shared" si="52"/>
        <v>0.045</v>
      </c>
      <c r="I52" s="26">
        <f t="shared" si="53"/>
        <v>-0.12993385973604682</v>
      </c>
      <c r="J52" s="30">
        <f t="shared" si="54"/>
        <v>0.301330048929624</v>
      </c>
      <c r="K52" s="27">
        <f t="shared" si="55"/>
        <v>490000000</v>
      </c>
      <c r="L52" s="28">
        <f t="shared" si="56"/>
        <v>0</v>
      </c>
      <c r="M52" s="28">
        <f t="shared" si="57"/>
        <v>10914654.239539266</v>
      </c>
      <c r="N52" s="28">
        <f t="shared" si="58"/>
        <v>382012.89838387433</v>
      </c>
      <c r="O52" s="28">
        <f t="shared" si="59"/>
        <v>0</v>
      </c>
      <c r="P52" s="28">
        <f t="shared" si="60"/>
        <v>0</v>
      </c>
      <c r="Q52" s="28">
        <f t="shared" si="61"/>
        <v>0</v>
      </c>
      <c r="R52" s="28">
        <f t="shared" si="62"/>
        <v>0</v>
      </c>
      <c r="S52" s="28">
        <f t="shared" si="63"/>
        <v>0</v>
      </c>
      <c r="T52" s="28">
        <f t="shared" si="64"/>
        <v>0</v>
      </c>
      <c r="U52" s="28">
        <f t="shared" si="65"/>
        <v>0</v>
      </c>
      <c r="V52" s="28">
        <f t="shared" si="66"/>
        <v>0</v>
      </c>
      <c r="W52" s="4">
        <f t="shared" si="67"/>
        <v>500914654.23953927</v>
      </c>
      <c r="X52" s="24">
        <f t="shared" si="68"/>
        <v>382012.89838387433</v>
      </c>
      <c r="Y52" s="27">
        <f t="shared" si="69"/>
        <v>0</v>
      </c>
      <c r="Z52" s="28">
        <f t="shared" si="70"/>
        <v>0</v>
      </c>
      <c r="AA52" s="28">
        <f t="shared" si="71"/>
        <v>0</v>
      </c>
      <c r="AB52" s="28">
        <f t="shared" si="72"/>
        <v>4085345.7604607344</v>
      </c>
      <c r="AC52" s="28">
        <f t="shared" si="73"/>
        <v>142987.10161612573</v>
      </c>
      <c r="AD52" s="28">
        <f t="shared" si="74"/>
        <v>288053.18757476634</v>
      </c>
      <c r="AE52" s="28">
        <f t="shared" si="75"/>
        <v>15000000</v>
      </c>
      <c r="AF52" s="28">
        <f t="shared" si="76"/>
        <v>600000</v>
      </c>
      <c r="AG52" s="28">
        <f t="shared" si="77"/>
        <v>982633.3233381467</v>
      </c>
      <c r="AH52" s="28">
        <f t="shared" si="78"/>
        <v>3000000</v>
      </c>
      <c r="AI52" s="28">
        <f t="shared" si="79"/>
        <v>135000</v>
      </c>
      <c r="AJ52" s="28">
        <f t="shared" si="80"/>
        <v>181526.66466762932</v>
      </c>
      <c r="AK52" s="28">
        <f t="shared" si="81"/>
        <v>0</v>
      </c>
      <c r="AL52" s="28">
        <f t="shared" si="82"/>
        <v>0</v>
      </c>
      <c r="AM52" s="28">
        <f t="shared" si="83"/>
        <v>0</v>
      </c>
      <c r="AN52" s="28">
        <f t="shared" si="84"/>
        <v>0</v>
      </c>
      <c r="AO52" s="28">
        <f t="shared" si="85"/>
        <v>0</v>
      </c>
      <c r="AP52" s="28">
        <f t="shared" si="86"/>
        <v>0</v>
      </c>
      <c r="AQ52" s="4">
        <f t="shared" si="87"/>
        <v>22085345.760460734</v>
      </c>
      <c r="AR52" s="24">
        <f t="shared" si="88"/>
        <v>877987.1016161258</v>
      </c>
      <c r="AS52" s="24">
        <f t="shared" si="89"/>
        <v>1452213.1755805423</v>
      </c>
    </row>
    <row r="53" spans="2:45" ht="12.75">
      <c r="B53" s="56">
        <f t="shared" si="50"/>
        <v>524</v>
      </c>
      <c r="C53" s="23">
        <f t="shared" si="90"/>
        <v>524000000</v>
      </c>
      <c r="D53" s="24">
        <f t="shared" si="48"/>
        <v>1029655.7270574636</v>
      </c>
      <c r="E53" s="24">
        <f t="shared" si="49"/>
        <v>1305000</v>
      </c>
      <c r="F53" s="25">
        <f t="shared" si="51"/>
        <v>501872426.0449686</v>
      </c>
      <c r="G53" s="83">
        <f t="shared" si="47"/>
        <v>0</v>
      </c>
      <c r="H53" s="6">
        <f t="shared" si="52"/>
        <v>0.045</v>
      </c>
      <c r="I53" s="26">
        <f t="shared" si="53"/>
        <v>-0.12993385973604682</v>
      </c>
      <c r="J53" s="30">
        <f t="shared" si="54"/>
        <v>0.301330048929624</v>
      </c>
      <c r="K53" s="27">
        <f t="shared" si="55"/>
        <v>490000000</v>
      </c>
      <c r="L53" s="28">
        <f t="shared" si="56"/>
        <v>0</v>
      </c>
      <c r="M53" s="28">
        <f t="shared" si="57"/>
        <v>11872426.044968605</v>
      </c>
      <c r="N53" s="28">
        <f t="shared" si="58"/>
        <v>415534.9115739012</v>
      </c>
      <c r="O53" s="28">
        <f t="shared" si="59"/>
        <v>0</v>
      </c>
      <c r="P53" s="28">
        <f t="shared" si="60"/>
        <v>0</v>
      </c>
      <c r="Q53" s="28">
        <f t="shared" si="61"/>
        <v>0</v>
      </c>
      <c r="R53" s="28">
        <f t="shared" si="62"/>
        <v>0</v>
      </c>
      <c r="S53" s="28">
        <f t="shared" si="63"/>
        <v>0</v>
      </c>
      <c r="T53" s="28">
        <f t="shared" si="64"/>
        <v>0</v>
      </c>
      <c r="U53" s="28">
        <f t="shared" si="65"/>
        <v>0</v>
      </c>
      <c r="V53" s="28">
        <f t="shared" si="66"/>
        <v>0</v>
      </c>
      <c r="W53" s="4">
        <f t="shared" si="67"/>
        <v>501872426.0449686</v>
      </c>
      <c r="X53" s="24">
        <f t="shared" si="68"/>
        <v>415534.9115739012</v>
      </c>
      <c r="Y53" s="27">
        <f t="shared" si="69"/>
        <v>0</v>
      </c>
      <c r="Z53" s="28">
        <f t="shared" si="70"/>
        <v>0</v>
      </c>
      <c r="AA53" s="28">
        <f t="shared" si="71"/>
        <v>0</v>
      </c>
      <c r="AB53" s="28">
        <f t="shared" si="72"/>
        <v>3127573.955031395</v>
      </c>
      <c r="AC53" s="28">
        <f t="shared" si="73"/>
        <v>109465.08842609884</v>
      </c>
      <c r="AD53" s="28">
        <f t="shared" si="74"/>
        <v>220521.76240304572</v>
      </c>
      <c r="AE53" s="28">
        <f t="shared" si="75"/>
        <v>15000000</v>
      </c>
      <c r="AF53" s="28">
        <f t="shared" si="76"/>
        <v>600000</v>
      </c>
      <c r="AG53" s="28">
        <f t="shared" si="77"/>
        <v>982633.3233381467</v>
      </c>
      <c r="AH53" s="28">
        <f t="shared" si="78"/>
        <v>4000000</v>
      </c>
      <c r="AI53" s="28">
        <f t="shared" si="79"/>
        <v>180000</v>
      </c>
      <c r="AJ53" s="28">
        <f t="shared" si="80"/>
        <v>242035.55289017243</v>
      </c>
      <c r="AK53" s="28">
        <f t="shared" si="81"/>
        <v>0</v>
      </c>
      <c r="AL53" s="28">
        <f t="shared" si="82"/>
        <v>0</v>
      </c>
      <c r="AM53" s="28">
        <f t="shared" si="83"/>
        <v>0</v>
      </c>
      <c r="AN53" s="28">
        <f t="shared" si="84"/>
        <v>0</v>
      </c>
      <c r="AO53" s="28">
        <f t="shared" si="85"/>
        <v>0</v>
      </c>
      <c r="AP53" s="28">
        <f t="shared" si="86"/>
        <v>0</v>
      </c>
      <c r="AQ53" s="4">
        <f t="shared" si="87"/>
        <v>22127573.955031395</v>
      </c>
      <c r="AR53" s="24">
        <f t="shared" si="88"/>
        <v>889465.0884260988</v>
      </c>
      <c r="AS53" s="24">
        <f t="shared" si="89"/>
        <v>1445190.6386313648</v>
      </c>
    </row>
    <row r="54" spans="2:45" ht="12.75">
      <c r="B54" s="56">
        <f t="shared" si="50"/>
        <v>525</v>
      </c>
      <c r="C54" s="23">
        <f t="shared" si="90"/>
        <v>525000000</v>
      </c>
      <c r="D54" s="24">
        <f t="shared" si="48"/>
        <v>989111.1769182591</v>
      </c>
      <c r="E54" s="24">
        <f t="shared" si="49"/>
        <v>1350000</v>
      </c>
      <c r="F54" s="25">
        <f t="shared" si="51"/>
        <v>502830197.85039794</v>
      </c>
      <c r="G54" s="83">
        <f t="shared" si="47"/>
        <v>0</v>
      </c>
      <c r="H54" s="6">
        <f t="shared" si="52"/>
        <v>0.045</v>
      </c>
      <c r="I54" s="26">
        <f t="shared" si="53"/>
        <v>-0.12993385973604682</v>
      </c>
      <c r="J54" s="30">
        <f t="shared" si="54"/>
        <v>0.301330048929624</v>
      </c>
      <c r="K54" s="27">
        <f t="shared" si="55"/>
        <v>490000000</v>
      </c>
      <c r="L54" s="28">
        <f t="shared" si="56"/>
        <v>0</v>
      </c>
      <c r="M54" s="28">
        <f t="shared" si="57"/>
        <v>12830197.850397944</v>
      </c>
      <c r="N54" s="28">
        <f t="shared" si="58"/>
        <v>449056.9247639281</v>
      </c>
      <c r="O54" s="28">
        <f t="shared" si="59"/>
        <v>0</v>
      </c>
      <c r="P54" s="28">
        <f t="shared" si="60"/>
        <v>0</v>
      </c>
      <c r="Q54" s="28">
        <f t="shared" si="61"/>
        <v>0</v>
      </c>
      <c r="R54" s="28">
        <f t="shared" si="62"/>
        <v>0</v>
      </c>
      <c r="S54" s="28">
        <f t="shared" si="63"/>
        <v>0</v>
      </c>
      <c r="T54" s="28">
        <f t="shared" si="64"/>
        <v>0</v>
      </c>
      <c r="U54" s="28">
        <f t="shared" si="65"/>
        <v>0</v>
      </c>
      <c r="V54" s="28">
        <f t="shared" si="66"/>
        <v>0</v>
      </c>
      <c r="W54" s="4">
        <f t="shared" si="67"/>
        <v>502830197.85039794</v>
      </c>
      <c r="X54" s="24">
        <f t="shared" si="68"/>
        <v>449056.9247639281</v>
      </c>
      <c r="Y54" s="27">
        <f t="shared" si="69"/>
        <v>0</v>
      </c>
      <c r="Z54" s="28">
        <f t="shared" si="70"/>
        <v>0</v>
      </c>
      <c r="AA54" s="28">
        <f t="shared" si="71"/>
        <v>0</v>
      </c>
      <c r="AB54" s="28">
        <f t="shared" si="72"/>
        <v>2169802.1496020555</v>
      </c>
      <c r="AC54" s="28">
        <f t="shared" si="73"/>
        <v>75943.07523607195</v>
      </c>
      <c r="AD54" s="28">
        <f t="shared" si="74"/>
        <v>152990.3372313251</v>
      </c>
      <c r="AE54" s="28">
        <f t="shared" si="75"/>
        <v>15000000</v>
      </c>
      <c r="AF54" s="28">
        <f t="shared" si="76"/>
        <v>600000</v>
      </c>
      <c r="AG54" s="28">
        <f t="shared" si="77"/>
        <v>982633.3233381467</v>
      </c>
      <c r="AH54" s="28">
        <f t="shared" si="78"/>
        <v>5000000</v>
      </c>
      <c r="AI54" s="28">
        <f t="shared" si="79"/>
        <v>225000</v>
      </c>
      <c r="AJ54" s="28">
        <f t="shared" si="80"/>
        <v>302544.4411127155</v>
      </c>
      <c r="AK54" s="28">
        <f t="shared" si="81"/>
        <v>0</v>
      </c>
      <c r="AL54" s="28">
        <f t="shared" si="82"/>
        <v>0</v>
      </c>
      <c r="AM54" s="28">
        <f t="shared" si="83"/>
        <v>0</v>
      </c>
      <c r="AN54" s="28">
        <f t="shared" si="84"/>
        <v>0</v>
      </c>
      <c r="AO54" s="28">
        <f t="shared" si="85"/>
        <v>0</v>
      </c>
      <c r="AP54" s="28">
        <f t="shared" si="86"/>
        <v>0</v>
      </c>
      <c r="AQ54" s="4">
        <f t="shared" si="87"/>
        <v>22169802.149602056</v>
      </c>
      <c r="AR54" s="24">
        <f t="shared" si="88"/>
        <v>900943.075236072</v>
      </c>
      <c r="AS54" s="24">
        <f t="shared" si="89"/>
        <v>1438168.1016821873</v>
      </c>
    </row>
    <row r="55" spans="2:45" ht="12.75">
      <c r="B55" s="56">
        <f t="shared" si="50"/>
        <v>526</v>
      </c>
      <c r="C55" s="23">
        <f t="shared" si="90"/>
        <v>526000000</v>
      </c>
      <c r="D55" s="24">
        <f t="shared" si="48"/>
        <v>948566.6267790548</v>
      </c>
      <c r="E55" s="24">
        <f t="shared" si="49"/>
        <v>1395000</v>
      </c>
      <c r="F55" s="25">
        <f t="shared" si="51"/>
        <v>503787969.6558273</v>
      </c>
      <c r="G55" s="83">
        <f t="shared" si="47"/>
        <v>0</v>
      </c>
      <c r="H55" s="6">
        <f t="shared" si="52"/>
        <v>0.045</v>
      </c>
      <c r="I55" s="26">
        <f t="shared" si="53"/>
        <v>-0.12993385973604682</v>
      </c>
      <c r="J55" s="30">
        <f t="shared" si="54"/>
        <v>0.301330048929624</v>
      </c>
      <c r="K55" s="27">
        <f t="shared" si="55"/>
        <v>490000000</v>
      </c>
      <c r="L55" s="28">
        <f t="shared" si="56"/>
        <v>0</v>
      </c>
      <c r="M55" s="28">
        <f t="shared" si="57"/>
        <v>13787969.655827284</v>
      </c>
      <c r="N55" s="28">
        <f t="shared" si="58"/>
        <v>482578.93795395497</v>
      </c>
      <c r="O55" s="28">
        <f t="shared" si="59"/>
        <v>0</v>
      </c>
      <c r="P55" s="28">
        <f t="shared" si="60"/>
        <v>0</v>
      </c>
      <c r="Q55" s="28">
        <f t="shared" si="61"/>
        <v>0</v>
      </c>
      <c r="R55" s="28">
        <f t="shared" si="62"/>
        <v>0</v>
      </c>
      <c r="S55" s="28">
        <f t="shared" si="63"/>
        <v>0</v>
      </c>
      <c r="T55" s="28">
        <f t="shared" si="64"/>
        <v>0</v>
      </c>
      <c r="U55" s="28">
        <f t="shared" si="65"/>
        <v>0</v>
      </c>
      <c r="V55" s="28">
        <f t="shared" si="66"/>
        <v>0</v>
      </c>
      <c r="W55" s="4">
        <f t="shared" si="67"/>
        <v>503787969.6558273</v>
      </c>
      <c r="X55" s="24">
        <f t="shared" si="68"/>
        <v>482578.93795395497</v>
      </c>
      <c r="Y55" s="27">
        <f t="shared" si="69"/>
        <v>0</v>
      </c>
      <c r="Z55" s="28">
        <f t="shared" si="70"/>
        <v>0</v>
      </c>
      <c r="AA55" s="28">
        <f t="shared" si="71"/>
        <v>0</v>
      </c>
      <c r="AB55" s="28">
        <f t="shared" si="72"/>
        <v>1212030.3441727161</v>
      </c>
      <c r="AC55" s="28">
        <f t="shared" si="73"/>
        <v>42421.06204604507</v>
      </c>
      <c r="AD55" s="28">
        <f t="shared" si="74"/>
        <v>85458.9120596045</v>
      </c>
      <c r="AE55" s="28">
        <f t="shared" si="75"/>
        <v>15000000</v>
      </c>
      <c r="AF55" s="28">
        <f t="shared" si="76"/>
        <v>600000</v>
      </c>
      <c r="AG55" s="28">
        <f t="shared" si="77"/>
        <v>982633.3233381467</v>
      </c>
      <c r="AH55" s="28">
        <f t="shared" si="78"/>
        <v>6000000</v>
      </c>
      <c r="AI55" s="28">
        <f t="shared" si="79"/>
        <v>270000</v>
      </c>
      <c r="AJ55" s="28">
        <f t="shared" si="80"/>
        <v>363053.32933525863</v>
      </c>
      <c r="AK55" s="28">
        <f t="shared" si="81"/>
        <v>0</v>
      </c>
      <c r="AL55" s="28">
        <f t="shared" si="82"/>
        <v>0</v>
      </c>
      <c r="AM55" s="28">
        <f t="shared" si="83"/>
        <v>0</v>
      </c>
      <c r="AN55" s="28">
        <f t="shared" si="84"/>
        <v>0</v>
      </c>
      <c r="AO55" s="28">
        <f t="shared" si="85"/>
        <v>0</v>
      </c>
      <c r="AP55" s="28">
        <f t="shared" si="86"/>
        <v>0</v>
      </c>
      <c r="AQ55" s="4">
        <f t="shared" si="87"/>
        <v>22212030.344172716</v>
      </c>
      <c r="AR55" s="24">
        <f t="shared" si="88"/>
        <v>912421.0620460451</v>
      </c>
      <c r="AS55" s="24">
        <f t="shared" si="89"/>
        <v>1431145.5647330098</v>
      </c>
    </row>
    <row r="56" spans="2:45" ht="12.75">
      <c r="B56" s="56">
        <f t="shared" si="50"/>
        <v>527</v>
      </c>
      <c r="C56" s="23">
        <f t="shared" si="90"/>
        <v>527000000</v>
      </c>
      <c r="D56" s="24">
        <f t="shared" si="48"/>
        <v>908022.0766398567</v>
      </c>
      <c r="E56" s="24">
        <f t="shared" si="49"/>
        <v>1440000</v>
      </c>
      <c r="F56" s="25">
        <f t="shared" si="51"/>
        <v>504745741.46125656</v>
      </c>
      <c r="G56" s="83">
        <f t="shared" si="47"/>
        <v>0</v>
      </c>
      <c r="H56" s="6">
        <f t="shared" si="52"/>
        <v>0.045</v>
      </c>
      <c r="I56" s="26">
        <f t="shared" si="53"/>
        <v>-0.12993385973604682</v>
      </c>
      <c r="J56" s="30">
        <f t="shared" si="54"/>
        <v>0.301330048929624</v>
      </c>
      <c r="K56" s="27">
        <f t="shared" si="55"/>
        <v>490000000</v>
      </c>
      <c r="L56" s="28">
        <f t="shared" si="56"/>
        <v>0</v>
      </c>
      <c r="M56" s="28">
        <f t="shared" si="57"/>
        <v>14745741.461256564</v>
      </c>
      <c r="N56" s="28">
        <f t="shared" si="58"/>
        <v>516100.9511439798</v>
      </c>
      <c r="O56" s="28">
        <f t="shared" si="59"/>
        <v>0</v>
      </c>
      <c r="P56" s="28">
        <f t="shared" si="60"/>
        <v>0</v>
      </c>
      <c r="Q56" s="28">
        <f t="shared" si="61"/>
        <v>0</v>
      </c>
      <c r="R56" s="28">
        <f t="shared" si="62"/>
        <v>0</v>
      </c>
      <c r="S56" s="28">
        <f t="shared" si="63"/>
        <v>0</v>
      </c>
      <c r="T56" s="28">
        <f t="shared" si="64"/>
        <v>0</v>
      </c>
      <c r="U56" s="28">
        <f t="shared" si="65"/>
        <v>0</v>
      </c>
      <c r="V56" s="28">
        <f t="shared" si="66"/>
        <v>0</v>
      </c>
      <c r="W56" s="4">
        <f t="shared" si="67"/>
        <v>504745741.46125656</v>
      </c>
      <c r="X56" s="24">
        <f t="shared" si="68"/>
        <v>516100.9511439798</v>
      </c>
      <c r="Y56" s="27">
        <f t="shared" si="69"/>
        <v>0</v>
      </c>
      <c r="Z56" s="28">
        <f t="shared" si="70"/>
        <v>0</v>
      </c>
      <c r="AA56" s="28">
        <f t="shared" si="71"/>
        <v>0</v>
      </c>
      <c r="AB56" s="28">
        <f t="shared" si="72"/>
        <v>254258.53874343634</v>
      </c>
      <c r="AC56" s="28">
        <f t="shared" si="73"/>
        <v>8899.048856020272</v>
      </c>
      <c r="AD56" s="28">
        <f t="shared" si="74"/>
        <v>17927.4868878881</v>
      </c>
      <c r="AE56" s="28">
        <f t="shared" si="75"/>
        <v>15000000</v>
      </c>
      <c r="AF56" s="28">
        <f t="shared" si="76"/>
        <v>600000</v>
      </c>
      <c r="AG56" s="28">
        <f t="shared" si="77"/>
        <v>982633.3233381467</v>
      </c>
      <c r="AH56" s="28">
        <f t="shared" si="78"/>
        <v>7000000</v>
      </c>
      <c r="AI56" s="28">
        <f t="shared" si="79"/>
        <v>315000</v>
      </c>
      <c r="AJ56" s="28">
        <f t="shared" si="80"/>
        <v>423562.21755780175</v>
      </c>
      <c r="AK56" s="28">
        <f t="shared" si="81"/>
        <v>0</v>
      </c>
      <c r="AL56" s="28">
        <f t="shared" si="82"/>
        <v>0</v>
      </c>
      <c r="AM56" s="28">
        <f t="shared" si="83"/>
        <v>0</v>
      </c>
      <c r="AN56" s="28">
        <f t="shared" si="84"/>
        <v>0</v>
      </c>
      <c r="AO56" s="28">
        <f t="shared" si="85"/>
        <v>0</v>
      </c>
      <c r="AP56" s="28">
        <f t="shared" si="86"/>
        <v>0</v>
      </c>
      <c r="AQ56" s="4">
        <f t="shared" si="87"/>
        <v>22254258.538743436</v>
      </c>
      <c r="AR56" s="24">
        <f t="shared" si="88"/>
        <v>923899.0488560203</v>
      </c>
      <c r="AS56" s="24">
        <f t="shared" si="89"/>
        <v>1424123.0277838365</v>
      </c>
    </row>
    <row r="57" spans="2:45" ht="12.75">
      <c r="B57" s="56">
        <f t="shared" si="50"/>
        <v>528</v>
      </c>
      <c r="C57" s="23">
        <f t="shared" si="90"/>
        <v>528000000</v>
      </c>
      <c r="D57" s="24">
        <f t="shared" si="48"/>
        <v>867477.5265006525</v>
      </c>
      <c r="E57" s="24">
        <f t="shared" si="49"/>
        <v>1485000</v>
      </c>
      <c r="F57" s="25">
        <f t="shared" si="51"/>
        <v>505703513.2666859</v>
      </c>
      <c r="G57" s="83">
        <f t="shared" si="47"/>
        <v>0</v>
      </c>
      <c r="H57" s="6">
        <f t="shared" si="52"/>
        <v>0.045</v>
      </c>
      <c r="I57" s="26">
        <f t="shared" si="53"/>
        <v>-0.12993385973604682</v>
      </c>
      <c r="J57" s="30">
        <f t="shared" si="54"/>
        <v>0.301330048929624</v>
      </c>
      <c r="K57" s="27">
        <f t="shared" si="55"/>
        <v>490000000</v>
      </c>
      <c r="L57" s="28">
        <f t="shared" si="56"/>
        <v>0</v>
      </c>
      <c r="M57" s="28">
        <f t="shared" si="57"/>
        <v>15000000</v>
      </c>
      <c r="N57" s="28">
        <f t="shared" si="58"/>
        <v>525000</v>
      </c>
      <c r="O57" s="28">
        <f t="shared" si="59"/>
        <v>703513.2666859031</v>
      </c>
      <c r="P57" s="28">
        <f t="shared" si="60"/>
        <v>28140.530667436124</v>
      </c>
      <c r="Q57" s="28">
        <f t="shared" si="61"/>
        <v>0</v>
      </c>
      <c r="R57" s="28">
        <f t="shared" si="62"/>
        <v>0</v>
      </c>
      <c r="S57" s="28">
        <f t="shared" si="63"/>
        <v>0</v>
      </c>
      <c r="T57" s="28">
        <f t="shared" si="64"/>
        <v>0</v>
      </c>
      <c r="U57" s="28">
        <f t="shared" si="65"/>
        <v>0</v>
      </c>
      <c r="V57" s="28">
        <f t="shared" si="66"/>
        <v>0</v>
      </c>
      <c r="W57" s="4">
        <f t="shared" si="67"/>
        <v>505703513.2666859</v>
      </c>
      <c r="X57" s="24">
        <f t="shared" si="68"/>
        <v>553140.5306674361</v>
      </c>
      <c r="Y57" s="27">
        <f t="shared" si="69"/>
        <v>0</v>
      </c>
      <c r="Z57" s="28">
        <f t="shared" si="70"/>
        <v>0</v>
      </c>
      <c r="AA57" s="28">
        <f t="shared" si="71"/>
        <v>0</v>
      </c>
      <c r="AB57" s="28">
        <f t="shared" si="72"/>
        <v>0</v>
      </c>
      <c r="AC57" s="28">
        <f t="shared" si="73"/>
        <v>0</v>
      </c>
      <c r="AD57" s="28">
        <f t="shared" si="74"/>
        <v>0</v>
      </c>
      <c r="AE57" s="28">
        <f t="shared" si="75"/>
        <v>14296486.733314097</v>
      </c>
      <c r="AF57" s="28">
        <f t="shared" si="76"/>
        <v>571859.4693325639</v>
      </c>
      <c r="AG57" s="28">
        <f t="shared" si="77"/>
        <v>936546.9513877437</v>
      </c>
      <c r="AH57" s="28">
        <f t="shared" si="78"/>
        <v>8000000</v>
      </c>
      <c r="AI57" s="28">
        <f t="shared" si="79"/>
        <v>360000</v>
      </c>
      <c r="AJ57" s="28">
        <f t="shared" si="80"/>
        <v>484071.10578034486</v>
      </c>
      <c r="AK57" s="28">
        <f t="shared" si="81"/>
        <v>0</v>
      </c>
      <c r="AL57" s="28">
        <f t="shared" si="82"/>
        <v>0</v>
      </c>
      <c r="AM57" s="28">
        <f t="shared" si="83"/>
        <v>0</v>
      </c>
      <c r="AN57" s="28">
        <f t="shared" si="84"/>
        <v>0</v>
      </c>
      <c r="AO57" s="28">
        <f t="shared" si="85"/>
        <v>0</v>
      </c>
      <c r="AP57" s="28">
        <f t="shared" si="86"/>
        <v>0</v>
      </c>
      <c r="AQ57" s="4">
        <f t="shared" si="87"/>
        <v>22296486.733314097</v>
      </c>
      <c r="AR57" s="24">
        <f t="shared" si="88"/>
        <v>931859.4693325639</v>
      </c>
      <c r="AS57" s="24">
        <f t="shared" si="89"/>
        <v>1420618.0571680886</v>
      </c>
    </row>
    <row r="58" spans="2:45" ht="12.75">
      <c r="B58" s="56">
        <f t="shared" si="50"/>
        <v>529</v>
      </c>
      <c r="C58" s="23">
        <f t="shared" si="90"/>
        <v>529000000</v>
      </c>
      <c r="D58" s="24">
        <f t="shared" si="48"/>
        <v>826932.976361448</v>
      </c>
      <c r="E58" s="24">
        <f t="shared" si="49"/>
        <v>1530000</v>
      </c>
      <c r="F58" s="25">
        <f t="shared" si="51"/>
        <v>506661285.07211524</v>
      </c>
      <c r="G58" s="83">
        <f t="shared" si="47"/>
        <v>0</v>
      </c>
      <c r="H58" s="6">
        <f t="shared" si="52"/>
        <v>0.045</v>
      </c>
      <c r="I58" s="26">
        <f t="shared" si="53"/>
        <v>-0.12993385973604682</v>
      </c>
      <c r="J58" s="30">
        <f t="shared" si="54"/>
        <v>0.301330048929624</v>
      </c>
      <c r="K58" s="27">
        <f t="shared" si="55"/>
        <v>490000000</v>
      </c>
      <c r="L58" s="28">
        <f t="shared" si="56"/>
        <v>0</v>
      </c>
      <c r="M58" s="28">
        <f t="shared" si="57"/>
        <v>15000000</v>
      </c>
      <c r="N58" s="28">
        <f t="shared" si="58"/>
        <v>525000</v>
      </c>
      <c r="O58" s="28">
        <f t="shared" si="59"/>
        <v>1661285.0721152425</v>
      </c>
      <c r="P58" s="28">
        <f t="shared" si="60"/>
        <v>66451.4028846097</v>
      </c>
      <c r="Q58" s="28">
        <f t="shared" si="61"/>
        <v>0</v>
      </c>
      <c r="R58" s="28">
        <f t="shared" si="62"/>
        <v>0</v>
      </c>
      <c r="S58" s="28">
        <f t="shared" si="63"/>
        <v>0</v>
      </c>
      <c r="T58" s="28">
        <f t="shared" si="64"/>
        <v>0</v>
      </c>
      <c r="U58" s="28">
        <f t="shared" si="65"/>
        <v>0</v>
      </c>
      <c r="V58" s="28">
        <f t="shared" si="66"/>
        <v>0</v>
      </c>
      <c r="W58" s="4">
        <f t="shared" si="67"/>
        <v>506661285.07211524</v>
      </c>
      <c r="X58" s="24">
        <f t="shared" si="68"/>
        <v>591451.4028846098</v>
      </c>
      <c r="Y58" s="27">
        <f t="shared" si="69"/>
        <v>0</v>
      </c>
      <c r="Z58" s="28">
        <f t="shared" si="70"/>
        <v>0</v>
      </c>
      <c r="AA58" s="28">
        <f t="shared" si="71"/>
        <v>0</v>
      </c>
      <c r="AB58" s="28">
        <f t="shared" si="72"/>
        <v>0</v>
      </c>
      <c r="AC58" s="28">
        <f t="shared" si="73"/>
        <v>0</v>
      </c>
      <c r="AD58" s="28">
        <f t="shared" si="74"/>
        <v>0</v>
      </c>
      <c r="AE58" s="28">
        <f t="shared" si="75"/>
        <v>13338714.927884758</v>
      </c>
      <c r="AF58" s="28">
        <f t="shared" si="76"/>
        <v>533548.5971153904</v>
      </c>
      <c r="AG58" s="28">
        <f t="shared" si="77"/>
        <v>873804.3852431697</v>
      </c>
      <c r="AH58" s="28">
        <f t="shared" si="78"/>
        <v>9000000</v>
      </c>
      <c r="AI58" s="28">
        <f t="shared" si="79"/>
        <v>405000</v>
      </c>
      <c r="AJ58" s="28">
        <f t="shared" si="80"/>
        <v>544579.994002888</v>
      </c>
      <c r="AK58" s="28">
        <f t="shared" si="81"/>
        <v>0</v>
      </c>
      <c r="AL58" s="28">
        <f t="shared" si="82"/>
        <v>0</v>
      </c>
      <c r="AM58" s="28">
        <f t="shared" si="83"/>
        <v>0</v>
      </c>
      <c r="AN58" s="28">
        <f t="shared" si="84"/>
        <v>0</v>
      </c>
      <c r="AO58" s="28">
        <f t="shared" si="85"/>
        <v>0</v>
      </c>
      <c r="AP58" s="28">
        <f t="shared" si="86"/>
        <v>0</v>
      </c>
      <c r="AQ58" s="4">
        <f t="shared" si="87"/>
        <v>22338714.927884758</v>
      </c>
      <c r="AR58" s="24">
        <f t="shared" si="88"/>
        <v>938548.5971153904</v>
      </c>
      <c r="AS58" s="24">
        <f t="shared" si="89"/>
        <v>1418384.3792460577</v>
      </c>
    </row>
    <row r="59" spans="2:45" ht="12.75">
      <c r="B59" s="56">
        <f t="shared" si="50"/>
        <v>530</v>
      </c>
      <c r="C59" s="23">
        <f t="shared" si="90"/>
        <v>530000000</v>
      </c>
      <c r="D59" s="24">
        <f t="shared" si="48"/>
        <v>786388.4262222438</v>
      </c>
      <c r="E59" s="24">
        <f t="shared" si="49"/>
        <v>1575000</v>
      </c>
      <c r="F59" s="25">
        <f t="shared" si="51"/>
        <v>507619056.8775446</v>
      </c>
      <c r="G59" s="83">
        <f t="shared" si="47"/>
        <v>0</v>
      </c>
      <c r="H59" s="6">
        <f t="shared" si="52"/>
        <v>0.045</v>
      </c>
      <c r="I59" s="26">
        <f t="shared" si="53"/>
        <v>-0.12993385973604682</v>
      </c>
      <c r="J59" s="30">
        <f t="shared" si="54"/>
        <v>0.301330048929624</v>
      </c>
      <c r="K59" s="27">
        <f t="shared" si="55"/>
        <v>490000000</v>
      </c>
      <c r="L59" s="28">
        <f t="shared" si="56"/>
        <v>0</v>
      </c>
      <c r="M59" s="28">
        <f t="shared" si="57"/>
        <v>15000000</v>
      </c>
      <c r="N59" s="28">
        <f t="shared" si="58"/>
        <v>525000</v>
      </c>
      <c r="O59" s="28">
        <f t="shared" si="59"/>
        <v>2619056.877544582</v>
      </c>
      <c r="P59" s="28">
        <f t="shared" si="60"/>
        <v>104762.27510178328</v>
      </c>
      <c r="Q59" s="28">
        <f t="shared" si="61"/>
        <v>0</v>
      </c>
      <c r="R59" s="28">
        <f t="shared" si="62"/>
        <v>0</v>
      </c>
      <c r="S59" s="28">
        <f t="shared" si="63"/>
        <v>0</v>
      </c>
      <c r="T59" s="28">
        <f t="shared" si="64"/>
        <v>0</v>
      </c>
      <c r="U59" s="28">
        <f t="shared" si="65"/>
        <v>0</v>
      </c>
      <c r="V59" s="28">
        <f t="shared" si="66"/>
        <v>0</v>
      </c>
      <c r="W59" s="4">
        <f t="shared" si="67"/>
        <v>507619056.8775446</v>
      </c>
      <c r="X59" s="24">
        <f t="shared" si="68"/>
        <v>629762.2751017832</v>
      </c>
      <c r="Y59" s="27">
        <f t="shared" si="69"/>
        <v>0</v>
      </c>
      <c r="Z59" s="28">
        <f t="shared" si="70"/>
        <v>0</v>
      </c>
      <c r="AA59" s="28">
        <f t="shared" si="71"/>
        <v>0</v>
      </c>
      <c r="AB59" s="28">
        <f t="shared" si="72"/>
        <v>0</v>
      </c>
      <c r="AC59" s="28">
        <f t="shared" si="73"/>
        <v>0</v>
      </c>
      <c r="AD59" s="28">
        <f t="shared" si="74"/>
        <v>0</v>
      </c>
      <c r="AE59" s="28">
        <f t="shared" si="75"/>
        <v>12380943.122455418</v>
      </c>
      <c r="AF59" s="28">
        <f t="shared" si="76"/>
        <v>495237.7248982167</v>
      </c>
      <c r="AG59" s="28">
        <f t="shared" si="77"/>
        <v>811061.8190985959</v>
      </c>
      <c r="AH59" s="28">
        <f t="shared" si="78"/>
        <v>10000000</v>
      </c>
      <c r="AI59" s="28">
        <f t="shared" si="79"/>
        <v>450000</v>
      </c>
      <c r="AJ59" s="28">
        <f t="shared" si="80"/>
        <v>605088.882225431</v>
      </c>
      <c r="AK59" s="28">
        <f t="shared" si="81"/>
        <v>0</v>
      </c>
      <c r="AL59" s="28">
        <f t="shared" si="82"/>
        <v>0</v>
      </c>
      <c r="AM59" s="28">
        <f t="shared" si="83"/>
        <v>0</v>
      </c>
      <c r="AN59" s="28">
        <f t="shared" si="84"/>
        <v>0</v>
      </c>
      <c r="AO59" s="28">
        <f t="shared" si="85"/>
        <v>0</v>
      </c>
      <c r="AP59" s="28">
        <f t="shared" si="86"/>
        <v>0</v>
      </c>
      <c r="AQ59" s="4">
        <f t="shared" si="87"/>
        <v>22380943.122455418</v>
      </c>
      <c r="AR59" s="24">
        <f t="shared" si="88"/>
        <v>945237.7248982168</v>
      </c>
      <c r="AS59" s="24">
        <f t="shared" si="89"/>
        <v>1416150.701324027</v>
      </c>
    </row>
    <row r="60" spans="2:45" ht="12.75">
      <c r="B60" s="56">
        <f t="shared" si="50"/>
        <v>531</v>
      </c>
      <c r="C60" s="23">
        <f t="shared" si="90"/>
        <v>531000000</v>
      </c>
      <c r="D60" s="24">
        <f t="shared" si="48"/>
        <v>745843.8760830392</v>
      </c>
      <c r="E60" s="24">
        <f t="shared" si="49"/>
        <v>1620000</v>
      </c>
      <c r="F60" s="25">
        <f t="shared" si="51"/>
        <v>508576828.6829739</v>
      </c>
      <c r="G60" s="83">
        <f t="shared" si="47"/>
        <v>0</v>
      </c>
      <c r="H60" s="6">
        <f t="shared" si="52"/>
        <v>0.045</v>
      </c>
      <c r="I60" s="26">
        <f t="shared" si="53"/>
        <v>-0.12993385973604682</v>
      </c>
      <c r="J60" s="30">
        <f t="shared" si="54"/>
        <v>0.301330048929624</v>
      </c>
      <c r="K60" s="27">
        <f t="shared" si="55"/>
        <v>490000000</v>
      </c>
      <c r="L60" s="28">
        <f t="shared" si="56"/>
        <v>0</v>
      </c>
      <c r="M60" s="28">
        <f t="shared" si="57"/>
        <v>15000000</v>
      </c>
      <c r="N60" s="28">
        <f t="shared" si="58"/>
        <v>525000</v>
      </c>
      <c r="O60" s="28">
        <f t="shared" si="59"/>
        <v>3576828.6829739213</v>
      </c>
      <c r="P60" s="28">
        <f t="shared" si="60"/>
        <v>143073.14731895685</v>
      </c>
      <c r="Q60" s="28">
        <f t="shared" si="61"/>
        <v>0</v>
      </c>
      <c r="R60" s="28">
        <f t="shared" si="62"/>
        <v>0</v>
      </c>
      <c r="S60" s="28">
        <f t="shared" si="63"/>
        <v>0</v>
      </c>
      <c r="T60" s="28">
        <f t="shared" si="64"/>
        <v>0</v>
      </c>
      <c r="U60" s="28">
        <f t="shared" si="65"/>
        <v>0</v>
      </c>
      <c r="V60" s="28">
        <f t="shared" si="66"/>
        <v>0</v>
      </c>
      <c r="W60" s="4">
        <f t="shared" si="67"/>
        <v>508576828.6829739</v>
      </c>
      <c r="X60" s="24">
        <f t="shared" si="68"/>
        <v>668073.1473189569</v>
      </c>
      <c r="Y60" s="27">
        <f t="shared" si="69"/>
        <v>0</v>
      </c>
      <c r="Z60" s="28">
        <f t="shared" si="70"/>
        <v>0</v>
      </c>
      <c r="AA60" s="28">
        <f t="shared" si="71"/>
        <v>0</v>
      </c>
      <c r="AB60" s="28">
        <f t="shared" si="72"/>
        <v>0</v>
      </c>
      <c r="AC60" s="28">
        <f t="shared" si="73"/>
        <v>0</v>
      </c>
      <c r="AD60" s="28">
        <f t="shared" si="74"/>
        <v>0</v>
      </c>
      <c r="AE60" s="28">
        <f t="shared" si="75"/>
        <v>11423171.317026079</v>
      </c>
      <c r="AF60" s="28">
        <f t="shared" si="76"/>
        <v>456926.85268104315</v>
      </c>
      <c r="AG60" s="28">
        <f t="shared" si="77"/>
        <v>748319.2529540219</v>
      </c>
      <c r="AH60" s="28">
        <f t="shared" si="78"/>
        <v>11000000</v>
      </c>
      <c r="AI60" s="28">
        <f t="shared" si="79"/>
        <v>495000</v>
      </c>
      <c r="AJ60" s="28">
        <f t="shared" si="80"/>
        <v>665597.7704479742</v>
      </c>
      <c r="AK60" s="28">
        <f t="shared" si="81"/>
        <v>0</v>
      </c>
      <c r="AL60" s="28">
        <f t="shared" si="82"/>
        <v>0</v>
      </c>
      <c r="AM60" s="28">
        <f t="shared" si="83"/>
        <v>0</v>
      </c>
      <c r="AN60" s="28">
        <f t="shared" si="84"/>
        <v>0</v>
      </c>
      <c r="AO60" s="28">
        <f t="shared" si="85"/>
        <v>0</v>
      </c>
      <c r="AP60" s="28">
        <f t="shared" si="86"/>
        <v>0</v>
      </c>
      <c r="AQ60" s="4">
        <f t="shared" si="87"/>
        <v>22423171.31702608</v>
      </c>
      <c r="AR60" s="24">
        <f t="shared" si="88"/>
        <v>951926.8526810431</v>
      </c>
      <c r="AS60" s="24">
        <f t="shared" si="89"/>
        <v>1413917.0234019961</v>
      </c>
    </row>
    <row r="61" spans="2:45" ht="12.75">
      <c r="B61" s="56">
        <f t="shared" si="50"/>
        <v>532</v>
      </c>
      <c r="C61" s="23">
        <f t="shared" si="90"/>
        <v>532000000</v>
      </c>
      <c r="D61" s="24">
        <f t="shared" si="48"/>
        <v>705299.3259438348</v>
      </c>
      <c r="E61" s="24">
        <f t="shared" si="49"/>
        <v>1665000</v>
      </c>
      <c r="F61" s="25">
        <f t="shared" si="51"/>
        <v>509534600.48840326</v>
      </c>
      <c r="G61" s="83">
        <f t="shared" si="47"/>
        <v>0</v>
      </c>
      <c r="H61" s="6">
        <f t="shared" si="52"/>
        <v>0.045</v>
      </c>
      <c r="I61" s="26">
        <f t="shared" si="53"/>
        <v>-0.12993385973604682</v>
      </c>
      <c r="J61" s="30">
        <f t="shared" si="54"/>
        <v>0.301330048929624</v>
      </c>
      <c r="K61" s="27">
        <f t="shared" si="55"/>
        <v>490000000</v>
      </c>
      <c r="L61" s="28">
        <f t="shared" si="56"/>
        <v>0</v>
      </c>
      <c r="M61" s="28">
        <f t="shared" si="57"/>
        <v>15000000</v>
      </c>
      <c r="N61" s="28">
        <f t="shared" si="58"/>
        <v>525000</v>
      </c>
      <c r="O61" s="28">
        <f t="shared" si="59"/>
        <v>4534600.488403261</v>
      </c>
      <c r="P61" s="28">
        <f t="shared" si="60"/>
        <v>181384.01953613042</v>
      </c>
      <c r="Q61" s="28">
        <f t="shared" si="61"/>
        <v>0</v>
      </c>
      <c r="R61" s="28">
        <f t="shared" si="62"/>
        <v>0</v>
      </c>
      <c r="S61" s="28">
        <f t="shared" si="63"/>
        <v>0</v>
      </c>
      <c r="T61" s="28">
        <f t="shared" si="64"/>
        <v>0</v>
      </c>
      <c r="U61" s="28">
        <f t="shared" si="65"/>
        <v>0</v>
      </c>
      <c r="V61" s="28">
        <f t="shared" si="66"/>
        <v>0</v>
      </c>
      <c r="W61" s="4">
        <f t="shared" si="67"/>
        <v>509534600.48840326</v>
      </c>
      <c r="X61" s="24">
        <f t="shared" si="68"/>
        <v>706384.0195361304</v>
      </c>
      <c r="Y61" s="27">
        <f t="shared" si="69"/>
        <v>0</v>
      </c>
      <c r="Z61" s="28">
        <f t="shared" si="70"/>
        <v>0</v>
      </c>
      <c r="AA61" s="28">
        <f t="shared" si="71"/>
        <v>0</v>
      </c>
      <c r="AB61" s="28">
        <f t="shared" si="72"/>
        <v>0</v>
      </c>
      <c r="AC61" s="28">
        <f t="shared" si="73"/>
        <v>0</v>
      </c>
      <c r="AD61" s="28">
        <f t="shared" si="74"/>
        <v>0</v>
      </c>
      <c r="AE61" s="28">
        <f t="shared" si="75"/>
        <v>10465399.51159674</v>
      </c>
      <c r="AF61" s="28">
        <f t="shared" si="76"/>
        <v>418615.9804638696</v>
      </c>
      <c r="AG61" s="28">
        <f t="shared" si="77"/>
        <v>685576.6868094481</v>
      </c>
      <c r="AH61" s="28">
        <f t="shared" si="78"/>
        <v>12000000</v>
      </c>
      <c r="AI61" s="28">
        <f t="shared" si="79"/>
        <v>540000</v>
      </c>
      <c r="AJ61" s="28">
        <f t="shared" si="80"/>
        <v>726106.6586705173</v>
      </c>
      <c r="AK61" s="28">
        <f t="shared" si="81"/>
        <v>0</v>
      </c>
      <c r="AL61" s="28">
        <f t="shared" si="82"/>
        <v>0</v>
      </c>
      <c r="AM61" s="28">
        <f t="shared" si="83"/>
        <v>0</v>
      </c>
      <c r="AN61" s="28">
        <f t="shared" si="84"/>
        <v>0</v>
      </c>
      <c r="AO61" s="28">
        <f t="shared" si="85"/>
        <v>0</v>
      </c>
      <c r="AP61" s="28">
        <f t="shared" si="86"/>
        <v>0</v>
      </c>
      <c r="AQ61" s="4">
        <f t="shared" si="87"/>
        <v>22465399.51159674</v>
      </c>
      <c r="AR61" s="24">
        <f t="shared" si="88"/>
        <v>958615.9804638696</v>
      </c>
      <c r="AS61" s="24">
        <f t="shared" si="89"/>
        <v>1411683.3454799652</v>
      </c>
    </row>
    <row r="62" spans="2:45" ht="12.75">
      <c r="B62" s="56">
        <f t="shared" si="50"/>
        <v>533</v>
      </c>
      <c r="C62" s="23">
        <f t="shared" si="90"/>
        <v>533000000</v>
      </c>
      <c r="D62" s="24">
        <f t="shared" si="48"/>
        <v>664754.7758046369</v>
      </c>
      <c r="E62" s="24">
        <f t="shared" si="49"/>
        <v>1710000</v>
      </c>
      <c r="F62" s="25">
        <f t="shared" si="51"/>
        <v>510492372.29383254</v>
      </c>
      <c r="G62" s="83">
        <f t="shared" si="47"/>
        <v>0</v>
      </c>
      <c r="H62" s="6">
        <f t="shared" si="52"/>
        <v>0.045</v>
      </c>
      <c r="I62" s="26">
        <f t="shared" si="53"/>
        <v>-0.12993385973604682</v>
      </c>
      <c r="J62" s="30">
        <f t="shared" si="54"/>
        <v>0.301330048929624</v>
      </c>
      <c r="K62" s="27">
        <f t="shared" si="55"/>
        <v>490000000</v>
      </c>
      <c r="L62" s="28">
        <f t="shared" si="56"/>
        <v>0</v>
      </c>
      <c r="M62" s="28">
        <f t="shared" si="57"/>
        <v>15000000</v>
      </c>
      <c r="N62" s="28">
        <f t="shared" si="58"/>
        <v>525000</v>
      </c>
      <c r="O62" s="28">
        <f t="shared" si="59"/>
        <v>5492372.2938325405</v>
      </c>
      <c r="P62" s="28">
        <f t="shared" si="60"/>
        <v>219694.89175330164</v>
      </c>
      <c r="Q62" s="28">
        <f t="shared" si="61"/>
        <v>0</v>
      </c>
      <c r="R62" s="28">
        <f t="shared" si="62"/>
        <v>0</v>
      </c>
      <c r="S62" s="28">
        <f t="shared" si="63"/>
        <v>0</v>
      </c>
      <c r="T62" s="28">
        <f t="shared" si="64"/>
        <v>0</v>
      </c>
      <c r="U62" s="28">
        <f t="shared" si="65"/>
        <v>0</v>
      </c>
      <c r="V62" s="28">
        <f t="shared" si="66"/>
        <v>0</v>
      </c>
      <c r="W62" s="4">
        <f t="shared" si="67"/>
        <v>510492372.29383254</v>
      </c>
      <c r="X62" s="24">
        <f t="shared" si="68"/>
        <v>744694.8917533016</v>
      </c>
      <c r="Y62" s="27">
        <f t="shared" si="69"/>
        <v>0</v>
      </c>
      <c r="Z62" s="28">
        <f t="shared" si="70"/>
        <v>0</v>
      </c>
      <c r="AA62" s="28">
        <f t="shared" si="71"/>
        <v>0</v>
      </c>
      <c r="AB62" s="28">
        <f t="shared" si="72"/>
        <v>0</v>
      </c>
      <c r="AC62" s="28">
        <f t="shared" si="73"/>
        <v>0</v>
      </c>
      <c r="AD62" s="28">
        <f t="shared" si="74"/>
        <v>0</v>
      </c>
      <c r="AE62" s="28">
        <f t="shared" si="75"/>
        <v>9507627.70616746</v>
      </c>
      <c r="AF62" s="28">
        <f t="shared" si="76"/>
        <v>380305.1082466984</v>
      </c>
      <c r="AG62" s="28">
        <f t="shared" si="77"/>
        <v>622834.120664878</v>
      </c>
      <c r="AH62" s="28">
        <f t="shared" si="78"/>
        <v>13000000</v>
      </c>
      <c r="AI62" s="28">
        <f t="shared" si="79"/>
        <v>585000</v>
      </c>
      <c r="AJ62" s="28">
        <f t="shared" si="80"/>
        <v>786615.5468930603</v>
      </c>
      <c r="AK62" s="28">
        <f t="shared" si="81"/>
        <v>0</v>
      </c>
      <c r="AL62" s="28">
        <f t="shared" si="82"/>
        <v>0</v>
      </c>
      <c r="AM62" s="28">
        <f t="shared" si="83"/>
        <v>0</v>
      </c>
      <c r="AN62" s="28">
        <f t="shared" si="84"/>
        <v>0</v>
      </c>
      <c r="AO62" s="28">
        <f t="shared" si="85"/>
        <v>0</v>
      </c>
      <c r="AP62" s="28">
        <f t="shared" si="86"/>
        <v>0</v>
      </c>
      <c r="AQ62" s="4">
        <f t="shared" si="87"/>
        <v>22507627.70616746</v>
      </c>
      <c r="AR62" s="24">
        <f t="shared" si="88"/>
        <v>965305.1082466984</v>
      </c>
      <c r="AS62" s="24">
        <f t="shared" si="89"/>
        <v>1409449.6675579385</v>
      </c>
    </row>
    <row r="63" spans="2:45" ht="12.75">
      <c r="B63" s="56">
        <f t="shared" si="50"/>
        <v>534</v>
      </c>
      <c r="C63" s="23">
        <f t="shared" si="90"/>
        <v>534000000</v>
      </c>
      <c r="D63" s="24">
        <f t="shared" si="48"/>
        <v>624210.2256654324</v>
      </c>
      <c r="E63" s="24">
        <f t="shared" si="49"/>
        <v>1755000</v>
      </c>
      <c r="F63" s="25">
        <f t="shared" si="51"/>
        <v>511450144.0992619</v>
      </c>
      <c r="G63" s="83">
        <f t="shared" si="47"/>
        <v>0</v>
      </c>
      <c r="H63" s="6">
        <f t="shared" si="52"/>
        <v>0.045</v>
      </c>
      <c r="I63" s="26">
        <f t="shared" si="53"/>
        <v>-0.12993385973604682</v>
      </c>
      <c r="J63" s="30">
        <f t="shared" si="54"/>
        <v>0.301330048929624</v>
      </c>
      <c r="K63" s="27">
        <f t="shared" si="55"/>
        <v>490000000</v>
      </c>
      <c r="L63" s="28">
        <f t="shared" si="56"/>
        <v>0</v>
      </c>
      <c r="M63" s="28">
        <f t="shared" si="57"/>
        <v>15000000</v>
      </c>
      <c r="N63" s="28">
        <f t="shared" si="58"/>
        <v>525000</v>
      </c>
      <c r="O63" s="28">
        <f t="shared" si="59"/>
        <v>6450144.09926188</v>
      </c>
      <c r="P63" s="28">
        <f t="shared" si="60"/>
        <v>258005.7639704752</v>
      </c>
      <c r="Q63" s="28">
        <f t="shared" si="61"/>
        <v>0</v>
      </c>
      <c r="R63" s="28">
        <f t="shared" si="62"/>
        <v>0</v>
      </c>
      <c r="S63" s="28">
        <f t="shared" si="63"/>
        <v>0</v>
      </c>
      <c r="T63" s="28">
        <f t="shared" si="64"/>
        <v>0</v>
      </c>
      <c r="U63" s="28">
        <f t="shared" si="65"/>
        <v>0</v>
      </c>
      <c r="V63" s="28">
        <f t="shared" si="66"/>
        <v>0</v>
      </c>
      <c r="W63" s="4">
        <f t="shared" si="67"/>
        <v>511450144.0992619</v>
      </c>
      <c r="X63" s="24">
        <f t="shared" si="68"/>
        <v>783005.7639704752</v>
      </c>
      <c r="Y63" s="27">
        <f t="shared" si="69"/>
        <v>0</v>
      </c>
      <c r="Z63" s="28">
        <f t="shared" si="70"/>
        <v>0</v>
      </c>
      <c r="AA63" s="28">
        <f t="shared" si="71"/>
        <v>0</v>
      </c>
      <c r="AB63" s="28">
        <f t="shared" si="72"/>
        <v>0</v>
      </c>
      <c r="AC63" s="28">
        <f t="shared" si="73"/>
        <v>0</v>
      </c>
      <c r="AD63" s="28">
        <f t="shared" si="74"/>
        <v>0</v>
      </c>
      <c r="AE63" s="28">
        <f t="shared" si="75"/>
        <v>8549855.90073812</v>
      </c>
      <c r="AF63" s="28">
        <f t="shared" si="76"/>
        <v>341994.2360295248</v>
      </c>
      <c r="AG63" s="28">
        <f t="shared" si="77"/>
        <v>560091.5545203042</v>
      </c>
      <c r="AH63" s="28">
        <f t="shared" si="78"/>
        <v>14000000</v>
      </c>
      <c r="AI63" s="28">
        <f t="shared" si="79"/>
        <v>630000</v>
      </c>
      <c r="AJ63" s="28">
        <f t="shared" si="80"/>
        <v>847124.4351156035</v>
      </c>
      <c r="AK63" s="28">
        <f t="shared" si="81"/>
        <v>0</v>
      </c>
      <c r="AL63" s="28">
        <f t="shared" si="82"/>
        <v>0</v>
      </c>
      <c r="AM63" s="28">
        <f t="shared" si="83"/>
        <v>0</v>
      </c>
      <c r="AN63" s="28">
        <f t="shared" si="84"/>
        <v>0</v>
      </c>
      <c r="AO63" s="28">
        <f t="shared" si="85"/>
        <v>0</v>
      </c>
      <c r="AP63" s="28">
        <f t="shared" si="86"/>
        <v>0</v>
      </c>
      <c r="AQ63" s="4">
        <f t="shared" si="87"/>
        <v>22549855.90073812</v>
      </c>
      <c r="AR63" s="24">
        <f t="shared" si="88"/>
        <v>971994.2360295248</v>
      </c>
      <c r="AS63" s="24">
        <f t="shared" si="89"/>
        <v>1407215.9896359076</v>
      </c>
    </row>
    <row r="64" spans="2:45" ht="12.75">
      <c r="B64" s="56">
        <f t="shared" si="50"/>
        <v>535</v>
      </c>
      <c r="C64" s="23">
        <f t="shared" si="90"/>
        <v>535000000</v>
      </c>
      <c r="D64" s="24">
        <f t="shared" si="48"/>
        <v>583665.6755262278</v>
      </c>
      <c r="E64" s="24">
        <f t="shared" si="49"/>
        <v>1800000</v>
      </c>
      <c r="F64" s="25">
        <f t="shared" si="51"/>
        <v>512407915.9046912</v>
      </c>
      <c r="G64" s="83">
        <f t="shared" si="47"/>
        <v>0</v>
      </c>
      <c r="H64" s="6">
        <f t="shared" si="52"/>
        <v>0.045</v>
      </c>
      <c r="I64" s="26">
        <f t="shared" si="53"/>
        <v>-0.12993385973604682</v>
      </c>
      <c r="J64" s="30">
        <f t="shared" si="54"/>
        <v>0.301330048929624</v>
      </c>
      <c r="K64" s="27">
        <f t="shared" si="55"/>
        <v>490000000</v>
      </c>
      <c r="L64" s="28">
        <f t="shared" si="56"/>
        <v>0</v>
      </c>
      <c r="M64" s="28">
        <f t="shared" si="57"/>
        <v>15000000</v>
      </c>
      <c r="N64" s="28">
        <f t="shared" si="58"/>
        <v>525000</v>
      </c>
      <c r="O64" s="28">
        <f t="shared" si="59"/>
        <v>7407915.904691219</v>
      </c>
      <c r="P64" s="28">
        <f t="shared" si="60"/>
        <v>296316.6361876488</v>
      </c>
      <c r="Q64" s="28">
        <f t="shared" si="61"/>
        <v>0</v>
      </c>
      <c r="R64" s="28">
        <f t="shared" si="62"/>
        <v>0</v>
      </c>
      <c r="S64" s="28">
        <f t="shared" si="63"/>
        <v>0</v>
      </c>
      <c r="T64" s="28">
        <f t="shared" si="64"/>
        <v>0</v>
      </c>
      <c r="U64" s="28">
        <f t="shared" si="65"/>
        <v>0</v>
      </c>
      <c r="V64" s="28">
        <f t="shared" si="66"/>
        <v>0</v>
      </c>
      <c r="W64" s="4">
        <f t="shared" si="67"/>
        <v>512407915.9046912</v>
      </c>
      <c r="X64" s="24">
        <f t="shared" si="68"/>
        <v>821316.6361876489</v>
      </c>
      <c r="Y64" s="27">
        <f t="shared" si="69"/>
        <v>0</v>
      </c>
      <c r="Z64" s="28">
        <f t="shared" si="70"/>
        <v>0</v>
      </c>
      <c r="AA64" s="28">
        <f t="shared" si="71"/>
        <v>0</v>
      </c>
      <c r="AB64" s="28">
        <f t="shared" si="72"/>
        <v>0</v>
      </c>
      <c r="AC64" s="28">
        <f t="shared" si="73"/>
        <v>0</v>
      </c>
      <c r="AD64" s="28">
        <f t="shared" si="74"/>
        <v>0</v>
      </c>
      <c r="AE64" s="28">
        <f t="shared" si="75"/>
        <v>7592084.095308781</v>
      </c>
      <c r="AF64" s="28">
        <f t="shared" si="76"/>
        <v>303683.36381235125</v>
      </c>
      <c r="AG64" s="28">
        <f t="shared" si="77"/>
        <v>497348.98837573023</v>
      </c>
      <c r="AH64" s="28">
        <f t="shared" si="78"/>
        <v>15000000</v>
      </c>
      <c r="AI64" s="28">
        <f t="shared" si="79"/>
        <v>675000</v>
      </c>
      <c r="AJ64" s="28">
        <f t="shared" si="80"/>
        <v>907633.3233381466</v>
      </c>
      <c r="AK64" s="28">
        <f t="shared" si="81"/>
        <v>0</v>
      </c>
      <c r="AL64" s="28">
        <f t="shared" si="82"/>
        <v>0</v>
      </c>
      <c r="AM64" s="28">
        <f t="shared" si="83"/>
        <v>0</v>
      </c>
      <c r="AN64" s="28">
        <f t="shared" si="84"/>
        <v>0</v>
      </c>
      <c r="AO64" s="28">
        <f t="shared" si="85"/>
        <v>0</v>
      </c>
      <c r="AP64" s="28">
        <f t="shared" si="86"/>
        <v>0</v>
      </c>
      <c r="AQ64" s="4">
        <f t="shared" si="87"/>
        <v>22592084.09530878</v>
      </c>
      <c r="AR64" s="24">
        <f t="shared" si="88"/>
        <v>978683.3638123513</v>
      </c>
      <c r="AS64" s="24">
        <f t="shared" si="89"/>
        <v>1404982.3117138767</v>
      </c>
    </row>
    <row r="65" spans="2:45" ht="12.75">
      <c r="B65" s="56">
        <f t="shared" si="50"/>
        <v>536</v>
      </c>
      <c r="C65" s="23">
        <f t="shared" si="90"/>
        <v>536000000</v>
      </c>
      <c r="D65" s="24">
        <f t="shared" si="48"/>
        <v>543121.1253870237</v>
      </c>
      <c r="E65" s="24">
        <f t="shared" si="49"/>
        <v>1845000</v>
      </c>
      <c r="F65" s="25">
        <f t="shared" si="51"/>
        <v>513365687.71012056</v>
      </c>
      <c r="G65" s="83">
        <f t="shared" si="47"/>
        <v>0</v>
      </c>
      <c r="H65" s="6">
        <f t="shared" si="52"/>
        <v>0.045</v>
      </c>
      <c r="I65" s="26">
        <f t="shared" si="53"/>
        <v>-0.12993385973604682</v>
      </c>
      <c r="J65" s="30">
        <f t="shared" si="54"/>
        <v>0.301330048929624</v>
      </c>
      <c r="K65" s="27">
        <f t="shared" si="55"/>
        <v>490000000</v>
      </c>
      <c r="L65" s="28">
        <f t="shared" si="56"/>
        <v>0</v>
      </c>
      <c r="M65" s="28">
        <f t="shared" si="57"/>
        <v>15000000</v>
      </c>
      <c r="N65" s="28">
        <f t="shared" si="58"/>
        <v>525000</v>
      </c>
      <c r="O65" s="28">
        <f t="shared" si="59"/>
        <v>8365687.710120559</v>
      </c>
      <c r="P65" s="28">
        <f t="shared" si="60"/>
        <v>334627.5084048224</v>
      </c>
      <c r="Q65" s="28">
        <f t="shared" si="61"/>
        <v>0</v>
      </c>
      <c r="R65" s="28">
        <f t="shared" si="62"/>
        <v>0</v>
      </c>
      <c r="S65" s="28">
        <f t="shared" si="63"/>
        <v>0</v>
      </c>
      <c r="T65" s="28">
        <f t="shared" si="64"/>
        <v>0</v>
      </c>
      <c r="U65" s="28">
        <f t="shared" si="65"/>
        <v>0</v>
      </c>
      <c r="V65" s="28">
        <f t="shared" si="66"/>
        <v>0</v>
      </c>
      <c r="W65" s="4">
        <f t="shared" si="67"/>
        <v>513365687.71012056</v>
      </c>
      <c r="X65" s="24">
        <f t="shared" si="68"/>
        <v>859627.5084048223</v>
      </c>
      <c r="Y65" s="27">
        <f t="shared" si="69"/>
        <v>0</v>
      </c>
      <c r="Z65" s="28">
        <f t="shared" si="70"/>
        <v>0</v>
      </c>
      <c r="AA65" s="28">
        <f t="shared" si="71"/>
        <v>0</v>
      </c>
      <c r="AB65" s="28">
        <f t="shared" si="72"/>
        <v>0</v>
      </c>
      <c r="AC65" s="28">
        <f t="shared" si="73"/>
        <v>0</v>
      </c>
      <c r="AD65" s="28">
        <f t="shared" si="74"/>
        <v>0</v>
      </c>
      <c r="AE65" s="28">
        <f t="shared" si="75"/>
        <v>6634312.289879441</v>
      </c>
      <c r="AF65" s="28">
        <f t="shared" si="76"/>
        <v>265372.4915951777</v>
      </c>
      <c r="AG65" s="28">
        <f t="shared" si="77"/>
        <v>434606.4222311563</v>
      </c>
      <c r="AH65" s="28">
        <f t="shared" si="78"/>
        <v>16000000</v>
      </c>
      <c r="AI65" s="28">
        <f t="shared" si="79"/>
        <v>720000</v>
      </c>
      <c r="AJ65" s="28">
        <f t="shared" si="80"/>
        <v>968142.2115606897</v>
      </c>
      <c r="AK65" s="28">
        <f t="shared" si="81"/>
        <v>0</v>
      </c>
      <c r="AL65" s="28">
        <f t="shared" si="82"/>
        <v>0</v>
      </c>
      <c r="AM65" s="28">
        <f t="shared" si="83"/>
        <v>0</v>
      </c>
      <c r="AN65" s="28">
        <f t="shared" si="84"/>
        <v>0</v>
      </c>
      <c r="AO65" s="28">
        <f t="shared" si="85"/>
        <v>0</v>
      </c>
      <c r="AP65" s="28">
        <f t="shared" si="86"/>
        <v>0</v>
      </c>
      <c r="AQ65" s="4">
        <f t="shared" si="87"/>
        <v>22634312.28987944</v>
      </c>
      <c r="AR65" s="24">
        <f t="shared" si="88"/>
        <v>985372.4915951777</v>
      </c>
      <c r="AS65" s="24">
        <f t="shared" si="89"/>
        <v>1402748.633791846</v>
      </c>
    </row>
    <row r="66" spans="2:45" ht="12.75">
      <c r="B66" s="56">
        <f t="shared" si="50"/>
        <v>537</v>
      </c>
      <c r="C66" s="23">
        <f t="shared" si="90"/>
        <v>537000000</v>
      </c>
      <c r="D66" s="24">
        <f t="shared" si="48"/>
        <v>502576.5752478193</v>
      </c>
      <c r="E66" s="24">
        <f t="shared" si="49"/>
        <v>1890000</v>
      </c>
      <c r="F66" s="25">
        <f t="shared" si="51"/>
        <v>514323459.5155499</v>
      </c>
      <c r="G66" s="83">
        <f t="shared" si="47"/>
        <v>0</v>
      </c>
      <c r="H66" s="6">
        <f t="shared" si="52"/>
        <v>0.045</v>
      </c>
      <c r="I66" s="26">
        <f t="shared" si="53"/>
        <v>-0.12993385973604682</v>
      </c>
      <c r="J66" s="30">
        <f t="shared" si="54"/>
        <v>0.301330048929624</v>
      </c>
      <c r="K66" s="27">
        <f t="shared" si="55"/>
        <v>490000000</v>
      </c>
      <c r="L66" s="28">
        <f t="shared" si="56"/>
        <v>0</v>
      </c>
      <c r="M66" s="28">
        <f t="shared" si="57"/>
        <v>15000000</v>
      </c>
      <c r="N66" s="28">
        <f t="shared" si="58"/>
        <v>525000</v>
      </c>
      <c r="O66" s="28">
        <f t="shared" si="59"/>
        <v>9323459.515549898</v>
      </c>
      <c r="P66" s="28">
        <f t="shared" si="60"/>
        <v>372938.38062199595</v>
      </c>
      <c r="Q66" s="28">
        <f t="shared" si="61"/>
        <v>0</v>
      </c>
      <c r="R66" s="28">
        <f t="shared" si="62"/>
        <v>0</v>
      </c>
      <c r="S66" s="28">
        <f t="shared" si="63"/>
        <v>0</v>
      </c>
      <c r="T66" s="28">
        <f t="shared" si="64"/>
        <v>0</v>
      </c>
      <c r="U66" s="28">
        <f t="shared" si="65"/>
        <v>0</v>
      </c>
      <c r="V66" s="28">
        <f t="shared" si="66"/>
        <v>0</v>
      </c>
      <c r="W66" s="4">
        <f t="shared" si="67"/>
        <v>514323459.5155499</v>
      </c>
      <c r="X66" s="24">
        <f t="shared" si="68"/>
        <v>897938.380621996</v>
      </c>
      <c r="Y66" s="27">
        <f t="shared" si="69"/>
        <v>0</v>
      </c>
      <c r="Z66" s="28">
        <f t="shared" si="70"/>
        <v>0</v>
      </c>
      <c r="AA66" s="28">
        <f t="shared" si="71"/>
        <v>0</v>
      </c>
      <c r="AB66" s="28">
        <f t="shared" si="72"/>
        <v>0</v>
      </c>
      <c r="AC66" s="28">
        <f t="shared" si="73"/>
        <v>0</v>
      </c>
      <c r="AD66" s="28">
        <f t="shared" si="74"/>
        <v>0</v>
      </c>
      <c r="AE66" s="28">
        <f t="shared" si="75"/>
        <v>5676540.484450102</v>
      </c>
      <c r="AF66" s="28">
        <f t="shared" si="76"/>
        <v>227061.61937800408</v>
      </c>
      <c r="AG66" s="28">
        <f t="shared" si="77"/>
        <v>371863.8560865824</v>
      </c>
      <c r="AH66" s="28">
        <f t="shared" si="78"/>
        <v>17000000</v>
      </c>
      <c r="AI66" s="28">
        <f t="shared" si="79"/>
        <v>765000</v>
      </c>
      <c r="AJ66" s="28">
        <f t="shared" si="80"/>
        <v>1028651.0997832328</v>
      </c>
      <c r="AK66" s="28">
        <f t="shared" si="81"/>
        <v>0</v>
      </c>
      <c r="AL66" s="28">
        <f t="shared" si="82"/>
        <v>0</v>
      </c>
      <c r="AM66" s="28">
        <f t="shared" si="83"/>
        <v>0</v>
      </c>
      <c r="AN66" s="28">
        <f t="shared" si="84"/>
        <v>0</v>
      </c>
      <c r="AO66" s="28">
        <f t="shared" si="85"/>
        <v>0</v>
      </c>
      <c r="AP66" s="28">
        <f t="shared" si="86"/>
        <v>0</v>
      </c>
      <c r="AQ66" s="4">
        <f t="shared" si="87"/>
        <v>22676540.4844501</v>
      </c>
      <c r="AR66" s="24">
        <f t="shared" si="88"/>
        <v>992061.6193780041</v>
      </c>
      <c r="AS66" s="24">
        <f t="shared" si="89"/>
        <v>1400514.9558698153</v>
      </c>
    </row>
    <row r="67" spans="2:45" ht="12.75">
      <c r="B67" s="56">
        <f t="shared" si="50"/>
        <v>538</v>
      </c>
      <c r="C67" s="23">
        <f t="shared" si="90"/>
        <v>538000000</v>
      </c>
      <c r="D67" s="24">
        <f t="shared" si="48"/>
        <v>462032.0251086212</v>
      </c>
      <c r="E67" s="24">
        <f t="shared" si="49"/>
        <v>1935000</v>
      </c>
      <c r="F67" s="25">
        <f t="shared" si="51"/>
        <v>515281231.3209792</v>
      </c>
      <c r="G67" s="83">
        <f t="shared" si="47"/>
        <v>0</v>
      </c>
      <c r="H67" s="6">
        <f t="shared" si="52"/>
        <v>0.045</v>
      </c>
      <c r="I67" s="26">
        <f t="shared" si="53"/>
        <v>-0.12993385973604682</v>
      </c>
      <c r="J67" s="30">
        <f t="shared" si="54"/>
        <v>0.301330048929624</v>
      </c>
      <c r="K67" s="27">
        <f t="shared" si="55"/>
        <v>490000000</v>
      </c>
      <c r="L67" s="28">
        <f t="shared" si="56"/>
        <v>0</v>
      </c>
      <c r="M67" s="28">
        <f t="shared" si="57"/>
        <v>15000000</v>
      </c>
      <c r="N67" s="28">
        <f t="shared" si="58"/>
        <v>525000</v>
      </c>
      <c r="O67" s="28">
        <f t="shared" si="59"/>
        <v>10281231.320979178</v>
      </c>
      <c r="P67" s="28">
        <f t="shared" si="60"/>
        <v>411249.25283916714</v>
      </c>
      <c r="Q67" s="28">
        <f t="shared" si="61"/>
        <v>0</v>
      </c>
      <c r="R67" s="28">
        <f t="shared" si="62"/>
        <v>0</v>
      </c>
      <c r="S67" s="28">
        <f t="shared" si="63"/>
        <v>0</v>
      </c>
      <c r="T67" s="28">
        <f t="shared" si="64"/>
        <v>0</v>
      </c>
      <c r="U67" s="28">
        <f t="shared" si="65"/>
        <v>0</v>
      </c>
      <c r="V67" s="28">
        <f t="shared" si="66"/>
        <v>0</v>
      </c>
      <c r="W67" s="4">
        <f t="shared" si="67"/>
        <v>515281231.3209792</v>
      </c>
      <c r="X67" s="24">
        <f t="shared" si="68"/>
        <v>936249.2528391671</v>
      </c>
      <c r="Y67" s="27">
        <f t="shared" si="69"/>
        <v>0</v>
      </c>
      <c r="Z67" s="28">
        <f t="shared" si="70"/>
        <v>0</v>
      </c>
      <c r="AA67" s="28">
        <f t="shared" si="71"/>
        <v>0</v>
      </c>
      <c r="AB67" s="28">
        <f t="shared" si="72"/>
        <v>0</v>
      </c>
      <c r="AC67" s="28">
        <f t="shared" si="73"/>
        <v>0</v>
      </c>
      <c r="AD67" s="28">
        <f t="shared" si="74"/>
        <v>0</v>
      </c>
      <c r="AE67" s="28">
        <f t="shared" si="75"/>
        <v>4718768.679020822</v>
      </c>
      <c r="AF67" s="28">
        <f t="shared" si="76"/>
        <v>188750.7471608329</v>
      </c>
      <c r="AG67" s="28">
        <f t="shared" si="77"/>
        <v>309121.28994201246</v>
      </c>
      <c r="AH67" s="28">
        <f t="shared" si="78"/>
        <v>18000000</v>
      </c>
      <c r="AI67" s="28">
        <f t="shared" si="79"/>
        <v>810000</v>
      </c>
      <c r="AJ67" s="28">
        <f t="shared" si="80"/>
        <v>1089159.988005776</v>
      </c>
      <c r="AK67" s="28">
        <f t="shared" si="81"/>
        <v>0</v>
      </c>
      <c r="AL67" s="28">
        <f t="shared" si="82"/>
        <v>0</v>
      </c>
      <c r="AM67" s="28">
        <f t="shared" si="83"/>
        <v>0</v>
      </c>
      <c r="AN67" s="28">
        <f t="shared" si="84"/>
        <v>0</v>
      </c>
      <c r="AO67" s="28">
        <f t="shared" si="85"/>
        <v>0</v>
      </c>
      <c r="AP67" s="28">
        <f t="shared" si="86"/>
        <v>0</v>
      </c>
      <c r="AQ67" s="4">
        <f t="shared" si="87"/>
        <v>22718768.679020822</v>
      </c>
      <c r="AR67" s="24">
        <f t="shared" si="88"/>
        <v>998750.7471608329</v>
      </c>
      <c r="AS67" s="24">
        <f t="shared" si="89"/>
        <v>1398281.2779477884</v>
      </c>
    </row>
    <row r="68" spans="2:45" ht="12.75">
      <c r="B68" s="56">
        <f t="shared" si="50"/>
        <v>539</v>
      </c>
      <c r="C68" s="23">
        <f t="shared" si="90"/>
        <v>539000000</v>
      </c>
      <c r="D68" s="24">
        <f t="shared" si="48"/>
        <v>421487.474969417</v>
      </c>
      <c r="E68" s="24">
        <f t="shared" si="49"/>
        <v>1980000</v>
      </c>
      <c r="F68" s="25">
        <f t="shared" si="51"/>
        <v>516239003.1264085</v>
      </c>
      <c r="G68" s="83">
        <f t="shared" si="47"/>
        <v>0</v>
      </c>
      <c r="H68" s="6">
        <f t="shared" si="52"/>
        <v>0.045</v>
      </c>
      <c r="I68" s="26">
        <f t="shared" si="53"/>
        <v>-0.12993385973604682</v>
      </c>
      <c r="J68" s="30">
        <f t="shared" si="54"/>
        <v>0.301330048929624</v>
      </c>
      <c r="K68" s="27">
        <f t="shared" si="55"/>
        <v>490000000</v>
      </c>
      <c r="L68" s="28">
        <f t="shared" si="56"/>
        <v>0</v>
      </c>
      <c r="M68" s="28">
        <f t="shared" si="57"/>
        <v>15000000</v>
      </c>
      <c r="N68" s="28">
        <f t="shared" si="58"/>
        <v>525000</v>
      </c>
      <c r="O68" s="28">
        <f t="shared" si="59"/>
        <v>11239003.126408517</v>
      </c>
      <c r="P68" s="28">
        <f t="shared" si="60"/>
        <v>449560.1250563407</v>
      </c>
      <c r="Q68" s="28">
        <f t="shared" si="61"/>
        <v>0</v>
      </c>
      <c r="R68" s="28">
        <f t="shared" si="62"/>
        <v>0</v>
      </c>
      <c r="S68" s="28">
        <f t="shared" si="63"/>
        <v>0</v>
      </c>
      <c r="T68" s="28">
        <f t="shared" si="64"/>
        <v>0</v>
      </c>
      <c r="U68" s="28">
        <f t="shared" si="65"/>
        <v>0</v>
      </c>
      <c r="V68" s="28">
        <f t="shared" si="66"/>
        <v>0</v>
      </c>
      <c r="W68" s="4">
        <f t="shared" si="67"/>
        <v>516239003.1264085</v>
      </c>
      <c r="X68" s="24">
        <f t="shared" si="68"/>
        <v>974560.1250563407</v>
      </c>
      <c r="Y68" s="27">
        <f t="shared" si="69"/>
        <v>0</v>
      </c>
      <c r="Z68" s="28">
        <f t="shared" si="70"/>
        <v>0</v>
      </c>
      <c r="AA68" s="28">
        <f t="shared" si="71"/>
        <v>0</v>
      </c>
      <c r="AB68" s="28">
        <f t="shared" si="72"/>
        <v>0</v>
      </c>
      <c r="AC68" s="28">
        <f t="shared" si="73"/>
        <v>0</v>
      </c>
      <c r="AD68" s="28">
        <f t="shared" si="74"/>
        <v>0</v>
      </c>
      <c r="AE68" s="28">
        <f t="shared" si="75"/>
        <v>3760996.8735914826</v>
      </c>
      <c r="AF68" s="28">
        <f t="shared" si="76"/>
        <v>150439.87494365932</v>
      </c>
      <c r="AG68" s="28">
        <f t="shared" si="77"/>
        <v>246378.72379743855</v>
      </c>
      <c r="AH68" s="28">
        <f t="shared" si="78"/>
        <v>19000000</v>
      </c>
      <c r="AI68" s="28">
        <f t="shared" si="79"/>
        <v>855000</v>
      </c>
      <c r="AJ68" s="28">
        <f t="shared" si="80"/>
        <v>1149668.876228319</v>
      </c>
      <c r="AK68" s="28">
        <f t="shared" si="81"/>
        <v>0</v>
      </c>
      <c r="AL68" s="28">
        <f t="shared" si="82"/>
        <v>0</v>
      </c>
      <c r="AM68" s="28">
        <f t="shared" si="83"/>
        <v>0</v>
      </c>
      <c r="AN68" s="28">
        <f t="shared" si="84"/>
        <v>0</v>
      </c>
      <c r="AO68" s="28">
        <f t="shared" si="85"/>
        <v>0</v>
      </c>
      <c r="AP68" s="28">
        <f t="shared" si="86"/>
        <v>0</v>
      </c>
      <c r="AQ68" s="4">
        <f t="shared" si="87"/>
        <v>22760996.873591483</v>
      </c>
      <c r="AR68" s="24">
        <f t="shared" si="88"/>
        <v>1005439.8749436593</v>
      </c>
      <c r="AS68" s="24">
        <f t="shared" si="89"/>
        <v>1396047.6000257577</v>
      </c>
    </row>
    <row r="69" spans="2:45" ht="12.75">
      <c r="B69" s="56">
        <f t="shared" si="50"/>
        <v>540</v>
      </c>
      <c r="C69" s="23">
        <f t="shared" si="90"/>
        <v>540000000</v>
      </c>
      <c r="D69" s="24">
        <f t="shared" si="48"/>
        <v>380942.9248302125</v>
      </c>
      <c r="E69" s="24">
        <f t="shared" si="49"/>
        <v>2025000</v>
      </c>
      <c r="F69" s="25">
        <f t="shared" si="51"/>
        <v>517196774.93183786</v>
      </c>
      <c r="G69" s="83">
        <f t="shared" si="47"/>
        <v>0</v>
      </c>
      <c r="H69" s="6">
        <f t="shared" si="52"/>
        <v>0.045</v>
      </c>
      <c r="I69" s="26">
        <f t="shared" si="53"/>
        <v>-0.12993385973604682</v>
      </c>
      <c r="J69" s="30">
        <f t="shared" si="54"/>
        <v>0.301330048929624</v>
      </c>
      <c r="K69" s="27">
        <f t="shared" si="55"/>
        <v>490000000</v>
      </c>
      <c r="L69" s="28">
        <f t="shared" si="56"/>
        <v>0</v>
      </c>
      <c r="M69" s="28">
        <f t="shared" si="57"/>
        <v>15000000</v>
      </c>
      <c r="N69" s="28">
        <f t="shared" si="58"/>
        <v>525000</v>
      </c>
      <c r="O69" s="28">
        <f t="shared" si="59"/>
        <v>12196774.931837857</v>
      </c>
      <c r="P69" s="28">
        <f t="shared" si="60"/>
        <v>487870.9972735143</v>
      </c>
      <c r="Q69" s="28">
        <f t="shared" si="61"/>
        <v>0</v>
      </c>
      <c r="R69" s="28">
        <f t="shared" si="62"/>
        <v>0</v>
      </c>
      <c r="S69" s="28">
        <f t="shared" si="63"/>
        <v>0</v>
      </c>
      <c r="T69" s="28">
        <f t="shared" si="64"/>
        <v>0</v>
      </c>
      <c r="U69" s="28">
        <f t="shared" si="65"/>
        <v>0</v>
      </c>
      <c r="V69" s="28">
        <f t="shared" si="66"/>
        <v>0</v>
      </c>
      <c r="W69" s="4">
        <f t="shared" si="67"/>
        <v>517196774.93183786</v>
      </c>
      <c r="X69" s="24">
        <f t="shared" si="68"/>
        <v>1012870.9972735143</v>
      </c>
      <c r="Y69" s="27">
        <f t="shared" si="69"/>
        <v>0</v>
      </c>
      <c r="Z69" s="28">
        <f t="shared" si="70"/>
        <v>0</v>
      </c>
      <c r="AA69" s="28">
        <f t="shared" si="71"/>
        <v>0</v>
      </c>
      <c r="AB69" s="28">
        <f t="shared" si="72"/>
        <v>0</v>
      </c>
      <c r="AC69" s="28">
        <f t="shared" si="73"/>
        <v>0</v>
      </c>
      <c r="AD69" s="28">
        <f t="shared" si="74"/>
        <v>0</v>
      </c>
      <c r="AE69" s="28">
        <f t="shared" si="75"/>
        <v>2803225.068162143</v>
      </c>
      <c r="AF69" s="28">
        <f t="shared" si="76"/>
        <v>112129.00272648573</v>
      </c>
      <c r="AG69" s="28">
        <f t="shared" si="77"/>
        <v>183636.15765286464</v>
      </c>
      <c r="AH69" s="28">
        <f t="shared" si="78"/>
        <v>20000000</v>
      </c>
      <c r="AI69" s="28">
        <f t="shared" si="79"/>
        <v>900000</v>
      </c>
      <c r="AJ69" s="28">
        <f t="shared" si="80"/>
        <v>1210177.764450862</v>
      </c>
      <c r="AK69" s="28">
        <f t="shared" si="81"/>
        <v>0</v>
      </c>
      <c r="AL69" s="28">
        <f t="shared" si="82"/>
        <v>0</v>
      </c>
      <c r="AM69" s="28">
        <f t="shared" si="83"/>
        <v>0</v>
      </c>
      <c r="AN69" s="28">
        <f t="shared" si="84"/>
        <v>0</v>
      </c>
      <c r="AO69" s="28">
        <f t="shared" si="85"/>
        <v>0</v>
      </c>
      <c r="AP69" s="28">
        <f t="shared" si="86"/>
        <v>0</v>
      </c>
      <c r="AQ69" s="4">
        <f t="shared" si="87"/>
        <v>22803225.068162143</v>
      </c>
      <c r="AR69" s="24">
        <f t="shared" si="88"/>
        <v>1012129.0027264857</v>
      </c>
      <c r="AS69" s="24">
        <f t="shared" si="89"/>
        <v>1393813.9221037268</v>
      </c>
    </row>
    <row r="70" spans="2:45" ht="12.75">
      <c r="B70" s="56">
        <f t="shared" si="50"/>
        <v>541</v>
      </c>
      <c r="C70" s="23">
        <f t="shared" si="90"/>
        <v>541000000</v>
      </c>
      <c r="D70" s="24">
        <f t="shared" si="48"/>
        <v>340398.3746910081</v>
      </c>
      <c r="E70" s="24">
        <f t="shared" si="49"/>
        <v>2070000</v>
      </c>
      <c r="F70" s="25">
        <f t="shared" si="51"/>
        <v>518154546.7372672</v>
      </c>
      <c r="G70" s="83">
        <f t="shared" si="47"/>
        <v>0</v>
      </c>
      <c r="H70" s="6">
        <f t="shared" si="52"/>
        <v>0.045</v>
      </c>
      <c r="I70" s="26">
        <f t="shared" si="53"/>
        <v>-0.12993385973604682</v>
      </c>
      <c r="J70" s="30">
        <f t="shared" si="54"/>
        <v>0.301330048929624</v>
      </c>
      <c r="K70" s="27">
        <f t="shared" si="55"/>
        <v>490000000</v>
      </c>
      <c r="L70" s="28">
        <f t="shared" si="56"/>
        <v>0</v>
      </c>
      <c r="M70" s="28">
        <f t="shared" si="57"/>
        <v>15000000</v>
      </c>
      <c r="N70" s="28">
        <f t="shared" si="58"/>
        <v>525000</v>
      </c>
      <c r="O70" s="28">
        <f t="shared" si="59"/>
        <v>13154546.737267196</v>
      </c>
      <c r="P70" s="28">
        <f t="shared" si="60"/>
        <v>526181.8694906879</v>
      </c>
      <c r="Q70" s="28">
        <f t="shared" si="61"/>
        <v>0</v>
      </c>
      <c r="R70" s="28">
        <f t="shared" si="62"/>
        <v>0</v>
      </c>
      <c r="S70" s="28">
        <f t="shared" si="63"/>
        <v>0</v>
      </c>
      <c r="T70" s="28">
        <f t="shared" si="64"/>
        <v>0</v>
      </c>
      <c r="U70" s="28">
        <f t="shared" si="65"/>
        <v>0</v>
      </c>
      <c r="V70" s="28">
        <f t="shared" si="66"/>
        <v>0</v>
      </c>
      <c r="W70" s="4">
        <f t="shared" si="67"/>
        <v>518154546.7372672</v>
      </c>
      <c r="X70" s="24">
        <f t="shared" si="68"/>
        <v>1051181.8694906877</v>
      </c>
      <c r="Y70" s="27">
        <f t="shared" si="69"/>
        <v>0</v>
      </c>
      <c r="Z70" s="28">
        <f t="shared" si="70"/>
        <v>0</v>
      </c>
      <c r="AA70" s="28">
        <f t="shared" si="71"/>
        <v>0</v>
      </c>
      <c r="AB70" s="28">
        <f t="shared" si="72"/>
        <v>0</v>
      </c>
      <c r="AC70" s="28">
        <f t="shared" si="73"/>
        <v>0</v>
      </c>
      <c r="AD70" s="28">
        <f t="shared" si="74"/>
        <v>0</v>
      </c>
      <c r="AE70" s="28">
        <f t="shared" si="75"/>
        <v>1845453.2627328038</v>
      </c>
      <c r="AF70" s="28">
        <f t="shared" si="76"/>
        <v>73818.13050931215</v>
      </c>
      <c r="AG70" s="28">
        <f t="shared" si="77"/>
        <v>120893.59150829073</v>
      </c>
      <c r="AH70" s="28">
        <f t="shared" si="78"/>
        <v>21000000</v>
      </c>
      <c r="AI70" s="28">
        <f t="shared" si="79"/>
        <v>945000</v>
      </c>
      <c r="AJ70" s="28">
        <f t="shared" si="80"/>
        <v>1270686.6526734051</v>
      </c>
      <c r="AK70" s="28">
        <f t="shared" si="81"/>
        <v>0</v>
      </c>
      <c r="AL70" s="28">
        <f t="shared" si="82"/>
        <v>0</v>
      </c>
      <c r="AM70" s="28">
        <f t="shared" si="83"/>
        <v>0</v>
      </c>
      <c r="AN70" s="28">
        <f t="shared" si="84"/>
        <v>0</v>
      </c>
      <c r="AO70" s="28">
        <f t="shared" si="85"/>
        <v>0</v>
      </c>
      <c r="AP70" s="28">
        <f t="shared" si="86"/>
        <v>0</v>
      </c>
      <c r="AQ70" s="4">
        <f t="shared" si="87"/>
        <v>22845453.262732804</v>
      </c>
      <c r="AR70" s="24">
        <f t="shared" si="88"/>
        <v>1018818.1305093121</v>
      </c>
      <c r="AS70" s="24">
        <f t="shared" si="89"/>
        <v>1391580.2441816959</v>
      </c>
    </row>
    <row r="71" spans="2:45" ht="12.75">
      <c r="B71" s="56">
        <f t="shared" si="50"/>
        <v>542</v>
      </c>
      <c r="C71" s="23">
        <f t="shared" si="90"/>
        <v>542000000</v>
      </c>
      <c r="D71" s="24">
        <f t="shared" si="48"/>
        <v>299853.82455180376</v>
      </c>
      <c r="E71" s="24">
        <f t="shared" si="49"/>
        <v>2115000</v>
      </c>
      <c r="F71" s="25">
        <f t="shared" si="51"/>
        <v>519112318.54269654</v>
      </c>
      <c r="G71" s="83">
        <f t="shared" si="47"/>
        <v>0</v>
      </c>
      <c r="H71" s="6">
        <f t="shared" si="52"/>
        <v>0.045</v>
      </c>
      <c r="I71" s="26">
        <f t="shared" si="53"/>
        <v>-0.12993385973604682</v>
      </c>
      <c r="J71" s="30">
        <f t="shared" si="54"/>
        <v>0.301330048929624</v>
      </c>
      <c r="K71" s="27">
        <f t="shared" si="55"/>
        <v>490000000</v>
      </c>
      <c r="L71" s="28">
        <f t="shared" si="56"/>
        <v>0</v>
      </c>
      <c r="M71" s="28">
        <f t="shared" si="57"/>
        <v>15000000</v>
      </c>
      <c r="N71" s="28">
        <f t="shared" si="58"/>
        <v>525000</v>
      </c>
      <c r="O71" s="28">
        <f t="shared" si="59"/>
        <v>14112318.542696536</v>
      </c>
      <c r="P71" s="28">
        <f t="shared" si="60"/>
        <v>564492.7417078614</v>
      </c>
      <c r="Q71" s="28">
        <f t="shared" si="61"/>
        <v>0</v>
      </c>
      <c r="R71" s="28">
        <f t="shared" si="62"/>
        <v>0</v>
      </c>
      <c r="S71" s="28">
        <f t="shared" si="63"/>
        <v>0</v>
      </c>
      <c r="T71" s="28">
        <f t="shared" si="64"/>
        <v>0</v>
      </c>
      <c r="U71" s="28">
        <f t="shared" si="65"/>
        <v>0</v>
      </c>
      <c r="V71" s="28">
        <f t="shared" si="66"/>
        <v>0</v>
      </c>
      <c r="W71" s="4">
        <f t="shared" si="67"/>
        <v>519112318.54269654</v>
      </c>
      <c r="X71" s="24">
        <f t="shared" si="68"/>
        <v>1089492.7417078614</v>
      </c>
      <c r="Y71" s="27">
        <f t="shared" si="69"/>
        <v>0</v>
      </c>
      <c r="Z71" s="28">
        <f t="shared" si="70"/>
        <v>0</v>
      </c>
      <c r="AA71" s="28">
        <f t="shared" si="71"/>
        <v>0</v>
      </c>
      <c r="AB71" s="28">
        <f t="shared" si="72"/>
        <v>0</v>
      </c>
      <c r="AC71" s="28">
        <f t="shared" si="73"/>
        <v>0</v>
      </c>
      <c r="AD71" s="28">
        <f t="shared" si="74"/>
        <v>0</v>
      </c>
      <c r="AE71" s="28">
        <f t="shared" si="75"/>
        <v>887681.4573034644</v>
      </c>
      <c r="AF71" s="28">
        <f t="shared" si="76"/>
        <v>35507.25829213858</v>
      </c>
      <c r="AG71" s="28">
        <f t="shared" si="77"/>
        <v>58151.02536371683</v>
      </c>
      <c r="AH71" s="28">
        <f t="shared" si="78"/>
        <v>22000000</v>
      </c>
      <c r="AI71" s="28">
        <f t="shared" si="79"/>
        <v>990000</v>
      </c>
      <c r="AJ71" s="28">
        <f t="shared" si="80"/>
        <v>1331195.5408959484</v>
      </c>
      <c r="AK71" s="28">
        <f t="shared" si="81"/>
        <v>0</v>
      </c>
      <c r="AL71" s="28">
        <f t="shared" si="82"/>
        <v>0</v>
      </c>
      <c r="AM71" s="28">
        <f t="shared" si="83"/>
        <v>0</v>
      </c>
      <c r="AN71" s="28">
        <f t="shared" si="84"/>
        <v>0</v>
      </c>
      <c r="AO71" s="28">
        <f t="shared" si="85"/>
        <v>0</v>
      </c>
      <c r="AP71" s="28">
        <f t="shared" si="86"/>
        <v>0</v>
      </c>
      <c r="AQ71" s="4">
        <f t="shared" si="87"/>
        <v>22887681.457303464</v>
      </c>
      <c r="AR71" s="24">
        <f t="shared" si="88"/>
        <v>1025507.2582921386</v>
      </c>
      <c r="AS71" s="24">
        <f t="shared" si="89"/>
        <v>1389346.5662596652</v>
      </c>
    </row>
    <row r="72" spans="2:45" ht="12.75">
      <c r="B72" s="56">
        <f t="shared" si="50"/>
        <v>543</v>
      </c>
      <c r="C72" s="23">
        <f t="shared" si="90"/>
        <v>543000000</v>
      </c>
      <c r="D72" s="24">
        <f t="shared" si="48"/>
        <v>259309.2744125994</v>
      </c>
      <c r="E72" s="24">
        <f t="shared" si="49"/>
        <v>2160000</v>
      </c>
      <c r="F72" s="25">
        <f t="shared" si="51"/>
        <v>520070090.3481259</v>
      </c>
      <c r="G72" s="83">
        <f t="shared" si="47"/>
        <v>0</v>
      </c>
      <c r="H72" s="6">
        <f t="shared" si="52"/>
        <v>0.045</v>
      </c>
      <c r="I72" s="26">
        <f t="shared" si="53"/>
        <v>-0.12993385973604682</v>
      </c>
      <c r="J72" s="30">
        <f t="shared" si="54"/>
        <v>0.301330048929624</v>
      </c>
      <c r="K72" s="27">
        <f t="shared" si="55"/>
        <v>490000000</v>
      </c>
      <c r="L72" s="28">
        <f t="shared" si="56"/>
        <v>0</v>
      </c>
      <c r="M72" s="28">
        <f t="shared" si="57"/>
        <v>15000000</v>
      </c>
      <c r="N72" s="28">
        <f t="shared" si="58"/>
        <v>525000</v>
      </c>
      <c r="O72" s="28">
        <f t="shared" si="59"/>
        <v>15000000</v>
      </c>
      <c r="P72" s="28">
        <f t="shared" si="60"/>
        <v>600000</v>
      </c>
      <c r="Q72" s="28">
        <f t="shared" si="61"/>
        <v>70090.348125875</v>
      </c>
      <c r="R72" s="28">
        <f t="shared" si="62"/>
        <v>3154.0656656643746</v>
      </c>
      <c r="S72" s="28">
        <f t="shared" si="63"/>
        <v>0</v>
      </c>
      <c r="T72" s="28">
        <f t="shared" si="64"/>
        <v>0</v>
      </c>
      <c r="U72" s="28">
        <f t="shared" si="65"/>
        <v>0</v>
      </c>
      <c r="V72" s="28">
        <f t="shared" si="66"/>
        <v>0</v>
      </c>
      <c r="W72" s="4">
        <f t="shared" si="67"/>
        <v>520070090.3481259</v>
      </c>
      <c r="X72" s="24">
        <f t="shared" si="68"/>
        <v>1128154.0656656644</v>
      </c>
      <c r="Y72" s="27">
        <f t="shared" si="69"/>
        <v>0</v>
      </c>
      <c r="Z72" s="28">
        <f t="shared" si="70"/>
        <v>0</v>
      </c>
      <c r="AA72" s="28">
        <f t="shared" si="71"/>
        <v>0</v>
      </c>
      <c r="AB72" s="28">
        <f t="shared" si="72"/>
        <v>0</v>
      </c>
      <c r="AC72" s="28">
        <f t="shared" si="73"/>
        <v>0</v>
      </c>
      <c r="AD72" s="28">
        <f t="shared" si="74"/>
        <v>0</v>
      </c>
      <c r="AE72" s="28">
        <f t="shared" si="75"/>
        <v>0</v>
      </c>
      <c r="AF72" s="28">
        <f t="shared" si="76"/>
        <v>0</v>
      </c>
      <c r="AG72" s="28">
        <f t="shared" si="77"/>
        <v>0</v>
      </c>
      <c r="AH72" s="28">
        <f t="shared" si="78"/>
        <v>22929909.651874125</v>
      </c>
      <c r="AI72" s="28">
        <f t="shared" si="79"/>
        <v>1031845.9343343356</v>
      </c>
      <c r="AJ72" s="28">
        <f t="shared" si="80"/>
        <v>1387463.3400782638</v>
      </c>
      <c r="AK72" s="28">
        <f t="shared" si="81"/>
        <v>0</v>
      </c>
      <c r="AL72" s="28">
        <f t="shared" si="82"/>
        <v>0</v>
      </c>
      <c r="AM72" s="28">
        <f t="shared" si="83"/>
        <v>0</v>
      </c>
      <c r="AN72" s="28">
        <f t="shared" si="84"/>
        <v>0</v>
      </c>
      <c r="AO72" s="28">
        <f t="shared" si="85"/>
        <v>0</v>
      </c>
      <c r="AP72" s="28">
        <f t="shared" si="86"/>
        <v>0</v>
      </c>
      <c r="AQ72" s="4">
        <f t="shared" si="87"/>
        <v>22929909.651874125</v>
      </c>
      <c r="AR72" s="24">
        <f t="shared" si="88"/>
        <v>1031845.9343343356</v>
      </c>
      <c r="AS72" s="24">
        <f t="shared" si="89"/>
        <v>1387463.3400782638</v>
      </c>
    </row>
    <row r="73" spans="2:45" ht="12.75">
      <c r="B73" s="56">
        <f t="shared" si="50"/>
        <v>544</v>
      </c>
      <c r="C73" s="23">
        <f t="shared" si="90"/>
        <v>544000000</v>
      </c>
      <c r="D73" s="24">
        <f t="shared" si="48"/>
        <v>218764.7242734013</v>
      </c>
      <c r="E73" s="24">
        <f t="shared" si="49"/>
        <v>2205000</v>
      </c>
      <c r="F73" s="25">
        <f t="shared" si="51"/>
        <v>521027862.15355515</v>
      </c>
      <c r="G73" s="83">
        <f t="shared" si="47"/>
        <v>0</v>
      </c>
      <c r="H73" s="6">
        <f t="shared" si="52"/>
        <v>0.045</v>
      </c>
      <c r="I73" s="26">
        <f t="shared" si="53"/>
        <v>-0.12993385973604682</v>
      </c>
      <c r="J73" s="30">
        <f t="shared" si="54"/>
        <v>0.301330048929624</v>
      </c>
      <c r="K73" s="27">
        <f t="shared" si="55"/>
        <v>490000000</v>
      </c>
      <c r="L73" s="28">
        <f t="shared" si="56"/>
        <v>0</v>
      </c>
      <c r="M73" s="28">
        <f t="shared" si="57"/>
        <v>15000000</v>
      </c>
      <c r="N73" s="28">
        <f t="shared" si="58"/>
        <v>525000</v>
      </c>
      <c r="O73" s="28">
        <f t="shared" si="59"/>
        <v>15000000</v>
      </c>
      <c r="P73" s="28">
        <f t="shared" si="60"/>
        <v>600000</v>
      </c>
      <c r="Q73" s="28">
        <f t="shared" si="61"/>
        <v>1027862.1535551548</v>
      </c>
      <c r="R73" s="28">
        <f t="shared" si="62"/>
        <v>46253.79690998197</v>
      </c>
      <c r="S73" s="28">
        <f t="shared" si="63"/>
        <v>0</v>
      </c>
      <c r="T73" s="28">
        <f t="shared" si="64"/>
        <v>0</v>
      </c>
      <c r="U73" s="28">
        <f t="shared" si="65"/>
        <v>0</v>
      </c>
      <c r="V73" s="28">
        <f t="shared" si="66"/>
        <v>0</v>
      </c>
      <c r="W73" s="4">
        <f t="shared" si="67"/>
        <v>521027862.15355515</v>
      </c>
      <c r="X73" s="24">
        <f t="shared" si="68"/>
        <v>1171253.7969099819</v>
      </c>
      <c r="Y73" s="27">
        <f t="shared" si="69"/>
        <v>0</v>
      </c>
      <c r="Z73" s="28">
        <f t="shared" si="70"/>
        <v>0</v>
      </c>
      <c r="AA73" s="28">
        <f t="shared" si="71"/>
        <v>0</v>
      </c>
      <c r="AB73" s="28">
        <f t="shared" si="72"/>
        <v>0</v>
      </c>
      <c r="AC73" s="28">
        <f t="shared" si="73"/>
        <v>0</v>
      </c>
      <c r="AD73" s="28">
        <f t="shared" si="74"/>
        <v>0</v>
      </c>
      <c r="AE73" s="28">
        <f t="shared" si="75"/>
        <v>0</v>
      </c>
      <c r="AF73" s="28">
        <f t="shared" si="76"/>
        <v>0</v>
      </c>
      <c r="AG73" s="28">
        <f t="shared" si="77"/>
        <v>0</v>
      </c>
      <c r="AH73" s="28">
        <f t="shared" si="78"/>
        <v>22972137.846444845</v>
      </c>
      <c r="AI73" s="28">
        <f t="shared" si="79"/>
        <v>1033746.203090018</v>
      </c>
      <c r="AJ73" s="28">
        <f t="shared" si="80"/>
        <v>1390018.5211833832</v>
      </c>
      <c r="AK73" s="28">
        <f t="shared" si="81"/>
        <v>0</v>
      </c>
      <c r="AL73" s="28">
        <f t="shared" si="82"/>
        <v>0</v>
      </c>
      <c r="AM73" s="28">
        <f t="shared" si="83"/>
        <v>0</v>
      </c>
      <c r="AN73" s="28">
        <f t="shared" si="84"/>
        <v>0</v>
      </c>
      <c r="AO73" s="28">
        <f t="shared" si="85"/>
        <v>0</v>
      </c>
      <c r="AP73" s="28">
        <f t="shared" si="86"/>
        <v>0</v>
      </c>
      <c r="AQ73" s="4">
        <f t="shared" si="87"/>
        <v>22972137.846444845</v>
      </c>
      <c r="AR73" s="24">
        <f t="shared" si="88"/>
        <v>1033746.203090018</v>
      </c>
      <c r="AS73" s="24">
        <f t="shared" si="89"/>
        <v>1390018.5211833832</v>
      </c>
    </row>
    <row r="74" spans="2:45" ht="12.75">
      <c r="B74" s="56">
        <f t="shared" si="50"/>
        <v>545</v>
      </c>
      <c r="C74" s="23">
        <f t="shared" si="90"/>
        <v>545000000</v>
      </c>
      <c r="D74" s="24">
        <f t="shared" si="48"/>
        <v>178220.17413419695</v>
      </c>
      <c r="E74" s="24">
        <f t="shared" si="49"/>
        <v>2250000</v>
      </c>
      <c r="F74" s="25">
        <f t="shared" si="51"/>
        <v>521985633.9589845</v>
      </c>
      <c r="G74" s="83">
        <f t="shared" si="47"/>
        <v>0</v>
      </c>
      <c r="H74" s="6">
        <f t="shared" si="52"/>
        <v>0.045</v>
      </c>
      <c r="I74" s="26">
        <f t="shared" si="53"/>
        <v>-0.12993385973604682</v>
      </c>
      <c r="J74" s="30">
        <f t="shared" si="54"/>
        <v>0.301330048929624</v>
      </c>
      <c r="K74" s="27">
        <f t="shared" si="55"/>
        <v>490000000</v>
      </c>
      <c r="L74" s="28">
        <f t="shared" si="56"/>
        <v>0</v>
      </c>
      <c r="M74" s="28">
        <f t="shared" si="57"/>
        <v>15000000</v>
      </c>
      <c r="N74" s="28">
        <f t="shared" si="58"/>
        <v>525000</v>
      </c>
      <c r="O74" s="28">
        <f t="shared" si="59"/>
        <v>15000000</v>
      </c>
      <c r="P74" s="28">
        <f t="shared" si="60"/>
        <v>600000</v>
      </c>
      <c r="Q74" s="28">
        <f t="shared" si="61"/>
        <v>1985633.9589844942</v>
      </c>
      <c r="R74" s="28">
        <f t="shared" si="62"/>
        <v>89353.52815430224</v>
      </c>
      <c r="S74" s="28">
        <f t="shared" si="63"/>
        <v>0</v>
      </c>
      <c r="T74" s="28">
        <f t="shared" si="64"/>
        <v>0</v>
      </c>
      <c r="U74" s="28">
        <f t="shared" si="65"/>
        <v>0</v>
      </c>
      <c r="V74" s="28">
        <f t="shared" si="66"/>
        <v>0</v>
      </c>
      <c r="W74" s="4">
        <f t="shared" si="67"/>
        <v>521985633.9589845</v>
      </c>
      <c r="X74" s="24">
        <f t="shared" si="68"/>
        <v>1214353.5281543022</v>
      </c>
      <c r="Y74" s="27">
        <f t="shared" si="69"/>
        <v>0</v>
      </c>
      <c r="Z74" s="28">
        <f t="shared" si="70"/>
        <v>0</v>
      </c>
      <c r="AA74" s="28">
        <f t="shared" si="71"/>
        <v>0</v>
      </c>
      <c r="AB74" s="28">
        <f t="shared" si="72"/>
        <v>0</v>
      </c>
      <c r="AC74" s="28">
        <f t="shared" si="73"/>
        <v>0</v>
      </c>
      <c r="AD74" s="28">
        <f t="shared" si="74"/>
        <v>0</v>
      </c>
      <c r="AE74" s="28">
        <f t="shared" si="75"/>
        <v>0</v>
      </c>
      <c r="AF74" s="28">
        <f t="shared" si="76"/>
        <v>0</v>
      </c>
      <c r="AG74" s="28">
        <f t="shared" si="77"/>
        <v>0</v>
      </c>
      <c r="AH74" s="28">
        <f t="shared" si="78"/>
        <v>23014366.041015506</v>
      </c>
      <c r="AI74" s="28">
        <f t="shared" si="79"/>
        <v>1035646.4718456977</v>
      </c>
      <c r="AJ74" s="28">
        <f t="shared" si="80"/>
        <v>1392573.702288499</v>
      </c>
      <c r="AK74" s="28">
        <f t="shared" si="81"/>
        <v>0</v>
      </c>
      <c r="AL74" s="28">
        <f t="shared" si="82"/>
        <v>0</v>
      </c>
      <c r="AM74" s="28">
        <f t="shared" si="83"/>
        <v>0</v>
      </c>
      <c r="AN74" s="28">
        <f t="shared" si="84"/>
        <v>0</v>
      </c>
      <c r="AO74" s="28">
        <f t="shared" si="85"/>
        <v>0</v>
      </c>
      <c r="AP74" s="28">
        <f t="shared" si="86"/>
        <v>0</v>
      </c>
      <c r="AQ74" s="4">
        <f t="shared" si="87"/>
        <v>23014366.041015506</v>
      </c>
      <c r="AR74" s="24">
        <f t="shared" si="88"/>
        <v>1035646.4718456977</v>
      </c>
      <c r="AS74" s="24">
        <f t="shared" si="89"/>
        <v>1392573.702288499</v>
      </c>
    </row>
    <row r="75" spans="2:45" ht="12.75">
      <c r="B75" s="56">
        <f t="shared" si="50"/>
        <v>546</v>
      </c>
      <c r="C75" s="23">
        <f t="shared" si="90"/>
        <v>546000000</v>
      </c>
      <c r="D75" s="24">
        <f t="shared" si="48"/>
        <v>137675.62399499258</v>
      </c>
      <c r="E75" s="24">
        <f t="shared" si="49"/>
        <v>2295000</v>
      </c>
      <c r="F75" s="25">
        <f t="shared" si="51"/>
        <v>522943405.76441383</v>
      </c>
      <c r="G75" s="83">
        <f t="shared" si="47"/>
        <v>0</v>
      </c>
      <c r="H75" s="6">
        <f t="shared" si="52"/>
        <v>0.045</v>
      </c>
      <c r="I75" s="26">
        <f t="shared" si="53"/>
        <v>-0.12993385973604682</v>
      </c>
      <c r="J75" s="30">
        <f t="shared" si="54"/>
        <v>0.301330048929624</v>
      </c>
      <c r="K75" s="27">
        <f t="shared" si="55"/>
        <v>490000000</v>
      </c>
      <c r="L75" s="28">
        <f t="shared" si="56"/>
        <v>0</v>
      </c>
      <c r="M75" s="28">
        <f t="shared" si="57"/>
        <v>15000000</v>
      </c>
      <c r="N75" s="28">
        <f t="shared" si="58"/>
        <v>525000</v>
      </c>
      <c r="O75" s="28">
        <f t="shared" si="59"/>
        <v>15000000</v>
      </c>
      <c r="P75" s="28">
        <f t="shared" si="60"/>
        <v>600000</v>
      </c>
      <c r="Q75" s="28">
        <f t="shared" si="61"/>
        <v>2943405.7644138336</v>
      </c>
      <c r="R75" s="28">
        <f t="shared" si="62"/>
        <v>132453.2593986225</v>
      </c>
      <c r="S75" s="28">
        <f t="shared" si="63"/>
        <v>0</v>
      </c>
      <c r="T75" s="28">
        <f t="shared" si="64"/>
        <v>0</v>
      </c>
      <c r="U75" s="28">
        <f t="shared" si="65"/>
        <v>0</v>
      </c>
      <c r="V75" s="28">
        <f t="shared" si="66"/>
        <v>0</v>
      </c>
      <c r="W75" s="4">
        <f t="shared" si="67"/>
        <v>522943405.76441383</v>
      </c>
      <c r="X75" s="24">
        <f t="shared" si="68"/>
        <v>1257453.2593986224</v>
      </c>
      <c r="Y75" s="27">
        <f t="shared" si="69"/>
        <v>0</v>
      </c>
      <c r="Z75" s="28">
        <f t="shared" si="70"/>
        <v>0</v>
      </c>
      <c r="AA75" s="28">
        <f t="shared" si="71"/>
        <v>0</v>
      </c>
      <c r="AB75" s="28">
        <f t="shared" si="72"/>
        <v>0</v>
      </c>
      <c r="AC75" s="28">
        <f t="shared" si="73"/>
        <v>0</v>
      </c>
      <c r="AD75" s="28">
        <f t="shared" si="74"/>
        <v>0</v>
      </c>
      <c r="AE75" s="28">
        <f t="shared" si="75"/>
        <v>0</v>
      </c>
      <c r="AF75" s="28">
        <f t="shared" si="76"/>
        <v>0</v>
      </c>
      <c r="AG75" s="28">
        <f t="shared" si="77"/>
        <v>0</v>
      </c>
      <c r="AH75" s="28">
        <f t="shared" si="78"/>
        <v>23056594.235586166</v>
      </c>
      <c r="AI75" s="28">
        <f t="shared" si="79"/>
        <v>1037546.7406013774</v>
      </c>
      <c r="AJ75" s="28">
        <f t="shared" si="80"/>
        <v>1395128.883393615</v>
      </c>
      <c r="AK75" s="28">
        <f t="shared" si="81"/>
        <v>0</v>
      </c>
      <c r="AL75" s="28">
        <f t="shared" si="82"/>
        <v>0</v>
      </c>
      <c r="AM75" s="28">
        <f t="shared" si="83"/>
        <v>0</v>
      </c>
      <c r="AN75" s="28">
        <f t="shared" si="84"/>
        <v>0</v>
      </c>
      <c r="AO75" s="28">
        <f t="shared" si="85"/>
        <v>0</v>
      </c>
      <c r="AP75" s="28">
        <f t="shared" si="86"/>
        <v>0</v>
      </c>
      <c r="AQ75" s="4">
        <f t="shared" si="87"/>
        <v>23056594.235586166</v>
      </c>
      <c r="AR75" s="24">
        <f t="shared" si="88"/>
        <v>1037546.7406013774</v>
      </c>
      <c r="AS75" s="24">
        <f t="shared" si="89"/>
        <v>1395128.883393615</v>
      </c>
    </row>
    <row r="76" spans="2:45" ht="12.75">
      <c r="B76" s="56">
        <f t="shared" si="50"/>
        <v>547</v>
      </c>
      <c r="C76" s="23">
        <f t="shared" si="90"/>
        <v>547000000</v>
      </c>
      <c r="D76" s="24">
        <f t="shared" si="48"/>
        <v>97131.07385578821</v>
      </c>
      <c r="E76" s="24">
        <f t="shared" si="49"/>
        <v>2340000</v>
      </c>
      <c r="F76" s="25">
        <f t="shared" si="51"/>
        <v>523901177.5698432</v>
      </c>
      <c r="G76" s="83">
        <f t="shared" si="47"/>
        <v>0</v>
      </c>
      <c r="H76" s="6">
        <f t="shared" si="52"/>
        <v>0.045</v>
      </c>
      <c r="I76" s="26">
        <f t="shared" si="53"/>
        <v>-0.12993385973604682</v>
      </c>
      <c r="J76" s="30">
        <f t="shared" si="54"/>
        <v>0.301330048929624</v>
      </c>
      <c r="K76" s="27">
        <f t="shared" si="55"/>
        <v>490000000</v>
      </c>
      <c r="L76" s="28">
        <f t="shared" si="56"/>
        <v>0</v>
      </c>
      <c r="M76" s="28">
        <f t="shared" si="57"/>
        <v>15000000</v>
      </c>
      <c r="N76" s="28">
        <f t="shared" si="58"/>
        <v>525000</v>
      </c>
      <c r="O76" s="28">
        <f t="shared" si="59"/>
        <v>15000000</v>
      </c>
      <c r="P76" s="28">
        <f t="shared" si="60"/>
        <v>600000</v>
      </c>
      <c r="Q76" s="28">
        <f t="shared" si="61"/>
        <v>3901177.569843173</v>
      </c>
      <c r="R76" s="28">
        <f t="shared" si="62"/>
        <v>175552.99064294278</v>
      </c>
      <c r="S76" s="28">
        <f t="shared" si="63"/>
        <v>0</v>
      </c>
      <c r="T76" s="28">
        <f t="shared" si="64"/>
        <v>0</v>
      </c>
      <c r="U76" s="28">
        <f t="shared" si="65"/>
        <v>0</v>
      </c>
      <c r="V76" s="28">
        <f t="shared" si="66"/>
        <v>0</v>
      </c>
      <c r="W76" s="4">
        <f t="shared" si="67"/>
        <v>523901177.5698432</v>
      </c>
      <c r="X76" s="24">
        <f t="shared" si="68"/>
        <v>1300552.9906429427</v>
      </c>
      <c r="Y76" s="27">
        <f t="shared" si="69"/>
        <v>0</v>
      </c>
      <c r="Z76" s="28">
        <f t="shared" si="70"/>
        <v>0</v>
      </c>
      <c r="AA76" s="28">
        <f t="shared" si="71"/>
        <v>0</v>
      </c>
      <c r="AB76" s="28">
        <f t="shared" si="72"/>
        <v>0</v>
      </c>
      <c r="AC76" s="28">
        <f t="shared" si="73"/>
        <v>0</v>
      </c>
      <c r="AD76" s="28">
        <f t="shared" si="74"/>
        <v>0</v>
      </c>
      <c r="AE76" s="28">
        <f t="shared" si="75"/>
        <v>0</v>
      </c>
      <c r="AF76" s="28">
        <f t="shared" si="76"/>
        <v>0</v>
      </c>
      <c r="AG76" s="28">
        <f t="shared" si="77"/>
        <v>0</v>
      </c>
      <c r="AH76" s="28">
        <f t="shared" si="78"/>
        <v>23098822.430156827</v>
      </c>
      <c r="AI76" s="28">
        <f t="shared" si="79"/>
        <v>1039447.0093570572</v>
      </c>
      <c r="AJ76" s="28">
        <f t="shared" si="80"/>
        <v>1397684.064498731</v>
      </c>
      <c r="AK76" s="28">
        <f t="shared" si="81"/>
        <v>0</v>
      </c>
      <c r="AL76" s="28">
        <f t="shared" si="82"/>
        <v>0</v>
      </c>
      <c r="AM76" s="28">
        <f t="shared" si="83"/>
        <v>0</v>
      </c>
      <c r="AN76" s="28">
        <f t="shared" si="84"/>
        <v>0</v>
      </c>
      <c r="AO76" s="28">
        <f t="shared" si="85"/>
        <v>0</v>
      </c>
      <c r="AP76" s="28">
        <f t="shared" si="86"/>
        <v>0</v>
      </c>
      <c r="AQ76" s="4">
        <f t="shared" si="87"/>
        <v>23098822.430156827</v>
      </c>
      <c r="AR76" s="24">
        <f t="shared" si="88"/>
        <v>1039447.0093570572</v>
      </c>
      <c r="AS76" s="24">
        <f t="shared" si="89"/>
        <v>1397684.064498731</v>
      </c>
    </row>
    <row r="77" spans="2:45" ht="12.75">
      <c r="B77" s="56">
        <f t="shared" si="50"/>
        <v>548</v>
      </c>
      <c r="C77" s="23">
        <f t="shared" si="90"/>
        <v>548000000</v>
      </c>
      <c r="D77" s="24">
        <f t="shared" si="48"/>
        <v>56586.52371658385</v>
      </c>
      <c r="E77" s="24">
        <f t="shared" si="49"/>
        <v>2385000</v>
      </c>
      <c r="F77" s="25">
        <f t="shared" si="51"/>
        <v>524858949.3752725</v>
      </c>
      <c r="G77" s="83">
        <f t="shared" si="47"/>
        <v>0</v>
      </c>
      <c r="H77" s="6">
        <f t="shared" si="52"/>
        <v>0.045</v>
      </c>
      <c r="I77" s="26">
        <f t="shared" si="53"/>
        <v>-0.12993385973604682</v>
      </c>
      <c r="J77" s="30">
        <f t="shared" si="54"/>
        <v>0.301330048929624</v>
      </c>
      <c r="K77" s="27">
        <f t="shared" si="55"/>
        <v>490000000</v>
      </c>
      <c r="L77" s="28">
        <f t="shared" si="56"/>
        <v>0</v>
      </c>
      <c r="M77" s="28">
        <f t="shared" si="57"/>
        <v>15000000</v>
      </c>
      <c r="N77" s="28">
        <f t="shared" si="58"/>
        <v>525000</v>
      </c>
      <c r="O77" s="28">
        <f t="shared" si="59"/>
        <v>15000000</v>
      </c>
      <c r="P77" s="28">
        <f t="shared" si="60"/>
        <v>600000</v>
      </c>
      <c r="Q77" s="28">
        <f t="shared" si="61"/>
        <v>4858949.375272512</v>
      </c>
      <c r="R77" s="28">
        <f t="shared" si="62"/>
        <v>218652.72188726306</v>
      </c>
      <c r="S77" s="28">
        <f t="shared" si="63"/>
        <v>0</v>
      </c>
      <c r="T77" s="28">
        <f t="shared" si="64"/>
        <v>0</v>
      </c>
      <c r="U77" s="28">
        <f t="shared" si="65"/>
        <v>0</v>
      </c>
      <c r="V77" s="28">
        <f t="shared" si="66"/>
        <v>0</v>
      </c>
      <c r="W77" s="4">
        <f t="shared" si="67"/>
        <v>524858949.3752725</v>
      </c>
      <c r="X77" s="24">
        <f t="shared" si="68"/>
        <v>1343652.721887263</v>
      </c>
      <c r="Y77" s="27">
        <f t="shared" si="69"/>
        <v>0</v>
      </c>
      <c r="Z77" s="28">
        <f t="shared" si="70"/>
        <v>0</v>
      </c>
      <c r="AA77" s="28">
        <f t="shared" si="71"/>
        <v>0</v>
      </c>
      <c r="AB77" s="28">
        <f t="shared" si="72"/>
        <v>0</v>
      </c>
      <c r="AC77" s="28">
        <f t="shared" si="73"/>
        <v>0</v>
      </c>
      <c r="AD77" s="28">
        <f t="shared" si="74"/>
        <v>0</v>
      </c>
      <c r="AE77" s="28">
        <f t="shared" si="75"/>
        <v>0</v>
      </c>
      <c r="AF77" s="28">
        <f t="shared" si="76"/>
        <v>0</v>
      </c>
      <c r="AG77" s="28">
        <f t="shared" si="77"/>
        <v>0</v>
      </c>
      <c r="AH77" s="28">
        <f t="shared" si="78"/>
        <v>23141050.624727488</v>
      </c>
      <c r="AI77" s="28">
        <f t="shared" si="79"/>
        <v>1041347.2781127369</v>
      </c>
      <c r="AJ77" s="28">
        <f t="shared" si="80"/>
        <v>1400239.2456038469</v>
      </c>
      <c r="AK77" s="28">
        <f t="shared" si="81"/>
        <v>0</v>
      </c>
      <c r="AL77" s="28">
        <f t="shared" si="82"/>
        <v>0</v>
      </c>
      <c r="AM77" s="28">
        <f t="shared" si="83"/>
        <v>0</v>
      </c>
      <c r="AN77" s="28">
        <f t="shared" si="84"/>
        <v>0</v>
      </c>
      <c r="AO77" s="28">
        <f t="shared" si="85"/>
        <v>0</v>
      </c>
      <c r="AP77" s="28">
        <f t="shared" si="86"/>
        <v>0</v>
      </c>
      <c r="AQ77" s="4">
        <f t="shared" si="87"/>
        <v>23141050.624727488</v>
      </c>
      <c r="AR77" s="24">
        <f t="shared" si="88"/>
        <v>1041347.2781127369</v>
      </c>
      <c r="AS77" s="24">
        <f t="shared" si="89"/>
        <v>1400239.2456038469</v>
      </c>
    </row>
    <row r="78" spans="2:45" ht="12.75">
      <c r="B78" s="56">
        <f t="shared" si="50"/>
        <v>549</v>
      </c>
      <c r="C78" s="23">
        <f t="shared" si="90"/>
        <v>549000000</v>
      </c>
      <c r="D78" s="24">
        <f t="shared" si="48"/>
        <v>16041.973577379482</v>
      </c>
      <c r="E78" s="24">
        <f t="shared" si="49"/>
        <v>2430000</v>
      </c>
      <c r="F78" s="25">
        <f t="shared" si="51"/>
        <v>525816721.18070185</v>
      </c>
      <c r="G78" s="83">
        <f t="shared" si="47"/>
        <v>0</v>
      </c>
      <c r="H78" s="6">
        <f t="shared" si="52"/>
        <v>0.045</v>
      </c>
      <c r="I78" s="26">
        <f t="shared" si="53"/>
        <v>-0.12993385973604682</v>
      </c>
      <c r="J78" s="30">
        <f t="shared" si="54"/>
        <v>0.301330048929624</v>
      </c>
      <c r="K78" s="27">
        <f t="shared" si="55"/>
        <v>490000000</v>
      </c>
      <c r="L78" s="28">
        <f t="shared" si="56"/>
        <v>0</v>
      </c>
      <c r="M78" s="28">
        <f t="shared" si="57"/>
        <v>15000000</v>
      </c>
      <c r="N78" s="28">
        <f t="shared" si="58"/>
        <v>525000</v>
      </c>
      <c r="O78" s="28">
        <f t="shared" si="59"/>
        <v>15000000</v>
      </c>
      <c r="P78" s="28">
        <f t="shared" si="60"/>
        <v>600000</v>
      </c>
      <c r="Q78" s="28">
        <f t="shared" si="61"/>
        <v>5816721.180701852</v>
      </c>
      <c r="R78" s="28">
        <f t="shared" si="62"/>
        <v>261752.45313158332</v>
      </c>
      <c r="S78" s="28">
        <f t="shared" si="63"/>
        <v>0</v>
      </c>
      <c r="T78" s="28">
        <f t="shared" si="64"/>
        <v>0</v>
      </c>
      <c r="U78" s="28">
        <f t="shared" si="65"/>
        <v>0</v>
      </c>
      <c r="V78" s="28">
        <f t="shared" si="66"/>
        <v>0</v>
      </c>
      <c r="W78" s="4">
        <f t="shared" si="67"/>
        <v>525816721.18070185</v>
      </c>
      <c r="X78" s="24">
        <f t="shared" si="68"/>
        <v>1386752.4531315833</v>
      </c>
      <c r="Y78" s="27">
        <f t="shared" si="69"/>
        <v>0</v>
      </c>
      <c r="Z78" s="28">
        <f t="shared" si="70"/>
        <v>0</v>
      </c>
      <c r="AA78" s="28">
        <f t="shared" si="71"/>
        <v>0</v>
      </c>
      <c r="AB78" s="28">
        <f t="shared" si="72"/>
        <v>0</v>
      </c>
      <c r="AC78" s="28">
        <f t="shared" si="73"/>
        <v>0</v>
      </c>
      <c r="AD78" s="28">
        <f t="shared" si="74"/>
        <v>0</v>
      </c>
      <c r="AE78" s="28">
        <f t="shared" si="75"/>
        <v>0</v>
      </c>
      <c r="AF78" s="28">
        <f t="shared" si="76"/>
        <v>0</v>
      </c>
      <c r="AG78" s="28">
        <f t="shared" si="77"/>
        <v>0</v>
      </c>
      <c r="AH78" s="28">
        <f t="shared" si="78"/>
        <v>23183278.81929815</v>
      </c>
      <c r="AI78" s="28">
        <f t="shared" si="79"/>
        <v>1043247.5468684166</v>
      </c>
      <c r="AJ78" s="28">
        <f t="shared" si="80"/>
        <v>1402794.4267089628</v>
      </c>
      <c r="AK78" s="28">
        <f t="shared" si="81"/>
        <v>0</v>
      </c>
      <c r="AL78" s="28">
        <f t="shared" si="82"/>
        <v>0</v>
      </c>
      <c r="AM78" s="28">
        <f t="shared" si="83"/>
        <v>0</v>
      </c>
      <c r="AN78" s="28">
        <f t="shared" si="84"/>
        <v>0</v>
      </c>
      <c r="AO78" s="28">
        <f t="shared" si="85"/>
        <v>0</v>
      </c>
      <c r="AP78" s="28">
        <f t="shared" si="86"/>
        <v>0</v>
      </c>
      <c r="AQ78" s="4">
        <f t="shared" si="87"/>
        <v>23183278.81929815</v>
      </c>
      <c r="AR78" s="24">
        <f t="shared" si="88"/>
        <v>1043247.5468684166</v>
      </c>
      <c r="AS78" s="24">
        <f t="shared" si="89"/>
        <v>1402794.4267089628</v>
      </c>
    </row>
    <row r="79" spans="2:45" ht="12.75">
      <c r="B79" s="56">
        <f t="shared" si="50"/>
        <v>550</v>
      </c>
      <c r="C79" s="23">
        <f t="shared" si="90"/>
        <v>550000000</v>
      </c>
      <c r="D79" s="24">
        <f t="shared" si="48"/>
        <v>-24502.576561818598</v>
      </c>
      <c r="E79" s="24">
        <f t="shared" si="49"/>
        <v>2475000</v>
      </c>
      <c r="F79" s="25">
        <f t="shared" si="51"/>
        <v>526774492.98613113</v>
      </c>
      <c r="G79" s="83">
        <f t="shared" si="47"/>
        <v>0</v>
      </c>
      <c r="H79" s="6">
        <f t="shared" si="52"/>
        <v>0.045</v>
      </c>
      <c r="I79" s="26">
        <f t="shared" si="53"/>
        <v>-0.12993385973604682</v>
      </c>
      <c r="J79" s="30">
        <f t="shared" si="54"/>
        <v>0.301330048929624</v>
      </c>
      <c r="K79" s="27">
        <f t="shared" si="55"/>
        <v>490000000</v>
      </c>
      <c r="L79" s="28">
        <f t="shared" si="56"/>
        <v>0</v>
      </c>
      <c r="M79" s="28">
        <f t="shared" si="57"/>
        <v>15000000</v>
      </c>
      <c r="N79" s="28">
        <f t="shared" si="58"/>
        <v>525000</v>
      </c>
      <c r="O79" s="28">
        <f t="shared" si="59"/>
        <v>15000000</v>
      </c>
      <c r="P79" s="28">
        <f t="shared" si="60"/>
        <v>600000</v>
      </c>
      <c r="Q79" s="28">
        <f t="shared" si="61"/>
        <v>6774492.986131132</v>
      </c>
      <c r="R79" s="28">
        <f t="shared" si="62"/>
        <v>304852.1843759009</v>
      </c>
      <c r="S79" s="28">
        <f t="shared" si="63"/>
        <v>0</v>
      </c>
      <c r="T79" s="28">
        <f t="shared" si="64"/>
        <v>0</v>
      </c>
      <c r="U79" s="28">
        <f t="shared" si="65"/>
        <v>0</v>
      </c>
      <c r="V79" s="28">
        <f t="shared" si="66"/>
        <v>0</v>
      </c>
      <c r="W79" s="4">
        <f t="shared" si="67"/>
        <v>526774492.98613113</v>
      </c>
      <c r="X79" s="24">
        <f t="shared" si="68"/>
        <v>1429852.1843759008</v>
      </c>
      <c r="Y79" s="27">
        <f t="shared" si="69"/>
        <v>0</v>
      </c>
      <c r="Z79" s="28">
        <f t="shared" si="70"/>
        <v>0</v>
      </c>
      <c r="AA79" s="28">
        <f t="shared" si="71"/>
        <v>0</v>
      </c>
      <c r="AB79" s="28">
        <f t="shared" si="72"/>
        <v>0</v>
      </c>
      <c r="AC79" s="28">
        <f t="shared" si="73"/>
        <v>0</v>
      </c>
      <c r="AD79" s="28">
        <f t="shared" si="74"/>
        <v>0</v>
      </c>
      <c r="AE79" s="28">
        <f t="shared" si="75"/>
        <v>0</v>
      </c>
      <c r="AF79" s="28">
        <f t="shared" si="76"/>
        <v>0</v>
      </c>
      <c r="AG79" s="28">
        <f t="shared" si="77"/>
        <v>0</v>
      </c>
      <c r="AH79" s="28">
        <f t="shared" si="78"/>
        <v>23225507.01386887</v>
      </c>
      <c r="AI79" s="28">
        <f t="shared" si="79"/>
        <v>1045147.815624099</v>
      </c>
      <c r="AJ79" s="28">
        <f t="shared" si="80"/>
        <v>1405349.6078140822</v>
      </c>
      <c r="AK79" s="28">
        <f t="shared" si="81"/>
        <v>0</v>
      </c>
      <c r="AL79" s="28">
        <f t="shared" si="82"/>
        <v>0</v>
      </c>
      <c r="AM79" s="28">
        <f t="shared" si="83"/>
        <v>0</v>
      </c>
      <c r="AN79" s="28">
        <f t="shared" si="84"/>
        <v>0</v>
      </c>
      <c r="AO79" s="28">
        <f t="shared" si="85"/>
        <v>0</v>
      </c>
      <c r="AP79" s="28">
        <f t="shared" si="86"/>
        <v>0</v>
      </c>
      <c r="AQ79" s="4">
        <f t="shared" si="87"/>
        <v>23225507.01386887</v>
      </c>
      <c r="AR79" s="24">
        <f t="shared" si="88"/>
        <v>1045147.815624099</v>
      </c>
      <c r="AS79" s="24">
        <f t="shared" si="89"/>
        <v>1405349.6078140822</v>
      </c>
    </row>
    <row r="80" spans="2:45" ht="12.75">
      <c r="B80" s="56">
        <f t="shared" si="50"/>
        <v>551</v>
      </c>
      <c r="C80" s="23">
        <f t="shared" si="90"/>
        <v>551000000</v>
      </c>
      <c r="D80" s="24">
        <f t="shared" si="48"/>
        <v>-65047.1267010232</v>
      </c>
      <c r="E80" s="24">
        <f t="shared" si="49"/>
        <v>2520000</v>
      </c>
      <c r="F80" s="25">
        <f t="shared" si="51"/>
        <v>527732264.7915605</v>
      </c>
      <c r="G80" s="83">
        <f t="shared" si="47"/>
        <v>0</v>
      </c>
      <c r="H80" s="6">
        <f t="shared" si="52"/>
        <v>0.045</v>
      </c>
      <c r="I80" s="26">
        <f t="shared" si="53"/>
        <v>-0.12993385973604682</v>
      </c>
      <c r="J80" s="30">
        <f t="shared" si="54"/>
        <v>0.301330048929624</v>
      </c>
      <c r="K80" s="27">
        <f t="shared" si="55"/>
        <v>490000000</v>
      </c>
      <c r="L80" s="28">
        <f t="shared" si="56"/>
        <v>0</v>
      </c>
      <c r="M80" s="28">
        <f t="shared" si="57"/>
        <v>15000000</v>
      </c>
      <c r="N80" s="28">
        <f t="shared" si="58"/>
        <v>525000</v>
      </c>
      <c r="O80" s="28">
        <f t="shared" si="59"/>
        <v>15000000</v>
      </c>
      <c r="P80" s="28">
        <f t="shared" si="60"/>
        <v>600000</v>
      </c>
      <c r="Q80" s="28">
        <f t="shared" si="61"/>
        <v>7732264.791560471</v>
      </c>
      <c r="R80" s="28">
        <f t="shared" si="62"/>
        <v>347951.9156202212</v>
      </c>
      <c r="S80" s="28">
        <f t="shared" si="63"/>
        <v>0</v>
      </c>
      <c r="T80" s="28">
        <f t="shared" si="64"/>
        <v>0</v>
      </c>
      <c r="U80" s="28">
        <f t="shared" si="65"/>
        <v>0</v>
      </c>
      <c r="V80" s="28">
        <f t="shared" si="66"/>
        <v>0</v>
      </c>
      <c r="W80" s="4">
        <f t="shared" si="67"/>
        <v>527732264.7915605</v>
      </c>
      <c r="X80" s="24">
        <f t="shared" si="68"/>
        <v>1472951.9156202213</v>
      </c>
      <c r="Y80" s="27">
        <f t="shared" si="69"/>
        <v>0</v>
      </c>
      <c r="Z80" s="28">
        <f t="shared" si="70"/>
        <v>0</v>
      </c>
      <c r="AA80" s="28">
        <f t="shared" si="71"/>
        <v>0</v>
      </c>
      <c r="AB80" s="28">
        <f t="shared" si="72"/>
        <v>0</v>
      </c>
      <c r="AC80" s="28">
        <f t="shared" si="73"/>
        <v>0</v>
      </c>
      <c r="AD80" s="28">
        <f t="shared" si="74"/>
        <v>0</v>
      </c>
      <c r="AE80" s="28">
        <f t="shared" si="75"/>
        <v>0</v>
      </c>
      <c r="AF80" s="28">
        <f t="shared" si="76"/>
        <v>0</v>
      </c>
      <c r="AG80" s="28">
        <f t="shared" si="77"/>
        <v>0</v>
      </c>
      <c r="AH80" s="28">
        <f t="shared" si="78"/>
        <v>23267735.20843953</v>
      </c>
      <c r="AI80" s="28">
        <f t="shared" si="79"/>
        <v>1047048.0843797787</v>
      </c>
      <c r="AJ80" s="28">
        <f t="shared" si="80"/>
        <v>1407904.788919198</v>
      </c>
      <c r="AK80" s="28">
        <f t="shared" si="81"/>
        <v>0</v>
      </c>
      <c r="AL80" s="28">
        <f t="shared" si="82"/>
        <v>0</v>
      </c>
      <c r="AM80" s="28">
        <f t="shared" si="83"/>
        <v>0</v>
      </c>
      <c r="AN80" s="28">
        <f t="shared" si="84"/>
        <v>0</v>
      </c>
      <c r="AO80" s="28">
        <f t="shared" si="85"/>
        <v>0</v>
      </c>
      <c r="AP80" s="28">
        <f t="shared" si="86"/>
        <v>0</v>
      </c>
      <c r="AQ80" s="4">
        <f t="shared" si="87"/>
        <v>23267735.20843953</v>
      </c>
      <c r="AR80" s="24">
        <f t="shared" si="88"/>
        <v>1047048.0843797787</v>
      </c>
      <c r="AS80" s="24">
        <f t="shared" si="89"/>
        <v>1407904.788919198</v>
      </c>
    </row>
    <row r="81" spans="2:45" ht="12.75">
      <c r="B81" s="56">
        <f t="shared" si="50"/>
        <v>552</v>
      </c>
      <c r="C81" s="23">
        <f t="shared" si="90"/>
        <v>552000000</v>
      </c>
      <c r="D81" s="24">
        <f t="shared" si="48"/>
        <v>-105591.67684022733</v>
      </c>
      <c r="E81" s="24">
        <f t="shared" si="49"/>
        <v>2565000</v>
      </c>
      <c r="F81" s="25">
        <f t="shared" si="51"/>
        <v>528690036.5969898</v>
      </c>
      <c r="G81" s="83">
        <f t="shared" si="47"/>
        <v>0</v>
      </c>
      <c r="H81" s="6">
        <f t="shared" si="52"/>
        <v>0.045</v>
      </c>
      <c r="I81" s="26">
        <f t="shared" si="53"/>
        <v>-0.12993385973604682</v>
      </c>
      <c r="J81" s="30">
        <f t="shared" si="54"/>
        <v>0.301330048929624</v>
      </c>
      <c r="K81" s="27">
        <f t="shared" si="55"/>
        <v>490000000</v>
      </c>
      <c r="L81" s="28">
        <f t="shared" si="56"/>
        <v>0</v>
      </c>
      <c r="M81" s="28">
        <f t="shared" si="57"/>
        <v>15000000</v>
      </c>
      <c r="N81" s="28">
        <f t="shared" si="58"/>
        <v>525000</v>
      </c>
      <c r="O81" s="28">
        <f t="shared" si="59"/>
        <v>15000000</v>
      </c>
      <c r="P81" s="28">
        <f t="shared" si="60"/>
        <v>600000</v>
      </c>
      <c r="Q81" s="28">
        <f t="shared" si="61"/>
        <v>8690036.59698981</v>
      </c>
      <c r="R81" s="28">
        <f t="shared" si="62"/>
        <v>391051.64686454146</v>
      </c>
      <c r="S81" s="28">
        <f t="shared" si="63"/>
        <v>0</v>
      </c>
      <c r="T81" s="28">
        <f t="shared" si="64"/>
        <v>0</v>
      </c>
      <c r="U81" s="28">
        <f t="shared" si="65"/>
        <v>0</v>
      </c>
      <c r="V81" s="28">
        <f t="shared" si="66"/>
        <v>0</v>
      </c>
      <c r="W81" s="4">
        <f t="shared" si="67"/>
        <v>528690036.5969898</v>
      </c>
      <c r="X81" s="24">
        <f t="shared" si="68"/>
        <v>1516051.6468645413</v>
      </c>
      <c r="Y81" s="27">
        <f t="shared" si="69"/>
        <v>0</v>
      </c>
      <c r="Z81" s="28">
        <f t="shared" si="70"/>
        <v>0</v>
      </c>
      <c r="AA81" s="28">
        <f t="shared" si="71"/>
        <v>0</v>
      </c>
      <c r="AB81" s="28">
        <f t="shared" si="72"/>
        <v>0</v>
      </c>
      <c r="AC81" s="28">
        <f t="shared" si="73"/>
        <v>0</v>
      </c>
      <c r="AD81" s="28">
        <f t="shared" si="74"/>
        <v>0</v>
      </c>
      <c r="AE81" s="28">
        <f t="shared" si="75"/>
        <v>0</v>
      </c>
      <c r="AF81" s="28">
        <f t="shared" si="76"/>
        <v>0</v>
      </c>
      <c r="AG81" s="28">
        <f t="shared" si="77"/>
        <v>0</v>
      </c>
      <c r="AH81" s="28">
        <f t="shared" si="78"/>
        <v>23309963.40301019</v>
      </c>
      <c r="AI81" s="28">
        <f t="shared" si="79"/>
        <v>1048948.3531354584</v>
      </c>
      <c r="AJ81" s="28">
        <f t="shared" si="80"/>
        <v>1410459.970024314</v>
      </c>
      <c r="AK81" s="28">
        <f t="shared" si="81"/>
        <v>0</v>
      </c>
      <c r="AL81" s="28">
        <f t="shared" si="82"/>
        <v>0</v>
      </c>
      <c r="AM81" s="28">
        <f t="shared" si="83"/>
        <v>0</v>
      </c>
      <c r="AN81" s="28">
        <f t="shared" si="84"/>
        <v>0</v>
      </c>
      <c r="AO81" s="28">
        <f t="shared" si="85"/>
        <v>0</v>
      </c>
      <c r="AP81" s="28">
        <f t="shared" si="86"/>
        <v>0</v>
      </c>
      <c r="AQ81" s="4">
        <f t="shared" si="87"/>
        <v>23309963.40301019</v>
      </c>
      <c r="AR81" s="24">
        <f t="shared" si="88"/>
        <v>1048948.3531354584</v>
      </c>
      <c r="AS81" s="24">
        <f t="shared" si="89"/>
        <v>1410459.970024314</v>
      </c>
    </row>
    <row r="82" spans="2:45" ht="12.75">
      <c r="B82" s="56">
        <f t="shared" si="50"/>
        <v>553</v>
      </c>
      <c r="C82" s="23">
        <f t="shared" si="90"/>
        <v>553000000</v>
      </c>
      <c r="D82" s="24">
        <f t="shared" si="48"/>
        <v>-146136.22697943193</v>
      </c>
      <c r="E82" s="24">
        <f t="shared" si="49"/>
        <v>2610000</v>
      </c>
      <c r="F82" s="25">
        <f t="shared" si="51"/>
        <v>529647808.40241915</v>
      </c>
      <c r="G82" s="83">
        <f t="shared" si="47"/>
        <v>0</v>
      </c>
      <c r="H82" s="6">
        <f t="shared" si="52"/>
        <v>0.045</v>
      </c>
      <c r="I82" s="26">
        <f t="shared" si="53"/>
        <v>-0.12993385973604682</v>
      </c>
      <c r="J82" s="30">
        <f t="shared" si="54"/>
        <v>0.301330048929624</v>
      </c>
      <c r="K82" s="27">
        <f t="shared" si="55"/>
        <v>490000000</v>
      </c>
      <c r="L82" s="28">
        <f t="shared" si="56"/>
        <v>0</v>
      </c>
      <c r="M82" s="28">
        <f t="shared" si="57"/>
        <v>15000000</v>
      </c>
      <c r="N82" s="28">
        <f t="shared" si="58"/>
        <v>525000</v>
      </c>
      <c r="O82" s="28">
        <f t="shared" si="59"/>
        <v>15000000</v>
      </c>
      <c r="P82" s="28">
        <f t="shared" si="60"/>
        <v>600000</v>
      </c>
      <c r="Q82" s="28">
        <f t="shared" si="61"/>
        <v>9647808.40241915</v>
      </c>
      <c r="R82" s="28">
        <f t="shared" si="62"/>
        <v>434151.37810886174</v>
      </c>
      <c r="S82" s="28">
        <f t="shared" si="63"/>
        <v>0</v>
      </c>
      <c r="T82" s="28">
        <f t="shared" si="64"/>
        <v>0</v>
      </c>
      <c r="U82" s="28">
        <f t="shared" si="65"/>
        <v>0</v>
      </c>
      <c r="V82" s="28">
        <f t="shared" si="66"/>
        <v>0</v>
      </c>
      <c r="W82" s="4">
        <f t="shared" si="67"/>
        <v>529647808.40241915</v>
      </c>
      <c r="X82" s="24">
        <f t="shared" si="68"/>
        <v>1559151.3781088619</v>
      </c>
      <c r="Y82" s="27">
        <f t="shared" si="69"/>
        <v>0</v>
      </c>
      <c r="Z82" s="28">
        <f t="shared" si="70"/>
        <v>0</v>
      </c>
      <c r="AA82" s="28">
        <f t="shared" si="71"/>
        <v>0</v>
      </c>
      <c r="AB82" s="28">
        <f t="shared" si="72"/>
        <v>0</v>
      </c>
      <c r="AC82" s="28">
        <f t="shared" si="73"/>
        <v>0</v>
      </c>
      <c r="AD82" s="28">
        <f t="shared" si="74"/>
        <v>0</v>
      </c>
      <c r="AE82" s="28">
        <f t="shared" si="75"/>
        <v>0</v>
      </c>
      <c r="AF82" s="28">
        <f t="shared" si="76"/>
        <v>0</v>
      </c>
      <c r="AG82" s="28">
        <f t="shared" si="77"/>
        <v>0</v>
      </c>
      <c r="AH82" s="28">
        <f t="shared" si="78"/>
        <v>23352191.59758085</v>
      </c>
      <c r="AI82" s="28">
        <f t="shared" si="79"/>
        <v>1050848.6218911381</v>
      </c>
      <c r="AJ82" s="28">
        <f t="shared" si="80"/>
        <v>1413015.15112943</v>
      </c>
      <c r="AK82" s="28">
        <f t="shared" si="81"/>
        <v>0</v>
      </c>
      <c r="AL82" s="28">
        <f t="shared" si="82"/>
        <v>0</v>
      </c>
      <c r="AM82" s="28">
        <f t="shared" si="83"/>
        <v>0</v>
      </c>
      <c r="AN82" s="28">
        <f t="shared" si="84"/>
        <v>0</v>
      </c>
      <c r="AO82" s="28">
        <f t="shared" si="85"/>
        <v>0</v>
      </c>
      <c r="AP82" s="28">
        <f t="shared" si="86"/>
        <v>0</v>
      </c>
      <c r="AQ82" s="4">
        <f t="shared" si="87"/>
        <v>23352191.59758085</v>
      </c>
      <c r="AR82" s="24">
        <f t="shared" si="88"/>
        <v>1050848.6218911381</v>
      </c>
      <c r="AS82" s="24">
        <f t="shared" si="89"/>
        <v>1413015.15112943</v>
      </c>
    </row>
    <row r="83" spans="2:45" ht="12.75">
      <c r="B83" s="56">
        <f aca="true" t="shared" si="91" ref="B83:B114">C83/1000000</f>
        <v>554</v>
      </c>
      <c r="C83" s="23">
        <f t="shared" si="90"/>
        <v>554000000</v>
      </c>
      <c r="D83" s="24">
        <f t="shared" si="48"/>
        <v>-186680.77711863606</v>
      </c>
      <c r="E83" s="24">
        <f t="shared" si="49"/>
        <v>2655000</v>
      </c>
      <c r="F83" s="25">
        <f aca="true" t="shared" si="92" ref="F83:F114">C83*((($H$4-$K$4)/(J83-$K$4))^$D$11)</f>
        <v>530605580.2078485</v>
      </c>
      <c r="G83" s="83">
        <f t="shared" si="47"/>
        <v>0</v>
      </c>
      <c r="H83" s="6">
        <f aca="true" t="shared" si="93" ref="H83:H114">IF(C83&lt;$D$5,$F$4,IF(C83&lt;$D$6,$F$5,IF(C83&lt;$D$7,$F$6,IF(C83&lt;$D$8,$F$7,IF(C83&lt;$D$9,$F$8,$F$9)))))</f>
        <v>0.045</v>
      </c>
      <c r="I83" s="26">
        <f aca="true" t="shared" si="94" ref="I83:I114">-H83/$H$4</f>
        <v>-0.12993385973604682</v>
      </c>
      <c r="J83" s="30">
        <f aca="true" t="shared" si="95" ref="J83:J114">$H$4-H83</f>
        <v>0.301330048929624</v>
      </c>
      <c r="K83" s="27">
        <f aca="true" t="shared" si="96" ref="K83:K114">IF(F83&gt;$E$4,$E$4,F83)</f>
        <v>490000000</v>
      </c>
      <c r="L83" s="28">
        <f aca="true" t="shared" si="97" ref="L83:L114">K83*$F$4</f>
        <v>0</v>
      </c>
      <c r="M83" s="28">
        <f aca="true" t="shared" si="98" ref="M83:M114">IF(F83&lt;$D$5,0,IF(F83&gt;$E$5,($E$5-$E$4),((F83-$E$4))))</f>
        <v>15000000</v>
      </c>
      <c r="N83" s="28">
        <f aca="true" t="shared" si="99" ref="N83:N114">M83*$F$5</f>
        <v>525000</v>
      </c>
      <c r="O83" s="28">
        <f aca="true" t="shared" si="100" ref="O83:O114">IF(F83&lt;$D$6,0,IF(F83&gt;$E$6,($E$6-$E$5),((F83-$E$5))))</f>
        <v>15000000</v>
      </c>
      <c r="P83" s="28">
        <f aca="true" t="shared" si="101" ref="P83:P114">O83*$F$6</f>
        <v>600000</v>
      </c>
      <c r="Q83" s="28">
        <f aca="true" t="shared" si="102" ref="Q83:Q114">IF(F83&lt;$D$7,0,IF(F83&gt;$E$7,($E$7-$E$6),((F83-$E$6))))</f>
        <v>10605580.20784849</v>
      </c>
      <c r="R83" s="28">
        <f aca="true" t="shared" si="103" ref="R83:R114">Q83*$F$7</f>
        <v>477251.109353182</v>
      </c>
      <c r="S83" s="28">
        <f aca="true" t="shared" si="104" ref="S83:S114">IF(F83&lt;$D$8,0,IF(F83&gt;$E$8,($E$8-$E$7),((F83-$E$7))))</f>
        <v>0</v>
      </c>
      <c r="T83" s="28">
        <f aca="true" t="shared" si="105" ref="T83:T114">S83*$F$8</f>
        <v>0</v>
      </c>
      <c r="U83" s="28">
        <f aca="true" t="shared" si="106" ref="U83:U114">IF(F83&lt;$D$9,0,IF(F83&gt;$E$9,($E$9-$E$8),((F83-$E$8))))</f>
        <v>0</v>
      </c>
      <c r="V83" s="28">
        <f aca="true" t="shared" si="107" ref="V83:V114">U83*$F$9</f>
        <v>0</v>
      </c>
      <c r="W83" s="4">
        <f aca="true" t="shared" si="108" ref="W83:W114">K83+M83+O83+Q83+S83+U83</f>
        <v>530605580.2078485</v>
      </c>
      <c r="X83" s="24">
        <f aca="true" t="shared" si="109" ref="X83:X114">L83+N83+P83+R83+T83+V83</f>
        <v>1602251.109353182</v>
      </c>
      <c r="Y83" s="27">
        <f aca="true" t="shared" si="110" ref="Y83:Y114">(IF(C83&gt;$E$4,$E$4,C83))-K83</f>
        <v>0</v>
      </c>
      <c r="Z83" s="28">
        <f aca="true" t="shared" si="111" ref="Z83:Z114">Y83*$F$4</f>
        <v>0</v>
      </c>
      <c r="AA83" s="28">
        <f aca="true" t="shared" si="112" ref="AA83:AA114">Y83*$N$4</f>
        <v>0</v>
      </c>
      <c r="AB83" s="28">
        <f aca="true" t="shared" si="113" ref="AB83:AB114">(IF(C83&lt;$D$5,0,IF(C83&gt;$E$5,($E$5-$E$4),((C83-$E$4)))))-M83</f>
        <v>0</v>
      </c>
      <c r="AC83" s="28">
        <f aca="true" t="shared" si="114" ref="AC83:AC114">AB83*$F$5</f>
        <v>0</v>
      </c>
      <c r="AD83" s="28">
        <f aca="true" t="shared" si="115" ref="AD83:AD114">AB83*$N$5</f>
        <v>0</v>
      </c>
      <c r="AE83" s="28">
        <f aca="true" t="shared" si="116" ref="AE83:AE114">(IF(C83&lt;$D$6,0,IF(C83&gt;$E$6,($E$6-$E$5),((C83-$E$5)))))-O83</f>
        <v>0</v>
      </c>
      <c r="AF83" s="28">
        <f aca="true" t="shared" si="117" ref="AF83:AF114">AE83*$F$6</f>
        <v>0</v>
      </c>
      <c r="AG83" s="28">
        <f aca="true" t="shared" si="118" ref="AG83:AG114">AE83*$N$6</f>
        <v>0</v>
      </c>
      <c r="AH83" s="28">
        <f aca="true" t="shared" si="119" ref="AH83:AH114">(IF(C83&lt;$D$7,0,IF(C83&gt;$E$7,($E$7-$E$6),((C83-$E$6)))))-Q83</f>
        <v>23394419.79215151</v>
      </c>
      <c r="AI83" s="28">
        <f aca="true" t="shared" si="120" ref="AI83:AI114">AH83*$F$7</f>
        <v>1052748.8906468179</v>
      </c>
      <c r="AJ83" s="28">
        <f aca="true" t="shared" si="121" ref="AJ83:AJ114">AH83*$N$7</f>
        <v>1415570.3322345458</v>
      </c>
      <c r="AK83" s="28">
        <f aca="true" t="shared" si="122" ref="AK83:AK114">(IF(C83&lt;$D$8,0,IF(C83&gt;$E$8,($E$8-$E$7),((C83-$E$7)))))-S83</f>
        <v>0</v>
      </c>
      <c r="AL83" s="28">
        <f aca="true" t="shared" si="123" ref="AL83:AL114">AK83*$F$8</f>
        <v>0</v>
      </c>
      <c r="AM83" s="28">
        <f aca="true" t="shared" si="124" ref="AM83:AM114">AK83*$N$8</f>
        <v>0</v>
      </c>
      <c r="AN83" s="28">
        <f aca="true" t="shared" si="125" ref="AN83:AN114">(IF(C83&lt;$D$9,0,IF(C83&gt;$E$9,($E$9-$E$8),((C83-$E$8)))))-U83</f>
        <v>0</v>
      </c>
      <c r="AO83" s="28">
        <f aca="true" t="shared" si="126" ref="AO83:AO114">AN83*$F$9</f>
        <v>0</v>
      </c>
      <c r="AP83" s="28">
        <f aca="true" t="shared" si="127" ref="AP83:AP114">AN83*$N$9</f>
        <v>0</v>
      </c>
      <c r="AQ83" s="4">
        <f aca="true" t="shared" si="128" ref="AQ83:AQ114">Y83+AB83+AE83+AH83+AK83+AN83</f>
        <v>23394419.79215151</v>
      </c>
      <c r="AR83" s="24">
        <f aca="true" t="shared" si="129" ref="AR83:AR114">Z83+AC83+AF83+AI83+AL83+AO83</f>
        <v>1052748.8906468179</v>
      </c>
      <c r="AS83" s="24">
        <f aca="true" t="shared" si="130" ref="AS83:AS114">AA83+AD83+AG83+AJ83+AM83+AP83</f>
        <v>1415570.3322345458</v>
      </c>
    </row>
    <row r="84" spans="2:45" ht="12.75">
      <c r="B84" s="56">
        <f t="shared" si="91"/>
        <v>555</v>
      </c>
      <c r="C84" s="23">
        <f aca="true" t="shared" si="131" ref="C84:C115">C83+1000000</f>
        <v>555000000</v>
      </c>
      <c r="D84" s="24">
        <f t="shared" si="48"/>
        <v>-227225.32725784043</v>
      </c>
      <c r="E84" s="24">
        <f t="shared" si="49"/>
        <v>2700000</v>
      </c>
      <c r="F84" s="25">
        <f t="shared" si="92"/>
        <v>531563352.0132778</v>
      </c>
      <c r="G84" s="83">
        <f aca="true" t="shared" si="132" ref="G84:G147">IF(C84&gt;($G$4-1000000),0,IF(C84=$E$4,0,$G$5))</f>
        <v>0</v>
      </c>
      <c r="H84" s="6">
        <f t="shared" si="93"/>
        <v>0.045</v>
      </c>
      <c r="I84" s="26">
        <f t="shared" si="94"/>
        <v>-0.12993385973604682</v>
      </c>
      <c r="J84" s="30">
        <f t="shared" si="95"/>
        <v>0.301330048929624</v>
      </c>
      <c r="K84" s="27">
        <f t="shared" si="96"/>
        <v>490000000</v>
      </c>
      <c r="L84" s="28">
        <f t="shared" si="97"/>
        <v>0</v>
      </c>
      <c r="M84" s="28">
        <f t="shared" si="98"/>
        <v>15000000</v>
      </c>
      <c r="N84" s="28">
        <f t="shared" si="99"/>
        <v>525000</v>
      </c>
      <c r="O84" s="28">
        <f t="shared" si="100"/>
        <v>15000000</v>
      </c>
      <c r="P84" s="28">
        <f t="shared" si="101"/>
        <v>600000</v>
      </c>
      <c r="Q84" s="28">
        <f t="shared" si="102"/>
        <v>11563352.013277829</v>
      </c>
      <c r="R84" s="28">
        <f t="shared" si="103"/>
        <v>520350.84059750225</v>
      </c>
      <c r="S84" s="28">
        <f t="shared" si="104"/>
        <v>0</v>
      </c>
      <c r="T84" s="28">
        <f t="shared" si="105"/>
        <v>0</v>
      </c>
      <c r="U84" s="28">
        <f t="shared" si="106"/>
        <v>0</v>
      </c>
      <c r="V84" s="28">
        <f t="shared" si="107"/>
        <v>0</v>
      </c>
      <c r="W84" s="4">
        <f t="shared" si="108"/>
        <v>531563352.0132778</v>
      </c>
      <c r="X84" s="24">
        <f t="shared" si="109"/>
        <v>1645350.8405975022</v>
      </c>
      <c r="Y84" s="27">
        <f t="shared" si="110"/>
        <v>0</v>
      </c>
      <c r="Z84" s="28">
        <f t="shared" si="111"/>
        <v>0</v>
      </c>
      <c r="AA84" s="28">
        <f t="shared" si="112"/>
        <v>0</v>
      </c>
      <c r="AB84" s="28">
        <f t="shared" si="113"/>
        <v>0</v>
      </c>
      <c r="AC84" s="28">
        <f t="shared" si="114"/>
        <v>0</v>
      </c>
      <c r="AD84" s="28">
        <f t="shared" si="115"/>
        <v>0</v>
      </c>
      <c r="AE84" s="28">
        <f t="shared" si="116"/>
        <v>0</v>
      </c>
      <c r="AF84" s="28">
        <f t="shared" si="117"/>
        <v>0</v>
      </c>
      <c r="AG84" s="28">
        <f t="shared" si="118"/>
        <v>0</v>
      </c>
      <c r="AH84" s="28">
        <f t="shared" si="119"/>
        <v>23436647.98672217</v>
      </c>
      <c r="AI84" s="28">
        <f t="shared" si="120"/>
        <v>1054649.1594024976</v>
      </c>
      <c r="AJ84" s="28">
        <f t="shared" si="121"/>
        <v>1418125.5133396618</v>
      </c>
      <c r="AK84" s="28">
        <f t="shared" si="122"/>
        <v>0</v>
      </c>
      <c r="AL84" s="28">
        <f t="shared" si="123"/>
        <v>0</v>
      </c>
      <c r="AM84" s="28">
        <f t="shared" si="124"/>
        <v>0</v>
      </c>
      <c r="AN84" s="28">
        <f t="shared" si="125"/>
        <v>0</v>
      </c>
      <c r="AO84" s="28">
        <f t="shared" si="126"/>
        <v>0</v>
      </c>
      <c r="AP84" s="28">
        <f t="shared" si="127"/>
        <v>0</v>
      </c>
      <c r="AQ84" s="4">
        <f t="shared" si="128"/>
        <v>23436647.98672217</v>
      </c>
      <c r="AR84" s="24">
        <f t="shared" si="129"/>
        <v>1054649.1594024976</v>
      </c>
      <c r="AS84" s="24">
        <f t="shared" si="130"/>
        <v>1418125.5133396618</v>
      </c>
    </row>
    <row r="85" spans="2:45" ht="12.75">
      <c r="B85" s="56">
        <f t="shared" si="91"/>
        <v>556</v>
      </c>
      <c r="C85" s="23">
        <f t="shared" si="131"/>
        <v>556000000</v>
      </c>
      <c r="D85" s="24">
        <f t="shared" si="48"/>
        <v>-267769.8773970385</v>
      </c>
      <c r="E85" s="24">
        <f t="shared" si="49"/>
        <v>2745000</v>
      </c>
      <c r="F85" s="25">
        <f t="shared" si="92"/>
        <v>532521123.8187071</v>
      </c>
      <c r="G85" s="83">
        <f t="shared" si="132"/>
        <v>0</v>
      </c>
      <c r="H85" s="6">
        <f t="shared" si="93"/>
        <v>0.045</v>
      </c>
      <c r="I85" s="26">
        <f t="shared" si="94"/>
        <v>-0.12993385973604682</v>
      </c>
      <c r="J85" s="30">
        <f t="shared" si="95"/>
        <v>0.301330048929624</v>
      </c>
      <c r="K85" s="27">
        <f t="shared" si="96"/>
        <v>490000000</v>
      </c>
      <c r="L85" s="28">
        <f t="shared" si="97"/>
        <v>0</v>
      </c>
      <c r="M85" s="28">
        <f t="shared" si="98"/>
        <v>15000000</v>
      </c>
      <c r="N85" s="28">
        <f t="shared" si="99"/>
        <v>525000</v>
      </c>
      <c r="O85" s="28">
        <f t="shared" si="100"/>
        <v>15000000</v>
      </c>
      <c r="P85" s="28">
        <f t="shared" si="101"/>
        <v>600000</v>
      </c>
      <c r="Q85" s="28">
        <f t="shared" si="102"/>
        <v>12521123.818707108</v>
      </c>
      <c r="R85" s="28">
        <f t="shared" si="103"/>
        <v>563450.5718418199</v>
      </c>
      <c r="S85" s="28">
        <f t="shared" si="104"/>
        <v>0</v>
      </c>
      <c r="T85" s="28">
        <f t="shared" si="105"/>
        <v>0</v>
      </c>
      <c r="U85" s="28">
        <f t="shared" si="106"/>
        <v>0</v>
      </c>
      <c r="V85" s="28">
        <f t="shared" si="107"/>
        <v>0</v>
      </c>
      <c r="W85" s="4">
        <f t="shared" si="108"/>
        <v>532521123.8187071</v>
      </c>
      <c r="X85" s="24">
        <f t="shared" si="109"/>
        <v>1688450.57184182</v>
      </c>
      <c r="Y85" s="27">
        <f t="shared" si="110"/>
        <v>0</v>
      </c>
      <c r="Z85" s="28">
        <f t="shared" si="111"/>
        <v>0</v>
      </c>
      <c r="AA85" s="28">
        <f t="shared" si="112"/>
        <v>0</v>
      </c>
      <c r="AB85" s="28">
        <f t="shared" si="113"/>
        <v>0</v>
      </c>
      <c r="AC85" s="28">
        <f t="shared" si="114"/>
        <v>0</v>
      </c>
      <c r="AD85" s="28">
        <f t="shared" si="115"/>
        <v>0</v>
      </c>
      <c r="AE85" s="28">
        <f t="shared" si="116"/>
        <v>0</v>
      </c>
      <c r="AF85" s="28">
        <f t="shared" si="117"/>
        <v>0</v>
      </c>
      <c r="AG85" s="28">
        <f t="shared" si="118"/>
        <v>0</v>
      </c>
      <c r="AH85" s="28">
        <f t="shared" si="119"/>
        <v>23478876.18129289</v>
      </c>
      <c r="AI85" s="28">
        <f t="shared" si="120"/>
        <v>1056549.42815818</v>
      </c>
      <c r="AJ85" s="28">
        <f t="shared" si="121"/>
        <v>1420680.6944447814</v>
      </c>
      <c r="AK85" s="28">
        <f t="shared" si="122"/>
        <v>0</v>
      </c>
      <c r="AL85" s="28">
        <f t="shared" si="123"/>
        <v>0</v>
      </c>
      <c r="AM85" s="28">
        <f t="shared" si="124"/>
        <v>0</v>
      </c>
      <c r="AN85" s="28">
        <f t="shared" si="125"/>
        <v>0</v>
      </c>
      <c r="AO85" s="28">
        <f t="shared" si="126"/>
        <v>0</v>
      </c>
      <c r="AP85" s="28">
        <f t="shared" si="127"/>
        <v>0</v>
      </c>
      <c r="AQ85" s="4">
        <f t="shared" si="128"/>
        <v>23478876.18129289</v>
      </c>
      <c r="AR85" s="24">
        <f t="shared" si="129"/>
        <v>1056549.42815818</v>
      </c>
      <c r="AS85" s="24">
        <f t="shared" si="130"/>
        <v>1420680.6944447814</v>
      </c>
    </row>
    <row r="86" spans="2:45" ht="12.75">
      <c r="B86" s="56">
        <f t="shared" si="91"/>
        <v>557</v>
      </c>
      <c r="C86" s="23">
        <f t="shared" si="131"/>
        <v>557000000</v>
      </c>
      <c r="D86" s="24">
        <f t="shared" si="48"/>
        <v>-308314.4275362431</v>
      </c>
      <c r="E86" s="24">
        <f t="shared" si="49"/>
        <v>2790000</v>
      </c>
      <c r="F86" s="25">
        <f t="shared" si="92"/>
        <v>533478895.62413645</v>
      </c>
      <c r="G86" s="83">
        <f t="shared" si="132"/>
        <v>0</v>
      </c>
      <c r="H86" s="6">
        <f t="shared" si="93"/>
        <v>0.045</v>
      </c>
      <c r="I86" s="26">
        <f t="shared" si="94"/>
        <v>-0.12993385973604682</v>
      </c>
      <c r="J86" s="30">
        <f t="shared" si="95"/>
        <v>0.301330048929624</v>
      </c>
      <c r="K86" s="27">
        <f t="shared" si="96"/>
        <v>490000000</v>
      </c>
      <c r="L86" s="28">
        <f t="shared" si="97"/>
        <v>0</v>
      </c>
      <c r="M86" s="28">
        <f t="shared" si="98"/>
        <v>15000000</v>
      </c>
      <c r="N86" s="28">
        <f t="shared" si="99"/>
        <v>525000</v>
      </c>
      <c r="O86" s="28">
        <f t="shared" si="100"/>
        <v>15000000</v>
      </c>
      <c r="P86" s="28">
        <f t="shared" si="101"/>
        <v>600000</v>
      </c>
      <c r="Q86" s="28">
        <f t="shared" si="102"/>
        <v>13478895.624136448</v>
      </c>
      <c r="R86" s="28">
        <f t="shared" si="103"/>
        <v>606550.3030861401</v>
      </c>
      <c r="S86" s="28">
        <f t="shared" si="104"/>
        <v>0</v>
      </c>
      <c r="T86" s="28">
        <f t="shared" si="105"/>
        <v>0</v>
      </c>
      <c r="U86" s="28">
        <f t="shared" si="106"/>
        <v>0</v>
      </c>
      <c r="V86" s="28">
        <f t="shared" si="107"/>
        <v>0</v>
      </c>
      <c r="W86" s="4">
        <f t="shared" si="108"/>
        <v>533478895.62413645</v>
      </c>
      <c r="X86" s="24">
        <f t="shared" si="109"/>
        <v>1731550.3030861402</v>
      </c>
      <c r="Y86" s="27">
        <f t="shared" si="110"/>
        <v>0</v>
      </c>
      <c r="Z86" s="28">
        <f t="shared" si="111"/>
        <v>0</v>
      </c>
      <c r="AA86" s="28">
        <f t="shared" si="112"/>
        <v>0</v>
      </c>
      <c r="AB86" s="28">
        <f t="shared" si="113"/>
        <v>0</v>
      </c>
      <c r="AC86" s="28">
        <f t="shared" si="114"/>
        <v>0</v>
      </c>
      <c r="AD86" s="28">
        <f t="shared" si="115"/>
        <v>0</v>
      </c>
      <c r="AE86" s="28">
        <f t="shared" si="116"/>
        <v>0</v>
      </c>
      <c r="AF86" s="28">
        <f t="shared" si="117"/>
        <v>0</v>
      </c>
      <c r="AG86" s="28">
        <f t="shared" si="118"/>
        <v>0</v>
      </c>
      <c r="AH86" s="28">
        <f t="shared" si="119"/>
        <v>23521104.375863552</v>
      </c>
      <c r="AI86" s="28">
        <f t="shared" si="120"/>
        <v>1058449.6969138598</v>
      </c>
      <c r="AJ86" s="28">
        <f t="shared" si="121"/>
        <v>1423235.875549897</v>
      </c>
      <c r="AK86" s="28">
        <f t="shared" si="122"/>
        <v>0</v>
      </c>
      <c r="AL86" s="28">
        <f t="shared" si="123"/>
        <v>0</v>
      </c>
      <c r="AM86" s="28">
        <f t="shared" si="124"/>
        <v>0</v>
      </c>
      <c r="AN86" s="28">
        <f t="shared" si="125"/>
        <v>0</v>
      </c>
      <c r="AO86" s="28">
        <f t="shared" si="126"/>
        <v>0</v>
      </c>
      <c r="AP86" s="28">
        <f t="shared" si="127"/>
        <v>0</v>
      </c>
      <c r="AQ86" s="4">
        <f t="shared" si="128"/>
        <v>23521104.375863552</v>
      </c>
      <c r="AR86" s="24">
        <f t="shared" si="129"/>
        <v>1058449.6969138598</v>
      </c>
      <c r="AS86" s="24">
        <f t="shared" si="130"/>
        <v>1423235.875549897</v>
      </c>
    </row>
    <row r="87" spans="2:45" ht="12.75">
      <c r="B87" s="56">
        <f t="shared" si="91"/>
        <v>558</v>
      </c>
      <c r="C87" s="23">
        <f t="shared" si="131"/>
        <v>558000000</v>
      </c>
      <c r="D87" s="24">
        <f t="shared" si="48"/>
        <v>-348858.97767544724</v>
      </c>
      <c r="E87" s="24">
        <f t="shared" si="49"/>
        <v>2835000</v>
      </c>
      <c r="F87" s="25">
        <f t="shared" si="92"/>
        <v>534436667.4295658</v>
      </c>
      <c r="G87" s="83">
        <f t="shared" si="132"/>
        <v>0</v>
      </c>
      <c r="H87" s="6">
        <f t="shared" si="93"/>
        <v>0.045</v>
      </c>
      <c r="I87" s="26">
        <f t="shared" si="94"/>
        <v>-0.12993385973604682</v>
      </c>
      <c r="J87" s="30">
        <f t="shared" si="95"/>
        <v>0.301330048929624</v>
      </c>
      <c r="K87" s="27">
        <f t="shared" si="96"/>
        <v>490000000</v>
      </c>
      <c r="L87" s="28">
        <f t="shared" si="97"/>
        <v>0</v>
      </c>
      <c r="M87" s="28">
        <f t="shared" si="98"/>
        <v>15000000</v>
      </c>
      <c r="N87" s="28">
        <f t="shared" si="99"/>
        <v>525000</v>
      </c>
      <c r="O87" s="28">
        <f t="shared" si="100"/>
        <v>15000000</v>
      </c>
      <c r="P87" s="28">
        <f t="shared" si="101"/>
        <v>600000</v>
      </c>
      <c r="Q87" s="28">
        <f t="shared" si="102"/>
        <v>14436667.429565787</v>
      </c>
      <c r="R87" s="28">
        <f t="shared" si="103"/>
        <v>649650.0343304604</v>
      </c>
      <c r="S87" s="28">
        <f t="shared" si="104"/>
        <v>0</v>
      </c>
      <c r="T87" s="28">
        <f t="shared" si="105"/>
        <v>0</v>
      </c>
      <c r="U87" s="28">
        <f t="shared" si="106"/>
        <v>0</v>
      </c>
      <c r="V87" s="28">
        <f t="shared" si="107"/>
        <v>0</v>
      </c>
      <c r="W87" s="4">
        <f t="shared" si="108"/>
        <v>534436667.4295658</v>
      </c>
      <c r="X87" s="24">
        <f t="shared" si="109"/>
        <v>1774650.0343304602</v>
      </c>
      <c r="Y87" s="27">
        <f t="shared" si="110"/>
        <v>0</v>
      </c>
      <c r="Z87" s="28">
        <f t="shared" si="111"/>
        <v>0</v>
      </c>
      <c r="AA87" s="28">
        <f t="shared" si="112"/>
        <v>0</v>
      </c>
      <c r="AB87" s="28">
        <f t="shared" si="113"/>
        <v>0</v>
      </c>
      <c r="AC87" s="28">
        <f t="shared" si="114"/>
        <v>0</v>
      </c>
      <c r="AD87" s="28">
        <f t="shared" si="115"/>
        <v>0</v>
      </c>
      <c r="AE87" s="28">
        <f t="shared" si="116"/>
        <v>0</v>
      </c>
      <c r="AF87" s="28">
        <f t="shared" si="117"/>
        <v>0</v>
      </c>
      <c r="AG87" s="28">
        <f t="shared" si="118"/>
        <v>0</v>
      </c>
      <c r="AH87" s="28">
        <f t="shared" si="119"/>
        <v>23563332.570434213</v>
      </c>
      <c r="AI87" s="28">
        <f t="shared" si="120"/>
        <v>1060349.9656695395</v>
      </c>
      <c r="AJ87" s="28">
        <f t="shared" si="121"/>
        <v>1425791.056655013</v>
      </c>
      <c r="AK87" s="28">
        <f t="shared" si="122"/>
        <v>0</v>
      </c>
      <c r="AL87" s="28">
        <f t="shared" si="123"/>
        <v>0</v>
      </c>
      <c r="AM87" s="28">
        <f t="shared" si="124"/>
        <v>0</v>
      </c>
      <c r="AN87" s="28">
        <f t="shared" si="125"/>
        <v>0</v>
      </c>
      <c r="AO87" s="28">
        <f t="shared" si="126"/>
        <v>0</v>
      </c>
      <c r="AP87" s="28">
        <f t="shared" si="127"/>
        <v>0</v>
      </c>
      <c r="AQ87" s="4">
        <f t="shared" si="128"/>
        <v>23563332.570434213</v>
      </c>
      <c r="AR87" s="24">
        <f t="shared" si="129"/>
        <v>1060349.9656695395</v>
      </c>
      <c r="AS87" s="24">
        <f t="shared" si="130"/>
        <v>1425791.056655013</v>
      </c>
    </row>
    <row r="88" spans="2:45" ht="12.75">
      <c r="B88" s="56">
        <f t="shared" si="91"/>
        <v>559</v>
      </c>
      <c r="C88" s="23">
        <f t="shared" si="131"/>
        <v>559000000</v>
      </c>
      <c r="D88" s="24">
        <f t="shared" si="48"/>
        <v>-389403.52781465184</v>
      </c>
      <c r="E88" s="24">
        <f t="shared" si="49"/>
        <v>2880000</v>
      </c>
      <c r="F88" s="25">
        <f t="shared" si="92"/>
        <v>535394439.2349951</v>
      </c>
      <c r="G88" s="83">
        <f t="shared" si="132"/>
        <v>0</v>
      </c>
      <c r="H88" s="6">
        <f t="shared" si="93"/>
        <v>0.045</v>
      </c>
      <c r="I88" s="26">
        <f t="shared" si="94"/>
        <v>-0.12993385973604682</v>
      </c>
      <c r="J88" s="30">
        <f t="shared" si="95"/>
        <v>0.301330048929624</v>
      </c>
      <c r="K88" s="27">
        <f t="shared" si="96"/>
        <v>490000000</v>
      </c>
      <c r="L88" s="28">
        <f t="shared" si="97"/>
        <v>0</v>
      </c>
      <c r="M88" s="28">
        <f t="shared" si="98"/>
        <v>15000000</v>
      </c>
      <c r="N88" s="28">
        <f t="shared" si="99"/>
        <v>525000</v>
      </c>
      <c r="O88" s="28">
        <f t="shared" si="100"/>
        <v>15000000</v>
      </c>
      <c r="P88" s="28">
        <f t="shared" si="101"/>
        <v>600000</v>
      </c>
      <c r="Q88" s="28">
        <f t="shared" si="102"/>
        <v>15394439.234995127</v>
      </c>
      <c r="R88" s="28">
        <f t="shared" si="103"/>
        <v>692749.7655747806</v>
      </c>
      <c r="S88" s="28">
        <f t="shared" si="104"/>
        <v>0</v>
      </c>
      <c r="T88" s="28">
        <f t="shared" si="105"/>
        <v>0</v>
      </c>
      <c r="U88" s="28">
        <f t="shared" si="106"/>
        <v>0</v>
      </c>
      <c r="V88" s="28">
        <f t="shared" si="107"/>
        <v>0</v>
      </c>
      <c r="W88" s="4">
        <f t="shared" si="108"/>
        <v>535394439.2349951</v>
      </c>
      <c r="X88" s="24">
        <f t="shared" si="109"/>
        <v>1817749.7655747808</v>
      </c>
      <c r="Y88" s="27">
        <f t="shared" si="110"/>
        <v>0</v>
      </c>
      <c r="Z88" s="28">
        <f t="shared" si="111"/>
        <v>0</v>
      </c>
      <c r="AA88" s="28">
        <f t="shared" si="112"/>
        <v>0</v>
      </c>
      <c r="AB88" s="28">
        <f t="shared" si="113"/>
        <v>0</v>
      </c>
      <c r="AC88" s="28">
        <f t="shared" si="114"/>
        <v>0</v>
      </c>
      <c r="AD88" s="28">
        <f t="shared" si="115"/>
        <v>0</v>
      </c>
      <c r="AE88" s="28">
        <f t="shared" si="116"/>
        <v>0</v>
      </c>
      <c r="AF88" s="28">
        <f t="shared" si="117"/>
        <v>0</v>
      </c>
      <c r="AG88" s="28">
        <f t="shared" si="118"/>
        <v>0</v>
      </c>
      <c r="AH88" s="28">
        <f t="shared" si="119"/>
        <v>23605560.765004873</v>
      </c>
      <c r="AI88" s="28">
        <f t="shared" si="120"/>
        <v>1062250.2344252192</v>
      </c>
      <c r="AJ88" s="28">
        <f t="shared" si="121"/>
        <v>1428346.237760129</v>
      </c>
      <c r="AK88" s="28">
        <f t="shared" si="122"/>
        <v>0</v>
      </c>
      <c r="AL88" s="28">
        <f t="shared" si="123"/>
        <v>0</v>
      </c>
      <c r="AM88" s="28">
        <f t="shared" si="124"/>
        <v>0</v>
      </c>
      <c r="AN88" s="28">
        <f t="shared" si="125"/>
        <v>0</v>
      </c>
      <c r="AO88" s="28">
        <f t="shared" si="126"/>
        <v>0</v>
      </c>
      <c r="AP88" s="28">
        <f t="shared" si="127"/>
        <v>0</v>
      </c>
      <c r="AQ88" s="4">
        <f t="shared" si="128"/>
        <v>23605560.765004873</v>
      </c>
      <c r="AR88" s="24">
        <f t="shared" si="129"/>
        <v>1062250.2344252192</v>
      </c>
      <c r="AS88" s="24">
        <f t="shared" si="130"/>
        <v>1428346.237760129</v>
      </c>
    </row>
    <row r="89" spans="2:45" ht="12.75">
      <c r="B89" s="56">
        <f t="shared" si="91"/>
        <v>560</v>
      </c>
      <c r="C89" s="23">
        <f t="shared" si="131"/>
        <v>560000000</v>
      </c>
      <c r="D89" s="24">
        <f t="shared" si="48"/>
        <v>-429948.077953856</v>
      </c>
      <c r="E89" s="24">
        <f t="shared" si="49"/>
        <v>2925000</v>
      </c>
      <c r="F89" s="25">
        <f t="shared" si="92"/>
        <v>536352211.04042447</v>
      </c>
      <c r="G89" s="83">
        <f t="shared" si="132"/>
        <v>0</v>
      </c>
      <c r="H89" s="6">
        <f t="shared" si="93"/>
        <v>0.045</v>
      </c>
      <c r="I89" s="26">
        <f t="shared" si="94"/>
        <v>-0.12993385973604682</v>
      </c>
      <c r="J89" s="30">
        <f t="shared" si="95"/>
        <v>0.301330048929624</v>
      </c>
      <c r="K89" s="27">
        <f t="shared" si="96"/>
        <v>490000000</v>
      </c>
      <c r="L89" s="28">
        <f t="shared" si="97"/>
        <v>0</v>
      </c>
      <c r="M89" s="28">
        <f t="shared" si="98"/>
        <v>15000000</v>
      </c>
      <c r="N89" s="28">
        <f t="shared" si="99"/>
        <v>525000</v>
      </c>
      <c r="O89" s="28">
        <f t="shared" si="100"/>
        <v>15000000</v>
      </c>
      <c r="P89" s="28">
        <f t="shared" si="101"/>
        <v>600000</v>
      </c>
      <c r="Q89" s="28">
        <f t="shared" si="102"/>
        <v>16352211.040424466</v>
      </c>
      <c r="R89" s="28">
        <f t="shared" si="103"/>
        <v>735849.4968191009</v>
      </c>
      <c r="S89" s="28">
        <f t="shared" si="104"/>
        <v>0</v>
      </c>
      <c r="T89" s="28">
        <f t="shared" si="105"/>
        <v>0</v>
      </c>
      <c r="U89" s="28">
        <f t="shared" si="106"/>
        <v>0</v>
      </c>
      <c r="V89" s="28">
        <f t="shared" si="107"/>
        <v>0</v>
      </c>
      <c r="W89" s="4">
        <f t="shared" si="108"/>
        <v>536352211.04042447</v>
      </c>
      <c r="X89" s="24">
        <f t="shared" si="109"/>
        <v>1860849.4968191008</v>
      </c>
      <c r="Y89" s="27">
        <f t="shared" si="110"/>
        <v>0</v>
      </c>
      <c r="Z89" s="28">
        <f t="shared" si="111"/>
        <v>0</v>
      </c>
      <c r="AA89" s="28">
        <f t="shared" si="112"/>
        <v>0</v>
      </c>
      <c r="AB89" s="28">
        <f t="shared" si="113"/>
        <v>0</v>
      </c>
      <c r="AC89" s="28">
        <f t="shared" si="114"/>
        <v>0</v>
      </c>
      <c r="AD89" s="28">
        <f t="shared" si="115"/>
        <v>0</v>
      </c>
      <c r="AE89" s="28">
        <f t="shared" si="116"/>
        <v>0</v>
      </c>
      <c r="AF89" s="28">
        <f t="shared" si="117"/>
        <v>0</v>
      </c>
      <c r="AG89" s="28">
        <f t="shared" si="118"/>
        <v>0</v>
      </c>
      <c r="AH89" s="28">
        <f t="shared" si="119"/>
        <v>23647788.959575534</v>
      </c>
      <c r="AI89" s="28">
        <f t="shared" si="120"/>
        <v>1064150.503180899</v>
      </c>
      <c r="AJ89" s="28">
        <f t="shared" si="121"/>
        <v>1430901.4188652448</v>
      </c>
      <c r="AK89" s="28">
        <f t="shared" si="122"/>
        <v>0</v>
      </c>
      <c r="AL89" s="28">
        <f t="shared" si="123"/>
        <v>0</v>
      </c>
      <c r="AM89" s="28">
        <f t="shared" si="124"/>
        <v>0</v>
      </c>
      <c r="AN89" s="28">
        <f t="shared" si="125"/>
        <v>0</v>
      </c>
      <c r="AO89" s="28">
        <f t="shared" si="126"/>
        <v>0</v>
      </c>
      <c r="AP89" s="28">
        <f t="shared" si="127"/>
        <v>0</v>
      </c>
      <c r="AQ89" s="4">
        <f t="shared" si="128"/>
        <v>23647788.959575534</v>
      </c>
      <c r="AR89" s="24">
        <f t="shared" si="129"/>
        <v>1064150.503180899</v>
      </c>
      <c r="AS89" s="24">
        <f t="shared" si="130"/>
        <v>1430901.4188652448</v>
      </c>
    </row>
    <row r="90" spans="2:45" ht="12.75">
      <c r="B90" s="56">
        <f t="shared" si="91"/>
        <v>561</v>
      </c>
      <c r="C90" s="23">
        <f t="shared" si="131"/>
        <v>561000000</v>
      </c>
      <c r="D90" s="24">
        <f t="shared" si="48"/>
        <v>-135624.47140137944</v>
      </c>
      <c r="E90" s="24">
        <f t="shared" si="49"/>
        <v>2975000</v>
      </c>
      <c r="F90" s="25">
        <f t="shared" si="92"/>
        <v>534088755.1140743</v>
      </c>
      <c r="G90" s="83">
        <f t="shared" si="132"/>
        <v>0</v>
      </c>
      <c r="H90" s="6">
        <f t="shared" si="93"/>
        <v>0.05</v>
      </c>
      <c r="I90" s="26">
        <f t="shared" si="94"/>
        <v>-0.14437095526227425</v>
      </c>
      <c r="J90" s="30">
        <f t="shared" si="95"/>
        <v>0.296330048929624</v>
      </c>
      <c r="K90" s="27">
        <f t="shared" si="96"/>
        <v>490000000</v>
      </c>
      <c r="L90" s="28">
        <f t="shared" si="97"/>
        <v>0</v>
      </c>
      <c r="M90" s="28">
        <f t="shared" si="98"/>
        <v>15000000</v>
      </c>
      <c r="N90" s="28">
        <f t="shared" si="99"/>
        <v>525000</v>
      </c>
      <c r="O90" s="28">
        <f t="shared" si="100"/>
        <v>15000000</v>
      </c>
      <c r="P90" s="28">
        <f t="shared" si="101"/>
        <v>600000</v>
      </c>
      <c r="Q90" s="28">
        <f t="shared" si="102"/>
        <v>14088755.11407429</v>
      </c>
      <c r="R90" s="28">
        <f t="shared" si="103"/>
        <v>633993.980133343</v>
      </c>
      <c r="S90" s="28">
        <f t="shared" si="104"/>
        <v>0</v>
      </c>
      <c r="T90" s="28">
        <f t="shared" si="105"/>
        <v>0</v>
      </c>
      <c r="U90" s="28">
        <f t="shared" si="106"/>
        <v>0</v>
      </c>
      <c r="V90" s="28">
        <f t="shared" si="107"/>
        <v>0</v>
      </c>
      <c r="W90" s="4">
        <f t="shared" si="108"/>
        <v>534088755.1140743</v>
      </c>
      <c r="X90" s="24">
        <f t="shared" si="109"/>
        <v>1758993.980133343</v>
      </c>
      <c r="Y90" s="27">
        <f t="shared" si="110"/>
        <v>0</v>
      </c>
      <c r="Z90" s="28">
        <f t="shared" si="111"/>
        <v>0</v>
      </c>
      <c r="AA90" s="28">
        <f t="shared" si="112"/>
        <v>0</v>
      </c>
      <c r="AB90" s="28">
        <f t="shared" si="113"/>
        <v>0</v>
      </c>
      <c r="AC90" s="28">
        <f t="shared" si="114"/>
        <v>0</v>
      </c>
      <c r="AD90" s="28">
        <f t="shared" si="115"/>
        <v>0</v>
      </c>
      <c r="AE90" s="28">
        <f t="shared" si="116"/>
        <v>0</v>
      </c>
      <c r="AF90" s="28">
        <f t="shared" si="117"/>
        <v>0</v>
      </c>
      <c r="AG90" s="28">
        <f t="shared" si="118"/>
        <v>0</v>
      </c>
      <c r="AH90" s="28">
        <f t="shared" si="119"/>
        <v>25911244.88592571</v>
      </c>
      <c r="AI90" s="28">
        <f t="shared" si="120"/>
        <v>1166006.019866657</v>
      </c>
      <c r="AJ90" s="28">
        <f t="shared" si="121"/>
        <v>1567860.6205094205</v>
      </c>
      <c r="AK90" s="28">
        <f t="shared" si="122"/>
        <v>1000000</v>
      </c>
      <c r="AL90" s="28">
        <f t="shared" si="123"/>
        <v>50000</v>
      </c>
      <c r="AM90" s="28">
        <f t="shared" si="124"/>
        <v>55508.8882225431</v>
      </c>
      <c r="AN90" s="28">
        <f t="shared" si="125"/>
        <v>0</v>
      </c>
      <c r="AO90" s="28">
        <f t="shared" si="126"/>
        <v>0</v>
      </c>
      <c r="AP90" s="28">
        <f t="shared" si="127"/>
        <v>0</v>
      </c>
      <c r="AQ90" s="4">
        <f t="shared" si="128"/>
        <v>26911244.88592571</v>
      </c>
      <c r="AR90" s="24">
        <f t="shared" si="129"/>
        <v>1216006.019866657</v>
      </c>
      <c r="AS90" s="24">
        <f t="shared" si="130"/>
        <v>1623369.5087319636</v>
      </c>
    </row>
    <row r="91" spans="2:45" ht="12.75">
      <c r="B91" s="56">
        <f t="shared" si="91"/>
        <v>562</v>
      </c>
      <c r="C91" s="23">
        <f t="shared" si="131"/>
        <v>562000000</v>
      </c>
      <c r="D91" s="24">
        <f t="shared" si="48"/>
        <v>-180563.19594933093</v>
      </c>
      <c r="E91" s="24">
        <f t="shared" si="49"/>
        <v>3025000</v>
      </c>
      <c r="F91" s="25">
        <f t="shared" si="92"/>
        <v>535040784.9805878</v>
      </c>
      <c r="G91" s="83">
        <f t="shared" si="132"/>
        <v>0</v>
      </c>
      <c r="H91" s="6">
        <f t="shared" si="93"/>
        <v>0.05</v>
      </c>
      <c r="I91" s="26">
        <f t="shared" si="94"/>
        <v>-0.14437095526227425</v>
      </c>
      <c r="J91" s="30">
        <f t="shared" si="95"/>
        <v>0.296330048929624</v>
      </c>
      <c r="K91" s="27">
        <f t="shared" si="96"/>
        <v>490000000</v>
      </c>
      <c r="L91" s="28">
        <f t="shared" si="97"/>
        <v>0</v>
      </c>
      <c r="M91" s="28">
        <f t="shared" si="98"/>
        <v>15000000</v>
      </c>
      <c r="N91" s="28">
        <f t="shared" si="99"/>
        <v>525000</v>
      </c>
      <c r="O91" s="28">
        <f t="shared" si="100"/>
        <v>15000000</v>
      </c>
      <c r="P91" s="28">
        <f t="shared" si="101"/>
        <v>600000</v>
      </c>
      <c r="Q91" s="28">
        <f t="shared" si="102"/>
        <v>15040784.98058778</v>
      </c>
      <c r="R91" s="28">
        <f t="shared" si="103"/>
        <v>676835.3241264501</v>
      </c>
      <c r="S91" s="28">
        <f t="shared" si="104"/>
        <v>0</v>
      </c>
      <c r="T91" s="28">
        <f t="shared" si="105"/>
        <v>0</v>
      </c>
      <c r="U91" s="28">
        <f t="shared" si="106"/>
        <v>0</v>
      </c>
      <c r="V91" s="28">
        <f t="shared" si="107"/>
        <v>0</v>
      </c>
      <c r="W91" s="4">
        <f t="shared" si="108"/>
        <v>535040784.9805878</v>
      </c>
      <c r="X91" s="24">
        <f t="shared" si="109"/>
        <v>1801835.32412645</v>
      </c>
      <c r="Y91" s="27">
        <f t="shared" si="110"/>
        <v>0</v>
      </c>
      <c r="Z91" s="28">
        <f t="shared" si="111"/>
        <v>0</v>
      </c>
      <c r="AA91" s="28">
        <f t="shared" si="112"/>
        <v>0</v>
      </c>
      <c r="AB91" s="28">
        <f t="shared" si="113"/>
        <v>0</v>
      </c>
      <c r="AC91" s="28">
        <f t="shared" si="114"/>
        <v>0</v>
      </c>
      <c r="AD91" s="28">
        <f t="shared" si="115"/>
        <v>0</v>
      </c>
      <c r="AE91" s="28">
        <f t="shared" si="116"/>
        <v>0</v>
      </c>
      <c r="AF91" s="28">
        <f t="shared" si="117"/>
        <v>0</v>
      </c>
      <c r="AG91" s="28">
        <f t="shared" si="118"/>
        <v>0</v>
      </c>
      <c r="AH91" s="28">
        <f t="shared" si="119"/>
        <v>24959215.01941222</v>
      </c>
      <c r="AI91" s="28">
        <f t="shared" si="120"/>
        <v>1123164.67587355</v>
      </c>
      <c r="AJ91" s="28">
        <f t="shared" si="121"/>
        <v>1510254.351732033</v>
      </c>
      <c r="AK91" s="28">
        <f t="shared" si="122"/>
        <v>2000000</v>
      </c>
      <c r="AL91" s="28">
        <f t="shared" si="123"/>
        <v>100000</v>
      </c>
      <c r="AM91" s="28">
        <f t="shared" si="124"/>
        <v>111017.7764450862</v>
      </c>
      <c r="AN91" s="28">
        <f t="shared" si="125"/>
        <v>0</v>
      </c>
      <c r="AO91" s="28">
        <f t="shared" si="126"/>
        <v>0</v>
      </c>
      <c r="AP91" s="28">
        <f t="shared" si="127"/>
        <v>0</v>
      </c>
      <c r="AQ91" s="4">
        <f t="shared" si="128"/>
        <v>26959215.01941222</v>
      </c>
      <c r="AR91" s="24">
        <f t="shared" si="129"/>
        <v>1223164.67587355</v>
      </c>
      <c r="AS91" s="24">
        <f t="shared" si="130"/>
        <v>1621272.1281771192</v>
      </c>
    </row>
    <row r="92" spans="2:45" ht="12.75">
      <c r="B92" s="56">
        <f t="shared" si="91"/>
        <v>563</v>
      </c>
      <c r="C92" s="23">
        <f t="shared" si="131"/>
        <v>563000000</v>
      </c>
      <c r="D92" s="24">
        <f t="shared" si="48"/>
        <v>-225501.92049728218</v>
      </c>
      <c r="E92" s="24">
        <f t="shared" si="49"/>
        <v>3075000</v>
      </c>
      <c r="F92" s="25">
        <f t="shared" si="92"/>
        <v>535992814.8471013</v>
      </c>
      <c r="G92" s="83">
        <f t="shared" si="132"/>
        <v>0</v>
      </c>
      <c r="H92" s="6">
        <f t="shared" si="93"/>
        <v>0.05</v>
      </c>
      <c r="I92" s="26">
        <f t="shared" si="94"/>
        <v>-0.14437095526227425</v>
      </c>
      <c r="J92" s="30">
        <f t="shared" si="95"/>
        <v>0.296330048929624</v>
      </c>
      <c r="K92" s="27">
        <f t="shared" si="96"/>
        <v>490000000</v>
      </c>
      <c r="L92" s="28">
        <f t="shared" si="97"/>
        <v>0</v>
      </c>
      <c r="M92" s="28">
        <f t="shared" si="98"/>
        <v>15000000</v>
      </c>
      <c r="N92" s="28">
        <f t="shared" si="99"/>
        <v>525000</v>
      </c>
      <c r="O92" s="28">
        <f t="shared" si="100"/>
        <v>15000000</v>
      </c>
      <c r="P92" s="28">
        <f t="shared" si="101"/>
        <v>600000</v>
      </c>
      <c r="Q92" s="28">
        <f t="shared" si="102"/>
        <v>15992814.847101271</v>
      </c>
      <c r="R92" s="28">
        <f t="shared" si="103"/>
        <v>719676.6681195572</v>
      </c>
      <c r="S92" s="28">
        <f t="shared" si="104"/>
        <v>0</v>
      </c>
      <c r="T92" s="28">
        <f t="shared" si="105"/>
        <v>0</v>
      </c>
      <c r="U92" s="28">
        <f t="shared" si="106"/>
        <v>0</v>
      </c>
      <c r="V92" s="28">
        <f t="shared" si="107"/>
        <v>0</v>
      </c>
      <c r="W92" s="4">
        <f t="shared" si="108"/>
        <v>535992814.8471013</v>
      </c>
      <c r="X92" s="24">
        <f t="shared" si="109"/>
        <v>1844676.6681195572</v>
      </c>
      <c r="Y92" s="27">
        <f t="shared" si="110"/>
        <v>0</v>
      </c>
      <c r="Z92" s="28">
        <f t="shared" si="111"/>
        <v>0</v>
      </c>
      <c r="AA92" s="28">
        <f t="shared" si="112"/>
        <v>0</v>
      </c>
      <c r="AB92" s="28">
        <f t="shared" si="113"/>
        <v>0</v>
      </c>
      <c r="AC92" s="28">
        <f t="shared" si="114"/>
        <v>0</v>
      </c>
      <c r="AD92" s="28">
        <f t="shared" si="115"/>
        <v>0</v>
      </c>
      <c r="AE92" s="28">
        <f t="shared" si="116"/>
        <v>0</v>
      </c>
      <c r="AF92" s="28">
        <f t="shared" si="117"/>
        <v>0</v>
      </c>
      <c r="AG92" s="28">
        <f t="shared" si="118"/>
        <v>0</v>
      </c>
      <c r="AH92" s="28">
        <f t="shared" si="119"/>
        <v>24007185.15289873</v>
      </c>
      <c r="AI92" s="28">
        <f t="shared" si="120"/>
        <v>1080323.3318804428</v>
      </c>
      <c r="AJ92" s="28">
        <f t="shared" si="121"/>
        <v>1452648.0829546456</v>
      </c>
      <c r="AK92" s="28">
        <f t="shared" si="122"/>
        <v>3000000</v>
      </c>
      <c r="AL92" s="28">
        <f t="shared" si="123"/>
        <v>150000</v>
      </c>
      <c r="AM92" s="28">
        <f t="shared" si="124"/>
        <v>166526.66466762932</v>
      </c>
      <c r="AN92" s="28">
        <f t="shared" si="125"/>
        <v>0</v>
      </c>
      <c r="AO92" s="28">
        <f t="shared" si="126"/>
        <v>0</v>
      </c>
      <c r="AP92" s="28">
        <f t="shared" si="127"/>
        <v>0</v>
      </c>
      <c r="AQ92" s="4">
        <f t="shared" si="128"/>
        <v>27007185.15289873</v>
      </c>
      <c r="AR92" s="24">
        <f t="shared" si="129"/>
        <v>1230323.3318804428</v>
      </c>
      <c r="AS92" s="24">
        <f t="shared" si="130"/>
        <v>1619174.747622275</v>
      </c>
    </row>
    <row r="93" spans="2:45" ht="12.75">
      <c r="B93" s="56">
        <f t="shared" si="91"/>
        <v>564</v>
      </c>
      <c r="C93" s="23">
        <f t="shared" si="131"/>
        <v>564000000</v>
      </c>
      <c r="D93" s="24">
        <f t="shared" si="48"/>
        <v>-270440.64504523994</v>
      </c>
      <c r="E93" s="24">
        <f t="shared" si="49"/>
        <v>3125000</v>
      </c>
      <c r="F93" s="25">
        <f t="shared" si="92"/>
        <v>536944844.7136148</v>
      </c>
      <c r="G93" s="83">
        <f t="shared" si="132"/>
        <v>0</v>
      </c>
      <c r="H93" s="6">
        <f t="shared" si="93"/>
        <v>0.05</v>
      </c>
      <c r="I93" s="26">
        <f t="shared" si="94"/>
        <v>-0.14437095526227425</v>
      </c>
      <c r="J93" s="30">
        <f t="shared" si="95"/>
        <v>0.296330048929624</v>
      </c>
      <c r="K93" s="27">
        <f t="shared" si="96"/>
        <v>490000000</v>
      </c>
      <c r="L93" s="28">
        <f t="shared" si="97"/>
        <v>0</v>
      </c>
      <c r="M93" s="28">
        <f t="shared" si="98"/>
        <v>15000000</v>
      </c>
      <c r="N93" s="28">
        <f t="shared" si="99"/>
        <v>525000</v>
      </c>
      <c r="O93" s="28">
        <f t="shared" si="100"/>
        <v>15000000</v>
      </c>
      <c r="P93" s="28">
        <f t="shared" si="101"/>
        <v>600000</v>
      </c>
      <c r="Q93" s="28">
        <f t="shared" si="102"/>
        <v>16944844.71361482</v>
      </c>
      <c r="R93" s="28">
        <f t="shared" si="103"/>
        <v>762518.012112667</v>
      </c>
      <c r="S93" s="28">
        <f t="shared" si="104"/>
        <v>0</v>
      </c>
      <c r="T93" s="28">
        <f t="shared" si="105"/>
        <v>0</v>
      </c>
      <c r="U93" s="28">
        <f t="shared" si="106"/>
        <v>0</v>
      </c>
      <c r="V93" s="28">
        <f t="shared" si="107"/>
        <v>0</v>
      </c>
      <c r="W93" s="4">
        <f t="shared" si="108"/>
        <v>536944844.7136148</v>
      </c>
      <c r="X93" s="24">
        <f t="shared" si="109"/>
        <v>1887518.0121126669</v>
      </c>
      <c r="Y93" s="27">
        <f t="shared" si="110"/>
        <v>0</v>
      </c>
      <c r="Z93" s="28">
        <f t="shared" si="111"/>
        <v>0</v>
      </c>
      <c r="AA93" s="28">
        <f t="shared" si="112"/>
        <v>0</v>
      </c>
      <c r="AB93" s="28">
        <f t="shared" si="113"/>
        <v>0</v>
      </c>
      <c r="AC93" s="28">
        <f t="shared" si="114"/>
        <v>0</v>
      </c>
      <c r="AD93" s="28">
        <f t="shared" si="115"/>
        <v>0</v>
      </c>
      <c r="AE93" s="28">
        <f t="shared" si="116"/>
        <v>0</v>
      </c>
      <c r="AF93" s="28">
        <f t="shared" si="117"/>
        <v>0</v>
      </c>
      <c r="AG93" s="28">
        <f t="shared" si="118"/>
        <v>0</v>
      </c>
      <c r="AH93" s="28">
        <f t="shared" si="119"/>
        <v>23055155.28638518</v>
      </c>
      <c r="AI93" s="28">
        <f t="shared" si="120"/>
        <v>1037481.987887333</v>
      </c>
      <c r="AJ93" s="28">
        <f t="shared" si="121"/>
        <v>1395041.8141772544</v>
      </c>
      <c r="AK93" s="28">
        <f t="shared" si="122"/>
        <v>4000000</v>
      </c>
      <c r="AL93" s="28">
        <f t="shared" si="123"/>
        <v>200000</v>
      </c>
      <c r="AM93" s="28">
        <f t="shared" si="124"/>
        <v>222035.5528901724</v>
      </c>
      <c r="AN93" s="28">
        <f t="shared" si="125"/>
        <v>0</v>
      </c>
      <c r="AO93" s="28">
        <f t="shared" si="126"/>
        <v>0</v>
      </c>
      <c r="AP93" s="28">
        <f t="shared" si="127"/>
        <v>0</v>
      </c>
      <c r="AQ93" s="4">
        <f t="shared" si="128"/>
        <v>27055155.28638518</v>
      </c>
      <c r="AR93" s="24">
        <f t="shared" si="129"/>
        <v>1237481.9878873331</v>
      </c>
      <c r="AS93" s="24">
        <f t="shared" si="130"/>
        <v>1617077.367067427</v>
      </c>
    </row>
    <row r="94" spans="2:45" ht="12.75">
      <c r="B94" s="56">
        <f t="shared" si="91"/>
        <v>565</v>
      </c>
      <c r="C94" s="23">
        <f t="shared" si="131"/>
        <v>565000000</v>
      </c>
      <c r="D94" s="24">
        <f t="shared" si="48"/>
        <v>-315379.36959319166</v>
      </c>
      <c r="E94" s="24">
        <f t="shared" si="49"/>
        <v>3175000</v>
      </c>
      <c r="F94" s="25">
        <f t="shared" si="92"/>
        <v>537896874.5801283</v>
      </c>
      <c r="G94" s="83">
        <f t="shared" si="132"/>
        <v>0</v>
      </c>
      <c r="H94" s="6">
        <f t="shared" si="93"/>
        <v>0.05</v>
      </c>
      <c r="I94" s="26">
        <f t="shared" si="94"/>
        <v>-0.14437095526227425</v>
      </c>
      <c r="J94" s="30">
        <f t="shared" si="95"/>
        <v>0.296330048929624</v>
      </c>
      <c r="K94" s="27">
        <f t="shared" si="96"/>
        <v>490000000</v>
      </c>
      <c r="L94" s="28">
        <f t="shared" si="97"/>
        <v>0</v>
      </c>
      <c r="M94" s="28">
        <f t="shared" si="98"/>
        <v>15000000</v>
      </c>
      <c r="N94" s="28">
        <f t="shared" si="99"/>
        <v>525000</v>
      </c>
      <c r="O94" s="28">
        <f t="shared" si="100"/>
        <v>15000000</v>
      </c>
      <c r="P94" s="28">
        <f t="shared" si="101"/>
        <v>600000</v>
      </c>
      <c r="Q94" s="28">
        <f t="shared" si="102"/>
        <v>17896874.580128312</v>
      </c>
      <c r="R94" s="28">
        <f t="shared" si="103"/>
        <v>805359.3561057741</v>
      </c>
      <c r="S94" s="28">
        <f t="shared" si="104"/>
        <v>0</v>
      </c>
      <c r="T94" s="28">
        <f t="shared" si="105"/>
        <v>0</v>
      </c>
      <c r="U94" s="28">
        <f t="shared" si="106"/>
        <v>0</v>
      </c>
      <c r="V94" s="28">
        <f t="shared" si="107"/>
        <v>0</v>
      </c>
      <c r="W94" s="4">
        <f t="shared" si="108"/>
        <v>537896874.5801283</v>
      </c>
      <c r="X94" s="24">
        <f t="shared" si="109"/>
        <v>1930359.3561057742</v>
      </c>
      <c r="Y94" s="27">
        <f t="shared" si="110"/>
        <v>0</v>
      </c>
      <c r="Z94" s="28">
        <f t="shared" si="111"/>
        <v>0</v>
      </c>
      <c r="AA94" s="28">
        <f t="shared" si="112"/>
        <v>0</v>
      </c>
      <c r="AB94" s="28">
        <f t="shared" si="113"/>
        <v>0</v>
      </c>
      <c r="AC94" s="28">
        <f t="shared" si="114"/>
        <v>0</v>
      </c>
      <c r="AD94" s="28">
        <f t="shared" si="115"/>
        <v>0</v>
      </c>
      <c r="AE94" s="28">
        <f t="shared" si="116"/>
        <v>0</v>
      </c>
      <c r="AF94" s="28">
        <f t="shared" si="117"/>
        <v>0</v>
      </c>
      <c r="AG94" s="28">
        <f t="shared" si="118"/>
        <v>0</v>
      </c>
      <c r="AH94" s="28">
        <f t="shared" si="119"/>
        <v>22103125.419871688</v>
      </c>
      <c r="AI94" s="28">
        <f t="shared" si="120"/>
        <v>994640.6438942259</v>
      </c>
      <c r="AJ94" s="28">
        <f t="shared" si="121"/>
        <v>1337435.545399867</v>
      </c>
      <c r="AK94" s="28">
        <f t="shared" si="122"/>
        <v>5000000</v>
      </c>
      <c r="AL94" s="28">
        <f t="shared" si="123"/>
        <v>250000</v>
      </c>
      <c r="AM94" s="28">
        <f t="shared" si="124"/>
        <v>277544.4411127155</v>
      </c>
      <c r="AN94" s="28">
        <f t="shared" si="125"/>
        <v>0</v>
      </c>
      <c r="AO94" s="28">
        <f t="shared" si="126"/>
        <v>0</v>
      </c>
      <c r="AP94" s="28">
        <f t="shared" si="127"/>
        <v>0</v>
      </c>
      <c r="AQ94" s="4">
        <f t="shared" si="128"/>
        <v>27103125.419871688</v>
      </c>
      <c r="AR94" s="24">
        <f t="shared" si="129"/>
        <v>1244640.6438942258</v>
      </c>
      <c r="AS94" s="24">
        <f t="shared" si="130"/>
        <v>1614979.9865125825</v>
      </c>
    </row>
    <row r="95" spans="2:45" ht="12.75">
      <c r="B95" s="56">
        <f t="shared" si="91"/>
        <v>566</v>
      </c>
      <c r="C95" s="23">
        <f t="shared" si="131"/>
        <v>566000000</v>
      </c>
      <c r="D95" s="24">
        <f aca="true" t="shared" si="133" ref="D95:D158">(AS95-X95)+G95</f>
        <v>-360318.0941411427</v>
      </c>
      <c r="E95" s="24">
        <f aca="true" t="shared" si="134" ref="E95:E158">(X95+AR95)-G95</f>
        <v>3225000</v>
      </c>
      <c r="F95" s="25">
        <f t="shared" si="92"/>
        <v>538848904.4466418</v>
      </c>
      <c r="G95" s="83">
        <f t="shared" si="132"/>
        <v>0</v>
      </c>
      <c r="H95" s="6">
        <f t="shared" si="93"/>
        <v>0.05</v>
      </c>
      <c r="I95" s="26">
        <f t="shared" si="94"/>
        <v>-0.14437095526227425</v>
      </c>
      <c r="J95" s="30">
        <f t="shared" si="95"/>
        <v>0.296330048929624</v>
      </c>
      <c r="K95" s="27">
        <f t="shared" si="96"/>
        <v>490000000</v>
      </c>
      <c r="L95" s="28">
        <f t="shared" si="97"/>
        <v>0</v>
      </c>
      <c r="M95" s="28">
        <f t="shared" si="98"/>
        <v>15000000</v>
      </c>
      <c r="N95" s="28">
        <f t="shared" si="99"/>
        <v>525000</v>
      </c>
      <c r="O95" s="28">
        <f t="shared" si="100"/>
        <v>15000000</v>
      </c>
      <c r="P95" s="28">
        <f t="shared" si="101"/>
        <v>600000</v>
      </c>
      <c r="Q95" s="28">
        <f t="shared" si="102"/>
        <v>18848904.446641803</v>
      </c>
      <c r="R95" s="28">
        <f t="shared" si="103"/>
        <v>848200.7000988811</v>
      </c>
      <c r="S95" s="28">
        <f t="shared" si="104"/>
        <v>0</v>
      </c>
      <c r="T95" s="28">
        <f t="shared" si="105"/>
        <v>0</v>
      </c>
      <c r="U95" s="28">
        <f t="shared" si="106"/>
        <v>0</v>
      </c>
      <c r="V95" s="28">
        <f t="shared" si="107"/>
        <v>0</v>
      </c>
      <c r="W95" s="4">
        <f t="shared" si="108"/>
        <v>538848904.4466418</v>
      </c>
      <c r="X95" s="24">
        <f t="shared" si="109"/>
        <v>1973200.700098881</v>
      </c>
      <c r="Y95" s="27">
        <f t="shared" si="110"/>
        <v>0</v>
      </c>
      <c r="Z95" s="28">
        <f t="shared" si="111"/>
        <v>0</v>
      </c>
      <c r="AA95" s="28">
        <f t="shared" si="112"/>
        <v>0</v>
      </c>
      <c r="AB95" s="28">
        <f t="shared" si="113"/>
        <v>0</v>
      </c>
      <c r="AC95" s="28">
        <f t="shared" si="114"/>
        <v>0</v>
      </c>
      <c r="AD95" s="28">
        <f t="shared" si="115"/>
        <v>0</v>
      </c>
      <c r="AE95" s="28">
        <f t="shared" si="116"/>
        <v>0</v>
      </c>
      <c r="AF95" s="28">
        <f t="shared" si="117"/>
        <v>0</v>
      </c>
      <c r="AG95" s="28">
        <f t="shared" si="118"/>
        <v>0</v>
      </c>
      <c r="AH95" s="28">
        <f t="shared" si="119"/>
        <v>21151095.553358197</v>
      </c>
      <c r="AI95" s="28">
        <f t="shared" si="120"/>
        <v>951799.2999011189</v>
      </c>
      <c r="AJ95" s="28">
        <f t="shared" si="121"/>
        <v>1279829.2766224798</v>
      </c>
      <c r="AK95" s="28">
        <f t="shared" si="122"/>
        <v>6000000</v>
      </c>
      <c r="AL95" s="28">
        <f t="shared" si="123"/>
        <v>300000</v>
      </c>
      <c r="AM95" s="28">
        <f t="shared" si="124"/>
        <v>333053.32933525863</v>
      </c>
      <c r="AN95" s="28">
        <f t="shared" si="125"/>
        <v>0</v>
      </c>
      <c r="AO95" s="28">
        <f t="shared" si="126"/>
        <v>0</v>
      </c>
      <c r="AP95" s="28">
        <f t="shared" si="127"/>
        <v>0</v>
      </c>
      <c r="AQ95" s="4">
        <f t="shared" si="128"/>
        <v>27151095.553358197</v>
      </c>
      <c r="AR95" s="24">
        <f t="shared" si="129"/>
        <v>1251799.299901119</v>
      </c>
      <c r="AS95" s="24">
        <f t="shared" si="130"/>
        <v>1612882.6059577384</v>
      </c>
    </row>
    <row r="96" spans="2:45" ht="12.75">
      <c r="B96" s="56">
        <f t="shared" si="91"/>
        <v>567</v>
      </c>
      <c r="C96" s="23">
        <f t="shared" si="131"/>
        <v>567000000</v>
      </c>
      <c r="D96" s="24">
        <f t="shared" si="133"/>
        <v>-405256.81868909416</v>
      </c>
      <c r="E96" s="24">
        <f t="shared" si="134"/>
        <v>3275000</v>
      </c>
      <c r="F96" s="25">
        <f t="shared" si="92"/>
        <v>539800934.3131553</v>
      </c>
      <c r="G96" s="83">
        <f t="shared" si="132"/>
        <v>0</v>
      </c>
      <c r="H96" s="6">
        <f t="shared" si="93"/>
        <v>0.05</v>
      </c>
      <c r="I96" s="26">
        <f t="shared" si="94"/>
        <v>-0.14437095526227425</v>
      </c>
      <c r="J96" s="30">
        <f t="shared" si="95"/>
        <v>0.296330048929624</v>
      </c>
      <c r="K96" s="27">
        <f t="shared" si="96"/>
        <v>490000000</v>
      </c>
      <c r="L96" s="28">
        <f t="shared" si="97"/>
        <v>0</v>
      </c>
      <c r="M96" s="28">
        <f t="shared" si="98"/>
        <v>15000000</v>
      </c>
      <c r="N96" s="28">
        <f t="shared" si="99"/>
        <v>525000</v>
      </c>
      <c r="O96" s="28">
        <f t="shared" si="100"/>
        <v>15000000</v>
      </c>
      <c r="P96" s="28">
        <f t="shared" si="101"/>
        <v>600000</v>
      </c>
      <c r="Q96" s="28">
        <f t="shared" si="102"/>
        <v>19800934.313155293</v>
      </c>
      <c r="R96" s="28">
        <f t="shared" si="103"/>
        <v>891042.0440919881</v>
      </c>
      <c r="S96" s="28">
        <f t="shared" si="104"/>
        <v>0</v>
      </c>
      <c r="T96" s="28">
        <f t="shared" si="105"/>
        <v>0</v>
      </c>
      <c r="U96" s="28">
        <f t="shared" si="106"/>
        <v>0</v>
      </c>
      <c r="V96" s="28">
        <f t="shared" si="107"/>
        <v>0</v>
      </c>
      <c r="W96" s="4">
        <f t="shared" si="108"/>
        <v>539800934.3131553</v>
      </c>
      <c r="X96" s="24">
        <f t="shared" si="109"/>
        <v>2016042.0440919881</v>
      </c>
      <c r="Y96" s="27">
        <f t="shared" si="110"/>
        <v>0</v>
      </c>
      <c r="Z96" s="28">
        <f t="shared" si="111"/>
        <v>0</v>
      </c>
      <c r="AA96" s="28">
        <f t="shared" si="112"/>
        <v>0</v>
      </c>
      <c r="AB96" s="28">
        <f t="shared" si="113"/>
        <v>0</v>
      </c>
      <c r="AC96" s="28">
        <f t="shared" si="114"/>
        <v>0</v>
      </c>
      <c r="AD96" s="28">
        <f t="shared" si="115"/>
        <v>0</v>
      </c>
      <c r="AE96" s="28">
        <f t="shared" si="116"/>
        <v>0</v>
      </c>
      <c r="AF96" s="28">
        <f t="shared" si="117"/>
        <v>0</v>
      </c>
      <c r="AG96" s="28">
        <f t="shared" si="118"/>
        <v>0</v>
      </c>
      <c r="AH96" s="28">
        <f t="shared" si="119"/>
        <v>20199065.686844707</v>
      </c>
      <c r="AI96" s="28">
        <f t="shared" si="120"/>
        <v>908957.9559080118</v>
      </c>
      <c r="AJ96" s="28">
        <f t="shared" si="121"/>
        <v>1222223.0078450923</v>
      </c>
      <c r="AK96" s="28">
        <f t="shared" si="122"/>
        <v>7000000</v>
      </c>
      <c r="AL96" s="28">
        <f t="shared" si="123"/>
        <v>350000</v>
      </c>
      <c r="AM96" s="28">
        <f t="shared" si="124"/>
        <v>388562.2175578017</v>
      </c>
      <c r="AN96" s="28">
        <f t="shared" si="125"/>
        <v>0</v>
      </c>
      <c r="AO96" s="28">
        <f t="shared" si="126"/>
        <v>0</v>
      </c>
      <c r="AP96" s="28">
        <f t="shared" si="127"/>
        <v>0</v>
      </c>
      <c r="AQ96" s="4">
        <f t="shared" si="128"/>
        <v>27199065.686844707</v>
      </c>
      <c r="AR96" s="24">
        <f t="shared" si="129"/>
        <v>1258957.9559080116</v>
      </c>
      <c r="AS96" s="24">
        <f t="shared" si="130"/>
        <v>1610785.225402894</v>
      </c>
    </row>
    <row r="97" spans="2:45" ht="12.75">
      <c r="B97" s="56">
        <f t="shared" si="91"/>
        <v>568</v>
      </c>
      <c r="C97" s="23">
        <f t="shared" si="131"/>
        <v>568000000</v>
      </c>
      <c r="D97" s="24">
        <f t="shared" si="133"/>
        <v>-450195.5432370454</v>
      </c>
      <c r="E97" s="24">
        <f t="shared" si="134"/>
        <v>3325000</v>
      </c>
      <c r="F97" s="25">
        <f t="shared" si="92"/>
        <v>540752964.1796688</v>
      </c>
      <c r="G97" s="83">
        <f t="shared" si="132"/>
        <v>0</v>
      </c>
      <c r="H97" s="6">
        <f t="shared" si="93"/>
        <v>0.05</v>
      </c>
      <c r="I97" s="26">
        <f t="shared" si="94"/>
        <v>-0.14437095526227425</v>
      </c>
      <c r="J97" s="30">
        <f t="shared" si="95"/>
        <v>0.296330048929624</v>
      </c>
      <c r="K97" s="27">
        <f t="shared" si="96"/>
        <v>490000000</v>
      </c>
      <c r="L97" s="28">
        <f t="shared" si="97"/>
        <v>0</v>
      </c>
      <c r="M97" s="28">
        <f t="shared" si="98"/>
        <v>15000000</v>
      </c>
      <c r="N97" s="28">
        <f t="shared" si="99"/>
        <v>525000</v>
      </c>
      <c r="O97" s="28">
        <f t="shared" si="100"/>
        <v>15000000</v>
      </c>
      <c r="P97" s="28">
        <f t="shared" si="101"/>
        <v>600000</v>
      </c>
      <c r="Q97" s="28">
        <f t="shared" si="102"/>
        <v>20752964.179668784</v>
      </c>
      <c r="R97" s="28">
        <f t="shared" si="103"/>
        <v>933883.3880850952</v>
      </c>
      <c r="S97" s="28">
        <f t="shared" si="104"/>
        <v>0</v>
      </c>
      <c r="T97" s="28">
        <f t="shared" si="105"/>
        <v>0</v>
      </c>
      <c r="U97" s="28">
        <f t="shared" si="106"/>
        <v>0</v>
      </c>
      <c r="V97" s="28">
        <f t="shared" si="107"/>
        <v>0</v>
      </c>
      <c r="W97" s="4">
        <f t="shared" si="108"/>
        <v>540752964.1796688</v>
      </c>
      <c r="X97" s="24">
        <f t="shared" si="109"/>
        <v>2058883.3880850952</v>
      </c>
      <c r="Y97" s="27">
        <f t="shared" si="110"/>
        <v>0</v>
      </c>
      <c r="Z97" s="28">
        <f t="shared" si="111"/>
        <v>0</v>
      </c>
      <c r="AA97" s="28">
        <f t="shared" si="112"/>
        <v>0</v>
      </c>
      <c r="AB97" s="28">
        <f t="shared" si="113"/>
        <v>0</v>
      </c>
      <c r="AC97" s="28">
        <f t="shared" si="114"/>
        <v>0</v>
      </c>
      <c r="AD97" s="28">
        <f t="shared" si="115"/>
        <v>0</v>
      </c>
      <c r="AE97" s="28">
        <f t="shared" si="116"/>
        <v>0</v>
      </c>
      <c r="AF97" s="28">
        <f t="shared" si="117"/>
        <v>0</v>
      </c>
      <c r="AG97" s="28">
        <f t="shared" si="118"/>
        <v>0</v>
      </c>
      <c r="AH97" s="28">
        <f t="shared" si="119"/>
        <v>19247035.820331216</v>
      </c>
      <c r="AI97" s="28">
        <f t="shared" si="120"/>
        <v>866116.6119149047</v>
      </c>
      <c r="AJ97" s="28">
        <f t="shared" si="121"/>
        <v>1164616.7390677049</v>
      </c>
      <c r="AK97" s="28">
        <f t="shared" si="122"/>
        <v>8000000</v>
      </c>
      <c r="AL97" s="28">
        <f t="shared" si="123"/>
        <v>400000</v>
      </c>
      <c r="AM97" s="28">
        <f t="shared" si="124"/>
        <v>444071.1057803448</v>
      </c>
      <c r="AN97" s="28">
        <f t="shared" si="125"/>
        <v>0</v>
      </c>
      <c r="AO97" s="28">
        <f t="shared" si="126"/>
        <v>0</v>
      </c>
      <c r="AP97" s="28">
        <f t="shared" si="127"/>
        <v>0</v>
      </c>
      <c r="AQ97" s="4">
        <f t="shared" si="128"/>
        <v>27247035.820331216</v>
      </c>
      <c r="AR97" s="24">
        <f t="shared" si="129"/>
        <v>1266116.6119149048</v>
      </c>
      <c r="AS97" s="24">
        <f t="shared" si="130"/>
        <v>1608687.8448480498</v>
      </c>
    </row>
    <row r="98" spans="2:45" ht="12.75">
      <c r="B98" s="56">
        <f t="shared" si="91"/>
        <v>569</v>
      </c>
      <c r="C98" s="23">
        <f t="shared" si="131"/>
        <v>569000000</v>
      </c>
      <c r="D98" s="24">
        <f t="shared" si="133"/>
        <v>-495134.26778499666</v>
      </c>
      <c r="E98" s="24">
        <f t="shared" si="134"/>
        <v>3374999.9999999995</v>
      </c>
      <c r="F98" s="25">
        <f t="shared" si="92"/>
        <v>541704994.0461823</v>
      </c>
      <c r="G98" s="83">
        <f t="shared" si="132"/>
        <v>0</v>
      </c>
      <c r="H98" s="6">
        <f t="shared" si="93"/>
        <v>0.05</v>
      </c>
      <c r="I98" s="26">
        <f t="shared" si="94"/>
        <v>-0.14437095526227425</v>
      </c>
      <c r="J98" s="30">
        <f t="shared" si="95"/>
        <v>0.296330048929624</v>
      </c>
      <c r="K98" s="27">
        <f t="shared" si="96"/>
        <v>490000000</v>
      </c>
      <c r="L98" s="28">
        <f t="shared" si="97"/>
        <v>0</v>
      </c>
      <c r="M98" s="28">
        <f t="shared" si="98"/>
        <v>15000000</v>
      </c>
      <c r="N98" s="28">
        <f t="shared" si="99"/>
        <v>525000</v>
      </c>
      <c r="O98" s="28">
        <f t="shared" si="100"/>
        <v>15000000</v>
      </c>
      <c r="P98" s="28">
        <f t="shared" si="101"/>
        <v>600000</v>
      </c>
      <c r="Q98" s="28">
        <f t="shared" si="102"/>
        <v>21704994.046182275</v>
      </c>
      <c r="R98" s="28">
        <f t="shared" si="103"/>
        <v>976724.7320782023</v>
      </c>
      <c r="S98" s="28">
        <f t="shared" si="104"/>
        <v>0</v>
      </c>
      <c r="T98" s="28">
        <f t="shared" si="105"/>
        <v>0</v>
      </c>
      <c r="U98" s="28">
        <f t="shared" si="106"/>
        <v>0</v>
      </c>
      <c r="V98" s="28">
        <f t="shared" si="107"/>
        <v>0</v>
      </c>
      <c r="W98" s="4">
        <f t="shared" si="108"/>
        <v>541704994.0461823</v>
      </c>
      <c r="X98" s="24">
        <f t="shared" si="109"/>
        <v>2101724.732078202</v>
      </c>
      <c r="Y98" s="27">
        <f t="shared" si="110"/>
        <v>0</v>
      </c>
      <c r="Z98" s="28">
        <f t="shared" si="111"/>
        <v>0</v>
      </c>
      <c r="AA98" s="28">
        <f t="shared" si="112"/>
        <v>0</v>
      </c>
      <c r="AB98" s="28">
        <f t="shared" si="113"/>
        <v>0</v>
      </c>
      <c r="AC98" s="28">
        <f t="shared" si="114"/>
        <v>0</v>
      </c>
      <c r="AD98" s="28">
        <f t="shared" si="115"/>
        <v>0</v>
      </c>
      <c r="AE98" s="28">
        <f t="shared" si="116"/>
        <v>0</v>
      </c>
      <c r="AF98" s="28">
        <f t="shared" si="117"/>
        <v>0</v>
      </c>
      <c r="AG98" s="28">
        <f t="shared" si="118"/>
        <v>0</v>
      </c>
      <c r="AH98" s="28">
        <f t="shared" si="119"/>
        <v>18295005.953817725</v>
      </c>
      <c r="AI98" s="28">
        <f t="shared" si="120"/>
        <v>823275.2679217976</v>
      </c>
      <c r="AJ98" s="28">
        <f t="shared" si="121"/>
        <v>1107010.4702903174</v>
      </c>
      <c r="AK98" s="28">
        <f t="shared" si="122"/>
        <v>9000000</v>
      </c>
      <c r="AL98" s="28">
        <f t="shared" si="123"/>
        <v>450000</v>
      </c>
      <c r="AM98" s="28">
        <f t="shared" si="124"/>
        <v>499579.9940028879</v>
      </c>
      <c r="AN98" s="28">
        <f t="shared" si="125"/>
        <v>0</v>
      </c>
      <c r="AO98" s="28">
        <f t="shared" si="126"/>
        <v>0</v>
      </c>
      <c r="AP98" s="28">
        <f t="shared" si="127"/>
        <v>0</v>
      </c>
      <c r="AQ98" s="4">
        <f t="shared" si="128"/>
        <v>27295005.953817725</v>
      </c>
      <c r="AR98" s="24">
        <f t="shared" si="129"/>
        <v>1273275.2679217975</v>
      </c>
      <c r="AS98" s="24">
        <f t="shared" si="130"/>
        <v>1606590.4642932054</v>
      </c>
    </row>
    <row r="99" spans="2:45" ht="12.75">
      <c r="B99" s="56">
        <f t="shared" si="91"/>
        <v>570</v>
      </c>
      <c r="C99" s="23">
        <f t="shared" si="131"/>
        <v>570000000</v>
      </c>
      <c r="D99" s="24">
        <f t="shared" si="133"/>
        <v>-540072.9923329484</v>
      </c>
      <c r="E99" s="24">
        <f t="shared" si="134"/>
        <v>3425000</v>
      </c>
      <c r="F99" s="25">
        <f t="shared" si="92"/>
        <v>542657023.9126958</v>
      </c>
      <c r="G99" s="83">
        <f t="shared" si="132"/>
        <v>0</v>
      </c>
      <c r="H99" s="6">
        <f t="shared" si="93"/>
        <v>0.05</v>
      </c>
      <c r="I99" s="26">
        <f t="shared" si="94"/>
        <v>-0.14437095526227425</v>
      </c>
      <c r="J99" s="30">
        <f t="shared" si="95"/>
        <v>0.296330048929624</v>
      </c>
      <c r="K99" s="27">
        <f t="shared" si="96"/>
        <v>490000000</v>
      </c>
      <c r="L99" s="28">
        <f t="shared" si="97"/>
        <v>0</v>
      </c>
      <c r="M99" s="28">
        <f t="shared" si="98"/>
        <v>15000000</v>
      </c>
      <c r="N99" s="28">
        <f t="shared" si="99"/>
        <v>525000</v>
      </c>
      <c r="O99" s="28">
        <f t="shared" si="100"/>
        <v>15000000</v>
      </c>
      <c r="P99" s="28">
        <f t="shared" si="101"/>
        <v>600000</v>
      </c>
      <c r="Q99" s="28">
        <f t="shared" si="102"/>
        <v>22657023.912695765</v>
      </c>
      <c r="R99" s="28">
        <f t="shared" si="103"/>
        <v>1019566.0760713094</v>
      </c>
      <c r="S99" s="28">
        <f t="shared" si="104"/>
        <v>0</v>
      </c>
      <c r="T99" s="28">
        <f t="shared" si="105"/>
        <v>0</v>
      </c>
      <c r="U99" s="28">
        <f t="shared" si="106"/>
        <v>0</v>
      </c>
      <c r="V99" s="28">
        <f t="shared" si="107"/>
        <v>0</v>
      </c>
      <c r="W99" s="4">
        <f t="shared" si="108"/>
        <v>542657023.9126958</v>
      </c>
      <c r="X99" s="24">
        <f t="shared" si="109"/>
        <v>2144566.0760713094</v>
      </c>
      <c r="Y99" s="27">
        <f t="shared" si="110"/>
        <v>0</v>
      </c>
      <c r="Z99" s="28">
        <f t="shared" si="111"/>
        <v>0</v>
      </c>
      <c r="AA99" s="28">
        <f t="shared" si="112"/>
        <v>0</v>
      </c>
      <c r="AB99" s="28">
        <f t="shared" si="113"/>
        <v>0</v>
      </c>
      <c r="AC99" s="28">
        <f t="shared" si="114"/>
        <v>0</v>
      </c>
      <c r="AD99" s="28">
        <f t="shared" si="115"/>
        <v>0</v>
      </c>
      <c r="AE99" s="28">
        <f t="shared" si="116"/>
        <v>0</v>
      </c>
      <c r="AF99" s="28">
        <f t="shared" si="117"/>
        <v>0</v>
      </c>
      <c r="AG99" s="28">
        <f t="shared" si="118"/>
        <v>0</v>
      </c>
      <c r="AH99" s="28">
        <f t="shared" si="119"/>
        <v>17342976.087304235</v>
      </c>
      <c r="AI99" s="28">
        <f t="shared" si="120"/>
        <v>780433.9239286905</v>
      </c>
      <c r="AJ99" s="28">
        <f t="shared" si="121"/>
        <v>1049404.20151293</v>
      </c>
      <c r="AK99" s="28">
        <f t="shared" si="122"/>
        <v>10000000</v>
      </c>
      <c r="AL99" s="28">
        <f t="shared" si="123"/>
        <v>500000</v>
      </c>
      <c r="AM99" s="28">
        <f t="shared" si="124"/>
        <v>555088.882225431</v>
      </c>
      <c r="AN99" s="28">
        <f t="shared" si="125"/>
        <v>0</v>
      </c>
      <c r="AO99" s="28">
        <f t="shared" si="126"/>
        <v>0</v>
      </c>
      <c r="AP99" s="28">
        <f t="shared" si="127"/>
        <v>0</v>
      </c>
      <c r="AQ99" s="4">
        <f t="shared" si="128"/>
        <v>27342976.087304235</v>
      </c>
      <c r="AR99" s="24">
        <f t="shared" si="129"/>
        <v>1280433.9239286906</v>
      </c>
      <c r="AS99" s="24">
        <f t="shared" si="130"/>
        <v>1604493.083738361</v>
      </c>
    </row>
    <row r="100" spans="2:45" ht="12.75">
      <c r="B100" s="56">
        <f t="shared" si="91"/>
        <v>571</v>
      </c>
      <c r="C100" s="23">
        <f t="shared" si="131"/>
        <v>571000000</v>
      </c>
      <c r="D100" s="24">
        <f t="shared" si="133"/>
        <v>-585011.7168809003</v>
      </c>
      <c r="E100" s="24">
        <f t="shared" si="134"/>
        <v>3475000</v>
      </c>
      <c r="F100" s="25">
        <f t="shared" si="92"/>
        <v>543609053.7792093</v>
      </c>
      <c r="G100" s="83">
        <f t="shared" si="132"/>
        <v>0</v>
      </c>
      <c r="H100" s="6">
        <f t="shared" si="93"/>
        <v>0.05</v>
      </c>
      <c r="I100" s="26">
        <f t="shared" si="94"/>
        <v>-0.14437095526227425</v>
      </c>
      <c r="J100" s="30">
        <f t="shared" si="95"/>
        <v>0.296330048929624</v>
      </c>
      <c r="K100" s="27">
        <f t="shared" si="96"/>
        <v>490000000</v>
      </c>
      <c r="L100" s="28">
        <f t="shared" si="97"/>
        <v>0</v>
      </c>
      <c r="M100" s="28">
        <f t="shared" si="98"/>
        <v>15000000</v>
      </c>
      <c r="N100" s="28">
        <f t="shared" si="99"/>
        <v>525000</v>
      </c>
      <c r="O100" s="28">
        <f t="shared" si="100"/>
        <v>15000000</v>
      </c>
      <c r="P100" s="28">
        <f t="shared" si="101"/>
        <v>600000</v>
      </c>
      <c r="Q100" s="28">
        <f t="shared" si="102"/>
        <v>23609053.779209256</v>
      </c>
      <c r="R100" s="28">
        <f t="shared" si="103"/>
        <v>1062407.4200644165</v>
      </c>
      <c r="S100" s="28">
        <f t="shared" si="104"/>
        <v>0</v>
      </c>
      <c r="T100" s="28">
        <f t="shared" si="105"/>
        <v>0</v>
      </c>
      <c r="U100" s="28">
        <f t="shared" si="106"/>
        <v>0</v>
      </c>
      <c r="V100" s="28">
        <f t="shared" si="107"/>
        <v>0</v>
      </c>
      <c r="W100" s="4">
        <f t="shared" si="108"/>
        <v>543609053.7792093</v>
      </c>
      <c r="X100" s="24">
        <f t="shared" si="109"/>
        <v>2187407.4200644167</v>
      </c>
      <c r="Y100" s="27">
        <f t="shared" si="110"/>
        <v>0</v>
      </c>
      <c r="Z100" s="28">
        <f t="shared" si="111"/>
        <v>0</v>
      </c>
      <c r="AA100" s="28">
        <f t="shared" si="112"/>
        <v>0</v>
      </c>
      <c r="AB100" s="28">
        <f t="shared" si="113"/>
        <v>0</v>
      </c>
      <c r="AC100" s="28">
        <f t="shared" si="114"/>
        <v>0</v>
      </c>
      <c r="AD100" s="28">
        <f t="shared" si="115"/>
        <v>0</v>
      </c>
      <c r="AE100" s="28">
        <f t="shared" si="116"/>
        <v>0</v>
      </c>
      <c r="AF100" s="28">
        <f t="shared" si="117"/>
        <v>0</v>
      </c>
      <c r="AG100" s="28">
        <f t="shared" si="118"/>
        <v>0</v>
      </c>
      <c r="AH100" s="28">
        <f t="shared" si="119"/>
        <v>16390946.220790744</v>
      </c>
      <c r="AI100" s="28">
        <f t="shared" si="120"/>
        <v>737592.5799355834</v>
      </c>
      <c r="AJ100" s="28">
        <f t="shared" si="121"/>
        <v>991797.9327355424</v>
      </c>
      <c r="AK100" s="28">
        <f t="shared" si="122"/>
        <v>11000000</v>
      </c>
      <c r="AL100" s="28">
        <f t="shared" si="123"/>
        <v>550000</v>
      </c>
      <c r="AM100" s="28">
        <f t="shared" si="124"/>
        <v>610597.7704479741</v>
      </c>
      <c r="AN100" s="28">
        <f t="shared" si="125"/>
        <v>0</v>
      </c>
      <c r="AO100" s="28">
        <f t="shared" si="126"/>
        <v>0</v>
      </c>
      <c r="AP100" s="28">
        <f t="shared" si="127"/>
        <v>0</v>
      </c>
      <c r="AQ100" s="4">
        <f t="shared" si="128"/>
        <v>27390946.220790744</v>
      </c>
      <c r="AR100" s="24">
        <f t="shared" si="129"/>
        <v>1287592.5799355833</v>
      </c>
      <c r="AS100" s="24">
        <f t="shared" si="130"/>
        <v>1602395.7031835164</v>
      </c>
    </row>
    <row r="101" spans="2:45" ht="12.75">
      <c r="B101" s="56">
        <f t="shared" si="91"/>
        <v>572</v>
      </c>
      <c r="C101" s="23">
        <f t="shared" si="131"/>
        <v>572000000</v>
      </c>
      <c r="D101" s="24">
        <f t="shared" si="133"/>
        <v>-629950.4414288639</v>
      </c>
      <c r="E101" s="24">
        <f t="shared" si="134"/>
        <v>3525000</v>
      </c>
      <c r="F101" s="25">
        <f t="shared" si="92"/>
        <v>544561083.6457229</v>
      </c>
      <c r="G101" s="83">
        <f t="shared" si="132"/>
        <v>0</v>
      </c>
      <c r="H101" s="6">
        <f t="shared" si="93"/>
        <v>0.05</v>
      </c>
      <c r="I101" s="26">
        <f t="shared" si="94"/>
        <v>-0.14437095526227425</v>
      </c>
      <c r="J101" s="30">
        <f t="shared" si="95"/>
        <v>0.296330048929624</v>
      </c>
      <c r="K101" s="27">
        <f t="shared" si="96"/>
        <v>490000000</v>
      </c>
      <c r="L101" s="28">
        <f t="shared" si="97"/>
        <v>0</v>
      </c>
      <c r="M101" s="28">
        <f t="shared" si="98"/>
        <v>15000000</v>
      </c>
      <c r="N101" s="28">
        <f t="shared" si="99"/>
        <v>525000</v>
      </c>
      <c r="O101" s="28">
        <f t="shared" si="100"/>
        <v>15000000</v>
      </c>
      <c r="P101" s="28">
        <f t="shared" si="101"/>
        <v>600000</v>
      </c>
      <c r="Q101" s="28">
        <f t="shared" si="102"/>
        <v>24561083.645722866</v>
      </c>
      <c r="R101" s="28">
        <f t="shared" si="103"/>
        <v>1105248.764057529</v>
      </c>
      <c r="S101" s="28">
        <f t="shared" si="104"/>
        <v>0</v>
      </c>
      <c r="T101" s="28">
        <f t="shared" si="105"/>
        <v>0</v>
      </c>
      <c r="U101" s="28">
        <f t="shared" si="106"/>
        <v>0</v>
      </c>
      <c r="V101" s="28">
        <f t="shared" si="107"/>
        <v>0</v>
      </c>
      <c r="W101" s="4">
        <f t="shared" si="108"/>
        <v>544561083.6457229</v>
      </c>
      <c r="X101" s="24">
        <f t="shared" si="109"/>
        <v>2230248.764057529</v>
      </c>
      <c r="Y101" s="27">
        <f t="shared" si="110"/>
        <v>0</v>
      </c>
      <c r="Z101" s="28">
        <f t="shared" si="111"/>
        <v>0</v>
      </c>
      <c r="AA101" s="28">
        <f t="shared" si="112"/>
        <v>0</v>
      </c>
      <c r="AB101" s="28">
        <f t="shared" si="113"/>
        <v>0</v>
      </c>
      <c r="AC101" s="28">
        <f t="shared" si="114"/>
        <v>0</v>
      </c>
      <c r="AD101" s="28">
        <f t="shared" si="115"/>
        <v>0</v>
      </c>
      <c r="AE101" s="28">
        <f t="shared" si="116"/>
        <v>0</v>
      </c>
      <c r="AF101" s="28">
        <f t="shared" si="117"/>
        <v>0</v>
      </c>
      <c r="AG101" s="28">
        <f t="shared" si="118"/>
        <v>0</v>
      </c>
      <c r="AH101" s="28">
        <f t="shared" si="119"/>
        <v>15438916.354277134</v>
      </c>
      <c r="AI101" s="28">
        <f t="shared" si="120"/>
        <v>694751.235942471</v>
      </c>
      <c r="AJ101" s="28">
        <f t="shared" si="121"/>
        <v>934191.6639581479</v>
      </c>
      <c r="AK101" s="28">
        <f t="shared" si="122"/>
        <v>12000000</v>
      </c>
      <c r="AL101" s="28">
        <f t="shared" si="123"/>
        <v>600000</v>
      </c>
      <c r="AM101" s="28">
        <f t="shared" si="124"/>
        <v>666106.6586705173</v>
      </c>
      <c r="AN101" s="28">
        <f t="shared" si="125"/>
        <v>0</v>
      </c>
      <c r="AO101" s="28">
        <f t="shared" si="126"/>
        <v>0</v>
      </c>
      <c r="AP101" s="28">
        <f t="shared" si="127"/>
        <v>0</v>
      </c>
      <c r="AQ101" s="4">
        <f t="shared" si="128"/>
        <v>27438916.354277134</v>
      </c>
      <c r="AR101" s="24">
        <f t="shared" si="129"/>
        <v>1294751.2359424708</v>
      </c>
      <c r="AS101" s="24">
        <f t="shared" si="130"/>
        <v>1600298.3226286652</v>
      </c>
    </row>
    <row r="102" spans="2:45" ht="12.75">
      <c r="B102" s="56">
        <f t="shared" si="91"/>
        <v>573</v>
      </c>
      <c r="C102" s="23">
        <f t="shared" si="131"/>
        <v>573000000</v>
      </c>
      <c r="D102" s="24">
        <f t="shared" si="133"/>
        <v>-674889.1659768154</v>
      </c>
      <c r="E102" s="24">
        <f t="shared" si="134"/>
        <v>3575000</v>
      </c>
      <c r="F102" s="25">
        <f t="shared" si="92"/>
        <v>545513113.5122364</v>
      </c>
      <c r="G102" s="83">
        <f t="shared" si="132"/>
        <v>0</v>
      </c>
      <c r="H102" s="6">
        <f t="shared" si="93"/>
        <v>0.05</v>
      </c>
      <c r="I102" s="26">
        <f t="shared" si="94"/>
        <v>-0.14437095526227425</v>
      </c>
      <c r="J102" s="30">
        <f t="shared" si="95"/>
        <v>0.296330048929624</v>
      </c>
      <c r="K102" s="27">
        <f t="shared" si="96"/>
        <v>490000000</v>
      </c>
      <c r="L102" s="28">
        <f t="shared" si="97"/>
        <v>0</v>
      </c>
      <c r="M102" s="28">
        <f t="shared" si="98"/>
        <v>15000000</v>
      </c>
      <c r="N102" s="28">
        <f t="shared" si="99"/>
        <v>525000</v>
      </c>
      <c r="O102" s="28">
        <f t="shared" si="100"/>
        <v>15000000</v>
      </c>
      <c r="P102" s="28">
        <f t="shared" si="101"/>
        <v>600000</v>
      </c>
      <c r="Q102" s="28">
        <f t="shared" si="102"/>
        <v>25513113.512236357</v>
      </c>
      <c r="R102" s="28">
        <f t="shared" si="103"/>
        <v>1148090.108050636</v>
      </c>
      <c r="S102" s="28">
        <f t="shared" si="104"/>
        <v>0</v>
      </c>
      <c r="T102" s="28">
        <f t="shared" si="105"/>
        <v>0</v>
      </c>
      <c r="U102" s="28">
        <f t="shared" si="106"/>
        <v>0</v>
      </c>
      <c r="V102" s="28">
        <f t="shared" si="107"/>
        <v>0</v>
      </c>
      <c r="W102" s="4">
        <f t="shared" si="108"/>
        <v>545513113.5122364</v>
      </c>
      <c r="X102" s="24">
        <f t="shared" si="109"/>
        <v>2273090.108050636</v>
      </c>
      <c r="Y102" s="27">
        <f t="shared" si="110"/>
        <v>0</v>
      </c>
      <c r="Z102" s="28">
        <f t="shared" si="111"/>
        <v>0</v>
      </c>
      <c r="AA102" s="28">
        <f t="shared" si="112"/>
        <v>0</v>
      </c>
      <c r="AB102" s="28">
        <f t="shared" si="113"/>
        <v>0</v>
      </c>
      <c r="AC102" s="28">
        <f t="shared" si="114"/>
        <v>0</v>
      </c>
      <c r="AD102" s="28">
        <f t="shared" si="115"/>
        <v>0</v>
      </c>
      <c r="AE102" s="28">
        <f t="shared" si="116"/>
        <v>0</v>
      </c>
      <c r="AF102" s="28">
        <f t="shared" si="117"/>
        <v>0</v>
      </c>
      <c r="AG102" s="28">
        <f t="shared" si="118"/>
        <v>0</v>
      </c>
      <c r="AH102" s="28">
        <f t="shared" si="119"/>
        <v>14486886.487763643</v>
      </c>
      <c r="AI102" s="28">
        <f t="shared" si="120"/>
        <v>651909.8919493639</v>
      </c>
      <c r="AJ102" s="28">
        <f t="shared" si="121"/>
        <v>876585.3951807604</v>
      </c>
      <c r="AK102" s="28">
        <f t="shared" si="122"/>
        <v>13000000</v>
      </c>
      <c r="AL102" s="28">
        <f t="shared" si="123"/>
        <v>650000</v>
      </c>
      <c r="AM102" s="28">
        <f t="shared" si="124"/>
        <v>721615.5468930603</v>
      </c>
      <c r="AN102" s="28">
        <f t="shared" si="125"/>
        <v>0</v>
      </c>
      <c r="AO102" s="28">
        <f t="shared" si="126"/>
        <v>0</v>
      </c>
      <c r="AP102" s="28">
        <f t="shared" si="127"/>
        <v>0</v>
      </c>
      <c r="AQ102" s="4">
        <f t="shared" si="128"/>
        <v>27486886.487763643</v>
      </c>
      <c r="AR102" s="24">
        <f t="shared" si="129"/>
        <v>1301909.891949364</v>
      </c>
      <c r="AS102" s="24">
        <f t="shared" si="130"/>
        <v>1598200.9420738206</v>
      </c>
    </row>
    <row r="103" spans="2:45" ht="12.75">
      <c r="B103" s="56">
        <f t="shared" si="91"/>
        <v>574</v>
      </c>
      <c r="C103" s="23">
        <f t="shared" si="131"/>
        <v>574000000</v>
      </c>
      <c r="D103" s="24">
        <f t="shared" si="133"/>
        <v>-719827.8905247664</v>
      </c>
      <c r="E103" s="24">
        <f t="shared" si="134"/>
        <v>3625000</v>
      </c>
      <c r="F103" s="25">
        <f t="shared" si="92"/>
        <v>546465143.3787498</v>
      </c>
      <c r="G103" s="83">
        <f t="shared" si="132"/>
        <v>0</v>
      </c>
      <c r="H103" s="6">
        <f t="shared" si="93"/>
        <v>0.05</v>
      </c>
      <c r="I103" s="26">
        <f t="shared" si="94"/>
        <v>-0.14437095526227425</v>
      </c>
      <c r="J103" s="30">
        <f t="shared" si="95"/>
        <v>0.296330048929624</v>
      </c>
      <c r="K103" s="27">
        <f t="shared" si="96"/>
        <v>490000000</v>
      </c>
      <c r="L103" s="28">
        <f t="shared" si="97"/>
        <v>0</v>
      </c>
      <c r="M103" s="28">
        <f t="shared" si="98"/>
        <v>15000000</v>
      </c>
      <c r="N103" s="28">
        <f t="shared" si="99"/>
        <v>525000</v>
      </c>
      <c r="O103" s="28">
        <f t="shared" si="100"/>
        <v>15000000</v>
      </c>
      <c r="P103" s="28">
        <f t="shared" si="101"/>
        <v>600000</v>
      </c>
      <c r="Q103" s="28">
        <f t="shared" si="102"/>
        <v>26465143.378749847</v>
      </c>
      <c r="R103" s="28">
        <f t="shared" si="103"/>
        <v>1190931.452043743</v>
      </c>
      <c r="S103" s="28">
        <f t="shared" si="104"/>
        <v>0</v>
      </c>
      <c r="T103" s="28">
        <f t="shared" si="105"/>
        <v>0</v>
      </c>
      <c r="U103" s="28">
        <f t="shared" si="106"/>
        <v>0</v>
      </c>
      <c r="V103" s="28">
        <f t="shared" si="107"/>
        <v>0</v>
      </c>
      <c r="W103" s="4">
        <f t="shared" si="108"/>
        <v>546465143.3787498</v>
      </c>
      <c r="X103" s="24">
        <f t="shared" si="109"/>
        <v>2315931.452043743</v>
      </c>
      <c r="Y103" s="27">
        <f t="shared" si="110"/>
        <v>0</v>
      </c>
      <c r="Z103" s="28">
        <f t="shared" si="111"/>
        <v>0</v>
      </c>
      <c r="AA103" s="28">
        <f t="shared" si="112"/>
        <v>0</v>
      </c>
      <c r="AB103" s="28">
        <f t="shared" si="113"/>
        <v>0</v>
      </c>
      <c r="AC103" s="28">
        <f t="shared" si="114"/>
        <v>0</v>
      </c>
      <c r="AD103" s="28">
        <f t="shared" si="115"/>
        <v>0</v>
      </c>
      <c r="AE103" s="28">
        <f t="shared" si="116"/>
        <v>0</v>
      </c>
      <c r="AF103" s="28">
        <f t="shared" si="117"/>
        <v>0</v>
      </c>
      <c r="AG103" s="28">
        <f t="shared" si="118"/>
        <v>0</v>
      </c>
      <c r="AH103" s="28">
        <f t="shared" si="119"/>
        <v>13534856.621250153</v>
      </c>
      <c r="AI103" s="28">
        <f t="shared" si="120"/>
        <v>609068.5479562569</v>
      </c>
      <c r="AJ103" s="28">
        <f t="shared" si="121"/>
        <v>818979.126403373</v>
      </c>
      <c r="AK103" s="28">
        <f t="shared" si="122"/>
        <v>14000000</v>
      </c>
      <c r="AL103" s="28">
        <f t="shared" si="123"/>
        <v>700000</v>
      </c>
      <c r="AM103" s="28">
        <f t="shared" si="124"/>
        <v>777124.4351156034</v>
      </c>
      <c r="AN103" s="28">
        <f t="shared" si="125"/>
        <v>0</v>
      </c>
      <c r="AO103" s="28">
        <f t="shared" si="126"/>
        <v>0</v>
      </c>
      <c r="AP103" s="28">
        <f t="shared" si="127"/>
        <v>0</v>
      </c>
      <c r="AQ103" s="4">
        <f t="shared" si="128"/>
        <v>27534856.621250153</v>
      </c>
      <c r="AR103" s="24">
        <f t="shared" si="129"/>
        <v>1309068.547956257</v>
      </c>
      <c r="AS103" s="24">
        <f t="shared" si="130"/>
        <v>1596103.5615189765</v>
      </c>
    </row>
    <row r="104" spans="2:45" ht="12.75">
      <c r="B104" s="56">
        <f t="shared" si="91"/>
        <v>575</v>
      </c>
      <c r="C104" s="23">
        <f t="shared" si="131"/>
        <v>575000000</v>
      </c>
      <c r="D104" s="24">
        <f t="shared" si="133"/>
        <v>-764766.6150727181</v>
      </c>
      <c r="E104" s="24">
        <f t="shared" si="134"/>
        <v>3675000</v>
      </c>
      <c r="F104" s="25">
        <f t="shared" si="92"/>
        <v>547417173.2452633</v>
      </c>
      <c r="G104" s="83">
        <f t="shared" si="132"/>
        <v>0</v>
      </c>
      <c r="H104" s="6">
        <f t="shared" si="93"/>
        <v>0.05</v>
      </c>
      <c r="I104" s="26">
        <f t="shared" si="94"/>
        <v>-0.14437095526227425</v>
      </c>
      <c r="J104" s="30">
        <f t="shared" si="95"/>
        <v>0.296330048929624</v>
      </c>
      <c r="K104" s="27">
        <f t="shared" si="96"/>
        <v>490000000</v>
      </c>
      <c r="L104" s="28">
        <f t="shared" si="97"/>
        <v>0</v>
      </c>
      <c r="M104" s="28">
        <f t="shared" si="98"/>
        <v>15000000</v>
      </c>
      <c r="N104" s="28">
        <f t="shared" si="99"/>
        <v>525000</v>
      </c>
      <c r="O104" s="28">
        <f t="shared" si="100"/>
        <v>15000000</v>
      </c>
      <c r="P104" s="28">
        <f t="shared" si="101"/>
        <v>600000</v>
      </c>
      <c r="Q104" s="28">
        <f t="shared" si="102"/>
        <v>27417173.245263338</v>
      </c>
      <c r="R104" s="28">
        <f t="shared" si="103"/>
        <v>1233772.7960368502</v>
      </c>
      <c r="S104" s="28">
        <f t="shared" si="104"/>
        <v>0</v>
      </c>
      <c r="T104" s="28">
        <f t="shared" si="105"/>
        <v>0</v>
      </c>
      <c r="U104" s="28">
        <f t="shared" si="106"/>
        <v>0</v>
      </c>
      <c r="V104" s="28">
        <f t="shared" si="107"/>
        <v>0</v>
      </c>
      <c r="W104" s="4">
        <f t="shared" si="108"/>
        <v>547417173.2452633</v>
      </c>
      <c r="X104" s="24">
        <f t="shared" si="109"/>
        <v>2358772.79603685</v>
      </c>
      <c r="Y104" s="27">
        <f t="shared" si="110"/>
        <v>0</v>
      </c>
      <c r="Z104" s="28">
        <f t="shared" si="111"/>
        <v>0</v>
      </c>
      <c r="AA104" s="28">
        <f t="shared" si="112"/>
        <v>0</v>
      </c>
      <c r="AB104" s="28">
        <f t="shared" si="113"/>
        <v>0</v>
      </c>
      <c r="AC104" s="28">
        <f t="shared" si="114"/>
        <v>0</v>
      </c>
      <c r="AD104" s="28">
        <f t="shared" si="115"/>
        <v>0</v>
      </c>
      <c r="AE104" s="28">
        <f t="shared" si="116"/>
        <v>0</v>
      </c>
      <c r="AF104" s="28">
        <f t="shared" si="117"/>
        <v>0</v>
      </c>
      <c r="AG104" s="28">
        <f t="shared" si="118"/>
        <v>0</v>
      </c>
      <c r="AH104" s="28">
        <f t="shared" si="119"/>
        <v>12582826.754736662</v>
      </c>
      <c r="AI104" s="28">
        <f t="shared" si="120"/>
        <v>566227.2039631498</v>
      </c>
      <c r="AJ104" s="28">
        <f t="shared" si="121"/>
        <v>761372.8576259855</v>
      </c>
      <c r="AK104" s="28">
        <f t="shared" si="122"/>
        <v>15000000</v>
      </c>
      <c r="AL104" s="28">
        <f t="shared" si="123"/>
        <v>750000</v>
      </c>
      <c r="AM104" s="28">
        <f t="shared" si="124"/>
        <v>832633.3233381466</v>
      </c>
      <c r="AN104" s="28">
        <f t="shared" si="125"/>
        <v>0</v>
      </c>
      <c r="AO104" s="28">
        <f t="shared" si="126"/>
        <v>0</v>
      </c>
      <c r="AP104" s="28">
        <f t="shared" si="127"/>
        <v>0</v>
      </c>
      <c r="AQ104" s="4">
        <f t="shared" si="128"/>
        <v>27582826.754736662</v>
      </c>
      <c r="AR104" s="24">
        <f t="shared" si="129"/>
        <v>1316227.2039631498</v>
      </c>
      <c r="AS104" s="24">
        <f t="shared" si="130"/>
        <v>1594006.180964132</v>
      </c>
    </row>
    <row r="105" spans="2:45" ht="12.75">
      <c r="B105" s="56">
        <f t="shared" si="91"/>
        <v>576</v>
      </c>
      <c r="C105" s="23">
        <f t="shared" si="131"/>
        <v>576000000</v>
      </c>
      <c r="D105" s="24">
        <f t="shared" si="133"/>
        <v>-809705.3396206698</v>
      </c>
      <c r="E105" s="24">
        <f t="shared" si="134"/>
        <v>3725000</v>
      </c>
      <c r="F105" s="25">
        <f t="shared" si="92"/>
        <v>548369203.1117768</v>
      </c>
      <c r="G105" s="83">
        <f t="shared" si="132"/>
        <v>0</v>
      </c>
      <c r="H105" s="6">
        <f t="shared" si="93"/>
        <v>0.05</v>
      </c>
      <c r="I105" s="26">
        <f t="shared" si="94"/>
        <v>-0.14437095526227425</v>
      </c>
      <c r="J105" s="30">
        <f t="shared" si="95"/>
        <v>0.296330048929624</v>
      </c>
      <c r="K105" s="27">
        <f t="shared" si="96"/>
        <v>490000000</v>
      </c>
      <c r="L105" s="28">
        <f t="shared" si="97"/>
        <v>0</v>
      </c>
      <c r="M105" s="28">
        <f t="shared" si="98"/>
        <v>15000000</v>
      </c>
      <c r="N105" s="28">
        <f t="shared" si="99"/>
        <v>525000</v>
      </c>
      <c r="O105" s="28">
        <f t="shared" si="100"/>
        <v>15000000</v>
      </c>
      <c r="P105" s="28">
        <f t="shared" si="101"/>
        <v>600000</v>
      </c>
      <c r="Q105" s="28">
        <f t="shared" si="102"/>
        <v>28369203.11177683</v>
      </c>
      <c r="R105" s="28">
        <f t="shared" si="103"/>
        <v>1276614.1400299573</v>
      </c>
      <c r="S105" s="28">
        <f t="shared" si="104"/>
        <v>0</v>
      </c>
      <c r="T105" s="28">
        <f t="shared" si="105"/>
        <v>0</v>
      </c>
      <c r="U105" s="28">
        <f t="shared" si="106"/>
        <v>0</v>
      </c>
      <c r="V105" s="28">
        <f t="shared" si="107"/>
        <v>0</v>
      </c>
      <c r="W105" s="4">
        <f t="shared" si="108"/>
        <v>548369203.1117768</v>
      </c>
      <c r="X105" s="24">
        <f t="shared" si="109"/>
        <v>2401614.1400299575</v>
      </c>
      <c r="Y105" s="27">
        <f t="shared" si="110"/>
        <v>0</v>
      </c>
      <c r="Z105" s="28">
        <f t="shared" si="111"/>
        <v>0</v>
      </c>
      <c r="AA105" s="28">
        <f t="shared" si="112"/>
        <v>0</v>
      </c>
      <c r="AB105" s="28">
        <f t="shared" si="113"/>
        <v>0</v>
      </c>
      <c r="AC105" s="28">
        <f t="shared" si="114"/>
        <v>0</v>
      </c>
      <c r="AD105" s="28">
        <f t="shared" si="115"/>
        <v>0</v>
      </c>
      <c r="AE105" s="28">
        <f t="shared" si="116"/>
        <v>0</v>
      </c>
      <c r="AF105" s="28">
        <f t="shared" si="117"/>
        <v>0</v>
      </c>
      <c r="AG105" s="28">
        <f t="shared" si="118"/>
        <v>0</v>
      </c>
      <c r="AH105" s="28">
        <f t="shared" si="119"/>
        <v>11630796.888223171</v>
      </c>
      <c r="AI105" s="28">
        <f t="shared" si="120"/>
        <v>523385.8599700427</v>
      </c>
      <c r="AJ105" s="28">
        <f t="shared" si="121"/>
        <v>703766.5888485981</v>
      </c>
      <c r="AK105" s="28">
        <f t="shared" si="122"/>
        <v>16000000</v>
      </c>
      <c r="AL105" s="28">
        <f t="shared" si="123"/>
        <v>800000</v>
      </c>
      <c r="AM105" s="28">
        <f t="shared" si="124"/>
        <v>888142.2115606896</v>
      </c>
      <c r="AN105" s="28">
        <f t="shared" si="125"/>
        <v>0</v>
      </c>
      <c r="AO105" s="28">
        <f t="shared" si="126"/>
        <v>0</v>
      </c>
      <c r="AP105" s="28">
        <f t="shared" si="127"/>
        <v>0</v>
      </c>
      <c r="AQ105" s="4">
        <f t="shared" si="128"/>
        <v>27630796.88822317</v>
      </c>
      <c r="AR105" s="24">
        <f t="shared" si="129"/>
        <v>1323385.8599700427</v>
      </c>
      <c r="AS105" s="24">
        <f t="shared" si="130"/>
        <v>1591908.8004092877</v>
      </c>
    </row>
    <row r="106" spans="2:45" ht="12.75">
      <c r="B106" s="56">
        <f t="shared" si="91"/>
        <v>577</v>
      </c>
      <c r="C106" s="23">
        <f t="shared" si="131"/>
        <v>577000000</v>
      </c>
      <c r="D106" s="24">
        <f t="shared" si="133"/>
        <v>-854644.0641686211</v>
      </c>
      <c r="E106" s="24">
        <f t="shared" si="134"/>
        <v>3775000</v>
      </c>
      <c r="F106" s="25">
        <f t="shared" si="92"/>
        <v>549321232.9782903</v>
      </c>
      <c r="G106" s="83">
        <f t="shared" si="132"/>
        <v>0</v>
      </c>
      <c r="H106" s="6">
        <f t="shared" si="93"/>
        <v>0.05</v>
      </c>
      <c r="I106" s="26">
        <f t="shared" si="94"/>
        <v>-0.14437095526227425</v>
      </c>
      <c r="J106" s="30">
        <f t="shared" si="95"/>
        <v>0.296330048929624</v>
      </c>
      <c r="K106" s="27">
        <f t="shared" si="96"/>
        <v>490000000</v>
      </c>
      <c r="L106" s="28">
        <f t="shared" si="97"/>
        <v>0</v>
      </c>
      <c r="M106" s="28">
        <f t="shared" si="98"/>
        <v>15000000</v>
      </c>
      <c r="N106" s="28">
        <f t="shared" si="99"/>
        <v>525000</v>
      </c>
      <c r="O106" s="28">
        <f t="shared" si="100"/>
        <v>15000000</v>
      </c>
      <c r="P106" s="28">
        <f t="shared" si="101"/>
        <v>600000</v>
      </c>
      <c r="Q106" s="28">
        <f t="shared" si="102"/>
        <v>29321232.97829032</v>
      </c>
      <c r="R106" s="28">
        <f t="shared" si="103"/>
        <v>1319455.4840230644</v>
      </c>
      <c r="S106" s="28">
        <f t="shared" si="104"/>
        <v>0</v>
      </c>
      <c r="T106" s="28">
        <f t="shared" si="105"/>
        <v>0</v>
      </c>
      <c r="U106" s="28">
        <f t="shared" si="106"/>
        <v>0</v>
      </c>
      <c r="V106" s="28">
        <f t="shared" si="107"/>
        <v>0</v>
      </c>
      <c r="W106" s="4">
        <f t="shared" si="108"/>
        <v>549321232.9782903</v>
      </c>
      <c r="X106" s="24">
        <f t="shared" si="109"/>
        <v>2444455.4840230644</v>
      </c>
      <c r="Y106" s="27">
        <f t="shared" si="110"/>
        <v>0</v>
      </c>
      <c r="Z106" s="28">
        <f t="shared" si="111"/>
        <v>0</v>
      </c>
      <c r="AA106" s="28">
        <f t="shared" si="112"/>
        <v>0</v>
      </c>
      <c r="AB106" s="28">
        <f t="shared" si="113"/>
        <v>0</v>
      </c>
      <c r="AC106" s="28">
        <f t="shared" si="114"/>
        <v>0</v>
      </c>
      <c r="AD106" s="28">
        <f t="shared" si="115"/>
        <v>0</v>
      </c>
      <c r="AE106" s="28">
        <f t="shared" si="116"/>
        <v>0</v>
      </c>
      <c r="AF106" s="28">
        <f t="shared" si="117"/>
        <v>0</v>
      </c>
      <c r="AG106" s="28">
        <f t="shared" si="118"/>
        <v>0</v>
      </c>
      <c r="AH106" s="28">
        <f t="shared" si="119"/>
        <v>10678767.02170968</v>
      </c>
      <c r="AI106" s="28">
        <f t="shared" si="120"/>
        <v>480544.5159769356</v>
      </c>
      <c r="AJ106" s="28">
        <f t="shared" si="121"/>
        <v>646160.3200712106</v>
      </c>
      <c r="AK106" s="28">
        <f t="shared" si="122"/>
        <v>17000000</v>
      </c>
      <c r="AL106" s="28">
        <f t="shared" si="123"/>
        <v>850000</v>
      </c>
      <c r="AM106" s="28">
        <f t="shared" si="124"/>
        <v>943651.0997832327</v>
      </c>
      <c r="AN106" s="28">
        <f t="shared" si="125"/>
        <v>0</v>
      </c>
      <c r="AO106" s="28">
        <f t="shared" si="126"/>
        <v>0</v>
      </c>
      <c r="AP106" s="28">
        <f t="shared" si="127"/>
        <v>0</v>
      </c>
      <c r="AQ106" s="4">
        <f t="shared" si="128"/>
        <v>27678767.02170968</v>
      </c>
      <c r="AR106" s="24">
        <f t="shared" si="129"/>
        <v>1330544.5159769356</v>
      </c>
      <c r="AS106" s="24">
        <f t="shared" si="130"/>
        <v>1589811.4198544433</v>
      </c>
    </row>
    <row r="107" spans="2:45" ht="12.75">
      <c r="B107" s="56">
        <f t="shared" si="91"/>
        <v>578</v>
      </c>
      <c r="C107" s="23">
        <f t="shared" si="131"/>
        <v>578000000</v>
      </c>
      <c r="D107" s="24">
        <f t="shared" si="133"/>
        <v>-899582.7887165723</v>
      </c>
      <c r="E107" s="24">
        <f t="shared" si="134"/>
        <v>3825000</v>
      </c>
      <c r="F107" s="25">
        <f t="shared" si="92"/>
        <v>550273262.8448038</v>
      </c>
      <c r="G107" s="83">
        <f t="shared" si="132"/>
        <v>0</v>
      </c>
      <c r="H107" s="6">
        <f t="shared" si="93"/>
        <v>0.05</v>
      </c>
      <c r="I107" s="26">
        <f t="shared" si="94"/>
        <v>-0.14437095526227425</v>
      </c>
      <c r="J107" s="30">
        <f t="shared" si="95"/>
        <v>0.296330048929624</v>
      </c>
      <c r="K107" s="27">
        <f t="shared" si="96"/>
        <v>490000000</v>
      </c>
      <c r="L107" s="28">
        <f t="shared" si="97"/>
        <v>0</v>
      </c>
      <c r="M107" s="28">
        <f t="shared" si="98"/>
        <v>15000000</v>
      </c>
      <c r="N107" s="28">
        <f t="shared" si="99"/>
        <v>525000</v>
      </c>
      <c r="O107" s="28">
        <f t="shared" si="100"/>
        <v>15000000</v>
      </c>
      <c r="P107" s="28">
        <f t="shared" si="101"/>
        <v>600000</v>
      </c>
      <c r="Q107" s="28">
        <f t="shared" si="102"/>
        <v>30273262.84480381</v>
      </c>
      <c r="R107" s="28">
        <f t="shared" si="103"/>
        <v>1362296.8280161715</v>
      </c>
      <c r="S107" s="28">
        <f t="shared" si="104"/>
        <v>0</v>
      </c>
      <c r="T107" s="28">
        <f t="shared" si="105"/>
        <v>0</v>
      </c>
      <c r="U107" s="28">
        <f t="shared" si="106"/>
        <v>0</v>
      </c>
      <c r="V107" s="28">
        <f t="shared" si="107"/>
        <v>0</v>
      </c>
      <c r="W107" s="4">
        <f t="shared" si="108"/>
        <v>550273262.8448038</v>
      </c>
      <c r="X107" s="24">
        <f t="shared" si="109"/>
        <v>2487296.828016171</v>
      </c>
      <c r="Y107" s="27">
        <f t="shared" si="110"/>
        <v>0</v>
      </c>
      <c r="Z107" s="28">
        <f t="shared" si="111"/>
        <v>0</v>
      </c>
      <c r="AA107" s="28">
        <f t="shared" si="112"/>
        <v>0</v>
      </c>
      <c r="AB107" s="28">
        <f t="shared" si="113"/>
        <v>0</v>
      </c>
      <c r="AC107" s="28">
        <f t="shared" si="114"/>
        <v>0</v>
      </c>
      <c r="AD107" s="28">
        <f t="shared" si="115"/>
        <v>0</v>
      </c>
      <c r="AE107" s="28">
        <f t="shared" si="116"/>
        <v>0</v>
      </c>
      <c r="AF107" s="28">
        <f t="shared" si="117"/>
        <v>0</v>
      </c>
      <c r="AG107" s="28">
        <f t="shared" si="118"/>
        <v>0</v>
      </c>
      <c r="AH107" s="28">
        <f t="shared" si="119"/>
        <v>9726737.15519619</v>
      </c>
      <c r="AI107" s="28">
        <f t="shared" si="120"/>
        <v>437703.17198382854</v>
      </c>
      <c r="AJ107" s="28">
        <f t="shared" si="121"/>
        <v>588554.0512938232</v>
      </c>
      <c r="AK107" s="28">
        <f t="shared" si="122"/>
        <v>18000000</v>
      </c>
      <c r="AL107" s="28">
        <f t="shared" si="123"/>
        <v>900000</v>
      </c>
      <c r="AM107" s="28">
        <f t="shared" si="124"/>
        <v>999159.9880057758</v>
      </c>
      <c r="AN107" s="28">
        <f t="shared" si="125"/>
        <v>0</v>
      </c>
      <c r="AO107" s="28">
        <f t="shared" si="126"/>
        <v>0</v>
      </c>
      <c r="AP107" s="28">
        <f t="shared" si="127"/>
        <v>0</v>
      </c>
      <c r="AQ107" s="4">
        <f t="shared" si="128"/>
        <v>27726737.15519619</v>
      </c>
      <c r="AR107" s="24">
        <f t="shared" si="129"/>
        <v>1337703.1719838285</v>
      </c>
      <c r="AS107" s="24">
        <f t="shared" si="130"/>
        <v>1587714.039299599</v>
      </c>
    </row>
    <row r="108" spans="2:45" ht="12.75">
      <c r="B108" s="56">
        <f t="shared" si="91"/>
        <v>579</v>
      </c>
      <c r="C108" s="23">
        <f t="shared" si="131"/>
        <v>579000000</v>
      </c>
      <c r="D108" s="24">
        <f t="shared" si="133"/>
        <v>-944521.5132645238</v>
      </c>
      <c r="E108" s="24">
        <f t="shared" si="134"/>
        <v>3875000</v>
      </c>
      <c r="F108" s="25">
        <f t="shared" si="92"/>
        <v>551225292.7113173</v>
      </c>
      <c r="G108" s="83">
        <f t="shared" si="132"/>
        <v>0</v>
      </c>
      <c r="H108" s="6">
        <f t="shared" si="93"/>
        <v>0.05</v>
      </c>
      <c r="I108" s="26">
        <f t="shared" si="94"/>
        <v>-0.14437095526227425</v>
      </c>
      <c r="J108" s="30">
        <f t="shared" si="95"/>
        <v>0.296330048929624</v>
      </c>
      <c r="K108" s="27">
        <f t="shared" si="96"/>
        <v>490000000</v>
      </c>
      <c r="L108" s="28">
        <f t="shared" si="97"/>
        <v>0</v>
      </c>
      <c r="M108" s="28">
        <f t="shared" si="98"/>
        <v>15000000</v>
      </c>
      <c r="N108" s="28">
        <f t="shared" si="99"/>
        <v>525000</v>
      </c>
      <c r="O108" s="28">
        <f t="shared" si="100"/>
        <v>15000000</v>
      </c>
      <c r="P108" s="28">
        <f t="shared" si="101"/>
        <v>600000</v>
      </c>
      <c r="Q108" s="28">
        <f t="shared" si="102"/>
        <v>31225292.7113173</v>
      </c>
      <c r="R108" s="28">
        <f t="shared" si="103"/>
        <v>1405138.1720092786</v>
      </c>
      <c r="S108" s="28">
        <f t="shared" si="104"/>
        <v>0</v>
      </c>
      <c r="T108" s="28">
        <f t="shared" si="105"/>
        <v>0</v>
      </c>
      <c r="U108" s="28">
        <f t="shared" si="106"/>
        <v>0</v>
      </c>
      <c r="V108" s="28">
        <f t="shared" si="107"/>
        <v>0</v>
      </c>
      <c r="W108" s="4">
        <f t="shared" si="108"/>
        <v>551225292.7113173</v>
      </c>
      <c r="X108" s="24">
        <f t="shared" si="109"/>
        <v>2530138.1720092786</v>
      </c>
      <c r="Y108" s="27">
        <f t="shared" si="110"/>
        <v>0</v>
      </c>
      <c r="Z108" s="28">
        <f t="shared" si="111"/>
        <v>0</v>
      </c>
      <c r="AA108" s="28">
        <f t="shared" si="112"/>
        <v>0</v>
      </c>
      <c r="AB108" s="28">
        <f t="shared" si="113"/>
        <v>0</v>
      </c>
      <c r="AC108" s="28">
        <f t="shared" si="114"/>
        <v>0</v>
      </c>
      <c r="AD108" s="28">
        <f t="shared" si="115"/>
        <v>0</v>
      </c>
      <c r="AE108" s="28">
        <f t="shared" si="116"/>
        <v>0</v>
      </c>
      <c r="AF108" s="28">
        <f t="shared" si="117"/>
        <v>0</v>
      </c>
      <c r="AG108" s="28">
        <f t="shared" si="118"/>
        <v>0</v>
      </c>
      <c r="AH108" s="28">
        <f t="shared" si="119"/>
        <v>8774707.2886827</v>
      </c>
      <c r="AI108" s="28">
        <f t="shared" si="120"/>
        <v>394861.82799072145</v>
      </c>
      <c r="AJ108" s="28">
        <f t="shared" si="121"/>
        <v>530947.7825164357</v>
      </c>
      <c r="AK108" s="28">
        <f t="shared" si="122"/>
        <v>19000000</v>
      </c>
      <c r="AL108" s="28">
        <f t="shared" si="123"/>
        <v>950000</v>
      </c>
      <c r="AM108" s="28">
        <f t="shared" si="124"/>
        <v>1054668.876228319</v>
      </c>
      <c r="AN108" s="28">
        <f t="shared" si="125"/>
        <v>0</v>
      </c>
      <c r="AO108" s="28">
        <f t="shared" si="126"/>
        <v>0</v>
      </c>
      <c r="AP108" s="28">
        <f t="shared" si="127"/>
        <v>0</v>
      </c>
      <c r="AQ108" s="4">
        <f t="shared" si="128"/>
        <v>27774707.2886827</v>
      </c>
      <c r="AR108" s="24">
        <f t="shared" si="129"/>
        <v>1344861.8279907214</v>
      </c>
      <c r="AS108" s="24">
        <f t="shared" si="130"/>
        <v>1585616.6587447547</v>
      </c>
    </row>
    <row r="109" spans="2:45" ht="12.75">
      <c r="B109" s="56">
        <f t="shared" si="91"/>
        <v>580</v>
      </c>
      <c r="C109" s="23">
        <f t="shared" si="131"/>
        <v>580000000</v>
      </c>
      <c r="D109" s="24">
        <f t="shared" si="133"/>
        <v>-989460.2378124755</v>
      </c>
      <c r="E109" s="24">
        <f t="shared" si="134"/>
        <v>3925000</v>
      </c>
      <c r="F109" s="25">
        <f t="shared" si="92"/>
        <v>552177322.5778308</v>
      </c>
      <c r="G109" s="83">
        <f t="shared" si="132"/>
        <v>0</v>
      </c>
      <c r="H109" s="6">
        <f t="shared" si="93"/>
        <v>0.05</v>
      </c>
      <c r="I109" s="26">
        <f t="shared" si="94"/>
        <v>-0.14437095526227425</v>
      </c>
      <c r="J109" s="30">
        <f t="shared" si="95"/>
        <v>0.296330048929624</v>
      </c>
      <c r="K109" s="27">
        <f t="shared" si="96"/>
        <v>490000000</v>
      </c>
      <c r="L109" s="28">
        <f t="shared" si="97"/>
        <v>0</v>
      </c>
      <c r="M109" s="28">
        <f t="shared" si="98"/>
        <v>15000000</v>
      </c>
      <c r="N109" s="28">
        <f t="shared" si="99"/>
        <v>525000</v>
      </c>
      <c r="O109" s="28">
        <f t="shared" si="100"/>
        <v>15000000</v>
      </c>
      <c r="P109" s="28">
        <f t="shared" si="101"/>
        <v>600000</v>
      </c>
      <c r="Q109" s="28">
        <f t="shared" si="102"/>
        <v>32177322.57783079</v>
      </c>
      <c r="R109" s="28">
        <f t="shared" si="103"/>
        <v>1447979.5160023856</v>
      </c>
      <c r="S109" s="28">
        <f t="shared" si="104"/>
        <v>0</v>
      </c>
      <c r="T109" s="28">
        <f t="shared" si="105"/>
        <v>0</v>
      </c>
      <c r="U109" s="28">
        <f t="shared" si="106"/>
        <v>0</v>
      </c>
      <c r="V109" s="28">
        <f t="shared" si="107"/>
        <v>0</v>
      </c>
      <c r="W109" s="4">
        <f t="shared" si="108"/>
        <v>552177322.5778308</v>
      </c>
      <c r="X109" s="24">
        <f t="shared" si="109"/>
        <v>2572979.516002386</v>
      </c>
      <c r="Y109" s="27">
        <f t="shared" si="110"/>
        <v>0</v>
      </c>
      <c r="Z109" s="28">
        <f t="shared" si="111"/>
        <v>0</v>
      </c>
      <c r="AA109" s="28">
        <f t="shared" si="112"/>
        <v>0</v>
      </c>
      <c r="AB109" s="28">
        <f t="shared" si="113"/>
        <v>0</v>
      </c>
      <c r="AC109" s="28">
        <f t="shared" si="114"/>
        <v>0</v>
      </c>
      <c r="AD109" s="28">
        <f t="shared" si="115"/>
        <v>0</v>
      </c>
      <c r="AE109" s="28">
        <f t="shared" si="116"/>
        <v>0</v>
      </c>
      <c r="AF109" s="28">
        <f t="shared" si="117"/>
        <v>0</v>
      </c>
      <c r="AG109" s="28">
        <f t="shared" si="118"/>
        <v>0</v>
      </c>
      <c r="AH109" s="28">
        <f t="shared" si="119"/>
        <v>7822677.4221692085</v>
      </c>
      <c r="AI109" s="28">
        <f t="shared" si="120"/>
        <v>352020.48399761436</v>
      </c>
      <c r="AJ109" s="28">
        <f t="shared" si="121"/>
        <v>473341.51373904827</v>
      </c>
      <c r="AK109" s="28">
        <f t="shared" si="122"/>
        <v>20000000</v>
      </c>
      <c r="AL109" s="28">
        <f t="shared" si="123"/>
        <v>1000000</v>
      </c>
      <c r="AM109" s="28">
        <f t="shared" si="124"/>
        <v>1110177.764450862</v>
      </c>
      <c r="AN109" s="28">
        <f t="shared" si="125"/>
        <v>0</v>
      </c>
      <c r="AO109" s="28">
        <f t="shared" si="126"/>
        <v>0</v>
      </c>
      <c r="AP109" s="28">
        <f t="shared" si="127"/>
        <v>0</v>
      </c>
      <c r="AQ109" s="4">
        <f t="shared" si="128"/>
        <v>27822677.42216921</v>
      </c>
      <c r="AR109" s="24">
        <f t="shared" si="129"/>
        <v>1352020.4839976144</v>
      </c>
      <c r="AS109" s="24">
        <f t="shared" si="130"/>
        <v>1583519.2781899103</v>
      </c>
    </row>
    <row r="110" spans="2:45" ht="12.75">
      <c r="B110" s="56">
        <f t="shared" si="91"/>
        <v>581</v>
      </c>
      <c r="C110" s="23">
        <f t="shared" si="131"/>
        <v>581000000</v>
      </c>
      <c r="D110" s="24">
        <f t="shared" si="133"/>
        <v>-1034398.9623604268</v>
      </c>
      <c r="E110" s="24">
        <f t="shared" si="134"/>
        <v>3975000</v>
      </c>
      <c r="F110" s="25">
        <f t="shared" si="92"/>
        <v>553129352.4443443</v>
      </c>
      <c r="G110" s="83">
        <f t="shared" si="132"/>
        <v>0</v>
      </c>
      <c r="H110" s="6">
        <f t="shared" si="93"/>
        <v>0.05</v>
      </c>
      <c r="I110" s="26">
        <f t="shared" si="94"/>
        <v>-0.14437095526227425</v>
      </c>
      <c r="J110" s="30">
        <f t="shared" si="95"/>
        <v>0.296330048929624</v>
      </c>
      <c r="K110" s="27">
        <f t="shared" si="96"/>
        <v>490000000</v>
      </c>
      <c r="L110" s="28">
        <f t="shared" si="97"/>
        <v>0</v>
      </c>
      <c r="M110" s="28">
        <f t="shared" si="98"/>
        <v>15000000</v>
      </c>
      <c r="N110" s="28">
        <f t="shared" si="99"/>
        <v>525000</v>
      </c>
      <c r="O110" s="28">
        <f t="shared" si="100"/>
        <v>15000000</v>
      </c>
      <c r="P110" s="28">
        <f t="shared" si="101"/>
        <v>600000</v>
      </c>
      <c r="Q110" s="28">
        <f t="shared" si="102"/>
        <v>33129352.444344282</v>
      </c>
      <c r="R110" s="28">
        <f t="shared" si="103"/>
        <v>1490820.8599954927</v>
      </c>
      <c r="S110" s="28">
        <f t="shared" si="104"/>
        <v>0</v>
      </c>
      <c r="T110" s="28">
        <f t="shared" si="105"/>
        <v>0</v>
      </c>
      <c r="U110" s="28">
        <f t="shared" si="106"/>
        <v>0</v>
      </c>
      <c r="V110" s="28">
        <f t="shared" si="107"/>
        <v>0</v>
      </c>
      <c r="W110" s="4">
        <f t="shared" si="108"/>
        <v>553129352.4443443</v>
      </c>
      <c r="X110" s="24">
        <f t="shared" si="109"/>
        <v>2615820.8599954927</v>
      </c>
      <c r="Y110" s="27">
        <f t="shared" si="110"/>
        <v>0</v>
      </c>
      <c r="Z110" s="28">
        <f t="shared" si="111"/>
        <v>0</v>
      </c>
      <c r="AA110" s="28">
        <f t="shared" si="112"/>
        <v>0</v>
      </c>
      <c r="AB110" s="28">
        <f t="shared" si="113"/>
        <v>0</v>
      </c>
      <c r="AC110" s="28">
        <f t="shared" si="114"/>
        <v>0</v>
      </c>
      <c r="AD110" s="28">
        <f t="shared" si="115"/>
        <v>0</v>
      </c>
      <c r="AE110" s="28">
        <f t="shared" si="116"/>
        <v>0</v>
      </c>
      <c r="AF110" s="28">
        <f t="shared" si="117"/>
        <v>0</v>
      </c>
      <c r="AG110" s="28">
        <f t="shared" si="118"/>
        <v>0</v>
      </c>
      <c r="AH110" s="28">
        <f t="shared" si="119"/>
        <v>6870647.555655718</v>
      </c>
      <c r="AI110" s="28">
        <f t="shared" si="120"/>
        <v>309179.14000450727</v>
      </c>
      <c r="AJ110" s="28">
        <f t="shared" si="121"/>
        <v>415735.2449616608</v>
      </c>
      <c r="AK110" s="28">
        <f t="shared" si="122"/>
        <v>21000000</v>
      </c>
      <c r="AL110" s="28">
        <f t="shared" si="123"/>
        <v>1050000</v>
      </c>
      <c r="AM110" s="28">
        <f t="shared" si="124"/>
        <v>1165686.6526734051</v>
      </c>
      <c r="AN110" s="28">
        <f t="shared" si="125"/>
        <v>0</v>
      </c>
      <c r="AO110" s="28">
        <f t="shared" si="126"/>
        <v>0</v>
      </c>
      <c r="AP110" s="28">
        <f t="shared" si="127"/>
        <v>0</v>
      </c>
      <c r="AQ110" s="4">
        <f t="shared" si="128"/>
        <v>27870647.555655718</v>
      </c>
      <c r="AR110" s="24">
        <f t="shared" si="129"/>
        <v>1359179.1400045073</v>
      </c>
      <c r="AS110" s="24">
        <f t="shared" si="130"/>
        <v>1581421.897635066</v>
      </c>
    </row>
    <row r="111" spans="2:45" ht="12.75">
      <c r="B111" s="56">
        <f t="shared" si="91"/>
        <v>582</v>
      </c>
      <c r="C111" s="23">
        <f t="shared" si="131"/>
        <v>582000000</v>
      </c>
      <c r="D111" s="24">
        <f t="shared" si="133"/>
        <v>-1079337.686908378</v>
      </c>
      <c r="E111" s="24">
        <f t="shared" si="134"/>
        <v>4025000</v>
      </c>
      <c r="F111" s="25">
        <f t="shared" si="92"/>
        <v>554081382.3108578</v>
      </c>
      <c r="G111" s="83">
        <f t="shared" si="132"/>
        <v>0</v>
      </c>
      <c r="H111" s="6">
        <f t="shared" si="93"/>
        <v>0.05</v>
      </c>
      <c r="I111" s="26">
        <f t="shared" si="94"/>
        <v>-0.14437095526227425</v>
      </c>
      <c r="J111" s="30">
        <f t="shared" si="95"/>
        <v>0.296330048929624</v>
      </c>
      <c r="K111" s="27">
        <f t="shared" si="96"/>
        <v>490000000</v>
      </c>
      <c r="L111" s="28">
        <f t="shared" si="97"/>
        <v>0</v>
      </c>
      <c r="M111" s="28">
        <f t="shared" si="98"/>
        <v>15000000</v>
      </c>
      <c r="N111" s="28">
        <f t="shared" si="99"/>
        <v>525000</v>
      </c>
      <c r="O111" s="28">
        <f t="shared" si="100"/>
        <v>15000000</v>
      </c>
      <c r="P111" s="28">
        <f t="shared" si="101"/>
        <v>600000</v>
      </c>
      <c r="Q111" s="28">
        <f t="shared" si="102"/>
        <v>34081382.31085777</v>
      </c>
      <c r="R111" s="28">
        <f t="shared" si="103"/>
        <v>1533662.2039885998</v>
      </c>
      <c r="S111" s="28">
        <f t="shared" si="104"/>
        <v>0</v>
      </c>
      <c r="T111" s="28">
        <f t="shared" si="105"/>
        <v>0</v>
      </c>
      <c r="U111" s="28">
        <f t="shared" si="106"/>
        <v>0</v>
      </c>
      <c r="V111" s="28">
        <f t="shared" si="107"/>
        <v>0</v>
      </c>
      <c r="W111" s="4">
        <f t="shared" si="108"/>
        <v>554081382.3108578</v>
      </c>
      <c r="X111" s="24">
        <f t="shared" si="109"/>
        <v>2658662.2039885996</v>
      </c>
      <c r="Y111" s="27">
        <f t="shared" si="110"/>
        <v>0</v>
      </c>
      <c r="Z111" s="28">
        <f t="shared" si="111"/>
        <v>0</v>
      </c>
      <c r="AA111" s="28">
        <f t="shared" si="112"/>
        <v>0</v>
      </c>
      <c r="AB111" s="28">
        <f t="shared" si="113"/>
        <v>0</v>
      </c>
      <c r="AC111" s="28">
        <f t="shared" si="114"/>
        <v>0</v>
      </c>
      <c r="AD111" s="28">
        <f t="shared" si="115"/>
        <v>0</v>
      </c>
      <c r="AE111" s="28">
        <f t="shared" si="116"/>
        <v>0</v>
      </c>
      <c r="AF111" s="28">
        <f t="shared" si="117"/>
        <v>0</v>
      </c>
      <c r="AG111" s="28">
        <f t="shared" si="118"/>
        <v>0</v>
      </c>
      <c r="AH111" s="28">
        <f t="shared" si="119"/>
        <v>5918617.689142227</v>
      </c>
      <c r="AI111" s="28">
        <f t="shared" si="120"/>
        <v>266337.79601140023</v>
      </c>
      <c r="AJ111" s="28">
        <f t="shared" si="121"/>
        <v>358128.97618427343</v>
      </c>
      <c r="AK111" s="28">
        <f t="shared" si="122"/>
        <v>22000000</v>
      </c>
      <c r="AL111" s="28">
        <f t="shared" si="123"/>
        <v>1100000</v>
      </c>
      <c r="AM111" s="28">
        <f t="shared" si="124"/>
        <v>1221195.5408959482</v>
      </c>
      <c r="AN111" s="28">
        <f t="shared" si="125"/>
        <v>0</v>
      </c>
      <c r="AO111" s="28">
        <f t="shared" si="126"/>
        <v>0</v>
      </c>
      <c r="AP111" s="28">
        <f t="shared" si="127"/>
        <v>0</v>
      </c>
      <c r="AQ111" s="4">
        <f t="shared" si="128"/>
        <v>27918617.689142227</v>
      </c>
      <c r="AR111" s="24">
        <f t="shared" si="129"/>
        <v>1366337.7960114002</v>
      </c>
      <c r="AS111" s="24">
        <f t="shared" si="130"/>
        <v>1579324.5170802216</v>
      </c>
    </row>
    <row r="112" spans="2:45" ht="12.75">
      <c r="B112" s="56">
        <f t="shared" si="91"/>
        <v>583</v>
      </c>
      <c r="C112" s="23">
        <f t="shared" si="131"/>
        <v>583000000</v>
      </c>
      <c r="D112" s="24">
        <f t="shared" si="133"/>
        <v>-1124276.4114563297</v>
      </c>
      <c r="E112" s="24">
        <f t="shared" si="134"/>
        <v>4075000</v>
      </c>
      <c r="F112" s="25">
        <f t="shared" si="92"/>
        <v>555033412.1773713</v>
      </c>
      <c r="G112" s="83">
        <f t="shared" si="132"/>
        <v>0</v>
      </c>
      <c r="H112" s="6">
        <f t="shared" si="93"/>
        <v>0.05</v>
      </c>
      <c r="I112" s="26">
        <f t="shared" si="94"/>
        <v>-0.14437095526227425</v>
      </c>
      <c r="J112" s="30">
        <f t="shared" si="95"/>
        <v>0.296330048929624</v>
      </c>
      <c r="K112" s="27">
        <f t="shared" si="96"/>
        <v>490000000</v>
      </c>
      <c r="L112" s="28">
        <f t="shared" si="97"/>
        <v>0</v>
      </c>
      <c r="M112" s="28">
        <f t="shared" si="98"/>
        <v>15000000</v>
      </c>
      <c r="N112" s="28">
        <f t="shared" si="99"/>
        <v>525000</v>
      </c>
      <c r="O112" s="28">
        <f t="shared" si="100"/>
        <v>15000000</v>
      </c>
      <c r="P112" s="28">
        <f t="shared" si="101"/>
        <v>600000</v>
      </c>
      <c r="Q112" s="28">
        <f t="shared" si="102"/>
        <v>35033412.17737126</v>
      </c>
      <c r="R112" s="28">
        <f t="shared" si="103"/>
        <v>1576503.547981707</v>
      </c>
      <c r="S112" s="28">
        <f t="shared" si="104"/>
        <v>0</v>
      </c>
      <c r="T112" s="28">
        <f t="shared" si="105"/>
        <v>0</v>
      </c>
      <c r="U112" s="28">
        <f t="shared" si="106"/>
        <v>0</v>
      </c>
      <c r="V112" s="28">
        <f t="shared" si="107"/>
        <v>0</v>
      </c>
      <c r="W112" s="4">
        <f t="shared" si="108"/>
        <v>555033412.1773713</v>
      </c>
      <c r="X112" s="24">
        <f t="shared" si="109"/>
        <v>2701503.547981707</v>
      </c>
      <c r="Y112" s="27">
        <f t="shared" si="110"/>
        <v>0</v>
      </c>
      <c r="Z112" s="28">
        <f t="shared" si="111"/>
        <v>0</v>
      </c>
      <c r="AA112" s="28">
        <f t="shared" si="112"/>
        <v>0</v>
      </c>
      <c r="AB112" s="28">
        <f t="shared" si="113"/>
        <v>0</v>
      </c>
      <c r="AC112" s="28">
        <f t="shared" si="114"/>
        <v>0</v>
      </c>
      <c r="AD112" s="28">
        <f t="shared" si="115"/>
        <v>0</v>
      </c>
      <c r="AE112" s="28">
        <f t="shared" si="116"/>
        <v>0</v>
      </c>
      <c r="AF112" s="28">
        <f t="shared" si="117"/>
        <v>0</v>
      </c>
      <c r="AG112" s="28">
        <f t="shared" si="118"/>
        <v>0</v>
      </c>
      <c r="AH112" s="28">
        <f t="shared" si="119"/>
        <v>4966587.8226287365</v>
      </c>
      <c r="AI112" s="28">
        <f t="shared" si="120"/>
        <v>223496.45201829314</v>
      </c>
      <c r="AJ112" s="28">
        <f t="shared" si="121"/>
        <v>300522.707406886</v>
      </c>
      <c r="AK112" s="28">
        <f t="shared" si="122"/>
        <v>23000000</v>
      </c>
      <c r="AL112" s="28">
        <f t="shared" si="123"/>
        <v>1150000</v>
      </c>
      <c r="AM112" s="28">
        <f t="shared" si="124"/>
        <v>1276704.4291184912</v>
      </c>
      <c r="AN112" s="28">
        <f t="shared" si="125"/>
        <v>0</v>
      </c>
      <c r="AO112" s="28">
        <f t="shared" si="126"/>
        <v>0</v>
      </c>
      <c r="AP112" s="28">
        <f t="shared" si="127"/>
        <v>0</v>
      </c>
      <c r="AQ112" s="4">
        <f t="shared" si="128"/>
        <v>27966587.822628736</v>
      </c>
      <c r="AR112" s="24">
        <f t="shared" si="129"/>
        <v>1373496.452018293</v>
      </c>
      <c r="AS112" s="24">
        <f t="shared" si="130"/>
        <v>1577227.1365253772</v>
      </c>
    </row>
    <row r="113" spans="2:45" ht="12.75">
      <c r="B113" s="56">
        <f t="shared" si="91"/>
        <v>584</v>
      </c>
      <c r="C113" s="23">
        <f t="shared" si="131"/>
        <v>584000000</v>
      </c>
      <c r="D113" s="24">
        <f t="shared" si="133"/>
        <v>-1169215.1360042936</v>
      </c>
      <c r="E113" s="24">
        <f t="shared" si="134"/>
        <v>4125000</v>
      </c>
      <c r="F113" s="25">
        <f t="shared" si="92"/>
        <v>555985442.0438849</v>
      </c>
      <c r="G113" s="83">
        <f t="shared" si="132"/>
        <v>0</v>
      </c>
      <c r="H113" s="6">
        <f t="shared" si="93"/>
        <v>0.05</v>
      </c>
      <c r="I113" s="26">
        <f t="shared" si="94"/>
        <v>-0.14437095526227425</v>
      </c>
      <c r="J113" s="30">
        <f t="shared" si="95"/>
        <v>0.296330048929624</v>
      </c>
      <c r="K113" s="27">
        <f t="shared" si="96"/>
        <v>490000000</v>
      </c>
      <c r="L113" s="28">
        <f t="shared" si="97"/>
        <v>0</v>
      </c>
      <c r="M113" s="28">
        <f t="shared" si="98"/>
        <v>15000000</v>
      </c>
      <c r="N113" s="28">
        <f t="shared" si="99"/>
        <v>525000</v>
      </c>
      <c r="O113" s="28">
        <f t="shared" si="100"/>
        <v>15000000</v>
      </c>
      <c r="P113" s="28">
        <f t="shared" si="101"/>
        <v>600000</v>
      </c>
      <c r="Q113" s="28">
        <f t="shared" si="102"/>
        <v>35985442.04388487</v>
      </c>
      <c r="R113" s="28">
        <f t="shared" si="103"/>
        <v>1619344.8919748194</v>
      </c>
      <c r="S113" s="28">
        <f t="shared" si="104"/>
        <v>0</v>
      </c>
      <c r="T113" s="28">
        <f t="shared" si="105"/>
        <v>0</v>
      </c>
      <c r="U113" s="28">
        <f t="shared" si="106"/>
        <v>0</v>
      </c>
      <c r="V113" s="28">
        <f t="shared" si="107"/>
        <v>0</v>
      </c>
      <c r="W113" s="4">
        <f t="shared" si="108"/>
        <v>555985442.0438849</v>
      </c>
      <c r="X113" s="24">
        <f t="shared" si="109"/>
        <v>2744344.8919748194</v>
      </c>
      <c r="Y113" s="27">
        <f t="shared" si="110"/>
        <v>0</v>
      </c>
      <c r="Z113" s="28">
        <f t="shared" si="111"/>
        <v>0</v>
      </c>
      <c r="AA113" s="28">
        <f t="shared" si="112"/>
        <v>0</v>
      </c>
      <c r="AB113" s="28">
        <f t="shared" si="113"/>
        <v>0</v>
      </c>
      <c r="AC113" s="28">
        <f t="shared" si="114"/>
        <v>0</v>
      </c>
      <c r="AD113" s="28">
        <f t="shared" si="115"/>
        <v>0</v>
      </c>
      <c r="AE113" s="28">
        <f t="shared" si="116"/>
        <v>0</v>
      </c>
      <c r="AF113" s="28">
        <f t="shared" si="117"/>
        <v>0</v>
      </c>
      <c r="AG113" s="28">
        <f t="shared" si="118"/>
        <v>0</v>
      </c>
      <c r="AH113" s="28">
        <f t="shared" si="119"/>
        <v>4014557.9561151266</v>
      </c>
      <c r="AI113" s="28">
        <f t="shared" si="120"/>
        <v>180655.1080251807</v>
      </c>
      <c r="AJ113" s="28">
        <f t="shared" si="121"/>
        <v>242916.4386294913</v>
      </c>
      <c r="AK113" s="28">
        <f t="shared" si="122"/>
        <v>24000000</v>
      </c>
      <c r="AL113" s="28">
        <f t="shared" si="123"/>
        <v>1200000</v>
      </c>
      <c r="AM113" s="28">
        <f t="shared" si="124"/>
        <v>1332213.3173410345</v>
      </c>
      <c r="AN113" s="28">
        <f t="shared" si="125"/>
        <v>0</v>
      </c>
      <c r="AO113" s="28">
        <f t="shared" si="126"/>
        <v>0</v>
      </c>
      <c r="AP113" s="28">
        <f t="shared" si="127"/>
        <v>0</v>
      </c>
      <c r="AQ113" s="4">
        <f t="shared" si="128"/>
        <v>28014557.956115127</v>
      </c>
      <c r="AR113" s="24">
        <f t="shared" si="129"/>
        <v>1380655.1080251806</v>
      </c>
      <c r="AS113" s="24">
        <f t="shared" si="130"/>
        <v>1575129.7559705258</v>
      </c>
    </row>
    <row r="114" spans="2:45" ht="12.75">
      <c r="B114" s="56">
        <f t="shared" si="91"/>
        <v>585</v>
      </c>
      <c r="C114" s="23">
        <f t="shared" si="131"/>
        <v>585000000</v>
      </c>
      <c r="D114" s="24">
        <f t="shared" si="133"/>
        <v>-1214153.8605522448</v>
      </c>
      <c r="E114" s="24">
        <f t="shared" si="134"/>
        <v>4175000</v>
      </c>
      <c r="F114" s="25">
        <f t="shared" si="92"/>
        <v>556937471.9103984</v>
      </c>
      <c r="G114" s="83">
        <f t="shared" si="132"/>
        <v>0</v>
      </c>
      <c r="H114" s="6">
        <f t="shared" si="93"/>
        <v>0.05</v>
      </c>
      <c r="I114" s="26">
        <f t="shared" si="94"/>
        <v>-0.14437095526227425</v>
      </c>
      <c r="J114" s="30">
        <f t="shared" si="95"/>
        <v>0.296330048929624</v>
      </c>
      <c r="K114" s="27">
        <f t="shared" si="96"/>
        <v>490000000</v>
      </c>
      <c r="L114" s="28">
        <f t="shared" si="97"/>
        <v>0</v>
      </c>
      <c r="M114" s="28">
        <f t="shared" si="98"/>
        <v>15000000</v>
      </c>
      <c r="N114" s="28">
        <f t="shared" si="99"/>
        <v>525000</v>
      </c>
      <c r="O114" s="28">
        <f t="shared" si="100"/>
        <v>15000000</v>
      </c>
      <c r="P114" s="28">
        <f t="shared" si="101"/>
        <v>600000</v>
      </c>
      <c r="Q114" s="28">
        <f t="shared" si="102"/>
        <v>36937471.910398364</v>
      </c>
      <c r="R114" s="28">
        <f t="shared" si="103"/>
        <v>1662186.2359679262</v>
      </c>
      <c r="S114" s="28">
        <f t="shared" si="104"/>
        <v>0</v>
      </c>
      <c r="T114" s="28">
        <f t="shared" si="105"/>
        <v>0</v>
      </c>
      <c r="U114" s="28">
        <f t="shared" si="106"/>
        <v>0</v>
      </c>
      <c r="V114" s="28">
        <f t="shared" si="107"/>
        <v>0</v>
      </c>
      <c r="W114" s="4">
        <f t="shared" si="108"/>
        <v>556937471.9103984</v>
      </c>
      <c r="X114" s="24">
        <f t="shared" si="109"/>
        <v>2787186.235967926</v>
      </c>
      <c r="Y114" s="27">
        <f t="shared" si="110"/>
        <v>0</v>
      </c>
      <c r="Z114" s="28">
        <f t="shared" si="111"/>
        <v>0</v>
      </c>
      <c r="AA114" s="28">
        <f t="shared" si="112"/>
        <v>0</v>
      </c>
      <c r="AB114" s="28">
        <f t="shared" si="113"/>
        <v>0</v>
      </c>
      <c r="AC114" s="28">
        <f t="shared" si="114"/>
        <v>0</v>
      </c>
      <c r="AD114" s="28">
        <f t="shared" si="115"/>
        <v>0</v>
      </c>
      <c r="AE114" s="28">
        <f t="shared" si="116"/>
        <v>0</v>
      </c>
      <c r="AF114" s="28">
        <f t="shared" si="117"/>
        <v>0</v>
      </c>
      <c r="AG114" s="28">
        <f t="shared" si="118"/>
        <v>0</v>
      </c>
      <c r="AH114" s="28">
        <f t="shared" si="119"/>
        <v>3062528.089601636</v>
      </c>
      <c r="AI114" s="28">
        <f t="shared" si="120"/>
        <v>137813.7640320736</v>
      </c>
      <c r="AJ114" s="28">
        <f t="shared" si="121"/>
        <v>185310.16985210386</v>
      </c>
      <c r="AK114" s="28">
        <f t="shared" si="122"/>
        <v>25000000</v>
      </c>
      <c r="AL114" s="28">
        <f t="shared" si="123"/>
        <v>1250000</v>
      </c>
      <c r="AM114" s="28">
        <f t="shared" si="124"/>
        <v>1387722.2055635776</v>
      </c>
      <c r="AN114" s="28">
        <f t="shared" si="125"/>
        <v>0</v>
      </c>
      <c r="AO114" s="28">
        <f t="shared" si="126"/>
        <v>0</v>
      </c>
      <c r="AP114" s="28">
        <f t="shared" si="127"/>
        <v>0</v>
      </c>
      <c r="AQ114" s="4">
        <f t="shared" si="128"/>
        <v>28062528.089601636</v>
      </c>
      <c r="AR114" s="24">
        <f t="shared" si="129"/>
        <v>1387813.7640320736</v>
      </c>
      <c r="AS114" s="24">
        <f t="shared" si="130"/>
        <v>1573032.3754156814</v>
      </c>
    </row>
    <row r="115" spans="2:45" ht="12.75">
      <c r="B115" s="56">
        <f aca="true" t="shared" si="135" ref="B115:B146">C115/1000000</f>
        <v>586</v>
      </c>
      <c r="C115" s="23">
        <f t="shared" si="131"/>
        <v>586000000</v>
      </c>
      <c r="D115" s="24">
        <f t="shared" si="133"/>
        <v>-1259092.5851001965</v>
      </c>
      <c r="E115" s="24">
        <f t="shared" si="134"/>
        <v>4225000</v>
      </c>
      <c r="F115" s="25">
        <f aca="true" t="shared" si="136" ref="F115:F146">C115*((($H$4-$K$4)/(J115-$K$4))^$D$11)</f>
        <v>557889501.7769119</v>
      </c>
      <c r="G115" s="83">
        <f t="shared" si="132"/>
        <v>0</v>
      </c>
      <c r="H115" s="6">
        <f aca="true" t="shared" si="137" ref="H115:H146">IF(C115&lt;$D$5,$F$4,IF(C115&lt;$D$6,$F$5,IF(C115&lt;$D$7,$F$6,IF(C115&lt;$D$8,$F$7,IF(C115&lt;$D$9,$F$8,$F$9)))))</f>
        <v>0.05</v>
      </c>
      <c r="I115" s="26">
        <f aca="true" t="shared" si="138" ref="I115:I146">-H115/$H$4</f>
        <v>-0.14437095526227425</v>
      </c>
      <c r="J115" s="30">
        <f aca="true" t="shared" si="139" ref="J115:J146">$H$4-H115</f>
        <v>0.296330048929624</v>
      </c>
      <c r="K115" s="27">
        <f aca="true" t="shared" si="140" ref="K115:K146">IF(F115&gt;$E$4,$E$4,F115)</f>
        <v>490000000</v>
      </c>
      <c r="L115" s="28">
        <f aca="true" t="shared" si="141" ref="L115:L146">K115*$F$4</f>
        <v>0</v>
      </c>
      <c r="M115" s="28">
        <f aca="true" t="shared" si="142" ref="M115:M146">IF(F115&lt;$D$5,0,IF(F115&gt;$E$5,($E$5-$E$4),((F115-$E$4))))</f>
        <v>15000000</v>
      </c>
      <c r="N115" s="28">
        <f aca="true" t="shared" si="143" ref="N115:N146">M115*$F$5</f>
        <v>525000</v>
      </c>
      <c r="O115" s="28">
        <f aca="true" t="shared" si="144" ref="O115:O146">IF(F115&lt;$D$6,0,IF(F115&gt;$E$6,($E$6-$E$5),((F115-$E$5))))</f>
        <v>15000000</v>
      </c>
      <c r="P115" s="28">
        <f aca="true" t="shared" si="145" ref="P115:P146">O115*$F$6</f>
        <v>600000</v>
      </c>
      <c r="Q115" s="28">
        <f aca="true" t="shared" si="146" ref="Q115:Q146">IF(F115&lt;$D$7,0,IF(F115&gt;$E$7,($E$7-$E$6),((F115-$E$6))))</f>
        <v>37889501.776911855</v>
      </c>
      <c r="R115" s="28">
        <f aca="true" t="shared" si="147" ref="R115:R146">Q115*$F$7</f>
        <v>1705027.5799610333</v>
      </c>
      <c r="S115" s="28">
        <f aca="true" t="shared" si="148" ref="S115:S146">IF(F115&lt;$D$8,0,IF(F115&gt;$E$8,($E$8-$E$7),((F115-$E$7))))</f>
        <v>0</v>
      </c>
      <c r="T115" s="28">
        <f aca="true" t="shared" si="149" ref="T115:T146">S115*$F$8</f>
        <v>0</v>
      </c>
      <c r="U115" s="28">
        <f aca="true" t="shared" si="150" ref="U115:U146">IF(F115&lt;$D$9,0,IF(F115&gt;$E$9,($E$9-$E$8),((F115-$E$8))))</f>
        <v>0</v>
      </c>
      <c r="V115" s="28">
        <f aca="true" t="shared" si="151" ref="V115:V146">U115*$F$9</f>
        <v>0</v>
      </c>
      <c r="W115" s="4">
        <f aca="true" t="shared" si="152" ref="W115:W146">K115+M115+O115+Q115+S115+U115</f>
        <v>557889501.7769119</v>
      </c>
      <c r="X115" s="24">
        <f aca="true" t="shared" si="153" ref="X115:X146">L115+N115+P115+R115+T115+V115</f>
        <v>2830027.5799610335</v>
      </c>
      <c r="Y115" s="27">
        <f aca="true" t="shared" si="154" ref="Y115:Y146">(IF(C115&gt;$E$4,$E$4,C115))-K115</f>
        <v>0</v>
      </c>
      <c r="Z115" s="28">
        <f aca="true" t="shared" si="155" ref="Z115:Z146">Y115*$F$4</f>
        <v>0</v>
      </c>
      <c r="AA115" s="28">
        <f aca="true" t="shared" si="156" ref="AA115:AA146">Y115*$N$4</f>
        <v>0</v>
      </c>
      <c r="AB115" s="28">
        <f aca="true" t="shared" si="157" ref="AB115:AB146">(IF(C115&lt;$D$5,0,IF(C115&gt;$E$5,($E$5-$E$4),((C115-$E$4)))))-M115</f>
        <v>0</v>
      </c>
      <c r="AC115" s="28">
        <f aca="true" t="shared" si="158" ref="AC115:AC146">AB115*$F$5</f>
        <v>0</v>
      </c>
      <c r="AD115" s="28">
        <f aca="true" t="shared" si="159" ref="AD115:AD146">AB115*$N$5</f>
        <v>0</v>
      </c>
      <c r="AE115" s="28">
        <f aca="true" t="shared" si="160" ref="AE115:AE146">(IF(C115&lt;$D$6,0,IF(C115&gt;$E$6,($E$6-$E$5),((C115-$E$5)))))-O115</f>
        <v>0</v>
      </c>
      <c r="AF115" s="28">
        <f aca="true" t="shared" si="161" ref="AF115:AF146">AE115*$F$6</f>
        <v>0</v>
      </c>
      <c r="AG115" s="28">
        <f aca="true" t="shared" si="162" ref="AG115:AG146">AE115*$N$6</f>
        <v>0</v>
      </c>
      <c r="AH115" s="28">
        <f aca="true" t="shared" si="163" ref="AH115:AH146">(IF(C115&lt;$D$7,0,IF(C115&gt;$E$7,($E$7-$E$6),((C115-$E$6)))))-Q115</f>
        <v>2110498.2230881453</v>
      </c>
      <c r="AI115" s="28">
        <f aca="true" t="shared" si="164" ref="AI115:AI146">AH115*$F$7</f>
        <v>94972.42003896653</v>
      </c>
      <c r="AJ115" s="28">
        <f aca="true" t="shared" si="165" ref="AJ115:AJ146">AH115*$N$7</f>
        <v>127703.90107471643</v>
      </c>
      <c r="AK115" s="28">
        <f aca="true" t="shared" si="166" ref="AK115:AK146">(IF(C115&lt;$D$8,0,IF(C115&gt;$E$8,($E$8-$E$7),((C115-$E$7)))))-S115</f>
        <v>26000000</v>
      </c>
      <c r="AL115" s="28">
        <f aca="true" t="shared" si="167" ref="AL115:AL146">AK115*$F$8</f>
        <v>1300000</v>
      </c>
      <c r="AM115" s="28">
        <f aca="true" t="shared" si="168" ref="AM115:AM146">AK115*$N$8</f>
        <v>1443231.0937861206</v>
      </c>
      <c r="AN115" s="28">
        <f aca="true" t="shared" si="169" ref="AN115:AN146">(IF(C115&lt;$D$9,0,IF(C115&gt;$E$9,($E$9-$E$8),((C115-$E$8)))))-U115</f>
        <v>0</v>
      </c>
      <c r="AO115" s="28">
        <f aca="true" t="shared" si="170" ref="AO115:AO146">AN115*$F$9</f>
        <v>0</v>
      </c>
      <c r="AP115" s="28">
        <f aca="true" t="shared" si="171" ref="AP115:AP146">AN115*$N$9</f>
        <v>0</v>
      </c>
      <c r="AQ115" s="4">
        <f aca="true" t="shared" si="172" ref="AQ115:AQ146">Y115+AB115+AE115+AH115+AK115+AN115</f>
        <v>28110498.223088145</v>
      </c>
      <c r="AR115" s="24">
        <f aca="true" t="shared" si="173" ref="AR115:AR146">Z115+AC115+AF115+AI115+AL115+AO115</f>
        <v>1394972.4200389665</v>
      </c>
      <c r="AS115" s="24">
        <f aca="true" t="shared" si="174" ref="AS115:AS146">AA115+AD115+AG115+AJ115+AM115+AP115</f>
        <v>1570934.994860837</v>
      </c>
    </row>
    <row r="116" spans="2:45" ht="12.75">
      <c r="B116" s="56">
        <f t="shared" si="135"/>
        <v>587</v>
      </c>
      <c r="C116" s="23">
        <f aca="true" t="shared" si="175" ref="C116:C147">C115+1000000</f>
        <v>587000000</v>
      </c>
      <c r="D116" s="24">
        <f t="shared" si="133"/>
        <v>-1304031.3096481478</v>
      </c>
      <c r="E116" s="24">
        <f t="shared" si="134"/>
        <v>4275000</v>
      </c>
      <c r="F116" s="25">
        <f t="shared" si="136"/>
        <v>558841531.6434253</v>
      </c>
      <c r="G116" s="83">
        <f t="shared" si="132"/>
        <v>0</v>
      </c>
      <c r="H116" s="6">
        <f t="shared" si="137"/>
        <v>0.05</v>
      </c>
      <c r="I116" s="26">
        <f t="shared" si="138"/>
        <v>-0.14437095526227425</v>
      </c>
      <c r="J116" s="30">
        <f t="shared" si="139"/>
        <v>0.296330048929624</v>
      </c>
      <c r="K116" s="27">
        <f t="shared" si="140"/>
        <v>490000000</v>
      </c>
      <c r="L116" s="28">
        <f t="shared" si="141"/>
        <v>0</v>
      </c>
      <c r="M116" s="28">
        <f t="shared" si="142"/>
        <v>15000000</v>
      </c>
      <c r="N116" s="28">
        <f t="shared" si="143"/>
        <v>525000</v>
      </c>
      <c r="O116" s="28">
        <f t="shared" si="144"/>
        <v>15000000</v>
      </c>
      <c r="P116" s="28">
        <f t="shared" si="145"/>
        <v>600000</v>
      </c>
      <c r="Q116" s="28">
        <f t="shared" si="146"/>
        <v>38841531.643425345</v>
      </c>
      <c r="R116" s="28">
        <f t="shared" si="147"/>
        <v>1747868.9239541404</v>
      </c>
      <c r="S116" s="28">
        <f t="shared" si="148"/>
        <v>0</v>
      </c>
      <c r="T116" s="28">
        <f t="shared" si="149"/>
        <v>0</v>
      </c>
      <c r="U116" s="28">
        <f t="shared" si="150"/>
        <v>0</v>
      </c>
      <c r="V116" s="28">
        <f t="shared" si="151"/>
        <v>0</v>
      </c>
      <c r="W116" s="4">
        <f t="shared" si="152"/>
        <v>558841531.6434253</v>
      </c>
      <c r="X116" s="24">
        <f t="shared" si="153"/>
        <v>2872868.9239541404</v>
      </c>
      <c r="Y116" s="27">
        <f t="shared" si="154"/>
        <v>0</v>
      </c>
      <c r="Z116" s="28">
        <f t="shared" si="155"/>
        <v>0</v>
      </c>
      <c r="AA116" s="28">
        <f t="shared" si="156"/>
        <v>0</v>
      </c>
      <c r="AB116" s="28">
        <f t="shared" si="157"/>
        <v>0</v>
      </c>
      <c r="AC116" s="28">
        <f t="shared" si="158"/>
        <v>0</v>
      </c>
      <c r="AD116" s="28">
        <f t="shared" si="159"/>
        <v>0</v>
      </c>
      <c r="AE116" s="28">
        <f t="shared" si="160"/>
        <v>0</v>
      </c>
      <c r="AF116" s="28">
        <f t="shared" si="161"/>
        <v>0</v>
      </c>
      <c r="AG116" s="28">
        <f t="shared" si="162"/>
        <v>0</v>
      </c>
      <c r="AH116" s="28">
        <f t="shared" si="163"/>
        <v>1158468.3565746546</v>
      </c>
      <c r="AI116" s="28">
        <f t="shared" si="164"/>
        <v>52131.07604585945</v>
      </c>
      <c r="AJ116" s="28">
        <f t="shared" si="165"/>
        <v>70097.63229732898</v>
      </c>
      <c r="AK116" s="28">
        <f t="shared" si="166"/>
        <v>27000000</v>
      </c>
      <c r="AL116" s="28">
        <f t="shared" si="167"/>
        <v>1350000</v>
      </c>
      <c r="AM116" s="28">
        <f t="shared" si="168"/>
        <v>1498739.9820086637</v>
      </c>
      <c r="AN116" s="28">
        <f t="shared" si="169"/>
        <v>0</v>
      </c>
      <c r="AO116" s="28">
        <f t="shared" si="170"/>
        <v>0</v>
      </c>
      <c r="AP116" s="28">
        <f t="shared" si="171"/>
        <v>0</v>
      </c>
      <c r="AQ116" s="4">
        <f t="shared" si="172"/>
        <v>28158468.356574655</v>
      </c>
      <c r="AR116" s="24">
        <f t="shared" si="173"/>
        <v>1402131.0760458594</v>
      </c>
      <c r="AS116" s="24">
        <f t="shared" si="174"/>
        <v>1568837.6143059926</v>
      </c>
    </row>
    <row r="117" spans="2:45" ht="12.75">
      <c r="B117" s="56">
        <f t="shared" si="135"/>
        <v>588</v>
      </c>
      <c r="C117" s="23">
        <f t="shared" si="175"/>
        <v>588000000</v>
      </c>
      <c r="D117" s="24">
        <f t="shared" si="133"/>
        <v>-1348970.034196099</v>
      </c>
      <c r="E117" s="24">
        <f t="shared" si="134"/>
        <v>4325000</v>
      </c>
      <c r="F117" s="25">
        <f t="shared" si="136"/>
        <v>559793561.5099388</v>
      </c>
      <c r="G117" s="83">
        <f t="shared" si="132"/>
        <v>0</v>
      </c>
      <c r="H117" s="6">
        <f t="shared" si="137"/>
        <v>0.05</v>
      </c>
      <c r="I117" s="26">
        <f t="shared" si="138"/>
        <v>-0.14437095526227425</v>
      </c>
      <c r="J117" s="30">
        <f t="shared" si="139"/>
        <v>0.296330048929624</v>
      </c>
      <c r="K117" s="27">
        <f t="shared" si="140"/>
        <v>490000000</v>
      </c>
      <c r="L117" s="28">
        <f t="shared" si="141"/>
        <v>0</v>
      </c>
      <c r="M117" s="28">
        <f t="shared" si="142"/>
        <v>15000000</v>
      </c>
      <c r="N117" s="28">
        <f t="shared" si="143"/>
        <v>525000</v>
      </c>
      <c r="O117" s="28">
        <f t="shared" si="144"/>
        <v>15000000</v>
      </c>
      <c r="P117" s="28">
        <f t="shared" si="145"/>
        <v>600000</v>
      </c>
      <c r="Q117" s="28">
        <f t="shared" si="146"/>
        <v>39793561.509938836</v>
      </c>
      <c r="R117" s="28">
        <f t="shared" si="147"/>
        <v>1790710.2679472475</v>
      </c>
      <c r="S117" s="28">
        <f t="shared" si="148"/>
        <v>0</v>
      </c>
      <c r="T117" s="28">
        <f t="shared" si="149"/>
        <v>0</v>
      </c>
      <c r="U117" s="28">
        <f t="shared" si="150"/>
        <v>0</v>
      </c>
      <c r="V117" s="28">
        <f t="shared" si="151"/>
        <v>0</v>
      </c>
      <c r="W117" s="4">
        <f t="shared" si="152"/>
        <v>559793561.5099388</v>
      </c>
      <c r="X117" s="24">
        <f t="shared" si="153"/>
        <v>2915710.2679472473</v>
      </c>
      <c r="Y117" s="27">
        <f t="shared" si="154"/>
        <v>0</v>
      </c>
      <c r="Z117" s="28">
        <f t="shared" si="155"/>
        <v>0</v>
      </c>
      <c r="AA117" s="28">
        <f t="shared" si="156"/>
        <v>0</v>
      </c>
      <c r="AB117" s="28">
        <f t="shared" si="157"/>
        <v>0</v>
      </c>
      <c r="AC117" s="28">
        <f t="shared" si="158"/>
        <v>0</v>
      </c>
      <c r="AD117" s="28">
        <f t="shared" si="159"/>
        <v>0</v>
      </c>
      <c r="AE117" s="28">
        <f t="shared" si="160"/>
        <v>0</v>
      </c>
      <c r="AF117" s="28">
        <f t="shared" si="161"/>
        <v>0</v>
      </c>
      <c r="AG117" s="28">
        <f t="shared" si="162"/>
        <v>0</v>
      </c>
      <c r="AH117" s="28">
        <f t="shared" si="163"/>
        <v>206438.4900611639</v>
      </c>
      <c r="AI117" s="28">
        <f t="shared" si="164"/>
        <v>9289.732052752375</v>
      </c>
      <c r="AJ117" s="28">
        <f t="shared" si="165"/>
        <v>12491.363519941542</v>
      </c>
      <c r="AK117" s="28">
        <f t="shared" si="166"/>
        <v>28000000</v>
      </c>
      <c r="AL117" s="28">
        <f t="shared" si="167"/>
        <v>1400000</v>
      </c>
      <c r="AM117" s="28">
        <f t="shared" si="168"/>
        <v>1554248.8702312068</v>
      </c>
      <c r="AN117" s="28">
        <f t="shared" si="169"/>
        <v>0</v>
      </c>
      <c r="AO117" s="28">
        <f t="shared" si="170"/>
        <v>0</v>
      </c>
      <c r="AP117" s="28">
        <f t="shared" si="171"/>
        <v>0</v>
      </c>
      <c r="AQ117" s="4">
        <f t="shared" si="172"/>
        <v>28206438.490061164</v>
      </c>
      <c r="AR117" s="24">
        <f t="shared" si="173"/>
        <v>1409289.7320527523</v>
      </c>
      <c r="AS117" s="24">
        <f t="shared" si="174"/>
        <v>1566740.2337511482</v>
      </c>
    </row>
    <row r="118" spans="2:45" ht="12.75">
      <c r="B118" s="56">
        <f t="shared" si="135"/>
        <v>589</v>
      </c>
      <c r="C118" s="23">
        <f t="shared" si="175"/>
        <v>589000000</v>
      </c>
      <c r="D118" s="24">
        <f t="shared" si="133"/>
        <v>-1393908.7587440505</v>
      </c>
      <c r="E118" s="24">
        <f t="shared" si="134"/>
        <v>4375000</v>
      </c>
      <c r="F118" s="25">
        <f t="shared" si="136"/>
        <v>560745591.3764523</v>
      </c>
      <c r="G118" s="83">
        <f t="shared" si="132"/>
        <v>0</v>
      </c>
      <c r="H118" s="6">
        <f t="shared" si="137"/>
        <v>0.05</v>
      </c>
      <c r="I118" s="26">
        <f t="shared" si="138"/>
        <v>-0.14437095526227425</v>
      </c>
      <c r="J118" s="30">
        <f t="shared" si="139"/>
        <v>0.296330048929624</v>
      </c>
      <c r="K118" s="27">
        <f t="shared" si="140"/>
        <v>490000000</v>
      </c>
      <c r="L118" s="28">
        <f t="shared" si="141"/>
        <v>0</v>
      </c>
      <c r="M118" s="28">
        <f t="shared" si="142"/>
        <v>15000000</v>
      </c>
      <c r="N118" s="28">
        <f t="shared" si="143"/>
        <v>525000</v>
      </c>
      <c r="O118" s="28">
        <f t="shared" si="144"/>
        <v>15000000</v>
      </c>
      <c r="P118" s="28">
        <f t="shared" si="145"/>
        <v>600000</v>
      </c>
      <c r="Q118" s="28">
        <f t="shared" si="146"/>
        <v>40000000</v>
      </c>
      <c r="R118" s="28">
        <f t="shared" si="147"/>
        <v>1800000</v>
      </c>
      <c r="S118" s="28">
        <f t="shared" si="148"/>
        <v>745591.3764523268</v>
      </c>
      <c r="T118" s="28">
        <f t="shared" si="149"/>
        <v>37279.56882261634</v>
      </c>
      <c r="U118" s="28">
        <f t="shared" si="150"/>
        <v>0</v>
      </c>
      <c r="V118" s="28">
        <f t="shared" si="151"/>
        <v>0</v>
      </c>
      <c r="W118" s="4">
        <f t="shared" si="152"/>
        <v>560745591.3764523</v>
      </c>
      <c r="X118" s="24">
        <f t="shared" si="153"/>
        <v>2962279.5688226162</v>
      </c>
      <c r="Y118" s="27">
        <f t="shared" si="154"/>
        <v>0</v>
      </c>
      <c r="Z118" s="28">
        <f t="shared" si="155"/>
        <v>0</v>
      </c>
      <c r="AA118" s="28">
        <f t="shared" si="156"/>
        <v>0</v>
      </c>
      <c r="AB118" s="28">
        <f t="shared" si="157"/>
        <v>0</v>
      </c>
      <c r="AC118" s="28">
        <f t="shared" si="158"/>
        <v>0</v>
      </c>
      <c r="AD118" s="28">
        <f t="shared" si="159"/>
        <v>0</v>
      </c>
      <c r="AE118" s="28">
        <f t="shared" si="160"/>
        <v>0</v>
      </c>
      <c r="AF118" s="28">
        <f t="shared" si="161"/>
        <v>0</v>
      </c>
      <c r="AG118" s="28">
        <f t="shared" si="162"/>
        <v>0</v>
      </c>
      <c r="AH118" s="28">
        <f t="shared" si="163"/>
        <v>0</v>
      </c>
      <c r="AI118" s="28">
        <f t="shared" si="164"/>
        <v>0</v>
      </c>
      <c r="AJ118" s="28">
        <f t="shared" si="165"/>
        <v>0</v>
      </c>
      <c r="AK118" s="28">
        <f t="shared" si="166"/>
        <v>28254408.623547673</v>
      </c>
      <c r="AL118" s="28">
        <f t="shared" si="167"/>
        <v>1412720.4311773838</v>
      </c>
      <c r="AM118" s="28">
        <f t="shared" si="168"/>
        <v>1568370.8100785657</v>
      </c>
      <c r="AN118" s="28">
        <f t="shared" si="169"/>
        <v>0</v>
      </c>
      <c r="AO118" s="28">
        <f t="shared" si="170"/>
        <v>0</v>
      </c>
      <c r="AP118" s="28">
        <f t="shared" si="171"/>
        <v>0</v>
      </c>
      <c r="AQ118" s="4">
        <f t="shared" si="172"/>
        <v>28254408.623547673</v>
      </c>
      <c r="AR118" s="24">
        <f t="shared" si="173"/>
        <v>1412720.4311773838</v>
      </c>
      <c r="AS118" s="24">
        <f t="shared" si="174"/>
        <v>1568370.8100785657</v>
      </c>
    </row>
    <row r="119" spans="2:45" ht="12.75">
      <c r="B119" s="56">
        <f t="shared" si="135"/>
        <v>590</v>
      </c>
      <c r="C119" s="23">
        <f t="shared" si="175"/>
        <v>590000000</v>
      </c>
      <c r="D119" s="24">
        <f t="shared" si="133"/>
        <v>-1438847.483292002</v>
      </c>
      <c r="E119" s="24">
        <f t="shared" si="134"/>
        <v>4425000</v>
      </c>
      <c r="F119" s="25">
        <f t="shared" si="136"/>
        <v>561697621.2429658</v>
      </c>
      <c r="G119" s="83">
        <f t="shared" si="132"/>
        <v>0</v>
      </c>
      <c r="H119" s="6">
        <f t="shared" si="137"/>
        <v>0.05</v>
      </c>
      <c r="I119" s="26">
        <f t="shared" si="138"/>
        <v>-0.14437095526227425</v>
      </c>
      <c r="J119" s="30">
        <f t="shared" si="139"/>
        <v>0.296330048929624</v>
      </c>
      <c r="K119" s="27">
        <f t="shared" si="140"/>
        <v>490000000</v>
      </c>
      <c r="L119" s="28">
        <f t="shared" si="141"/>
        <v>0</v>
      </c>
      <c r="M119" s="28">
        <f t="shared" si="142"/>
        <v>15000000</v>
      </c>
      <c r="N119" s="28">
        <f t="shared" si="143"/>
        <v>525000</v>
      </c>
      <c r="O119" s="28">
        <f t="shared" si="144"/>
        <v>15000000</v>
      </c>
      <c r="P119" s="28">
        <f t="shared" si="145"/>
        <v>600000</v>
      </c>
      <c r="Q119" s="28">
        <f t="shared" si="146"/>
        <v>40000000</v>
      </c>
      <c r="R119" s="28">
        <f t="shared" si="147"/>
        <v>1800000</v>
      </c>
      <c r="S119" s="28">
        <f t="shared" si="148"/>
        <v>1697621.2429658175</v>
      </c>
      <c r="T119" s="28">
        <f t="shared" si="149"/>
        <v>84881.06214829088</v>
      </c>
      <c r="U119" s="28">
        <f t="shared" si="150"/>
        <v>0</v>
      </c>
      <c r="V119" s="28">
        <f t="shared" si="151"/>
        <v>0</v>
      </c>
      <c r="W119" s="4">
        <f t="shared" si="152"/>
        <v>561697621.2429658</v>
      </c>
      <c r="X119" s="24">
        <f t="shared" si="153"/>
        <v>3009881.0621482907</v>
      </c>
      <c r="Y119" s="27">
        <f t="shared" si="154"/>
        <v>0</v>
      </c>
      <c r="Z119" s="28">
        <f t="shared" si="155"/>
        <v>0</v>
      </c>
      <c r="AA119" s="28">
        <f t="shared" si="156"/>
        <v>0</v>
      </c>
      <c r="AB119" s="28">
        <f t="shared" si="157"/>
        <v>0</v>
      </c>
      <c r="AC119" s="28">
        <f t="shared" si="158"/>
        <v>0</v>
      </c>
      <c r="AD119" s="28">
        <f t="shared" si="159"/>
        <v>0</v>
      </c>
      <c r="AE119" s="28">
        <f t="shared" si="160"/>
        <v>0</v>
      </c>
      <c r="AF119" s="28">
        <f t="shared" si="161"/>
        <v>0</v>
      </c>
      <c r="AG119" s="28">
        <f t="shared" si="162"/>
        <v>0</v>
      </c>
      <c r="AH119" s="28">
        <f t="shared" si="163"/>
        <v>0</v>
      </c>
      <c r="AI119" s="28">
        <f t="shared" si="164"/>
        <v>0</v>
      </c>
      <c r="AJ119" s="28">
        <f t="shared" si="165"/>
        <v>0</v>
      </c>
      <c r="AK119" s="28">
        <f t="shared" si="166"/>
        <v>28302378.757034183</v>
      </c>
      <c r="AL119" s="28">
        <f t="shared" si="167"/>
        <v>1415118.9378517093</v>
      </c>
      <c r="AM119" s="28">
        <f t="shared" si="168"/>
        <v>1571033.5788562887</v>
      </c>
      <c r="AN119" s="28">
        <f t="shared" si="169"/>
        <v>0</v>
      </c>
      <c r="AO119" s="28">
        <f t="shared" si="170"/>
        <v>0</v>
      </c>
      <c r="AP119" s="28">
        <f t="shared" si="171"/>
        <v>0</v>
      </c>
      <c r="AQ119" s="4">
        <f t="shared" si="172"/>
        <v>28302378.757034183</v>
      </c>
      <c r="AR119" s="24">
        <f t="shared" si="173"/>
        <v>1415118.9378517093</v>
      </c>
      <c r="AS119" s="24">
        <f t="shared" si="174"/>
        <v>1571033.5788562887</v>
      </c>
    </row>
    <row r="120" spans="2:45" ht="12.75">
      <c r="B120" s="56">
        <f t="shared" si="135"/>
        <v>591</v>
      </c>
      <c r="C120" s="23">
        <f t="shared" si="175"/>
        <v>591000000</v>
      </c>
      <c r="D120" s="24">
        <f t="shared" si="133"/>
        <v>-1483786.2078399537</v>
      </c>
      <c r="E120" s="24">
        <f t="shared" si="134"/>
        <v>4475000</v>
      </c>
      <c r="F120" s="25">
        <f t="shared" si="136"/>
        <v>562649651.1094793</v>
      </c>
      <c r="G120" s="83">
        <f t="shared" si="132"/>
        <v>0</v>
      </c>
      <c r="H120" s="6">
        <f t="shared" si="137"/>
        <v>0.05</v>
      </c>
      <c r="I120" s="26">
        <f t="shared" si="138"/>
        <v>-0.14437095526227425</v>
      </c>
      <c r="J120" s="30">
        <f t="shared" si="139"/>
        <v>0.296330048929624</v>
      </c>
      <c r="K120" s="27">
        <f t="shared" si="140"/>
        <v>490000000</v>
      </c>
      <c r="L120" s="28">
        <f t="shared" si="141"/>
        <v>0</v>
      </c>
      <c r="M120" s="28">
        <f t="shared" si="142"/>
        <v>15000000</v>
      </c>
      <c r="N120" s="28">
        <f t="shared" si="143"/>
        <v>525000</v>
      </c>
      <c r="O120" s="28">
        <f t="shared" si="144"/>
        <v>15000000</v>
      </c>
      <c r="P120" s="28">
        <f t="shared" si="145"/>
        <v>600000</v>
      </c>
      <c r="Q120" s="28">
        <f t="shared" si="146"/>
        <v>40000000</v>
      </c>
      <c r="R120" s="28">
        <f t="shared" si="147"/>
        <v>1800000</v>
      </c>
      <c r="S120" s="28">
        <f t="shared" si="148"/>
        <v>2649651.109479308</v>
      </c>
      <c r="T120" s="28">
        <f t="shared" si="149"/>
        <v>132482.55547396542</v>
      </c>
      <c r="U120" s="28">
        <f t="shared" si="150"/>
        <v>0</v>
      </c>
      <c r="V120" s="28">
        <f t="shared" si="151"/>
        <v>0</v>
      </c>
      <c r="W120" s="4">
        <f t="shared" si="152"/>
        <v>562649651.1094793</v>
      </c>
      <c r="X120" s="24">
        <f t="shared" si="153"/>
        <v>3057482.5554739656</v>
      </c>
      <c r="Y120" s="27">
        <f t="shared" si="154"/>
        <v>0</v>
      </c>
      <c r="Z120" s="28">
        <f t="shared" si="155"/>
        <v>0</v>
      </c>
      <c r="AA120" s="28">
        <f t="shared" si="156"/>
        <v>0</v>
      </c>
      <c r="AB120" s="28">
        <f t="shared" si="157"/>
        <v>0</v>
      </c>
      <c r="AC120" s="28">
        <f t="shared" si="158"/>
        <v>0</v>
      </c>
      <c r="AD120" s="28">
        <f t="shared" si="159"/>
        <v>0</v>
      </c>
      <c r="AE120" s="28">
        <f t="shared" si="160"/>
        <v>0</v>
      </c>
      <c r="AF120" s="28">
        <f t="shared" si="161"/>
        <v>0</v>
      </c>
      <c r="AG120" s="28">
        <f t="shared" si="162"/>
        <v>0</v>
      </c>
      <c r="AH120" s="28">
        <f t="shared" si="163"/>
        <v>0</v>
      </c>
      <c r="AI120" s="28">
        <f t="shared" si="164"/>
        <v>0</v>
      </c>
      <c r="AJ120" s="28">
        <f t="shared" si="165"/>
        <v>0</v>
      </c>
      <c r="AK120" s="28">
        <f t="shared" si="166"/>
        <v>28350348.890520692</v>
      </c>
      <c r="AL120" s="28">
        <f t="shared" si="167"/>
        <v>1417517.4445260346</v>
      </c>
      <c r="AM120" s="28">
        <f t="shared" si="168"/>
        <v>1573696.3476340119</v>
      </c>
      <c r="AN120" s="28">
        <f t="shared" si="169"/>
        <v>0</v>
      </c>
      <c r="AO120" s="28">
        <f t="shared" si="170"/>
        <v>0</v>
      </c>
      <c r="AP120" s="28">
        <f t="shared" si="171"/>
        <v>0</v>
      </c>
      <c r="AQ120" s="4">
        <f t="shared" si="172"/>
        <v>28350348.890520692</v>
      </c>
      <c r="AR120" s="24">
        <f t="shared" si="173"/>
        <v>1417517.4445260346</v>
      </c>
      <c r="AS120" s="24">
        <f t="shared" si="174"/>
        <v>1573696.3476340119</v>
      </c>
    </row>
    <row r="121" spans="2:45" ht="12.75">
      <c r="B121" s="56">
        <f t="shared" si="135"/>
        <v>592</v>
      </c>
      <c r="C121" s="23">
        <f t="shared" si="175"/>
        <v>592000000</v>
      </c>
      <c r="D121" s="24">
        <f t="shared" si="133"/>
        <v>-1528724.932387905</v>
      </c>
      <c r="E121" s="24">
        <f t="shared" si="134"/>
        <v>4525000</v>
      </c>
      <c r="F121" s="25">
        <f t="shared" si="136"/>
        <v>563601680.9759928</v>
      </c>
      <c r="G121" s="83">
        <f t="shared" si="132"/>
        <v>0</v>
      </c>
      <c r="H121" s="6">
        <f t="shared" si="137"/>
        <v>0.05</v>
      </c>
      <c r="I121" s="26">
        <f t="shared" si="138"/>
        <v>-0.14437095526227425</v>
      </c>
      <c r="J121" s="30">
        <f t="shared" si="139"/>
        <v>0.296330048929624</v>
      </c>
      <c r="K121" s="27">
        <f t="shared" si="140"/>
        <v>490000000</v>
      </c>
      <c r="L121" s="28">
        <f t="shared" si="141"/>
        <v>0</v>
      </c>
      <c r="M121" s="28">
        <f t="shared" si="142"/>
        <v>15000000</v>
      </c>
      <c r="N121" s="28">
        <f t="shared" si="143"/>
        <v>525000</v>
      </c>
      <c r="O121" s="28">
        <f t="shared" si="144"/>
        <v>15000000</v>
      </c>
      <c r="P121" s="28">
        <f t="shared" si="145"/>
        <v>600000</v>
      </c>
      <c r="Q121" s="28">
        <f t="shared" si="146"/>
        <v>40000000</v>
      </c>
      <c r="R121" s="28">
        <f t="shared" si="147"/>
        <v>1800000</v>
      </c>
      <c r="S121" s="28">
        <f t="shared" si="148"/>
        <v>3601680.975992799</v>
      </c>
      <c r="T121" s="28">
        <f t="shared" si="149"/>
        <v>180084.04879963995</v>
      </c>
      <c r="U121" s="28">
        <f t="shared" si="150"/>
        <v>0</v>
      </c>
      <c r="V121" s="28">
        <f t="shared" si="151"/>
        <v>0</v>
      </c>
      <c r="W121" s="4">
        <f t="shared" si="152"/>
        <v>563601680.9759928</v>
      </c>
      <c r="X121" s="24">
        <f t="shared" si="153"/>
        <v>3105084.04879964</v>
      </c>
      <c r="Y121" s="27">
        <f t="shared" si="154"/>
        <v>0</v>
      </c>
      <c r="Z121" s="28">
        <f t="shared" si="155"/>
        <v>0</v>
      </c>
      <c r="AA121" s="28">
        <f t="shared" si="156"/>
        <v>0</v>
      </c>
      <c r="AB121" s="28">
        <f t="shared" si="157"/>
        <v>0</v>
      </c>
      <c r="AC121" s="28">
        <f t="shared" si="158"/>
        <v>0</v>
      </c>
      <c r="AD121" s="28">
        <f t="shared" si="159"/>
        <v>0</v>
      </c>
      <c r="AE121" s="28">
        <f t="shared" si="160"/>
        <v>0</v>
      </c>
      <c r="AF121" s="28">
        <f t="shared" si="161"/>
        <v>0</v>
      </c>
      <c r="AG121" s="28">
        <f t="shared" si="162"/>
        <v>0</v>
      </c>
      <c r="AH121" s="28">
        <f t="shared" si="163"/>
        <v>0</v>
      </c>
      <c r="AI121" s="28">
        <f t="shared" si="164"/>
        <v>0</v>
      </c>
      <c r="AJ121" s="28">
        <f t="shared" si="165"/>
        <v>0</v>
      </c>
      <c r="AK121" s="28">
        <f t="shared" si="166"/>
        <v>28398319.0240072</v>
      </c>
      <c r="AL121" s="28">
        <f t="shared" si="167"/>
        <v>1419915.9512003602</v>
      </c>
      <c r="AM121" s="28">
        <f t="shared" si="168"/>
        <v>1576359.116411735</v>
      </c>
      <c r="AN121" s="28">
        <f t="shared" si="169"/>
        <v>0</v>
      </c>
      <c r="AO121" s="28">
        <f t="shared" si="170"/>
        <v>0</v>
      </c>
      <c r="AP121" s="28">
        <f t="shared" si="171"/>
        <v>0</v>
      </c>
      <c r="AQ121" s="4">
        <f t="shared" si="172"/>
        <v>28398319.0240072</v>
      </c>
      <c r="AR121" s="24">
        <f t="shared" si="173"/>
        <v>1419915.9512003602</v>
      </c>
      <c r="AS121" s="24">
        <f t="shared" si="174"/>
        <v>1576359.116411735</v>
      </c>
    </row>
    <row r="122" spans="2:45" ht="12.75">
      <c r="B122" s="56">
        <f t="shared" si="135"/>
        <v>593</v>
      </c>
      <c r="C122" s="23">
        <f t="shared" si="175"/>
        <v>593000000</v>
      </c>
      <c r="D122" s="24">
        <f t="shared" si="133"/>
        <v>-1573663.6569358562</v>
      </c>
      <c r="E122" s="24">
        <f t="shared" si="134"/>
        <v>4575000</v>
      </c>
      <c r="F122" s="25">
        <f t="shared" si="136"/>
        <v>564553710.8425063</v>
      </c>
      <c r="G122" s="83">
        <f t="shared" si="132"/>
        <v>0</v>
      </c>
      <c r="H122" s="6">
        <f t="shared" si="137"/>
        <v>0.05</v>
      </c>
      <c r="I122" s="26">
        <f t="shared" si="138"/>
        <v>-0.14437095526227425</v>
      </c>
      <c r="J122" s="30">
        <f t="shared" si="139"/>
        <v>0.296330048929624</v>
      </c>
      <c r="K122" s="27">
        <f t="shared" si="140"/>
        <v>490000000</v>
      </c>
      <c r="L122" s="28">
        <f t="shared" si="141"/>
        <v>0</v>
      </c>
      <c r="M122" s="28">
        <f t="shared" si="142"/>
        <v>15000000</v>
      </c>
      <c r="N122" s="28">
        <f t="shared" si="143"/>
        <v>525000</v>
      </c>
      <c r="O122" s="28">
        <f t="shared" si="144"/>
        <v>15000000</v>
      </c>
      <c r="P122" s="28">
        <f t="shared" si="145"/>
        <v>600000</v>
      </c>
      <c r="Q122" s="28">
        <f t="shared" si="146"/>
        <v>40000000</v>
      </c>
      <c r="R122" s="28">
        <f t="shared" si="147"/>
        <v>1800000</v>
      </c>
      <c r="S122" s="28">
        <f t="shared" si="148"/>
        <v>4553710.8425062895</v>
      </c>
      <c r="T122" s="28">
        <f t="shared" si="149"/>
        <v>227685.54212531447</v>
      </c>
      <c r="U122" s="28">
        <f t="shared" si="150"/>
        <v>0</v>
      </c>
      <c r="V122" s="28">
        <f t="shared" si="151"/>
        <v>0</v>
      </c>
      <c r="W122" s="4">
        <f t="shared" si="152"/>
        <v>564553710.8425063</v>
      </c>
      <c r="X122" s="24">
        <f t="shared" si="153"/>
        <v>3152685.5421253145</v>
      </c>
      <c r="Y122" s="27">
        <f t="shared" si="154"/>
        <v>0</v>
      </c>
      <c r="Z122" s="28">
        <f t="shared" si="155"/>
        <v>0</v>
      </c>
      <c r="AA122" s="28">
        <f t="shared" si="156"/>
        <v>0</v>
      </c>
      <c r="AB122" s="28">
        <f t="shared" si="157"/>
        <v>0</v>
      </c>
      <c r="AC122" s="28">
        <f t="shared" si="158"/>
        <v>0</v>
      </c>
      <c r="AD122" s="28">
        <f t="shared" si="159"/>
        <v>0</v>
      </c>
      <c r="AE122" s="28">
        <f t="shared" si="160"/>
        <v>0</v>
      </c>
      <c r="AF122" s="28">
        <f t="shared" si="161"/>
        <v>0</v>
      </c>
      <c r="AG122" s="28">
        <f t="shared" si="162"/>
        <v>0</v>
      </c>
      <c r="AH122" s="28">
        <f t="shared" si="163"/>
        <v>0</v>
      </c>
      <c r="AI122" s="28">
        <f t="shared" si="164"/>
        <v>0</v>
      </c>
      <c r="AJ122" s="28">
        <f t="shared" si="165"/>
        <v>0</v>
      </c>
      <c r="AK122" s="28">
        <f t="shared" si="166"/>
        <v>28446289.15749371</v>
      </c>
      <c r="AL122" s="28">
        <f t="shared" si="167"/>
        <v>1422314.4578746855</v>
      </c>
      <c r="AM122" s="28">
        <f t="shared" si="168"/>
        <v>1579021.8851894583</v>
      </c>
      <c r="AN122" s="28">
        <f t="shared" si="169"/>
        <v>0</v>
      </c>
      <c r="AO122" s="28">
        <f t="shared" si="170"/>
        <v>0</v>
      </c>
      <c r="AP122" s="28">
        <f t="shared" si="171"/>
        <v>0</v>
      </c>
      <c r="AQ122" s="4">
        <f t="shared" si="172"/>
        <v>28446289.15749371</v>
      </c>
      <c r="AR122" s="24">
        <f t="shared" si="173"/>
        <v>1422314.4578746855</v>
      </c>
      <c r="AS122" s="24">
        <f t="shared" si="174"/>
        <v>1579021.8851894583</v>
      </c>
    </row>
    <row r="123" spans="2:45" ht="12.75">
      <c r="B123" s="56">
        <f t="shared" si="135"/>
        <v>594</v>
      </c>
      <c r="C123" s="23">
        <f t="shared" si="175"/>
        <v>594000000</v>
      </c>
      <c r="D123" s="24">
        <f t="shared" si="133"/>
        <v>-1618602.3814838077</v>
      </c>
      <c r="E123" s="24">
        <f t="shared" si="134"/>
        <v>4625000</v>
      </c>
      <c r="F123" s="25">
        <f t="shared" si="136"/>
        <v>565505740.7090198</v>
      </c>
      <c r="G123" s="83">
        <f t="shared" si="132"/>
        <v>0</v>
      </c>
      <c r="H123" s="6">
        <f t="shared" si="137"/>
        <v>0.05</v>
      </c>
      <c r="I123" s="26">
        <f t="shared" si="138"/>
        <v>-0.14437095526227425</v>
      </c>
      <c r="J123" s="30">
        <f t="shared" si="139"/>
        <v>0.296330048929624</v>
      </c>
      <c r="K123" s="27">
        <f t="shared" si="140"/>
        <v>490000000</v>
      </c>
      <c r="L123" s="28">
        <f t="shared" si="141"/>
        <v>0</v>
      </c>
      <c r="M123" s="28">
        <f t="shared" si="142"/>
        <v>15000000</v>
      </c>
      <c r="N123" s="28">
        <f t="shared" si="143"/>
        <v>525000</v>
      </c>
      <c r="O123" s="28">
        <f t="shared" si="144"/>
        <v>15000000</v>
      </c>
      <c r="P123" s="28">
        <f t="shared" si="145"/>
        <v>600000</v>
      </c>
      <c r="Q123" s="28">
        <f t="shared" si="146"/>
        <v>40000000</v>
      </c>
      <c r="R123" s="28">
        <f t="shared" si="147"/>
        <v>1800000</v>
      </c>
      <c r="S123" s="28">
        <f t="shared" si="148"/>
        <v>5505740.70901978</v>
      </c>
      <c r="T123" s="28">
        <f t="shared" si="149"/>
        <v>275287.03545098903</v>
      </c>
      <c r="U123" s="28">
        <f t="shared" si="150"/>
        <v>0</v>
      </c>
      <c r="V123" s="28">
        <f t="shared" si="151"/>
        <v>0</v>
      </c>
      <c r="W123" s="4">
        <f t="shared" si="152"/>
        <v>565505740.7090198</v>
      </c>
      <c r="X123" s="24">
        <f t="shared" si="153"/>
        <v>3200287.035450989</v>
      </c>
      <c r="Y123" s="27">
        <f t="shared" si="154"/>
        <v>0</v>
      </c>
      <c r="Z123" s="28">
        <f t="shared" si="155"/>
        <v>0</v>
      </c>
      <c r="AA123" s="28">
        <f t="shared" si="156"/>
        <v>0</v>
      </c>
      <c r="AB123" s="28">
        <f t="shared" si="157"/>
        <v>0</v>
      </c>
      <c r="AC123" s="28">
        <f t="shared" si="158"/>
        <v>0</v>
      </c>
      <c r="AD123" s="28">
        <f t="shared" si="159"/>
        <v>0</v>
      </c>
      <c r="AE123" s="28">
        <f t="shared" si="160"/>
        <v>0</v>
      </c>
      <c r="AF123" s="28">
        <f t="shared" si="161"/>
        <v>0</v>
      </c>
      <c r="AG123" s="28">
        <f t="shared" si="162"/>
        <v>0</v>
      </c>
      <c r="AH123" s="28">
        <f t="shared" si="163"/>
        <v>0</v>
      </c>
      <c r="AI123" s="28">
        <f t="shared" si="164"/>
        <v>0</v>
      </c>
      <c r="AJ123" s="28">
        <f t="shared" si="165"/>
        <v>0</v>
      </c>
      <c r="AK123" s="28">
        <f t="shared" si="166"/>
        <v>28494259.29098022</v>
      </c>
      <c r="AL123" s="28">
        <f t="shared" si="167"/>
        <v>1424712.964549011</v>
      </c>
      <c r="AM123" s="28">
        <f t="shared" si="168"/>
        <v>1581684.6539671812</v>
      </c>
      <c r="AN123" s="28">
        <f t="shared" si="169"/>
        <v>0</v>
      </c>
      <c r="AO123" s="28">
        <f t="shared" si="170"/>
        <v>0</v>
      </c>
      <c r="AP123" s="28">
        <f t="shared" si="171"/>
        <v>0</v>
      </c>
      <c r="AQ123" s="4">
        <f t="shared" si="172"/>
        <v>28494259.29098022</v>
      </c>
      <c r="AR123" s="24">
        <f t="shared" si="173"/>
        <v>1424712.964549011</v>
      </c>
      <c r="AS123" s="24">
        <f t="shared" si="174"/>
        <v>1581684.6539671812</v>
      </c>
    </row>
    <row r="124" spans="2:45" ht="12.75">
      <c r="B124" s="56">
        <f t="shared" si="135"/>
        <v>595</v>
      </c>
      <c r="C124" s="23">
        <f t="shared" si="175"/>
        <v>595000000</v>
      </c>
      <c r="D124" s="24">
        <f t="shared" si="133"/>
        <v>-1663541.1060317717</v>
      </c>
      <c r="E124" s="24">
        <f t="shared" si="134"/>
        <v>4675000</v>
      </c>
      <c r="F124" s="25">
        <f t="shared" si="136"/>
        <v>566457770.5755334</v>
      </c>
      <c r="G124" s="83">
        <f t="shared" si="132"/>
        <v>0</v>
      </c>
      <c r="H124" s="6">
        <f t="shared" si="137"/>
        <v>0.05</v>
      </c>
      <c r="I124" s="26">
        <f t="shared" si="138"/>
        <v>-0.14437095526227425</v>
      </c>
      <c r="J124" s="30">
        <f t="shared" si="139"/>
        <v>0.296330048929624</v>
      </c>
      <c r="K124" s="27">
        <f t="shared" si="140"/>
        <v>490000000</v>
      </c>
      <c r="L124" s="28">
        <f t="shared" si="141"/>
        <v>0</v>
      </c>
      <c r="M124" s="28">
        <f t="shared" si="142"/>
        <v>15000000</v>
      </c>
      <c r="N124" s="28">
        <f t="shared" si="143"/>
        <v>525000</v>
      </c>
      <c r="O124" s="28">
        <f t="shared" si="144"/>
        <v>15000000</v>
      </c>
      <c r="P124" s="28">
        <f t="shared" si="145"/>
        <v>600000</v>
      </c>
      <c r="Q124" s="28">
        <f t="shared" si="146"/>
        <v>40000000</v>
      </c>
      <c r="R124" s="28">
        <f t="shared" si="147"/>
        <v>1800000</v>
      </c>
      <c r="S124" s="28">
        <f t="shared" si="148"/>
        <v>6457770.57553339</v>
      </c>
      <c r="T124" s="28">
        <f t="shared" si="149"/>
        <v>322888.5287766695</v>
      </c>
      <c r="U124" s="28">
        <f t="shared" si="150"/>
        <v>0</v>
      </c>
      <c r="V124" s="28">
        <f t="shared" si="151"/>
        <v>0</v>
      </c>
      <c r="W124" s="4">
        <f t="shared" si="152"/>
        <v>566457770.5755334</v>
      </c>
      <c r="X124" s="24">
        <f t="shared" si="153"/>
        <v>3247888.5287766694</v>
      </c>
      <c r="Y124" s="27">
        <f t="shared" si="154"/>
        <v>0</v>
      </c>
      <c r="Z124" s="28">
        <f t="shared" si="155"/>
        <v>0</v>
      </c>
      <c r="AA124" s="28">
        <f t="shared" si="156"/>
        <v>0</v>
      </c>
      <c r="AB124" s="28">
        <f t="shared" si="157"/>
        <v>0</v>
      </c>
      <c r="AC124" s="28">
        <f t="shared" si="158"/>
        <v>0</v>
      </c>
      <c r="AD124" s="28">
        <f t="shared" si="159"/>
        <v>0</v>
      </c>
      <c r="AE124" s="28">
        <f t="shared" si="160"/>
        <v>0</v>
      </c>
      <c r="AF124" s="28">
        <f t="shared" si="161"/>
        <v>0</v>
      </c>
      <c r="AG124" s="28">
        <f t="shared" si="162"/>
        <v>0</v>
      </c>
      <c r="AH124" s="28">
        <f t="shared" si="163"/>
        <v>0</v>
      </c>
      <c r="AI124" s="28">
        <f t="shared" si="164"/>
        <v>0</v>
      </c>
      <c r="AJ124" s="28">
        <f t="shared" si="165"/>
        <v>0</v>
      </c>
      <c r="AK124" s="28">
        <f t="shared" si="166"/>
        <v>28542229.42446661</v>
      </c>
      <c r="AL124" s="28">
        <f t="shared" si="167"/>
        <v>1427111.4712233306</v>
      </c>
      <c r="AM124" s="28">
        <f t="shared" si="168"/>
        <v>1584347.4227448977</v>
      </c>
      <c r="AN124" s="28">
        <f t="shared" si="169"/>
        <v>0</v>
      </c>
      <c r="AO124" s="28">
        <f t="shared" si="170"/>
        <v>0</v>
      </c>
      <c r="AP124" s="28">
        <f t="shared" si="171"/>
        <v>0</v>
      </c>
      <c r="AQ124" s="4">
        <f t="shared" si="172"/>
        <v>28542229.42446661</v>
      </c>
      <c r="AR124" s="24">
        <f t="shared" si="173"/>
        <v>1427111.4712233306</v>
      </c>
      <c r="AS124" s="24">
        <f t="shared" si="174"/>
        <v>1584347.4227448977</v>
      </c>
    </row>
    <row r="125" spans="2:45" ht="12.75">
      <c r="B125" s="56">
        <f t="shared" si="135"/>
        <v>596</v>
      </c>
      <c r="C125" s="23">
        <f t="shared" si="175"/>
        <v>596000000</v>
      </c>
      <c r="D125" s="24">
        <f t="shared" si="133"/>
        <v>-1708479.830579723</v>
      </c>
      <c r="E125" s="24">
        <f t="shared" si="134"/>
        <v>4725000</v>
      </c>
      <c r="F125" s="25">
        <f t="shared" si="136"/>
        <v>567409800.4420469</v>
      </c>
      <c r="G125" s="83">
        <f t="shared" si="132"/>
        <v>0</v>
      </c>
      <c r="H125" s="6">
        <f t="shared" si="137"/>
        <v>0.05</v>
      </c>
      <c r="I125" s="26">
        <f t="shared" si="138"/>
        <v>-0.14437095526227425</v>
      </c>
      <c r="J125" s="30">
        <f t="shared" si="139"/>
        <v>0.296330048929624</v>
      </c>
      <c r="K125" s="27">
        <f t="shared" si="140"/>
        <v>490000000</v>
      </c>
      <c r="L125" s="28">
        <f t="shared" si="141"/>
        <v>0</v>
      </c>
      <c r="M125" s="28">
        <f t="shared" si="142"/>
        <v>15000000</v>
      </c>
      <c r="N125" s="28">
        <f t="shared" si="143"/>
        <v>525000</v>
      </c>
      <c r="O125" s="28">
        <f t="shared" si="144"/>
        <v>15000000</v>
      </c>
      <c r="P125" s="28">
        <f t="shared" si="145"/>
        <v>600000</v>
      </c>
      <c r="Q125" s="28">
        <f t="shared" si="146"/>
        <v>40000000</v>
      </c>
      <c r="R125" s="28">
        <f t="shared" si="147"/>
        <v>1800000</v>
      </c>
      <c r="S125" s="28">
        <f t="shared" si="148"/>
        <v>7409800.442046881</v>
      </c>
      <c r="T125" s="28">
        <f t="shared" si="149"/>
        <v>370490.0221023441</v>
      </c>
      <c r="U125" s="28">
        <f t="shared" si="150"/>
        <v>0</v>
      </c>
      <c r="V125" s="28">
        <f t="shared" si="151"/>
        <v>0</v>
      </c>
      <c r="W125" s="4">
        <f t="shared" si="152"/>
        <v>567409800.4420469</v>
      </c>
      <c r="X125" s="24">
        <f t="shared" si="153"/>
        <v>3295490.022102344</v>
      </c>
      <c r="Y125" s="27">
        <f t="shared" si="154"/>
        <v>0</v>
      </c>
      <c r="Z125" s="28">
        <f t="shared" si="155"/>
        <v>0</v>
      </c>
      <c r="AA125" s="28">
        <f t="shared" si="156"/>
        <v>0</v>
      </c>
      <c r="AB125" s="28">
        <f t="shared" si="157"/>
        <v>0</v>
      </c>
      <c r="AC125" s="28">
        <f t="shared" si="158"/>
        <v>0</v>
      </c>
      <c r="AD125" s="28">
        <f t="shared" si="159"/>
        <v>0</v>
      </c>
      <c r="AE125" s="28">
        <f t="shared" si="160"/>
        <v>0</v>
      </c>
      <c r="AF125" s="28">
        <f t="shared" si="161"/>
        <v>0</v>
      </c>
      <c r="AG125" s="28">
        <f t="shared" si="162"/>
        <v>0</v>
      </c>
      <c r="AH125" s="28">
        <f t="shared" si="163"/>
        <v>0</v>
      </c>
      <c r="AI125" s="28">
        <f t="shared" si="164"/>
        <v>0</v>
      </c>
      <c r="AJ125" s="28">
        <f t="shared" si="165"/>
        <v>0</v>
      </c>
      <c r="AK125" s="28">
        <f t="shared" si="166"/>
        <v>28590199.55795312</v>
      </c>
      <c r="AL125" s="28">
        <f t="shared" si="167"/>
        <v>1429509.9778976562</v>
      </c>
      <c r="AM125" s="28">
        <f t="shared" si="168"/>
        <v>1587010.1915226209</v>
      </c>
      <c r="AN125" s="28">
        <f t="shared" si="169"/>
        <v>0</v>
      </c>
      <c r="AO125" s="28">
        <f t="shared" si="170"/>
        <v>0</v>
      </c>
      <c r="AP125" s="28">
        <f t="shared" si="171"/>
        <v>0</v>
      </c>
      <c r="AQ125" s="4">
        <f t="shared" si="172"/>
        <v>28590199.55795312</v>
      </c>
      <c r="AR125" s="24">
        <f t="shared" si="173"/>
        <v>1429509.9778976562</v>
      </c>
      <c r="AS125" s="24">
        <f t="shared" si="174"/>
        <v>1587010.1915226209</v>
      </c>
    </row>
    <row r="126" spans="2:45" ht="12.75">
      <c r="B126" s="56">
        <f t="shared" si="135"/>
        <v>597</v>
      </c>
      <c r="C126" s="23">
        <f t="shared" si="175"/>
        <v>597000000</v>
      </c>
      <c r="D126" s="24">
        <f t="shared" si="133"/>
        <v>-1753418.5551276747</v>
      </c>
      <c r="E126" s="24">
        <f t="shared" si="134"/>
        <v>4775000</v>
      </c>
      <c r="F126" s="25">
        <f t="shared" si="136"/>
        <v>568361830.3085604</v>
      </c>
      <c r="G126" s="83">
        <f t="shared" si="132"/>
        <v>0</v>
      </c>
      <c r="H126" s="6">
        <f t="shared" si="137"/>
        <v>0.05</v>
      </c>
      <c r="I126" s="26">
        <f t="shared" si="138"/>
        <v>-0.14437095526227425</v>
      </c>
      <c r="J126" s="30">
        <f t="shared" si="139"/>
        <v>0.296330048929624</v>
      </c>
      <c r="K126" s="27">
        <f t="shared" si="140"/>
        <v>490000000</v>
      </c>
      <c r="L126" s="28">
        <f t="shared" si="141"/>
        <v>0</v>
      </c>
      <c r="M126" s="28">
        <f t="shared" si="142"/>
        <v>15000000</v>
      </c>
      <c r="N126" s="28">
        <f t="shared" si="143"/>
        <v>525000</v>
      </c>
      <c r="O126" s="28">
        <f t="shared" si="144"/>
        <v>15000000</v>
      </c>
      <c r="P126" s="28">
        <f t="shared" si="145"/>
        <v>600000</v>
      </c>
      <c r="Q126" s="28">
        <f t="shared" si="146"/>
        <v>40000000</v>
      </c>
      <c r="R126" s="28">
        <f t="shared" si="147"/>
        <v>1800000</v>
      </c>
      <c r="S126" s="28">
        <f t="shared" si="148"/>
        <v>8361830.308560371</v>
      </c>
      <c r="T126" s="28">
        <f t="shared" si="149"/>
        <v>418091.5154280186</v>
      </c>
      <c r="U126" s="28">
        <f t="shared" si="150"/>
        <v>0</v>
      </c>
      <c r="V126" s="28">
        <f t="shared" si="151"/>
        <v>0</v>
      </c>
      <c r="W126" s="4">
        <f t="shared" si="152"/>
        <v>568361830.3085604</v>
      </c>
      <c r="X126" s="24">
        <f t="shared" si="153"/>
        <v>3343091.5154280188</v>
      </c>
      <c r="Y126" s="27">
        <f t="shared" si="154"/>
        <v>0</v>
      </c>
      <c r="Z126" s="28">
        <f t="shared" si="155"/>
        <v>0</v>
      </c>
      <c r="AA126" s="28">
        <f t="shared" si="156"/>
        <v>0</v>
      </c>
      <c r="AB126" s="28">
        <f t="shared" si="157"/>
        <v>0</v>
      </c>
      <c r="AC126" s="28">
        <f t="shared" si="158"/>
        <v>0</v>
      </c>
      <c r="AD126" s="28">
        <f t="shared" si="159"/>
        <v>0</v>
      </c>
      <c r="AE126" s="28">
        <f t="shared" si="160"/>
        <v>0</v>
      </c>
      <c r="AF126" s="28">
        <f t="shared" si="161"/>
        <v>0</v>
      </c>
      <c r="AG126" s="28">
        <f t="shared" si="162"/>
        <v>0</v>
      </c>
      <c r="AH126" s="28">
        <f t="shared" si="163"/>
        <v>0</v>
      </c>
      <c r="AI126" s="28">
        <f t="shared" si="164"/>
        <v>0</v>
      </c>
      <c r="AJ126" s="28">
        <f t="shared" si="165"/>
        <v>0</v>
      </c>
      <c r="AK126" s="28">
        <f t="shared" si="166"/>
        <v>28638169.69143963</v>
      </c>
      <c r="AL126" s="28">
        <f t="shared" si="167"/>
        <v>1431908.4845719815</v>
      </c>
      <c r="AM126" s="28">
        <f t="shared" si="168"/>
        <v>1589672.960300344</v>
      </c>
      <c r="AN126" s="28">
        <f t="shared" si="169"/>
        <v>0</v>
      </c>
      <c r="AO126" s="28">
        <f t="shared" si="170"/>
        <v>0</v>
      </c>
      <c r="AP126" s="28">
        <f t="shared" si="171"/>
        <v>0</v>
      </c>
      <c r="AQ126" s="4">
        <f t="shared" si="172"/>
        <v>28638169.69143963</v>
      </c>
      <c r="AR126" s="24">
        <f t="shared" si="173"/>
        <v>1431908.4845719815</v>
      </c>
      <c r="AS126" s="24">
        <f t="shared" si="174"/>
        <v>1589672.960300344</v>
      </c>
    </row>
    <row r="127" spans="2:45" ht="12.75">
      <c r="B127" s="56">
        <f t="shared" si="135"/>
        <v>598</v>
      </c>
      <c r="C127" s="23">
        <f t="shared" si="175"/>
        <v>598000000</v>
      </c>
      <c r="D127" s="24">
        <f t="shared" si="133"/>
        <v>-1798357.279675626</v>
      </c>
      <c r="E127" s="24">
        <f t="shared" si="134"/>
        <v>4825000</v>
      </c>
      <c r="F127" s="25">
        <f t="shared" si="136"/>
        <v>569313860.1750739</v>
      </c>
      <c r="G127" s="83">
        <f t="shared" si="132"/>
        <v>0</v>
      </c>
      <c r="H127" s="6">
        <f t="shared" si="137"/>
        <v>0.05</v>
      </c>
      <c r="I127" s="26">
        <f t="shared" si="138"/>
        <v>-0.14437095526227425</v>
      </c>
      <c r="J127" s="30">
        <f t="shared" si="139"/>
        <v>0.296330048929624</v>
      </c>
      <c r="K127" s="27">
        <f t="shared" si="140"/>
        <v>490000000</v>
      </c>
      <c r="L127" s="28">
        <f t="shared" si="141"/>
        <v>0</v>
      </c>
      <c r="M127" s="28">
        <f t="shared" si="142"/>
        <v>15000000</v>
      </c>
      <c r="N127" s="28">
        <f t="shared" si="143"/>
        <v>525000</v>
      </c>
      <c r="O127" s="28">
        <f t="shared" si="144"/>
        <v>15000000</v>
      </c>
      <c r="P127" s="28">
        <f t="shared" si="145"/>
        <v>600000</v>
      </c>
      <c r="Q127" s="28">
        <f t="shared" si="146"/>
        <v>40000000</v>
      </c>
      <c r="R127" s="28">
        <f t="shared" si="147"/>
        <v>1800000</v>
      </c>
      <c r="S127" s="28">
        <f t="shared" si="148"/>
        <v>9313860.175073862</v>
      </c>
      <c r="T127" s="28">
        <f t="shared" si="149"/>
        <v>465693.00875369314</v>
      </c>
      <c r="U127" s="28">
        <f t="shared" si="150"/>
        <v>0</v>
      </c>
      <c r="V127" s="28">
        <f t="shared" si="151"/>
        <v>0</v>
      </c>
      <c r="W127" s="4">
        <f t="shared" si="152"/>
        <v>569313860.1750739</v>
      </c>
      <c r="X127" s="24">
        <f t="shared" si="153"/>
        <v>3390693.008753693</v>
      </c>
      <c r="Y127" s="27">
        <f t="shared" si="154"/>
        <v>0</v>
      </c>
      <c r="Z127" s="28">
        <f t="shared" si="155"/>
        <v>0</v>
      </c>
      <c r="AA127" s="28">
        <f t="shared" si="156"/>
        <v>0</v>
      </c>
      <c r="AB127" s="28">
        <f t="shared" si="157"/>
        <v>0</v>
      </c>
      <c r="AC127" s="28">
        <f t="shared" si="158"/>
        <v>0</v>
      </c>
      <c r="AD127" s="28">
        <f t="shared" si="159"/>
        <v>0</v>
      </c>
      <c r="AE127" s="28">
        <f t="shared" si="160"/>
        <v>0</v>
      </c>
      <c r="AF127" s="28">
        <f t="shared" si="161"/>
        <v>0</v>
      </c>
      <c r="AG127" s="28">
        <f t="shared" si="162"/>
        <v>0</v>
      </c>
      <c r="AH127" s="28">
        <f t="shared" si="163"/>
        <v>0</v>
      </c>
      <c r="AI127" s="28">
        <f t="shared" si="164"/>
        <v>0</v>
      </c>
      <c r="AJ127" s="28">
        <f t="shared" si="165"/>
        <v>0</v>
      </c>
      <c r="AK127" s="28">
        <f t="shared" si="166"/>
        <v>28686139.824926138</v>
      </c>
      <c r="AL127" s="28">
        <f t="shared" si="167"/>
        <v>1434306.991246307</v>
      </c>
      <c r="AM127" s="28">
        <f t="shared" si="168"/>
        <v>1592335.7290780672</v>
      </c>
      <c r="AN127" s="28">
        <f t="shared" si="169"/>
        <v>0</v>
      </c>
      <c r="AO127" s="28">
        <f t="shared" si="170"/>
        <v>0</v>
      </c>
      <c r="AP127" s="28">
        <f t="shared" si="171"/>
        <v>0</v>
      </c>
      <c r="AQ127" s="4">
        <f t="shared" si="172"/>
        <v>28686139.824926138</v>
      </c>
      <c r="AR127" s="24">
        <f t="shared" si="173"/>
        <v>1434306.991246307</v>
      </c>
      <c r="AS127" s="24">
        <f t="shared" si="174"/>
        <v>1592335.7290780672</v>
      </c>
    </row>
    <row r="128" spans="2:45" ht="12.75">
      <c r="B128" s="56">
        <f t="shared" si="135"/>
        <v>599</v>
      </c>
      <c r="C128" s="23">
        <f t="shared" si="175"/>
        <v>599000000</v>
      </c>
      <c r="D128" s="24">
        <f t="shared" si="133"/>
        <v>-1843296.0042235774</v>
      </c>
      <c r="E128" s="24">
        <f t="shared" si="134"/>
        <v>4875000</v>
      </c>
      <c r="F128" s="25">
        <f t="shared" si="136"/>
        <v>570265890.0415874</v>
      </c>
      <c r="G128" s="83">
        <f t="shared" si="132"/>
        <v>0</v>
      </c>
      <c r="H128" s="6">
        <f t="shared" si="137"/>
        <v>0.05</v>
      </c>
      <c r="I128" s="26">
        <f t="shared" si="138"/>
        <v>-0.14437095526227425</v>
      </c>
      <c r="J128" s="30">
        <f t="shared" si="139"/>
        <v>0.296330048929624</v>
      </c>
      <c r="K128" s="27">
        <f t="shared" si="140"/>
        <v>490000000</v>
      </c>
      <c r="L128" s="28">
        <f t="shared" si="141"/>
        <v>0</v>
      </c>
      <c r="M128" s="28">
        <f t="shared" si="142"/>
        <v>15000000</v>
      </c>
      <c r="N128" s="28">
        <f t="shared" si="143"/>
        <v>525000</v>
      </c>
      <c r="O128" s="28">
        <f t="shared" si="144"/>
        <v>15000000</v>
      </c>
      <c r="P128" s="28">
        <f t="shared" si="145"/>
        <v>600000</v>
      </c>
      <c r="Q128" s="28">
        <f t="shared" si="146"/>
        <v>40000000</v>
      </c>
      <c r="R128" s="28">
        <f t="shared" si="147"/>
        <v>1800000</v>
      </c>
      <c r="S128" s="28">
        <f t="shared" si="148"/>
        <v>10265890.041587353</v>
      </c>
      <c r="T128" s="28">
        <f t="shared" si="149"/>
        <v>513294.50207936764</v>
      </c>
      <c r="U128" s="28">
        <f t="shared" si="150"/>
        <v>0</v>
      </c>
      <c r="V128" s="28">
        <f t="shared" si="151"/>
        <v>0</v>
      </c>
      <c r="W128" s="4">
        <f t="shared" si="152"/>
        <v>570265890.0415874</v>
      </c>
      <c r="X128" s="24">
        <f t="shared" si="153"/>
        <v>3438294.5020793676</v>
      </c>
      <c r="Y128" s="27">
        <f t="shared" si="154"/>
        <v>0</v>
      </c>
      <c r="Z128" s="28">
        <f t="shared" si="155"/>
        <v>0</v>
      </c>
      <c r="AA128" s="28">
        <f t="shared" si="156"/>
        <v>0</v>
      </c>
      <c r="AB128" s="28">
        <f t="shared" si="157"/>
        <v>0</v>
      </c>
      <c r="AC128" s="28">
        <f t="shared" si="158"/>
        <v>0</v>
      </c>
      <c r="AD128" s="28">
        <f t="shared" si="159"/>
        <v>0</v>
      </c>
      <c r="AE128" s="28">
        <f t="shared" si="160"/>
        <v>0</v>
      </c>
      <c r="AF128" s="28">
        <f t="shared" si="161"/>
        <v>0</v>
      </c>
      <c r="AG128" s="28">
        <f t="shared" si="162"/>
        <v>0</v>
      </c>
      <c r="AH128" s="28">
        <f t="shared" si="163"/>
        <v>0</v>
      </c>
      <c r="AI128" s="28">
        <f t="shared" si="164"/>
        <v>0</v>
      </c>
      <c r="AJ128" s="28">
        <f t="shared" si="165"/>
        <v>0</v>
      </c>
      <c r="AK128" s="28">
        <f t="shared" si="166"/>
        <v>28734109.958412647</v>
      </c>
      <c r="AL128" s="28">
        <f t="shared" si="167"/>
        <v>1436705.4979206324</v>
      </c>
      <c r="AM128" s="28">
        <f t="shared" si="168"/>
        <v>1594998.4978557902</v>
      </c>
      <c r="AN128" s="28">
        <f t="shared" si="169"/>
        <v>0</v>
      </c>
      <c r="AO128" s="28">
        <f t="shared" si="170"/>
        <v>0</v>
      </c>
      <c r="AP128" s="28">
        <f t="shared" si="171"/>
        <v>0</v>
      </c>
      <c r="AQ128" s="4">
        <f t="shared" si="172"/>
        <v>28734109.958412647</v>
      </c>
      <c r="AR128" s="24">
        <f t="shared" si="173"/>
        <v>1436705.4979206324</v>
      </c>
      <c r="AS128" s="24">
        <f t="shared" si="174"/>
        <v>1594998.4978557902</v>
      </c>
    </row>
    <row r="129" spans="2:45" ht="12.75">
      <c r="B129" s="56">
        <f t="shared" si="135"/>
        <v>600</v>
      </c>
      <c r="C129" s="23">
        <f t="shared" si="175"/>
        <v>600000000</v>
      </c>
      <c r="D129" s="24">
        <f t="shared" si="133"/>
        <v>-1888234.7287715287</v>
      </c>
      <c r="E129" s="24">
        <f t="shared" si="134"/>
        <v>4925000</v>
      </c>
      <c r="F129" s="25">
        <f t="shared" si="136"/>
        <v>571217919.9081008</v>
      </c>
      <c r="G129" s="83">
        <f t="shared" si="132"/>
        <v>0</v>
      </c>
      <c r="H129" s="6">
        <f t="shared" si="137"/>
        <v>0.05</v>
      </c>
      <c r="I129" s="26">
        <f t="shared" si="138"/>
        <v>-0.14437095526227425</v>
      </c>
      <c r="J129" s="30">
        <f t="shared" si="139"/>
        <v>0.296330048929624</v>
      </c>
      <c r="K129" s="27">
        <f t="shared" si="140"/>
        <v>490000000</v>
      </c>
      <c r="L129" s="28">
        <f t="shared" si="141"/>
        <v>0</v>
      </c>
      <c r="M129" s="28">
        <f t="shared" si="142"/>
        <v>15000000</v>
      </c>
      <c r="N129" s="28">
        <f t="shared" si="143"/>
        <v>525000</v>
      </c>
      <c r="O129" s="28">
        <f t="shared" si="144"/>
        <v>15000000</v>
      </c>
      <c r="P129" s="28">
        <f t="shared" si="145"/>
        <v>600000</v>
      </c>
      <c r="Q129" s="28">
        <f t="shared" si="146"/>
        <v>40000000</v>
      </c>
      <c r="R129" s="28">
        <f t="shared" si="147"/>
        <v>1800000</v>
      </c>
      <c r="S129" s="28">
        <f t="shared" si="148"/>
        <v>11217919.908100843</v>
      </c>
      <c r="T129" s="28">
        <f t="shared" si="149"/>
        <v>560895.9954050422</v>
      </c>
      <c r="U129" s="28">
        <f t="shared" si="150"/>
        <v>0</v>
      </c>
      <c r="V129" s="28">
        <f t="shared" si="151"/>
        <v>0</v>
      </c>
      <c r="W129" s="4">
        <f t="shared" si="152"/>
        <v>571217919.9081008</v>
      </c>
      <c r="X129" s="24">
        <f t="shared" si="153"/>
        <v>3485895.995405042</v>
      </c>
      <c r="Y129" s="27">
        <f t="shared" si="154"/>
        <v>0</v>
      </c>
      <c r="Z129" s="28">
        <f t="shared" si="155"/>
        <v>0</v>
      </c>
      <c r="AA129" s="28">
        <f t="shared" si="156"/>
        <v>0</v>
      </c>
      <c r="AB129" s="28">
        <f t="shared" si="157"/>
        <v>0</v>
      </c>
      <c r="AC129" s="28">
        <f t="shared" si="158"/>
        <v>0</v>
      </c>
      <c r="AD129" s="28">
        <f t="shared" si="159"/>
        <v>0</v>
      </c>
      <c r="AE129" s="28">
        <f t="shared" si="160"/>
        <v>0</v>
      </c>
      <c r="AF129" s="28">
        <f t="shared" si="161"/>
        <v>0</v>
      </c>
      <c r="AG129" s="28">
        <f t="shared" si="162"/>
        <v>0</v>
      </c>
      <c r="AH129" s="28">
        <f t="shared" si="163"/>
        <v>0</v>
      </c>
      <c r="AI129" s="28">
        <f t="shared" si="164"/>
        <v>0</v>
      </c>
      <c r="AJ129" s="28">
        <f t="shared" si="165"/>
        <v>0</v>
      </c>
      <c r="AK129" s="28">
        <f t="shared" si="166"/>
        <v>28782080.091899157</v>
      </c>
      <c r="AL129" s="28">
        <f t="shared" si="167"/>
        <v>1439104.004594958</v>
      </c>
      <c r="AM129" s="28">
        <f t="shared" si="168"/>
        <v>1597661.2666335134</v>
      </c>
      <c r="AN129" s="28">
        <f t="shared" si="169"/>
        <v>0</v>
      </c>
      <c r="AO129" s="28">
        <f t="shared" si="170"/>
        <v>0</v>
      </c>
      <c r="AP129" s="28">
        <f t="shared" si="171"/>
        <v>0</v>
      </c>
      <c r="AQ129" s="4">
        <f t="shared" si="172"/>
        <v>28782080.091899157</v>
      </c>
      <c r="AR129" s="24">
        <f t="shared" si="173"/>
        <v>1439104.004594958</v>
      </c>
      <c r="AS129" s="24">
        <f t="shared" si="174"/>
        <v>1597661.2666335134</v>
      </c>
    </row>
    <row r="130" spans="2:45" ht="12.75">
      <c r="B130" s="56">
        <f t="shared" si="135"/>
        <v>601</v>
      </c>
      <c r="C130" s="23">
        <f t="shared" si="175"/>
        <v>601000000</v>
      </c>
      <c r="D130" s="24">
        <f t="shared" si="133"/>
        <v>-1933173.45331948</v>
      </c>
      <c r="E130" s="24">
        <f t="shared" si="134"/>
        <v>4975000</v>
      </c>
      <c r="F130" s="25">
        <f t="shared" si="136"/>
        <v>572169949.7746143</v>
      </c>
      <c r="G130" s="83">
        <f t="shared" si="132"/>
        <v>0</v>
      </c>
      <c r="H130" s="6">
        <f t="shared" si="137"/>
        <v>0.05</v>
      </c>
      <c r="I130" s="26">
        <f t="shared" si="138"/>
        <v>-0.14437095526227425</v>
      </c>
      <c r="J130" s="30">
        <f t="shared" si="139"/>
        <v>0.296330048929624</v>
      </c>
      <c r="K130" s="27">
        <f t="shared" si="140"/>
        <v>490000000</v>
      </c>
      <c r="L130" s="28">
        <f t="shared" si="141"/>
        <v>0</v>
      </c>
      <c r="M130" s="28">
        <f t="shared" si="142"/>
        <v>15000000</v>
      </c>
      <c r="N130" s="28">
        <f t="shared" si="143"/>
        <v>525000</v>
      </c>
      <c r="O130" s="28">
        <f t="shared" si="144"/>
        <v>15000000</v>
      </c>
      <c r="P130" s="28">
        <f t="shared" si="145"/>
        <v>600000</v>
      </c>
      <c r="Q130" s="28">
        <f t="shared" si="146"/>
        <v>40000000</v>
      </c>
      <c r="R130" s="28">
        <f t="shared" si="147"/>
        <v>1800000</v>
      </c>
      <c r="S130" s="28">
        <f t="shared" si="148"/>
        <v>12169949.774614334</v>
      </c>
      <c r="T130" s="28">
        <f t="shared" si="149"/>
        <v>608497.4887307168</v>
      </c>
      <c r="U130" s="28">
        <f t="shared" si="150"/>
        <v>0</v>
      </c>
      <c r="V130" s="28">
        <f t="shared" si="151"/>
        <v>0</v>
      </c>
      <c r="W130" s="4">
        <f t="shared" si="152"/>
        <v>572169949.7746143</v>
      </c>
      <c r="X130" s="24">
        <f t="shared" si="153"/>
        <v>3533497.4887307165</v>
      </c>
      <c r="Y130" s="27">
        <f t="shared" si="154"/>
        <v>0</v>
      </c>
      <c r="Z130" s="28">
        <f t="shared" si="155"/>
        <v>0</v>
      </c>
      <c r="AA130" s="28">
        <f t="shared" si="156"/>
        <v>0</v>
      </c>
      <c r="AB130" s="28">
        <f t="shared" si="157"/>
        <v>0</v>
      </c>
      <c r="AC130" s="28">
        <f t="shared" si="158"/>
        <v>0</v>
      </c>
      <c r="AD130" s="28">
        <f t="shared" si="159"/>
        <v>0</v>
      </c>
      <c r="AE130" s="28">
        <f t="shared" si="160"/>
        <v>0</v>
      </c>
      <c r="AF130" s="28">
        <f t="shared" si="161"/>
        <v>0</v>
      </c>
      <c r="AG130" s="28">
        <f t="shared" si="162"/>
        <v>0</v>
      </c>
      <c r="AH130" s="28">
        <f t="shared" si="163"/>
        <v>0</v>
      </c>
      <c r="AI130" s="28">
        <f t="shared" si="164"/>
        <v>0</v>
      </c>
      <c r="AJ130" s="28">
        <f t="shared" si="165"/>
        <v>0</v>
      </c>
      <c r="AK130" s="28">
        <f t="shared" si="166"/>
        <v>28830050.225385666</v>
      </c>
      <c r="AL130" s="28">
        <f t="shared" si="167"/>
        <v>1441502.5112692835</v>
      </c>
      <c r="AM130" s="28">
        <f t="shared" si="168"/>
        <v>1600324.0354112366</v>
      </c>
      <c r="AN130" s="28">
        <f t="shared" si="169"/>
        <v>0</v>
      </c>
      <c r="AO130" s="28">
        <f t="shared" si="170"/>
        <v>0</v>
      </c>
      <c r="AP130" s="28">
        <f t="shared" si="171"/>
        <v>0</v>
      </c>
      <c r="AQ130" s="4">
        <f t="shared" si="172"/>
        <v>28830050.225385666</v>
      </c>
      <c r="AR130" s="24">
        <f t="shared" si="173"/>
        <v>1441502.5112692835</v>
      </c>
      <c r="AS130" s="24">
        <f t="shared" si="174"/>
        <v>1600324.0354112366</v>
      </c>
    </row>
    <row r="131" spans="2:45" ht="12.75">
      <c r="B131" s="56">
        <f t="shared" si="135"/>
        <v>602</v>
      </c>
      <c r="C131" s="23">
        <f t="shared" si="175"/>
        <v>602000000</v>
      </c>
      <c r="D131" s="24">
        <f t="shared" si="133"/>
        <v>-1978112.177867432</v>
      </c>
      <c r="E131" s="24">
        <f t="shared" si="134"/>
        <v>5025000</v>
      </c>
      <c r="F131" s="25">
        <f t="shared" si="136"/>
        <v>573121979.6411278</v>
      </c>
      <c r="G131" s="83">
        <f t="shared" si="132"/>
        <v>0</v>
      </c>
      <c r="H131" s="6">
        <f t="shared" si="137"/>
        <v>0.05</v>
      </c>
      <c r="I131" s="26">
        <f t="shared" si="138"/>
        <v>-0.14437095526227425</v>
      </c>
      <c r="J131" s="30">
        <f t="shared" si="139"/>
        <v>0.296330048929624</v>
      </c>
      <c r="K131" s="27">
        <f t="shared" si="140"/>
        <v>490000000</v>
      </c>
      <c r="L131" s="28">
        <f t="shared" si="141"/>
        <v>0</v>
      </c>
      <c r="M131" s="28">
        <f t="shared" si="142"/>
        <v>15000000</v>
      </c>
      <c r="N131" s="28">
        <f t="shared" si="143"/>
        <v>525000</v>
      </c>
      <c r="O131" s="28">
        <f t="shared" si="144"/>
        <v>15000000</v>
      </c>
      <c r="P131" s="28">
        <f t="shared" si="145"/>
        <v>600000</v>
      </c>
      <c r="Q131" s="28">
        <f t="shared" si="146"/>
        <v>40000000</v>
      </c>
      <c r="R131" s="28">
        <f t="shared" si="147"/>
        <v>1800000</v>
      </c>
      <c r="S131" s="28">
        <f t="shared" si="148"/>
        <v>13121979.641127825</v>
      </c>
      <c r="T131" s="28">
        <f t="shared" si="149"/>
        <v>656098.9820563913</v>
      </c>
      <c r="U131" s="28">
        <f t="shared" si="150"/>
        <v>0</v>
      </c>
      <c r="V131" s="28">
        <f t="shared" si="151"/>
        <v>0</v>
      </c>
      <c r="W131" s="4">
        <f t="shared" si="152"/>
        <v>573121979.6411278</v>
      </c>
      <c r="X131" s="24">
        <f t="shared" si="153"/>
        <v>3581098.9820563914</v>
      </c>
      <c r="Y131" s="27">
        <f t="shared" si="154"/>
        <v>0</v>
      </c>
      <c r="Z131" s="28">
        <f t="shared" si="155"/>
        <v>0</v>
      </c>
      <c r="AA131" s="28">
        <f t="shared" si="156"/>
        <v>0</v>
      </c>
      <c r="AB131" s="28">
        <f t="shared" si="157"/>
        <v>0</v>
      </c>
      <c r="AC131" s="28">
        <f t="shared" si="158"/>
        <v>0</v>
      </c>
      <c r="AD131" s="28">
        <f t="shared" si="159"/>
        <v>0</v>
      </c>
      <c r="AE131" s="28">
        <f t="shared" si="160"/>
        <v>0</v>
      </c>
      <c r="AF131" s="28">
        <f t="shared" si="161"/>
        <v>0</v>
      </c>
      <c r="AG131" s="28">
        <f t="shared" si="162"/>
        <v>0</v>
      </c>
      <c r="AH131" s="28">
        <f t="shared" si="163"/>
        <v>0</v>
      </c>
      <c r="AI131" s="28">
        <f t="shared" si="164"/>
        <v>0</v>
      </c>
      <c r="AJ131" s="28">
        <f t="shared" si="165"/>
        <v>0</v>
      </c>
      <c r="AK131" s="28">
        <f t="shared" si="166"/>
        <v>28878020.358872175</v>
      </c>
      <c r="AL131" s="28">
        <f t="shared" si="167"/>
        <v>1443901.0179436088</v>
      </c>
      <c r="AM131" s="28">
        <f t="shared" si="168"/>
        <v>1602986.8041889595</v>
      </c>
      <c r="AN131" s="28">
        <f t="shared" si="169"/>
        <v>0</v>
      </c>
      <c r="AO131" s="28">
        <f t="shared" si="170"/>
        <v>0</v>
      </c>
      <c r="AP131" s="28">
        <f t="shared" si="171"/>
        <v>0</v>
      </c>
      <c r="AQ131" s="4">
        <f t="shared" si="172"/>
        <v>28878020.358872175</v>
      </c>
      <c r="AR131" s="24">
        <f t="shared" si="173"/>
        <v>1443901.0179436088</v>
      </c>
      <c r="AS131" s="24">
        <f t="shared" si="174"/>
        <v>1602986.8041889595</v>
      </c>
    </row>
    <row r="132" spans="2:45" ht="12.75">
      <c r="B132" s="56">
        <f t="shared" si="135"/>
        <v>603</v>
      </c>
      <c r="C132" s="23">
        <f t="shared" si="175"/>
        <v>603000000</v>
      </c>
      <c r="D132" s="24">
        <f t="shared" si="133"/>
        <v>-2023050.9024153831</v>
      </c>
      <c r="E132" s="24">
        <f t="shared" si="134"/>
        <v>5075000</v>
      </c>
      <c r="F132" s="25">
        <f t="shared" si="136"/>
        <v>574074009.5076413</v>
      </c>
      <c r="G132" s="83">
        <f t="shared" si="132"/>
        <v>0</v>
      </c>
      <c r="H132" s="6">
        <f t="shared" si="137"/>
        <v>0.05</v>
      </c>
      <c r="I132" s="26">
        <f t="shared" si="138"/>
        <v>-0.14437095526227425</v>
      </c>
      <c r="J132" s="30">
        <f t="shared" si="139"/>
        <v>0.296330048929624</v>
      </c>
      <c r="K132" s="27">
        <f t="shared" si="140"/>
        <v>490000000</v>
      </c>
      <c r="L132" s="28">
        <f t="shared" si="141"/>
        <v>0</v>
      </c>
      <c r="M132" s="28">
        <f t="shared" si="142"/>
        <v>15000000</v>
      </c>
      <c r="N132" s="28">
        <f t="shared" si="143"/>
        <v>525000</v>
      </c>
      <c r="O132" s="28">
        <f t="shared" si="144"/>
        <v>15000000</v>
      </c>
      <c r="P132" s="28">
        <f t="shared" si="145"/>
        <v>600000</v>
      </c>
      <c r="Q132" s="28">
        <f t="shared" si="146"/>
        <v>40000000</v>
      </c>
      <c r="R132" s="28">
        <f t="shared" si="147"/>
        <v>1800000</v>
      </c>
      <c r="S132" s="28">
        <f t="shared" si="148"/>
        <v>14074009.507641315</v>
      </c>
      <c r="T132" s="28">
        <f t="shared" si="149"/>
        <v>703700.4753820659</v>
      </c>
      <c r="U132" s="28">
        <f t="shared" si="150"/>
        <v>0</v>
      </c>
      <c r="V132" s="28">
        <f t="shared" si="151"/>
        <v>0</v>
      </c>
      <c r="W132" s="4">
        <f t="shared" si="152"/>
        <v>574074009.5076413</v>
      </c>
      <c r="X132" s="24">
        <f t="shared" si="153"/>
        <v>3628700.475382066</v>
      </c>
      <c r="Y132" s="27">
        <f t="shared" si="154"/>
        <v>0</v>
      </c>
      <c r="Z132" s="28">
        <f t="shared" si="155"/>
        <v>0</v>
      </c>
      <c r="AA132" s="28">
        <f t="shared" si="156"/>
        <v>0</v>
      </c>
      <c r="AB132" s="28">
        <f t="shared" si="157"/>
        <v>0</v>
      </c>
      <c r="AC132" s="28">
        <f t="shared" si="158"/>
        <v>0</v>
      </c>
      <c r="AD132" s="28">
        <f t="shared" si="159"/>
        <v>0</v>
      </c>
      <c r="AE132" s="28">
        <f t="shared" si="160"/>
        <v>0</v>
      </c>
      <c r="AF132" s="28">
        <f t="shared" si="161"/>
        <v>0</v>
      </c>
      <c r="AG132" s="28">
        <f t="shared" si="162"/>
        <v>0</v>
      </c>
      <c r="AH132" s="28">
        <f t="shared" si="163"/>
        <v>0</v>
      </c>
      <c r="AI132" s="28">
        <f t="shared" si="164"/>
        <v>0</v>
      </c>
      <c r="AJ132" s="28">
        <f t="shared" si="165"/>
        <v>0</v>
      </c>
      <c r="AK132" s="28">
        <f t="shared" si="166"/>
        <v>28925990.492358685</v>
      </c>
      <c r="AL132" s="28">
        <f t="shared" si="167"/>
        <v>1446299.5246179344</v>
      </c>
      <c r="AM132" s="28">
        <f t="shared" si="168"/>
        <v>1605649.5729666827</v>
      </c>
      <c r="AN132" s="28">
        <f t="shared" si="169"/>
        <v>0</v>
      </c>
      <c r="AO132" s="28">
        <f t="shared" si="170"/>
        <v>0</v>
      </c>
      <c r="AP132" s="28">
        <f t="shared" si="171"/>
        <v>0</v>
      </c>
      <c r="AQ132" s="4">
        <f t="shared" si="172"/>
        <v>28925990.492358685</v>
      </c>
      <c r="AR132" s="24">
        <f t="shared" si="173"/>
        <v>1446299.5246179344</v>
      </c>
      <c r="AS132" s="24">
        <f t="shared" si="174"/>
        <v>1605649.5729666827</v>
      </c>
    </row>
    <row r="133" spans="2:45" ht="12.75">
      <c r="B133" s="56">
        <f t="shared" si="135"/>
        <v>604</v>
      </c>
      <c r="C133" s="23">
        <f t="shared" si="175"/>
        <v>604000000</v>
      </c>
      <c r="D133" s="24">
        <f t="shared" si="133"/>
        <v>-2067989.6269633344</v>
      </c>
      <c r="E133" s="24">
        <f t="shared" si="134"/>
        <v>5125000</v>
      </c>
      <c r="F133" s="25">
        <f t="shared" si="136"/>
        <v>575026039.3741548</v>
      </c>
      <c r="G133" s="83">
        <f t="shared" si="132"/>
        <v>0</v>
      </c>
      <c r="H133" s="6">
        <f t="shared" si="137"/>
        <v>0.05</v>
      </c>
      <c r="I133" s="26">
        <f t="shared" si="138"/>
        <v>-0.14437095526227425</v>
      </c>
      <c r="J133" s="30">
        <f t="shared" si="139"/>
        <v>0.296330048929624</v>
      </c>
      <c r="K133" s="27">
        <f t="shared" si="140"/>
        <v>490000000</v>
      </c>
      <c r="L133" s="28">
        <f t="shared" si="141"/>
        <v>0</v>
      </c>
      <c r="M133" s="28">
        <f t="shared" si="142"/>
        <v>15000000</v>
      </c>
      <c r="N133" s="28">
        <f t="shared" si="143"/>
        <v>525000</v>
      </c>
      <c r="O133" s="28">
        <f t="shared" si="144"/>
        <v>15000000</v>
      </c>
      <c r="P133" s="28">
        <f t="shared" si="145"/>
        <v>600000</v>
      </c>
      <c r="Q133" s="28">
        <f t="shared" si="146"/>
        <v>40000000</v>
      </c>
      <c r="R133" s="28">
        <f t="shared" si="147"/>
        <v>1800000</v>
      </c>
      <c r="S133" s="28">
        <f t="shared" si="148"/>
        <v>15026039.374154806</v>
      </c>
      <c r="T133" s="28">
        <f t="shared" si="149"/>
        <v>751301.9687077403</v>
      </c>
      <c r="U133" s="28">
        <f t="shared" si="150"/>
        <v>0</v>
      </c>
      <c r="V133" s="28">
        <f t="shared" si="151"/>
        <v>0</v>
      </c>
      <c r="W133" s="4">
        <f t="shared" si="152"/>
        <v>575026039.3741548</v>
      </c>
      <c r="X133" s="24">
        <f t="shared" si="153"/>
        <v>3676301.9687077403</v>
      </c>
      <c r="Y133" s="27">
        <f t="shared" si="154"/>
        <v>0</v>
      </c>
      <c r="Z133" s="28">
        <f t="shared" si="155"/>
        <v>0</v>
      </c>
      <c r="AA133" s="28">
        <f t="shared" si="156"/>
        <v>0</v>
      </c>
      <c r="AB133" s="28">
        <f t="shared" si="157"/>
        <v>0</v>
      </c>
      <c r="AC133" s="28">
        <f t="shared" si="158"/>
        <v>0</v>
      </c>
      <c r="AD133" s="28">
        <f t="shared" si="159"/>
        <v>0</v>
      </c>
      <c r="AE133" s="28">
        <f t="shared" si="160"/>
        <v>0</v>
      </c>
      <c r="AF133" s="28">
        <f t="shared" si="161"/>
        <v>0</v>
      </c>
      <c r="AG133" s="28">
        <f t="shared" si="162"/>
        <v>0</v>
      </c>
      <c r="AH133" s="28">
        <f t="shared" si="163"/>
        <v>0</v>
      </c>
      <c r="AI133" s="28">
        <f t="shared" si="164"/>
        <v>0</v>
      </c>
      <c r="AJ133" s="28">
        <f t="shared" si="165"/>
        <v>0</v>
      </c>
      <c r="AK133" s="28">
        <f t="shared" si="166"/>
        <v>28973960.625845194</v>
      </c>
      <c r="AL133" s="28">
        <f t="shared" si="167"/>
        <v>1448698.0312922597</v>
      </c>
      <c r="AM133" s="28">
        <f t="shared" si="168"/>
        <v>1608312.341744406</v>
      </c>
      <c r="AN133" s="28">
        <f t="shared" si="169"/>
        <v>0</v>
      </c>
      <c r="AO133" s="28">
        <f t="shared" si="170"/>
        <v>0</v>
      </c>
      <c r="AP133" s="28">
        <f t="shared" si="171"/>
        <v>0</v>
      </c>
      <c r="AQ133" s="4">
        <f t="shared" si="172"/>
        <v>28973960.625845194</v>
      </c>
      <c r="AR133" s="24">
        <f t="shared" si="173"/>
        <v>1448698.0312922597</v>
      </c>
      <c r="AS133" s="24">
        <f t="shared" si="174"/>
        <v>1608312.341744406</v>
      </c>
    </row>
    <row r="134" spans="2:45" ht="12.75">
      <c r="B134" s="56">
        <f t="shared" si="135"/>
        <v>605</v>
      </c>
      <c r="C134" s="23">
        <f t="shared" si="175"/>
        <v>605000000</v>
      </c>
      <c r="D134" s="24">
        <f t="shared" si="133"/>
        <v>-2112928.3515112856</v>
      </c>
      <c r="E134" s="24">
        <f t="shared" si="134"/>
        <v>5175000</v>
      </c>
      <c r="F134" s="25">
        <f t="shared" si="136"/>
        <v>575978069.2406683</v>
      </c>
      <c r="G134" s="83">
        <f t="shared" si="132"/>
        <v>0</v>
      </c>
      <c r="H134" s="6">
        <f t="shared" si="137"/>
        <v>0.05</v>
      </c>
      <c r="I134" s="26">
        <f t="shared" si="138"/>
        <v>-0.14437095526227425</v>
      </c>
      <c r="J134" s="30">
        <f t="shared" si="139"/>
        <v>0.296330048929624</v>
      </c>
      <c r="K134" s="27">
        <f t="shared" si="140"/>
        <v>490000000</v>
      </c>
      <c r="L134" s="28">
        <f t="shared" si="141"/>
        <v>0</v>
      </c>
      <c r="M134" s="28">
        <f t="shared" si="142"/>
        <v>15000000</v>
      </c>
      <c r="N134" s="28">
        <f t="shared" si="143"/>
        <v>525000</v>
      </c>
      <c r="O134" s="28">
        <f t="shared" si="144"/>
        <v>15000000</v>
      </c>
      <c r="P134" s="28">
        <f t="shared" si="145"/>
        <v>600000</v>
      </c>
      <c r="Q134" s="28">
        <f t="shared" si="146"/>
        <v>40000000</v>
      </c>
      <c r="R134" s="28">
        <f t="shared" si="147"/>
        <v>1800000</v>
      </c>
      <c r="S134" s="28">
        <f t="shared" si="148"/>
        <v>15978069.240668297</v>
      </c>
      <c r="T134" s="28">
        <f t="shared" si="149"/>
        <v>798903.4620334149</v>
      </c>
      <c r="U134" s="28">
        <f t="shared" si="150"/>
        <v>0</v>
      </c>
      <c r="V134" s="28">
        <f t="shared" si="151"/>
        <v>0</v>
      </c>
      <c r="W134" s="4">
        <f t="shared" si="152"/>
        <v>575978069.2406683</v>
      </c>
      <c r="X134" s="24">
        <f t="shared" si="153"/>
        <v>3723903.4620334147</v>
      </c>
      <c r="Y134" s="27">
        <f t="shared" si="154"/>
        <v>0</v>
      </c>
      <c r="Z134" s="28">
        <f t="shared" si="155"/>
        <v>0</v>
      </c>
      <c r="AA134" s="28">
        <f t="shared" si="156"/>
        <v>0</v>
      </c>
      <c r="AB134" s="28">
        <f t="shared" si="157"/>
        <v>0</v>
      </c>
      <c r="AC134" s="28">
        <f t="shared" si="158"/>
        <v>0</v>
      </c>
      <c r="AD134" s="28">
        <f t="shared" si="159"/>
        <v>0</v>
      </c>
      <c r="AE134" s="28">
        <f t="shared" si="160"/>
        <v>0</v>
      </c>
      <c r="AF134" s="28">
        <f t="shared" si="161"/>
        <v>0</v>
      </c>
      <c r="AG134" s="28">
        <f t="shared" si="162"/>
        <v>0</v>
      </c>
      <c r="AH134" s="28">
        <f t="shared" si="163"/>
        <v>0</v>
      </c>
      <c r="AI134" s="28">
        <f t="shared" si="164"/>
        <v>0</v>
      </c>
      <c r="AJ134" s="28">
        <f t="shared" si="165"/>
        <v>0</v>
      </c>
      <c r="AK134" s="28">
        <f t="shared" si="166"/>
        <v>29021930.759331703</v>
      </c>
      <c r="AL134" s="28">
        <f t="shared" si="167"/>
        <v>1451096.5379665853</v>
      </c>
      <c r="AM134" s="28">
        <f t="shared" si="168"/>
        <v>1610975.1105221289</v>
      </c>
      <c r="AN134" s="28">
        <f t="shared" si="169"/>
        <v>0</v>
      </c>
      <c r="AO134" s="28">
        <f t="shared" si="170"/>
        <v>0</v>
      </c>
      <c r="AP134" s="28">
        <f t="shared" si="171"/>
        <v>0</v>
      </c>
      <c r="AQ134" s="4">
        <f t="shared" si="172"/>
        <v>29021930.759331703</v>
      </c>
      <c r="AR134" s="24">
        <f t="shared" si="173"/>
        <v>1451096.5379665853</v>
      </c>
      <c r="AS134" s="24">
        <f t="shared" si="174"/>
        <v>1610975.1105221289</v>
      </c>
    </row>
    <row r="135" spans="2:45" ht="12.75">
      <c r="B135" s="56">
        <f t="shared" si="135"/>
        <v>606</v>
      </c>
      <c r="C135" s="23">
        <f t="shared" si="175"/>
        <v>606000000</v>
      </c>
      <c r="D135" s="24">
        <f t="shared" si="133"/>
        <v>-2157867.0760592497</v>
      </c>
      <c r="E135" s="24">
        <f t="shared" si="134"/>
        <v>5225000</v>
      </c>
      <c r="F135" s="25">
        <f t="shared" si="136"/>
        <v>576930099.1071819</v>
      </c>
      <c r="G135" s="83">
        <f t="shared" si="132"/>
        <v>0</v>
      </c>
      <c r="H135" s="6">
        <f t="shared" si="137"/>
        <v>0.05</v>
      </c>
      <c r="I135" s="26">
        <f t="shared" si="138"/>
        <v>-0.14437095526227425</v>
      </c>
      <c r="J135" s="30">
        <f t="shared" si="139"/>
        <v>0.296330048929624</v>
      </c>
      <c r="K135" s="27">
        <f t="shared" si="140"/>
        <v>490000000</v>
      </c>
      <c r="L135" s="28">
        <f t="shared" si="141"/>
        <v>0</v>
      </c>
      <c r="M135" s="28">
        <f t="shared" si="142"/>
        <v>15000000</v>
      </c>
      <c r="N135" s="28">
        <f t="shared" si="143"/>
        <v>525000</v>
      </c>
      <c r="O135" s="28">
        <f t="shared" si="144"/>
        <v>15000000</v>
      </c>
      <c r="P135" s="28">
        <f t="shared" si="145"/>
        <v>600000</v>
      </c>
      <c r="Q135" s="28">
        <f t="shared" si="146"/>
        <v>40000000</v>
      </c>
      <c r="R135" s="28">
        <f t="shared" si="147"/>
        <v>1800000</v>
      </c>
      <c r="S135" s="28">
        <f t="shared" si="148"/>
        <v>16930099.107181907</v>
      </c>
      <c r="T135" s="28">
        <f t="shared" si="149"/>
        <v>846504.9553590954</v>
      </c>
      <c r="U135" s="28">
        <f t="shared" si="150"/>
        <v>0</v>
      </c>
      <c r="V135" s="28">
        <f t="shared" si="151"/>
        <v>0</v>
      </c>
      <c r="W135" s="4">
        <f t="shared" si="152"/>
        <v>576930099.1071819</v>
      </c>
      <c r="X135" s="24">
        <f t="shared" si="153"/>
        <v>3771504.9553590952</v>
      </c>
      <c r="Y135" s="27">
        <f t="shared" si="154"/>
        <v>0</v>
      </c>
      <c r="Z135" s="28">
        <f t="shared" si="155"/>
        <v>0</v>
      </c>
      <c r="AA135" s="28">
        <f t="shared" si="156"/>
        <v>0</v>
      </c>
      <c r="AB135" s="28">
        <f t="shared" si="157"/>
        <v>0</v>
      </c>
      <c r="AC135" s="28">
        <f t="shared" si="158"/>
        <v>0</v>
      </c>
      <c r="AD135" s="28">
        <f t="shared" si="159"/>
        <v>0</v>
      </c>
      <c r="AE135" s="28">
        <f t="shared" si="160"/>
        <v>0</v>
      </c>
      <c r="AF135" s="28">
        <f t="shared" si="161"/>
        <v>0</v>
      </c>
      <c r="AG135" s="28">
        <f t="shared" si="162"/>
        <v>0</v>
      </c>
      <c r="AH135" s="28">
        <f t="shared" si="163"/>
        <v>0</v>
      </c>
      <c r="AI135" s="28">
        <f t="shared" si="164"/>
        <v>0</v>
      </c>
      <c r="AJ135" s="28">
        <f t="shared" si="165"/>
        <v>0</v>
      </c>
      <c r="AK135" s="28">
        <f t="shared" si="166"/>
        <v>29069900.892818093</v>
      </c>
      <c r="AL135" s="28">
        <f t="shared" si="167"/>
        <v>1453495.0446409048</v>
      </c>
      <c r="AM135" s="28">
        <f t="shared" si="168"/>
        <v>1613637.8792998455</v>
      </c>
      <c r="AN135" s="28">
        <f t="shared" si="169"/>
        <v>0</v>
      </c>
      <c r="AO135" s="28">
        <f t="shared" si="170"/>
        <v>0</v>
      </c>
      <c r="AP135" s="28">
        <f t="shared" si="171"/>
        <v>0</v>
      </c>
      <c r="AQ135" s="4">
        <f t="shared" si="172"/>
        <v>29069900.892818093</v>
      </c>
      <c r="AR135" s="24">
        <f t="shared" si="173"/>
        <v>1453495.0446409048</v>
      </c>
      <c r="AS135" s="24">
        <f t="shared" si="174"/>
        <v>1613637.8792998455</v>
      </c>
    </row>
    <row r="136" spans="2:45" ht="12.75">
      <c r="B136" s="56">
        <f t="shared" si="135"/>
        <v>607</v>
      </c>
      <c r="C136" s="23">
        <f t="shared" si="175"/>
        <v>607000000</v>
      </c>
      <c r="D136" s="24">
        <f t="shared" si="133"/>
        <v>-2202805.800607201</v>
      </c>
      <c r="E136" s="24">
        <f t="shared" si="134"/>
        <v>5275000</v>
      </c>
      <c r="F136" s="25">
        <f t="shared" si="136"/>
        <v>577882128.9736954</v>
      </c>
      <c r="G136" s="83">
        <f t="shared" si="132"/>
        <v>0</v>
      </c>
      <c r="H136" s="6">
        <f t="shared" si="137"/>
        <v>0.05</v>
      </c>
      <c r="I136" s="26">
        <f t="shared" si="138"/>
        <v>-0.14437095526227425</v>
      </c>
      <c r="J136" s="30">
        <f t="shared" si="139"/>
        <v>0.296330048929624</v>
      </c>
      <c r="K136" s="27">
        <f t="shared" si="140"/>
        <v>490000000</v>
      </c>
      <c r="L136" s="28">
        <f t="shared" si="141"/>
        <v>0</v>
      </c>
      <c r="M136" s="28">
        <f t="shared" si="142"/>
        <v>15000000</v>
      </c>
      <c r="N136" s="28">
        <f t="shared" si="143"/>
        <v>525000</v>
      </c>
      <c r="O136" s="28">
        <f t="shared" si="144"/>
        <v>15000000</v>
      </c>
      <c r="P136" s="28">
        <f t="shared" si="145"/>
        <v>600000</v>
      </c>
      <c r="Q136" s="28">
        <f t="shared" si="146"/>
        <v>40000000</v>
      </c>
      <c r="R136" s="28">
        <f t="shared" si="147"/>
        <v>1800000</v>
      </c>
      <c r="S136" s="28">
        <f t="shared" si="148"/>
        <v>17882128.973695397</v>
      </c>
      <c r="T136" s="28">
        <f t="shared" si="149"/>
        <v>894106.4486847699</v>
      </c>
      <c r="U136" s="28">
        <f t="shared" si="150"/>
        <v>0</v>
      </c>
      <c r="V136" s="28">
        <f t="shared" si="151"/>
        <v>0</v>
      </c>
      <c r="W136" s="4">
        <f t="shared" si="152"/>
        <v>577882128.9736954</v>
      </c>
      <c r="X136" s="24">
        <f t="shared" si="153"/>
        <v>3819106.4486847697</v>
      </c>
      <c r="Y136" s="27">
        <f t="shared" si="154"/>
        <v>0</v>
      </c>
      <c r="Z136" s="28">
        <f t="shared" si="155"/>
        <v>0</v>
      </c>
      <c r="AA136" s="28">
        <f t="shared" si="156"/>
        <v>0</v>
      </c>
      <c r="AB136" s="28">
        <f t="shared" si="157"/>
        <v>0</v>
      </c>
      <c r="AC136" s="28">
        <f t="shared" si="158"/>
        <v>0</v>
      </c>
      <c r="AD136" s="28">
        <f t="shared" si="159"/>
        <v>0</v>
      </c>
      <c r="AE136" s="28">
        <f t="shared" si="160"/>
        <v>0</v>
      </c>
      <c r="AF136" s="28">
        <f t="shared" si="161"/>
        <v>0</v>
      </c>
      <c r="AG136" s="28">
        <f t="shared" si="162"/>
        <v>0</v>
      </c>
      <c r="AH136" s="28">
        <f t="shared" si="163"/>
        <v>0</v>
      </c>
      <c r="AI136" s="28">
        <f t="shared" si="164"/>
        <v>0</v>
      </c>
      <c r="AJ136" s="28">
        <f t="shared" si="165"/>
        <v>0</v>
      </c>
      <c r="AK136" s="28">
        <f t="shared" si="166"/>
        <v>29117871.026304603</v>
      </c>
      <c r="AL136" s="28">
        <f t="shared" si="167"/>
        <v>1455893.5513152303</v>
      </c>
      <c r="AM136" s="28">
        <f t="shared" si="168"/>
        <v>1616300.6480775685</v>
      </c>
      <c r="AN136" s="28">
        <f t="shared" si="169"/>
        <v>0</v>
      </c>
      <c r="AO136" s="28">
        <f t="shared" si="170"/>
        <v>0</v>
      </c>
      <c r="AP136" s="28">
        <f t="shared" si="171"/>
        <v>0</v>
      </c>
      <c r="AQ136" s="4">
        <f t="shared" si="172"/>
        <v>29117871.026304603</v>
      </c>
      <c r="AR136" s="24">
        <f t="shared" si="173"/>
        <v>1455893.5513152303</v>
      </c>
      <c r="AS136" s="24">
        <f t="shared" si="174"/>
        <v>1616300.6480775685</v>
      </c>
    </row>
    <row r="137" spans="2:45" ht="12.75">
      <c r="B137" s="56">
        <f t="shared" si="135"/>
        <v>608</v>
      </c>
      <c r="C137" s="23">
        <f t="shared" si="175"/>
        <v>608000000</v>
      </c>
      <c r="D137" s="24">
        <f t="shared" si="133"/>
        <v>-2247744.525155153</v>
      </c>
      <c r="E137" s="24">
        <f t="shared" si="134"/>
        <v>5325000</v>
      </c>
      <c r="F137" s="25">
        <f t="shared" si="136"/>
        <v>578834158.8402089</v>
      </c>
      <c r="G137" s="83">
        <f t="shared" si="132"/>
        <v>0</v>
      </c>
      <c r="H137" s="6">
        <f t="shared" si="137"/>
        <v>0.05</v>
      </c>
      <c r="I137" s="26">
        <f t="shared" si="138"/>
        <v>-0.14437095526227425</v>
      </c>
      <c r="J137" s="30">
        <f t="shared" si="139"/>
        <v>0.296330048929624</v>
      </c>
      <c r="K137" s="27">
        <f t="shared" si="140"/>
        <v>490000000</v>
      </c>
      <c r="L137" s="28">
        <f t="shared" si="141"/>
        <v>0</v>
      </c>
      <c r="M137" s="28">
        <f t="shared" si="142"/>
        <v>15000000</v>
      </c>
      <c r="N137" s="28">
        <f t="shared" si="143"/>
        <v>525000</v>
      </c>
      <c r="O137" s="28">
        <f t="shared" si="144"/>
        <v>15000000</v>
      </c>
      <c r="P137" s="28">
        <f t="shared" si="145"/>
        <v>600000</v>
      </c>
      <c r="Q137" s="28">
        <f t="shared" si="146"/>
        <v>40000000</v>
      </c>
      <c r="R137" s="28">
        <f t="shared" si="147"/>
        <v>1800000</v>
      </c>
      <c r="S137" s="28">
        <f t="shared" si="148"/>
        <v>18834158.840208888</v>
      </c>
      <c r="T137" s="28">
        <f t="shared" si="149"/>
        <v>941707.9420104445</v>
      </c>
      <c r="U137" s="28">
        <f t="shared" si="150"/>
        <v>0</v>
      </c>
      <c r="V137" s="28">
        <f t="shared" si="151"/>
        <v>0</v>
      </c>
      <c r="W137" s="4">
        <f t="shared" si="152"/>
        <v>578834158.8402089</v>
      </c>
      <c r="X137" s="24">
        <f t="shared" si="153"/>
        <v>3866707.9420104446</v>
      </c>
      <c r="Y137" s="27">
        <f t="shared" si="154"/>
        <v>0</v>
      </c>
      <c r="Z137" s="28">
        <f t="shared" si="155"/>
        <v>0</v>
      </c>
      <c r="AA137" s="28">
        <f t="shared" si="156"/>
        <v>0</v>
      </c>
      <c r="AB137" s="28">
        <f t="shared" si="157"/>
        <v>0</v>
      </c>
      <c r="AC137" s="28">
        <f t="shared" si="158"/>
        <v>0</v>
      </c>
      <c r="AD137" s="28">
        <f t="shared" si="159"/>
        <v>0</v>
      </c>
      <c r="AE137" s="28">
        <f t="shared" si="160"/>
        <v>0</v>
      </c>
      <c r="AF137" s="28">
        <f t="shared" si="161"/>
        <v>0</v>
      </c>
      <c r="AG137" s="28">
        <f t="shared" si="162"/>
        <v>0</v>
      </c>
      <c r="AH137" s="28">
        <f t="shared" si="163"/>
        <v>0</v>
      </c>
      <c r="AI137" s="28">
        <f t="shared" si="164"/>
        <v>0</v>
      </c>
      <c r="AJ137" s="28">
        <f t="shared" si="165"/>
        <v>0</v>
      </c>
      <c r="AK137" s="28">
        <f t="shared" si="166"/>
        <v>29165841.159791112</v>
      </c>
      <c r="AL137" s="28">
        <f t="shared" si="167"/>
        <v>1458292.0579895556</v>
      </c>
      <c r="AM137" s="28">
        <f t="shared" si="168"/>
        <v>1618963.4168552917</v>
      </c>
      <c r="AN137" s="28">
        <f t="shared" si="169"/>
        <v>0</v>
      </c>
      <c r="AO137" s="28">
        <f t="shared" si="170"/>
        <v>0</v>
      </c>
      <c r="AP137" s="28">
        <f t="shared" si="171"/>
        <v>0</v>
      </c>
      <c r="AQ137" s="4">
        <f t="shared" si="172"/>
        <v>29165841.159791112</v>
      </c>
      <c r="AR137" s="24">
        <f t="shared" si="173"/>
        <v>1458292.0579895556</v>
      </c>
      <c r="AS137" s="24">
        <f t="shared" si="174"/>
        <v>1618963.4168552917</v>
      </c>
    </row>
    <row r="138" spans="2:45" ht="12.75">
      <c r="B138" s="56">
        <f t="shared" si="135"/>
        <v>609</v>
      </c>
      <c r="C138" s="23">
        <f t="shared" si="175"/>
        <v>609000000</v>
      </c>
      <c r="D138" s="24">
        <f t="shared" si="133"/>
        <v>-2292683.249703104</v>
      </c>
      <c r="E138" s="24">
        <f t="shared" si="134"/>
        <v>5375000</v>
      </c>
      <c r="F138" s="25">
        <f t="shared" si="136"/>
        <v>579786188.7067224</v>
      </c>
      <c r="G138" s="83">
        <f t="shared" si="132"/>
        <v>0</v>
      </c>
      <c r="H138" s="6">
        <f t="shared" si="137"/>
        <v>0.05</v>
      </c>
      <c r="I138" s="26">
        <f t="shared" si="138"/>
        <v>-0.14437095526227425</v>
      </c>
      <c r="J138" s="30">
        <f t="shared" si="139"/>
        <v>0.296330048929624</v>
      </c>
      <c r="K138" s="27">
        <f t="shared" si="140"/>
        <v>490000000</v>
      </c>
      <c r="L138" s="28">
        <f t="shared" si="141"/>
        <v>0</v>
      </c>
      <c r="M138" s="28">
        <f t="shared" si="142"/>
        <v>15000000</v>
      </c>
      <c r="N138" s="28">
        <f t="shared" si="143"/>
        <v>525000</v>
      </c>
      <c r="O138" s="28">
        <f t="shared" si="144"/>
        <v>15000000</v>
      </c>
      <c r="P138" s="28">
        <f t="shared" si="145"/>
        <v>600000</v>
      </c>
      <c r="Q138" s="28">
        <f t="shared" si="146"/>
        <v>40000000</v>
      </c>
      <c r="R138" s="28">
        <f t="shared" si="147"/>
        <v>1800000</v>
      </c>
      <c r="S138" s="28">
        <f t="shared" si="148"/>
        <v>19786188.70672238</v>
      </c>
      <c r="T138" s="28">
        <f t="shared" si="149"/>
        <v>989309.435336119</v>
      </c>
      <c r="U138" s="28">
        <f t="shared" si="150"/>
        <v>0</v>
      </c>
      <c r="V138" s="28">
        <f t="shared" si="151"/>
        <v>0</v>
      </c>
      <c r="W138" s="4">
        <f t="shared" si="152"/>
        <v>579786188.7067224</v>
      </c>
      <c r="X138" s="24">
        <f t="shared" si="153"/>
        <v>3914309.435336119</v>
      </c>
      <c r="Y138" s="27">
        <f t="shared" si="154"/>
        <v>0</v>
      </c>
      <c r="Z138" s="28">
        <f t="shared" si="155"/>
        <v>0</v>
      </c>
      <c r="AA138" s="28">
        <f t="shared" si="156"/>
        <v>0</v>
      </c>
      <c r="AB138" s="28">
        <f t="shared" si="157"/>
        <v>0</v>
      </c>
      <c r="AC138" s="28">
        <f t="shared" si="158"/>
        <v>0</v>
      </c>
      <c r="AD138" s="28">
        <f t="shared" si="159"/>
        <v>0</v>
      </c>
      <c r="AE138" s="28">
        <f t="shared" si="160"/>
        <v>0</v>
      </c>
      <c r="AF138" s="28">
        <f t="shared" si="161"/>
        <v>0</v>
      </c>
      <c r="AG138" s="28">
        <f t="shared" si="162"/>
        <v>0</v>
      </c>
      <c r="AH138" s="28">
        <f t="shared" si="163"/>
        <v>0</v>
      </c>
      <c r="AI138" s="28">
        <f t="shared" si="164"/>
        <v>0</v>
      </c>
      <c r="AJ138" s="28">
        <f t="shared" si="165"/>
        <v>0</v>
      </c>
      <c r="AK138" s="28">
        <f t="shared" si="166"/>
        <v>29213811.29327762</v>
      </c>
      <c r="AL138" s="28">
        <f t="shared" si="167"/>
        <v>1460690.5646638812</v>
      </c>
      <c r="AM138" s="28">
        <f t="shared" si="168"/>
        <v>1621626.185633015</v>
      </c>
      <c r="AN138" s="28">
        <f t="shared" si="169"/>
        <v>0</v>
      </c>
      <c r="AO138" s="28">
        <f t="shared" si="170"/>
        <v>0</v>
      </c>
      <c r="AP138" s="28">
        <f t="shared" si="171"/>
        <v>0</v>
      </c>
      <c r="AQ138" s="4">
        <f t="shared" si="172"/>
        <v>29213811.29327762</v>
      </c>
      <c r="AR138" s="24">
        <f t="shared" si="173"/>
        <v>1460690.5646638812</v>
      </c>
      <c r="AS138" s="24">
        <f t="shared" si="174"/>
        <v>1621626.185633015</v>
      </c>
    </row>
    <row r="139" spans="2:45" ht="12.75">
      <c r="B139" s="56">
        <f t="shared" si="135"/>
        <v>610</v>
      </c>
      <c r="C139" s="23">
        <f t="shared" si="175"/>
        <v>610000000</v>
      </c>
      <c r="D139" s="24">
        <f t="shared" si="133"/>
        <v>-2337621.9742510556</v>
      </c>
      <c r="E139" s="24">
        <f t="shared" si="134"/>
        <v>5425000</v>
      </c>
      <c r="F139" s="25">
        <f t="shared" si="136"/>
        <v>580738218.5732359</v>
      </c>
      <c r="G139" s="83">
        <f t="shared" si="132"/>
        <v>0</v>
      </c>
      <c r="H139" s="6">
        <f t="shared" si="137"/>
        <v>0.05</v>
      </c>
      <c r="I139" s="26">
        <f t="shared" si="138"/>
        <v>-0.14437095526227425</v>
      </c>
      <c r="J139" s="30">
        <f t="shared" si="139"/>
        <v>0.296330048929624</v>
      </c>
      <c r="K139" s="27">
        <f t="shared" si="140"/>
        <v>490000000</v>
      </c>
      <c r="L139" s="28">
        <f t="shared" si="141"/>
        <v>0</v>
      </c>
      <c r="M139" s="28">
        <f t="shared" si="142"/>
        <v>15000000</v>
      </c>
      <c r="N139" s="28">
        <f t="shared" si="143"/>
        <v>525000</v>
      </c>
      <c r="O139" s="28">
        <f t="shared" si="144"/>
        <v>15000000</v>
      </c>
      <c r="P139" s="28">
        <f t="shared" si="145"/>
        <v>600000</v>
      </c>
      <c r="Q139" s="28">
        <f t="shared" si="146"/>
        <v>40000000</v>
      </c>
      <c r="R139" s="28">
        <f t="shared" si="147"/>
        <v>1800000</v>
      </c>
      <c r="S139" s="28">
        <f t="shared" si="148"/>
        <v>20738218.57323587</v>
      </c>
      <c r="T139" s="28">
        <f t="shared" si="149"/>
        <v>1036910.9286617935</v>
      </c>
      <c r="U139" s="28">
        <f t="shared" si="150"/>
        <v>0</v>
      </c>
      <c r="V139" s="28">
        <f t="shared" si="151"/>
        <v>0</v>
      </c>
      <c r="W139" s="4">
        <f t="shared" si="152"/>
        <v>580738218.5732359</v>
      </c>
      <c r="X139" s="24">
        <f t="shared" si="153"/>
        <v>3961910.9286617935</v>
      </c>
      <c r="Y139" s="27">
        <f t="shared" si="154"/>
        <v>0</v>
      </c>
      <c r="Z139" s="28">
        <f t="shared" si="155"/>
        <v>0</v>
      </c>
      <c r="AA139" s="28">
        <f t="shared" si="156"/>
        <v>0</v>
      </c>
      <c r="AB139" s="28">
        <f t="shared" si="157"/>
        <v>0</v>
      </c>
      <c r="AC139" s="28">
        <f t="shared" si="158"/>
        <v>0</v>
      </c>
      <c r="AD139" s="28">
        <f t="shared" si="159"/>
        <v>0</v>
      </c>
      <c r="AE139" s="28">
        <f t="shared" si="160"/>
        <v>0</v>
      </c>
      <c r="AF139" s="28">
        <f t="shared" si="161"/>
        <v>0</v>
      </c>
      <c r="AG139" s="28">
        <f t="shared" si="162"/>
        <v>0</v>
      </c>
      <c r="AH139" s="28">
        <f t="shared" si="163"/>
        <v>0</v>
      </c>
      <c r="AI139" s="28">
        <f t="shared" si="164"/>
        <v>0</v>
      </c>
      <c r="AJ139" s="28">
        <f t="shared" si="165"/>
        <v>0</v>
      </c>
      <c r="AK139" s="28">
        <f t="shared" si="166"/>
        <v>29261781.42676413</v>
      </c>
      <c r="AL139" s="28">
        <f t="shared" si="167"/>
        <v>1463089.0713382065</v>
      </c>
      <c r="AM139" s="28">
        <f t="shared" si="168"/>
        <v>1624288.9544107378</v>
      </c>
      <c r="AN139" s="28">
        <f t="shared" si="169"/>
        <v>0</v>
      </c>
      <c r="AO139" s="28">
        <f t="shared" si="170"/>
        <v>0</v>
      </c>
      <c r="AP139" s="28">
        <f t="shared" si="171"/>
        <v>0</v>
      </c>
      <c r="AQ139" s="4">
        <f t="shared" si="172"/>
        <v>29261781.42676413</v>
      </c>
      <c r="AR139" s="24">
        <f t="shared" si="173"/>
        <v>1463089.0713382065</v>
      </c>
      <c r="AS139" s="24">
        <f t="shared" si="174"/>
        <v>1624288.9544107378</v>
      </c>
    </row>
    <row r="140" spans="2:45" ht="12.75">
      <c r="B140" s="56">
        <f t="shared" si="135"/>
        <v>611</v>
      </c>
      <c r="C140" s="23">
        <f t="shared" si="175"/>
        <v>611000000</v>
      </c>
      <c r="D140" s="24">
        <f t="shared" si="133"/>
        <v>-2382560.6987990076</v>
      </c>
      <c r="E140" s="24">
        <f t="shared" si="134"/>
        <v>5475000</v>
      </c>
      <c r="F140" s="25">
        <f t="shared" si="136"/>
        <v>581690248.4397494</v>
      </c>
      <c r="G140" s="83">
        <f t="shared" si="132"/>
        <v>0</v>
      </c>
      <c r="H140" s="6">
        <f t="shared" si="137"/>
        <v>0.05</v>
      </c>
      <c r="I140" s="26">
        <f t="shared" si="138"/>
        <v>-0.14437095526227425</v>
      </c>
      <c r="J140" s="30">
        <f t="shared" si="139"/>
        <v>0.296330048929624</v>
      </c>
      <c r="K140" s="27">
        <f t="shared" si="140"/>
        <v>490000000</v>
      </c>
      <c r="L140" s="28">
        <f t="shared" si="141"/>
        <v>0</v>
      </c>
      <c r="M140" s="28">
        <f t="shared" si="142"/>
        <v>15000000</v>
      </c>
      <c r="N140" s="28">
        <f t="shared" si="143"/>
        <v>525000</v>
      </c>
      <c r="O140" s="28">
        <f t="shared" si="144"/>
        <v>15000000</v>
      </c>
      <c r="P140" s="28">
        <f t="shared" si="145"/>
        <v>600000</v>
      </c>
      <c r="Q140" s="28">
        <f t="shared" si="146"/>
        <v>40000000</v>
      </c>
      <c r="R140" s="28">
        <f t="shared" si="147"/>
        <v>1800000</v>
      </c>
      <c r="S140" s="28">
        <f t="shared" si="148"/>
        <v>21690248.43974936</v>
      </c>
      <c r="T140" s="28">
        <f t="shared" si="149"/>
        <v>1084512.4219874681</v>
      </c>
      <c r="U140" s="28">
        <f t="shared" si="150"/>
        <v>0</v>
      </c>
      <c r="V140" s="28">
        <f t="shared" si="151"/>
        <v>0</v>
      </c>
      <c r="W140" s="4">
        <f t="shared" si="152"/>
        <v>581690248.4397494</v>
      </c>
      <c r="X140" s="24">
        <f t="shared" si="153"/>
        <v>4009512.4219874684</v>
      </c>
      <c r="Y140" s="27">
        <f t="shared" si="154"/>
        <v>0</v>
      </c>
      <c r="Z140" s="28">
        <f t="shared" si="155"/>
        <v>0</v>
      </c>
      <c r="AA140" s="28">
        <f t="shared" si="156"/>
        <v>0</v>
      </c>
      <c r="AB140" s="28">
        <f t="shared" si="157"/>
        <v>0</v>
      </c>
      <c r="AC140" s="28">
        <f t="shared" si="158"/>
        <v>0</v>
      </c>
      <c r="AD140" s="28">
        <f t="shared" si="159"/>
        <v>0</v>
      </c>
      <c r="AE140" s="28">
        <f t="shared" si="160"/>
        <v>0</v>
      </c>
      <c r="AF140" s="28">
        <f t="shared" si="161"/>
        <v>0</v>
      </c>
      <c r="AG140" s="28">
        <f t="shared" si="162"/>
        <v>0</v>
      </c>
      <c r="AH140" s="28">
        <f t="shared" si="163"/>
        <v>0</v>
      </c>
      <c r="AI140" s="28">
        <f t="shared" si="164"/>
        <v>0</v>
      </c>
      <c r="AJ140" s="28">
        <f t="shared" si="165"/>
        <v>0</v>
      </c>
      <c r="AK140" s="28">
        <f t="shared" si="166"/>
        <v>29309751.56025064</v>
      </c>
      <c r="AL140" s="28">
        <f t="shared" si="167"/>
        <v>1465487.578012532</v>
      </c>
      <c r="AM140" s="28">
        <f t="shared" si="168"/>
        <v>1626951.723188461</v>
      </c>
      <c r="AN140" s="28">
        <f t="shared" si="169"/>
        <v>0</v>
      </c>
      <c r="AO140" s="28">
        <f t="shared" si="170"/>
        <v>0</v>
      </c>
      <c r="AP140" s="28">
        <f t="shared" si="171"/>
        <v>0</v>
      </c>
      <c r="AQ140" s="4">
        <f t="shared" si="172"/>
        <v>29309751.56025064</v>
      </c>
      <c r="AR140" s="24">
        <f t="shared" si="173"/>
        <v>1465487.578012532</v>
      </c>
      <c r="AS140" s="24">
        <f t="shared" si="174"/>
        <v>1626951.723188461</v>
      </c>
    </row>
    <row r="141" spans="2:45" ht="12.75">
      <c r="B141" s="56">
        <f t="shared" si="135"/>
        <v>612</v>
      </c>
      <c r="C141" s="23">
        <f t="shared" si="175"/>
        <v>612000000</v>
      </c>
      <c r="D141" s="24">
        <f t="shared" si="133"/>
        <v>-2427499.423346958</v>
      </c>
      <c r="E141" s="24">
        <f t="shared" si="134"/>
        <v>5525000</v>
      </c>
      <c r="F141" s="25">
        <f t="shared" si="136"/>
        <v>582642278.3062629</v>
      </c>
      <c r="G141" s="83">
        <f t="shared" si="132"/>
        <v>0</v>
      </c>
      <c r="H141" s="6">
        <f t="shared" si="137"/>
        <v>0.05</v>
      </c>
      <c r="I141" s="26">
        <f t="shared" si="138"/>
        <v>-0.14437095526227425</v>
      </c>
      <c r="J141" s="30">
        <f t="shared" si="139"/>
        <v>0.296330048929624</v>
      </c>
      <c r="K141" s="27">
        <f t="shared" si="140"/>
        <v>490000000</v>
      </c>
      <c r="L141" s="28">
        <f t="shared" si="141"/>
        <v>0</v>
      </c>
      <c r="M141" s="28">
        <f t="shared" si="142"/>
        <v>15000000</v>
      </c>
      <c r="N141" s="28">
        <f t="shared" si="143"/>
        <v>525000</v>
      </c>
      <c r="O141" s="28">
        <f t="shared" si="144"/>
        <v>15000000</v>
      </c>
      <c r="P141" s="28">
        <f t="shared" si="145"/>
        <v>600000</v>
      </c>
      <c r="Q141" s="28">
        <f t="shared" si="146"/>
        <v>40000000</v>
      </c>
      <c r="R141" s="28">
        <f t="shared" si="147"/>
        <v>1800000</v>
      </c>
      <c r="S141" s="28">
        <f t="shared" si="148"/>
        <v>22642278.30626285</v>
      </c>
      <c r="T141" s="28">
        <f t="shared" si="149"/>
        <v>1132113.9153131426</v>
      </c>
      <c r="U141" s="28">
        <f t="shared" si="150"/>
        <v>0</v>
      </c>
      <c r="V141" s="28">
        <f t="shared" si="151"/>
        <v>0</v>
      </c>
      <c r="W141" s="4">
        <f t="shared" si="152"/>
        <v>582642278.3062629</v>
      </c>
      <c r="X141" s="24">
        <f t="shared" si="153"/>
        <v>4057113.9153131424</v>
      </c>
      <c r="Y141" s="27">
        <f t="shared" si="154"/>
        <v>0</v>
      </c>
      <c r="Z141" s="28">
        <f t="shared" si="155"/>
        <v>0</v>
      </c>
      <c r="AA141" s="28">
        <f t="shared" si="156"/>
        <v>0</v>
      </c>
      <c r="AB141" s="28">
        <f t="shared" si="157"/>
        <v>0</v>
      </c>
      <c r="AC141" s="28">
        <f t="shared" si="158"/>
        <v>0</v>
      </c>
      <c r="AD141" s="28">
        <f t="shared" si="159"/>
        <v>0</v>
      </c>
      <c r="AE141" s="28">
        <f t="shared" si="160"/>
        <v>0</v>
      </c>
      <c r="AF141" s="28">
        <f t="shared" si="161"/>
        <v>0</v>
      </c>
      <c r="AG141" s="28">
        <f t="shared" si="162"/>
        <v>0</v>
      </c>
      <c r="AH141" s="28">
        <f t="shared" si="163"/>
        <v>0</v>
      </c>
      <c r="AI141" s="28">
        <f t="shared" si="164"/>
        <v>0</v>
      </c>
      <c r="AJ141" s="28">
        <f t="shared" si="165"/>
        <v>0</v>
      </c>
      <c r="AK141" s="28">
        <f t="shared" si="166"/>
        <v>29357721.69373715</v>
      </c>
      <c r="AL141" s="28">
        <f t="shared" si="167"/>
        <v>1467886.0846868576</v>
      </c>
      <c r="AM141" s="28">
        <f t="shared" si="168"/>
        <v>1629614.4919661842</v>
      </c>
      <c r="AN141" s="28">
        <f t="shared" si="169"/>
        <v>0</v>
      </c>
      <c r="AO141" s="28">
        <f t="shared" si="170"/>
        <v>0</v>
      </c>
      <c r="AP141" s="28">
        <f t="shared" si="171"/>
        <v>0</v>
      </c>
      <c r="AQ141" s="4">
        <f t="shared" si="172"/>
        <v>29357721.69373715</v>
      </c>
      <c r="AR141" s="24">
        <f t="shared" si="173"/>
        <v>1467886.0846868576</v>
      </c>
      <c r="AS141" s="24">
        <f t="shared" si="174"/>
        <v>1629614.4919661842</v>
      </c>
    </row>
    <row r="142" spans="2:45" ht="12.75">
      <c r="B142" s="56">
        <f t="shared" si="135"/>
        <v>613</v>
      </c>
      <c r="C142" s="23">
        <f t="shared" si="175"/>
        <v>613000000</v>
      </c>
      <c r="D142" s="24">
        <f t="shared" si="133"/>
        <v>-2472438.14789491</v>
      </c>
      <c r="E142" s="24">
        <f t="shared" si="134"/>
        <v>5575000</v>
      </c>
      <c r="F142" s="25">
        <f t="shared" si="136"/>
        <v>583594308.1727763</v>
      </c>
      <c r="G142" s="83">
        <f t="shared" si="132"/>
        <v>0</v>
      </c>
      <c r="H142" s="6">
        <f t="shared" si="137"/>
        <v>0.05</v>
      </c>
      <c r="I142" s="26">
        <f t="shared" si="138"/>
        <v>-0.14437095526227425</v>
      </c>
      <c r="J142" s="30">
        <f t="shared" si="139"/>
        <v>0.296330048929624</v>
      </c>
      <c r="K142" s="27">
        <f t="shared" si="140"/>
        <v>490000000</v>
      </c>
      <c r="L142" s="28">
        <f t="shared" si="141"/>
        <v>0</v>
      </c>
      <c r="M142" s="28">
        <f t="shared" si="142"/>
        <v>15000000</v>
      </c>
      <c r="N142" s="28">
        <f t="shared" si="143"/>
        <v>525000</v>
      </c>
      <c r="O142" s="28">
        <f t="shared" si="144"/>
        <v>15000000</v>
      </c>
      <c r="P142" s="28">
        <f t="shared" si="145"/>
        <v>600000</v>
      </c>
      <c r="Q142" s="28">
        <f t="shared" si="146"/>
        <v>40000000</v>
      </c>
      <c r="R142" s="28">
        <f t="shared" si="147"/>
        <v>1800000</v>
      </c>
      <c r="S142" s="28">
        <f t="shared" si="148"/>
        <v>23594308.17277634</v>
      </c>
      <c r="T142" s="28">
        <f t="shared" si="149"/>
        <v>1179715.408638817</v>
      </c>
      <c r="U142" s="28">
        <f t="shared" si="150"/>
        <v>0</v>
      </c>
      <c r="V142" s="28">
        <f t="shared" si="151"/>
        <v>0</v>
      </c>
      <c r="W142" s="4">
        <f t="shared" si="152"/>
        <v>583594308.1727763</v>
      </c>
      <c r="X142" s="24">
        <f t="shared" si="153"/>
        <v>4104715.4086388173</v>
      </c>
      <c r="Y142" s="27">
        <f t="shared" si="154"/>
        <v>0</v>
      </c>
      <c r="Z142" s="28">
        <f t="shared" si="155"/>
        <v>0</v>
      </c>
      <c r="AA142" s="28">
        <f t="shared" si="156"/>
        <v>0</v>
      </c>
      <c r="AB142" s="28">
        <f t="shared" si="157"/>
        <v>0</v>
      </c>
      <c r="AC142" s="28">
        <f t="shared" si="158"/>
        <v>0</v>
      </c>
      <c r="AD142" s="28">
        <f t="shared" si="159"/>
        <v>0</v>
      </c>
      <c r="AE142" s="28">
        <f t="shared" si="160"/>
        <v>0</v>
      </c>
      <c r="AF142" s="28">
        <f t="shared" si="161"/>
        <v>0</v>
      </c>
      <c r="AG142" s="28">
        <f t="shared" si="162"/>
        <v>0</v>
      </c>
      <c r="AH142" s="28">
        <f t="shared" si="163"/>
        <v>0</v>
      </c>
      <c r="AI142" s="28">
        <f t="shared" si="164"/>
        <v>0</v>
      </c>
      <c r="AJ142" s="28">
        <f t="shared" si="165"/>
        <v>0</v>
      </c>
      <c r="AK142" s="28">
        <f t="shared" si="166"/>
        <v>29405691.82722366</v>
      </c>
      <c r="AL142" s="28">
        <f t="shared" si="167"/>
        <v>1470284.591361183</v>
      </c>
      <c r="AM142" s="28">
        <f t="shared" si="168"/>
        <v>1632277.2607439072</v>
      </c>
      <c r="AN142" s="28">
        <f t="shared" si="169"/>
        <v>0</v>
      </c>
      <c r="AO142" s="28">
        <f t="shared" si="170"/>
        <v>0</v>
      </c>
      <c r="AP142" s="28">
        <f t="shared" si="171"/>
        <v>0</v>
      </c>
      <c r="AQ142" s="4">
        <f t="shared" si="172"/>
        <v>29405691.82722366</v>
      </c>
      <c r="AR142" s="24">
        <f t="shared" si="173"/>
        <v>1470284.591361183</v>
      </c>
      <c r="AS142" s="24">
        <f t="shared" si="174"/>
        <v>1632277.2607439072</v>
      </c>
    </row>
    <row r="143" spans="2:45" ht="12.75">
      <c r="B143" s="56">
        <f t="shared" si="135"/>
        <v>614</v>
      </c>
      <c r="C143" s="23">
        <f t="shared" si="175"/>
        <v>614000000</v>
      </c>
      <c r="D143" s="24">
        <f t="shared" si="133"/>
        <v>-2517376.872442861</v>
      </c>
      <c r="E143" s="24">
        <f t="shared" si="134"/>
        <v>5625000</v>
      </c>
      <c r="F143" s="25">
        <f t="shared" si="136"/>
        <v>584546338.0392898</v>
      </c>
      <c r="G143" s="83">
        <f t="shared" si="132"/>
        <v>0</v>
      </c>
      <c r="H143" s="6">
        <f t="shared" si="137"/>
        <v>0.05</v>
      </c>
      <c r="I143" s="26">
        <f t="shared" si="138"/>
        <v>-0.14437095526227425</v>
      </c>
      <c r="J143" s="30">
        <f t="shared" si="139"/>
        <v>0.296330048929624</v>
      </c>
      <c r="K143" s="27">
        <f t="shared" si="140"/>
        <v>490000000</v>
      </c>
      <c r="L143" s="28">
        <f t="shared" si="141"/>
        <v>0</v>
      </c>
      <c r="M143" s="28">
        <f t="shared" si="142"/>
        <v>15000000</v>
      </c>
      <c r="N143" s="28">
        <f t="shared" si="143"/>
        <v>525000</v>
      </c>
      <c r="O143" s="28">
        <f t="shared" si="144"/>
        <v>15000000</v>
      </c>
      <c r="P143" s="28">
        <f t="shared" si="145"/>
        <v>600000</v>
      </c>
      <c r="Q143" s="28">
        <f t="shared" si="146"/>
        <v>40000000</v>
      </c>
      <c r="R143" s="28">
        <f t="shared" si="147"/>
        <v>1800000</v>
      </c>
      <c r="S143" s="28">
        <f t="shared" si="148"/>
        <v>24546338.039289832</v>
      </c>
      <c r="T143" s="28">
        <f t="shared" si="149"/>
        <v>1227316.9019644917</v>
      </c>
      <c r="U143" s="28">
        <f t="shared" si="150"/>
        <v>0</v>
      </c>
      <c r="V143" s="28">
        <f t="shared" si="151"/>
        <v>0</v>
      </c>
      <c r="W143" s="4">
        <f t="shared" si="152"/>
        <v>584546338.0392898</v>
      </c>
      <c r="X143" s="24">
        <f t="shared" si="153"/>
        <v>4152316.9019644917</v>
      </c>
      <c r="Y143" s="27">
        <f t="shared" si="154"/>
        <v>0</v>
      </c>
      <c r="Z143" s="28">
        <f t="shared" si="155"/>
        <v>0</v>
      </c>
      <c r="AA143" s="28">
        <f t="shared" si="156"/>
        <v>0</v>
      </c>
      <c r="AB143" s="28">
        <f t="shared" si="157"/>
        <v>0</v>
      </c>
      <c r="AC143" s="28">
        <f t="shared" si="158"/>
        <v>0</v>
      </c>
      <c r="AD143" s="28">
        <f t="shared" si="159"/>
        <v>0</v>
      </c>
      <c r="AE143" s="28">
        <f t="shared" si="160"/>
        <v>0</v>
      </c>
      <c r="AF143" s="28">
        <f t="shared" si="161"/>
        <v>0</v>
      </c>
      <c r="AG143" s="28">
        <f t="shared" si="162"/>
        <v>0</v>
      </c>
      <c r="AH143" s="28">
        <f t="shared" si="163"/>
        <v>0</v>
      </c>
      <c r="AI143" s="28">
        <f t="shared" si="164"/>
        <v>0</v>
      </c>
      <c r="AJ143" s="28">
        <f t="shared" si="165"/>
        <v>0</v>
      </c>
      <c r="AK143" s="28">
        <f t="shared" si="166"/>
        <v>29453661.960710168</v>
      </c>
      <c r="AL143" s="28">
        <f t="shared" si="167"/>
        <v>1472683.0980355085</v>
      </c>
      <c r="AM143" s="28">
        <f t="shared" si="168"/>
        <v>1634940.0295216304</v>
      </c>
      <c r="AN143" s="28">
        <f t="shared" si="169"/>
        <v>0</v>
      </c>
      <c r="AO143" s="28">
        <f t="shared" si="170"/>
        <v>0</v>
      </c>
      <c r="AP143" s="28">
        <f t="shared" si="171"/>
        <v>0</v>
      </c>
      <c r="AQ143" s="4">
        <f t="shared" si="172"/>
        <v>29453661.960710168</v>
      </c>
      <c r="AR143" s="24">
        <f t="shared" si="173"/>
        <v>1472683.0980355085</v>
      </c>
      <c r="AS143" s="24">
        <f t="shared" si="174"/>
        <v>1634940.0295216304</v>
      </c>
    </row>
    <row r="144" spans="2:45" ht="12.75">
      <c r="B144" s="56">
        <f t="shared" si="135"/>
        <v>615</v>
      </c>
      <c r="C144" s="23">
        <f t="shared" si="175"/>
        <v>615000000</v>
      </c>
      <c r="D144" s="24">
        <f t="shared" si="133"/>
        <v>-2562315.5969908126</v>
      </c>
      <c r="E144" s="24">
        <f t="shared" si="134"/>
        <v>5675000</v>
      </c>
      <c r="F144" s="25">
        <f t="shared" si="136"/>
        <v>585498367.9058033</v>
      </c>
      <c r="G144" s="83">
        <f t="shared" si="132"/>
        <v>0</v>
      </c>
      <c r="H144" s="6">
        <f t="shared" si="137"/>
        <v>0.05</v>
      </c>
      <c r="I144" s="26">
        <f t="shared" si="138"/>
        <v>-0.14437095526227425</v>
      </c>
      <c r="J144" s="30">
        <f t="shared" si="139"/>
        <v>0.296330048929624</v>
      </c>
      <c r="K144" s="27">
        <f t="shared" si="140"/>
        <v>490000000</v>
      </c>
      <c r="L144" s="28">
        <f t="shared" si="141"/>
        <v>0</v>
      </c>
      <c r="M144" s="28">
        <f t="shared" si="142"/>
        <v>15000000</v>
      </c>
      <c r="N144" s="28">
        <f t="shared" si="143"/>
        <v>525000</v>
      </c>
      <c r="O144" s="28">
        <f t="shared" si="144"/>
        <v>15000000</v>
      </c>
      <c r="P144" s="28">
        <f t="shared" si="145"/>
        <v>600000</v>
      </c>
      <c r="Q144" s="28">
        <f t="shared" si="146"/>
        <v>40000000</v>
      </c>
      <c r="R144" s="28">
        <f t="shared" si="147"/>
        <v>1800000</v>
      </c>
      <c r="S144" s="28">
        <f t="shared" si="148"/>
        <v>25498367.905803323</v>
      </c>
      <c r="T144" s="28">
        <f t="shared" si="149"/>
        <v>1274918.3952901661</v>
      </c>
      <c r="U144" s="28">
        <f t="shared" si="150"/>
        <v>0</v>
      </c>
      <c r="V144" s="28">
        <f t="shared" si="151"/>
        <v>0</v>
      </c>
      <c r="W144" s="4">
        <f t="shared" si="152"/>
        <v>585498367.9058033</v>
      </c>
      <c r="X144" s="24">
        <f t="shared" si="153"/>
        <v>4199918.395290166</v>
      </c>
      <c r="Y144" s="27">
        <f t="shared" si="154"/>
        <v>0</v>
      </c>
      <c r="Z144" s="28">
        <f t="shared" si="155"/>
        <v>0</v>
      </c>
      <c r="AA144" s="28">
        <f t="shared" si="156"/>
        <v>0</v>
      </c>
      <c r="AB144" s="28">
        <f t="shared" si="157"/>
        <v>0</v>
      </c>
      <c r="AC144" s="28">
        <f t="shared" si="158"/>
        <v>0</v>
      </c>
      <c r="AD144" s="28">
        <f t="shared" si="159"/>
        <v>0</v>
      </c>
      <c r="AE144" s="28">
        <f t="shared" si="160"/>
        <v>0</v>
      </c>
      <c r="AF144" s="28">
        <f t="shared" si="161"/>
        <v>0</v>
      </c>
      <c r="AG144" s="28">
        <f t="shared" si="162"/>
        <v>0</v>
      </c>
      <c r="AH144" s="28">
        <f t="shared" si="163"/>
        <v>0</v>
      </c>
      <c r="AI144" s="28">
        <f t="shared" si="164"/>
        <v>0</v>
      </c>
      <c r="AJ144" s="28">
        <f t="shared" si="165"/>
        <v>0</v>
      </c>
      <c r="AK144" s="28">
        <f t="shared" si="166"/>
        <v>29501632.094196677</v>
      </c>
      <c r="AL144" s="28">
        <f t="shared" si="167"/>
        <v>1475081.6047098339</v>
      </c>
      <c r="AM144" s="28">
        <f t="shared" si="168"/>
        <v>1637602.7982993536</v>
      </c>
      <c r="AN144" s="28">
        <f t="shared" si="169"/>
        <v>0</v>
      </c>
      <c r="AO144" s="28">
        <f t="shared" si="170"/>
        <v>0</v>
      </c>
      <c r="AP144" s="28">
        <f t="shared" si="171"/>
        <v>0</v>
      </c>
      <c r="AQ144" s="4">
        <f t="shared" si="172"/>
        <v>29501632.094196677</v>
      </c>
      <c r="AR144" s="24">
        <f t="shared" si="173"/>
        <v>1475081.6047098339</v>
      </c>
      <c r="AS144" s="24">
        <f t="shared" si="174"/>
        <v>1637602.7982993536</v>
      </c>
    </row>
    <row r="145" spans="2:45" ht="12.75">
      <c r="B145" s="56">
        <f t="shared" si="135"/>
        <v>616</v>
      </c>
      <c r="C145" s="23">
        <f t="shared" si="175"/>
        <v>616000000</v>
      </c>
      <c r="D145" s="24">
        <f t="shared" si="133"/>
        <v>-2607254.3215387645</v>
      </c>
      <c r="E145" s="24">
        <f t="shared" si="134"/>
        <v>5725000</v>
      </c>
      <c r="F145" s="25">
        <f t="shared" si="136"/>
        <v>586450397.7723168</v>
      </c>
      <c r="G145" s="83">
        <f t="shared" si="132"/>
        <v>0</v>
      </c>
      <c r="H145" s="6">
        <f t="shared" si="137"/>
        <v>0.05</v>
      </c>
      <c r="I145" s="26">
        <f t="shared" si="138"/>
        <v>-0.14437095526227425</v>
      </c>
      <c r="J145" s="30">
        <f t="shared" si="139"/>
        <v>0.296330048929624</v>
      </c>
      <c r="K145" s="27">
        <f t="shared" si="140"/>
        <v>490000000</v>
      </c>
      <c r="L145" s="28">
        <f t="shared" si="141"/>
        <v>0</v>
      </c>
      <c r="M145" s="28">
        <f t="shared" si="142"/>
        <v>15000000</v>
      </c>
      <c r="N145" s="28">
        <f t="shared" si="143"/>
        <v>525000</v>
      </c>
      <c r="O145" s="28">
        <f t="shared" si="144"/>
        <v>15000000</v>
      </c>
      <c r="P145" s="28">
        <f t="shared" si="145"/>
        <v>600000</v>
      </c>
      <c r="Q145" s="28">
        <f t="shared" si="146"/>
        <v>40000000</v>
      </c>
      <c r="R145" s="28">
        <f t="shared" si="147"/>
        <v>1800000</v>
      </c>
      <c r="S145" s="28">
        <f t="shared" si="148"/>
        <v>26450397.772316813</v>
      </c>
      <c r="T145" s="28">
        <f t="shared" si="149"/>
        <v>1322519.8886158408</v>
      </c>
      <c r="U145" s="28">
        <f t="shared" si="150"/>
        <v>0</v>
      </c>
      <c r="V145" s="28">
        <f t="shared" si="151"/>
        <v>0</v>
      </c>
      <c r="W145" s="4">
        <f t="shared" si="152"/>
        <v>586450397.7723168</v>
      </c>
      <c r="X145" s="24">
        <f t="shared" si="153"/>
        <v>4247519.888615841</v>
      </c>
      <c r="Y145" s="27">
        <f t="shared" si="154"/>
        <v>0</v>
      </c>
      <c r="Z145" s="28">
        <f t="shared" si="155"/>
        <v>0</v>
      </c>
      <c r="AA145" s="28">
        <f t="shared" si="156"/>
        <v>0</v>
      </c>
      <c r="AB145" s="28">
        <f t="shared" si="157"/>
        <v>0</v>
      </c>
      <c r="AC145" s="28">
        <f t="shared" si="158"/>
        <v>0</v>
      </c>
      <c r="AD145" s="28">
        <f t="shared" si="159"/>
        <v>0</v>
      </c>
      <c r="AE145" s="28">
        <f t="shared" si="160"/>
        <v>0</v>
      </c>
      <c r="AF145" s="28">
        <f t="shared" si="161"/>
        <v>0</v>
      </c>
      <c r="AG145" s="28">
        <f t="shared" si="162"/>
        <v>0</v>
      </c>
      <c r="AH145" s="28">
        <f t="shared" si="163"/>
        <v>0</v>
      </c>
      <c r="AI145" s="28">
        <f t="shared" si="164"/>
        <v>0</v>
      </c>
      <c r="AJ145" s="28">
        <f t="shared" si="165"/>
        <v>0</v>
      </c>
      <c r="AK145" s="28">
        <f t="shared" si="166"/>
        <v>29549602.227683187</v>
      </c>
      <c r="AL145" s="28">
        <f t="shared" si="167"/>
        <v>1477480.1113841594</v>
      </c>
      <c r="AM145" s="28">
        <f t="shared" si="168"/>
        <v>1640265.5670770765</v>
      </c>
      <c r="AN145" s="28">
        <f t="shared" si="169"/>
        <v>0</v>
      </c>
      <c r="AO145" s="28">
        <f t="shared" si="170"/>
        <v>0</v>
      </c>
      <c r="AP145" s="28">
        <f t="shared" si="171"/>
        <v>0</v>
      </c>
      <c r="AQ145" s="4">
        <f t="shared" si="172"/>
        <v>29549602.227683187</v>
      </c>
      <c r="AR145" s="24">
        <f t="shared" si="173"/>
        <v>1477480.1113841594</v>
      </c>
      <c r="AS145" s="24">
        <f t="shared" si="174"/>
        <v>1640265.5670770765</v>
      </c>
    </row>
    <row r="146" spans="2:45" ht="12.75">
      <c r="B146" s="56">
        <f t="shared" si="135"/>
        <v>617</v>
      </c>
      <c r="C146" s="23">
        <f t="shared" si="175"/>
        <v>617000000</v>
      </c>
      <c r="D146" s="24">
        <f t="shared" si="133"/>
        <v>-2652193.0460867286</v>
      </c>
      <c r="E146" s="24">
        <f t="shared" si="134"/>
        <v>5775000</v>
      </c>
      <c r="F146" s="25">
        <f t="shared" si="136"/>
        <v>587402427.6388304</v>
      </c>
      <c r="G146" s="83">
        <f t="shared" si="132"/>
        <v>0</v>
      </c>
      <c r="H146" s="6">
        <f t="shared" si="137"/>
        <v>0.05</v>
      </c>
      <c r="I146" s="26">
        <f t="shared" si="138"/>
        <v>-0.14437095526227425</v>
      </c>
      <c r="J146" s="30">
        <f t="shared" si="139"/>
        <v>0.296330048929624</v>
      </c>
      <c r="K146" s="27">
        <f t="shared" si="140"/>
        <v>490000000</v>
      </c>
      <c r="L146" s="28">
        <f t="shared" si="141"/>
        <v>0</v>
      </c>
      <c r="M146" s="28">
        <f t="shared" si="142"/>
        <v>15000000</v>
      </c>
      <c r="N146" s="28">
        <f t="shared" si="143"/>
        <v>525000</v>
      </c>
      <c r="O146" s="28">
        <f t="shared" si="144"/>
        <v>15000000</v>
      </c>
      <c r="P146" s="28">
        <f t="shared" si="145"/>
        <v>600000</v>
      </c>
      <c r="Q146" s="28">
        <f t="shared" si="146"/>
        <v>40000000</v>
      </c>
      <c r="R146" s="28">
        <f t="shared" si="147"/>
        <v>1800000</v>
      </c>
      <c r="S146" s="28">
        <f t="shared" si="148"/>
        <v>27402427.638830423</v>
      </c>
      <c r="T146" s="28">
        <f t="shared" si="149"/>
        <v>1370121.3819415213</v>
      </c>
      <c r="U146" s="28">
        <f t="shared" si="150"/>
        <v>0</v>
      </c>
      <c r="V146" s="28">
        <f t="shared" si="151"/>
        <v>0</v>
      </c>
      <c r="W146" s="4">
        <f t="shared" si="152"/>
        <v>587402427.6388304</v>
      </c>
      <c r="X146" s="24">
        <f t="shared" si="153"/>
        <v>4295121.381941522</v>
      </c>
      <c r="Y146" s="27">
        <f t="shared" si="154"/>
        <v>0</v>
      </c>
      <c r="Z146" s="28">
        <f t="shared" si="155"/>
        <v>0</v>
      </c>
      <c r="AA146" s="28">
        <f t="shared" si="156"/>
        <v>0</v>
      </c>
      <c r="AB146" s="28">
        <f t="shared" si="157"/>
        <v>0</v>
      </c>
      <c r="AC146" s="28">
        <f t="shared" si="158"/>
        <v>0</v>
      </c>
      <c r="AD146" s="28">
        <f t="shared" si="159"/>
        <v>0</v>
      </c>
      <c r="AE146" s="28">
        <f t="shared" si="160"/>
        <v>0</v>
      </c>
      <c r="AF146" s="28">
        <f t="shared" si="161"/>
        <v>0</v>
      </c>
      <c r="AG146" s="28">
        <f t="shared" si="162"/>
        <v>0</v>
      </c>
      <c r="AH146" s="28">
        <f t="shared" si="163"/>
        <v>0</v>
      </c>
      <c r="AI146" s="28">
        <f t="shared" si="164"/>
        <v>0</v>
      </c>
      <c r="AJ146" s="28">
        <f t="shared" si="165"/>
        <v>0</v>
      </c>
      <c r="AK146" s="28">
        <f t="shared" si="166"/>
        <v>29597572.361169577</v>
      </c>
      <c r="AL146" s="28">
        <f t="shared" si="167"/>
        <v>1479878.618058479</v>
      </c>
      <c r="AM146" s="28">
        <f t="shared" si="168"/>
        <v>1642928.3358547932</v>
      </c>
      <c r="AN146" s="28">
        <f t="shared" si="169"/>
        <v>0</v>
      </c>
      <c r="AO146" s="28">
        <f t="shared" si="170"/>
        <v>0</v>
      </c>
      <c r="AP146" s="28">
        <f t="shared" si="171"/>
        <v>0</v>
      </c>
      <c r="AQ146" s="4">
        <f t="shared" si="172"/>
        <v>29597572.361169577</v>
      </c>
      <c r="AR146" s="24">
        <f t="shared" si="173"/>
        <v>1479878.618058479</v>
      </c>
      <c r="AS146" s="24">
        <f t="shared" si="174"/>
        <v>1642928.3358547932</v>
      </c>
    </row>
    <row r="147" spans="2:45" ht="12.75">
      <c r="B147" s="56">
        <f aca="true" t="shared" si="176" ref="B147:B178">C147/1000000</f>
        <v>618</v>
      </c>
      <c r="C147" s="23">
        <f t="shared" si="175"/>
        <v>618000000</v>
      </c>
      <c r="D147" s="24">
        <f t="shared" si="133"/>
        <v>-2697131.770634679</v>
      </c>
      <c r="E147" s="24">
        <f t="shared" si="134"/>
        <v>5825000</v>
      </c>
      <c r="F147" s="25">
        <f aca="true" t="shared" si="177" ref="F147:F178">C147*((($H$4-$K$4)/(J147-$K$4))^$D$11)</f>
        <v>588354457.5053439</v>
      </c>
      <c r="G147" s="83">
        <f t="shared" si="132"/>
        <v>0</v>
      </c>
      <c r="H147" s="6">
        <f aca="true" t="shared" si="178" ref="H147:H178">IF(C147&lt;$D$5,$F$4,IF(C147&lt;$D$6,$F$5,IF(C147&lt;$D$7,$F$6,IF(C147&lt;$D$8,$F$7,IF(C147&lt;$D$9,$F$8,$F$9)))))</f>
        <v>0.05</v>
      </c>
      <c r="I147" s="26">
        <f aca="true" t="shared" si="179" ref="I147:I178">-H147/$H$4</f>
        <v>-0.14437095526227425</v>
      </c>
      <c r="J147" s="30">
        <f aca="true" t="shared" si="180" ref="J147:J178">$H$4-H147</f>
        <v>0.296330048929624</v>
      </c>
      <c r="K147" s="27">
        <f aca="true" t="shared" si="181" ref="K147:K178">IF(F147&gt;$E$4,$E$4,F147)</f>
        <v>490000000</v>
      </c>
      <c r="L147" s="28">
        <f aca="true" t="shared" si="182" ref="L147:L178">K147*$F$4</f>
        <v>0</v>
      </c>
      <c r="M147" s="28">
        <f aca="true" t="shared" si="183" ref="M147:M178">IF(F147&lt;$D$5,0,IF(F147&gt;$E$5,($E$5-$E$4),((F147-$E$4))))</f>
        <v>15000000</v>
      </c>
      <c r="N147" s="28">
        <f aca="true" t="shared" si="184" ref="N147:N178">M147*$F$5</f>
        <v>525000</v>
      </c>
      <c r="O147" s="28">
        <f aca="true" t="shared" si="185" ref="O147:O178">IF(F147&lt;$D$6,0,IF(F147&gt;$E$6,($E$6-$E$5),((F147-$E$5))))</f>
        <v>15000000</v>
      </c>
      <c r="P147" s="28">
        <f aca="true" t="shared" si="186" ref="P147:P178">O147*$F$6</f>
        <v>600000</v>
      </c>
      <c r="Q147" s="28">
        <f aca="true" t="shared" si="187" ref="Q147:Q178">IF(F147&lt;$D$7,0,IF(F147&gt;$E$7,($E$7-$E$6),((F147-$E$6))))</f>
        <v>40000000</v>
      </c>
      <c r="R147" s="28">
        <f aca="true" t="shared" si="188" ref="R147:R178">Q147*$F$7</f>
        <v>1800000</v>
      </c>
      <c r="S147" s="28">
        <f aca="true" t="shared" si="189" ref="S147:S178">IF(F147&lt;$D$8,0,IF(F147&gt;$E$8,($E$8-$E$7),((F147-$E$7))))</f>
        <v>28354457.505343914</v>
      </c>
      <c r="T147" s="28">
        <f aca="true" t="shared" si="190" ref="T147:T178">S147*$F$8</f>
        <v>1417722.8752671957</v>
      </c>
      <c r="U147" s="28">
        <f aca="true" t="shared" si="191" ref="U147:U178">IF(F147&lt;$D$9,0,IF(F147&gt;$E$9,($E$9-$E$8),((F147-$E$8))))</f>
        <v>0</v>
      </c>
      <c r="V147" s="28">
        <f aca="true" t="shared" si="192" ref="V147:V178">U147*$F$9</f>
        <v>0</v>
      </c>
      <c r="W147" s="4">
        <f aca="true" t="shared" si="193" ref="W147:W178">K147+M147+O147+Q147+S147+U147</f>
        <v>588354457.5053439</v>
      </c>
      <c r="X147" s="24">
        <f aca="true" t="shared" si="194" ref="X147:X178">L147+N147+P147+R147+T147+V147</f>
        <v>4342722.8752671955</v>
      </c>
      <c r="Y147" s="27">
        <f aca="true" t="shared" si="195" ref="Y147:Y178">(IF(C147&gt;$E$4,$E$4,C147))-K147</f>
        <v>0</v>
      </c>
      <c r="Z147" s="28">
        <f aca="true" t="shared" si="196" ref="Z147:Z178">Y147*$F$4</f>
        <v>0</v>
      </c>
      <c r="AA147" s="28">
        <f aca="true" t="shared" si="197" ref="AA147:AA178">Y147*$N$4</f>
        <v>0</v>
      </c>
      <c r="AB147" s="28">
        <f aca="true" t="shared" si="198" ref="AB147:AB178">(IF(C147&lt;$D$5,0,IF(C147&gt;$E$5,($E$5-$E$4),((C147-$E$4)))))-M147</f>
        <v>0</v>
      </c>
      <c r="AC147" s="28">
        <f aca="true" t="shared" si="199" ref="AC147:AC178">AB147*$F$5</f>
        <v>0</v>
      </c>
      <c r="AD147" s="28">
        <f aca="true" t="shared" si="200" ref="AD147:AD178">AB147*$N$5</f>
        <v>0</v>
      </c>
      <c r="AE147" s="28">
        <f aca="true" t="shared" si="201" ref="AE147:AE178">(IF(C147&lt;$D$6,0,IF(C147&gt;$E$6,($E$6-$E$5),((C147-$E$5)))))-O147</f>
        <v>0</v>
      </c>
      <c r="AF147" s="28">
        <f aca="true" t="shared" si="202" ref="AF147:AF178">AE147*$F$6</f>
        <v>0</v>
      </c>
      <c r="AG147" s="28">
        <f aca="true" t="shared" si="203" ref="AG147:AG178">AE147*$N$6</f>
        <v>0</v>
      </c>
      <c r="AH147" s="28">
        <f aca="true" t="shared" si="204" ref="AH147:AH178">(IF(C147&lt;$D$7,0,IF(C147&gt;$E$7,($E$7-$E$6),((C147-$E$6)))))-Q147</f>
        <v>0</v>
      </c>
      <c r="AI147" s="28">
        <f aca="true" t="shared" si="205" ref="AI147:AI178">AH147*$F$7</f>
        <v>0</v>
      </c>
      <c r="AJ147" s="28">
        <f aca="true" t="shared" si="206" ref="AJ147:AJ178">AH147*$N$7</f>
        <v>0</v>
      </c>
      <c r="AK147" s="28">
        <f aca="true" t="shared" si="207" ref="AK147:AK178">(IF(C147&lt;$D$8,0,IF(C147&gt;$E$8,($E$8-$E$7),((C147-$E$7)))))-S147</f>
        <v>29645542.494656086</v>
      </c>
      <c r="AL147" s="28">
        <f aca="true" t="shared" si="208" ref="AL147:AL178">AK147*$F$8</f>
        <v>1482277.1247328045</v>
      </c>
      <c r="AM147" s="28">
        <f aca="true" t="shared" si="209" ref="AM147:AM178">AK147*$N$8</f>
        <v>1645591.1046325162</v>
      </c>
      <c r="AN147" s="28">
        <f aca="true" t="shared" si="210" ref="AN147:AN178">(IF(C147&lt;$D$9,0,IF(C147&gt;$E$9,($E$9-$E$8),((C147-$E$8)))))-U147</f>
        <v>0</v>
      </c>
      <c r="AO147" s="28">
        <f aca="true" t="shared" si="211" ref="AO147:AO178">AN147*$F$9</f>
        <v>0</v>
      </c>
      <c r="AP147" s="28">
        <f aca="true" t="shared" si="212" ref="AP147:AP178">AN147*$N$9</f>
        <v>0</v>
      </c>
      <c r="AQ147" s="4">
        <f aca="true" t="shared" si="213" ref="AQ147:AQ178">Y147+AB147+AE147+AH147+AK147+AN147</f>
        <v>29645542.494656086</v>
      </c>
      <c r="AR147" s="24">
        <f aca="true" t="shared" si="214" ref="AR147:AR178">Z147+AC147+AF147+AI147+AL147+AO147</f>
        <v>1482277.1247328045</v>
      </c>
      <c r="AS147" s="24">
        <f aca="true" t="shared" si="215" ref="AS147:AS178">AA147+AD147+AG147+AJ147+AM147+AP147</f>
        <v>1645591.1046325162</v>
      </c>
    </row>
    <row r="148" spans="2:45" ht="12.75">
      <c r="B148" s="56">
        <f t="shared" si="176"/>
        <v>619</v>
      </c>
      <c r="C148" s="23">
        <f aca="true" t="shared" si="216" ref="C148:C179">C147+1000000</f>
        <v>619000000</v>
      </c>
      <c r="D148" s="24">
        <f t="shared" si="133"/>
        <v>-2742070.495182631</v>
      </c>
      <c r="E148" s="24">
        <f t="shared" si="134"/>
        <v>5875000</v>
      </c>
      <c r="F148" s="25">
        <f t="shared" si="177"/>
        <v>589306487.3718574</v>
      </c>
      <c r="G148" s="83">
        <f aca="true" t="shared" si="217" ref="G148:G189">IF(C148&gt;($G$4-1000000),0,IF(C148=$E$4,0,$G$5))</f>
        <v>0</v>
      </c>
      <c r="H148" s="6">
        <f t="shared" si="178"/>
        <v>0.05</v>
      </c>
      <c r="I148" s="26">
        <f t="shared" si="179"/>
        <v>-0.14437095526227425</v>
      </c>
      <c r="J148" s="30">
        <f t="shared" si="180"/>
        <v>0.296330048929624</v>
      </c>
      <c r="K148" s="27">
        <f t="shared" si="181"/>
        <v>490000000</v>
      </c>
      <c r="L148" s="28">
        <f t="shared" si="182"/>
        <v>0</v>
      </c>
      <c r="M148" s="28">
        <f t="shared" si="183"/>
        <v>15000000</v>
      </c>
      <c r="N148" s="28">
        <f t="shared" si="184"/>
        <v>525000</v>
      </c>
      <c r="O148" s="28">
        <f t="shared" si="185"/>
        <v>15000000</v>
      </c>
      <c r="P148" s="28">
        <f t="shared" si="186"/>
        <v>600000</v>
      </c>
      <c r="Q148" s="28">
        <f t="shared" si="187"/>
        <v>40000000</v>
      </c>
      <c r="R148" s="28">
        <f t="shared" si="188"/>
        <v>1800000</v>
      </c>
      <c r="S148" s="28">
        <f t="shared" si="189"/>
        <v>29306487.371857405</v>
      </c>
      <c r="T148" s="28">
        <f t="shared" si="190"/>
        <v>1465324.3685928704</v>
      </c>
      <c r="U148" s="28">
        <f t="shared" si="191"/>
        <v>0</v>
      </c>
      <c r="V148" s="28">
        <f t="shared" si="192"/>
        <v>0</v>
      </c>
      <c r="W148" s="4">
        <f t="shared" si="193"/>
        <v>589306487.3718574</v>
      </c>
      <c r="X148" s="24">
        <f t="shared" si="194"/>
        <v>4390324.36859287</v>
      </c>
      <c r="Y148" s="27">
        <f t="shared" si="195"/>
        <v>0</v>
      </c>
      <c r="Z148" s="28">
        <f t="shared" si="196"/>
        <v>0</v>
      </c>
      <c r="AA148" s="28">
        <f t="shared" si="197"/>
        <v>0</v>
      </c>
      <c r="AB148" s="28">
        <f t="shared" si="198"/>
        <v>0</v>
      </c>
      <c r="AC148" s="28">
        <f t="shared" si="199"/>
        <v>0</v>
      </c>
      <c r="AD148" s="28">
        <f t="shared" si="200"/>
        <v>0</v>
      </c>
      <c r="AE148" s="28">
        <f t="shared" si="201"/>
        <v>0</v>
      </c>
      <c r="AF148" s="28">
        <f t="shared" si="202"/>
        <v>0</v>
      </c>
      <c r="AG148" s="28">
        <f t="shared" si="203"/>
        <v>0</v>
      </c>
      <c r="AH148" s="28">
        <f t="shared" si="204"/>
        <v>0</v>
      </c>
      <c r="AI148" s="28">
        <f t="shared" si="205"/>
        <v>0</v>
      </c>
      <c r="AJ148" s="28">
        <f t="shared" si="206"/>
        <v>0</v>
      </c>
      <c r="AK148" s="28">
        <f t="shared" si="207"/>
        <v>29693512.628142595</v>
      </c>
      <c r="AL148" s="28">
        <f t="shared" si="208"/>
        <v>1484675.6314071298</v>
      </c>
      <c r="AM148" s="28">
        <f t="shared" si="209"/>
        <v>1648253.8734102394</v>
      </c>
      <c r="AN148" s="28">
        <f t="shared" si="210"/>
        <v>0</v>
      </c>
      <c r="AO148" s="28">
        <f t="shared" si="211"/>
        <v>0</v>
      </c>
      <c r="AP148" s="28">
        <f t="shared" si="212"/>
        <v>0</v>
      </c>
      <c r="AQ148" s="4">
        <f t="shared" si="213"/>
        <v>29693512.628142595</v>
      </c>
      <c r="AR148" s="24">
        <f t="shared" si="214"/>
        <v>1484675.6314071298</v>
      </c>
      <c r="AS148" s="24">
        <f t="shared" si="215"/>
        <v>1648253.8734102394</v>
      </c>
    </row>
    <row r="149" spans="2:45" ht="12.75">
      <c r="B149" s="56">
        <f t="shared" si="176"/>
        <v>620</v>
      </c>
      <c r="C149" s="23">
        <f t="shared" si="216"/>
        <v>620000000</v>
      </c>
      <c r="D149" s="24">
        <f t="shared" si="133"/>
        <v>-2787009.219730582</v>
      </c>
      <c r="E149" s="24">
        <f t="shared" si="134"/>
        <v>5925000</v>
      </c>
      <c r="F149" s="25">
        <f t="shared" si="177"/>
        <v>590258517.2383709</v>
      </c>
      <c r="G149" s="83">
        <f t="shared" si="217"/>
        <v>0</v>
      </c>
      <c r="H149" s="6">
        <f t="shared" si="178"/>
        <v>0.05</v>
      </c>
      <c r="I149" s="26">
        <f t="shared" si="179"/>
        <v>-0.14437095526227425</v>
      </c>
      <c r="J149" s="30">
        <f t="shared" si="180"/>
        <v>0.296330048929624</v>
      </c>
      <c r="K149" s="27">
        <f t="shared" si="181"/>
        <v>490000000</v>
      </c>
      <c r="L149" s="28">
        <f t="shared" si="182"/>
        <v>0</v>
      </c>
      <c r="M149" s="28">
        <f t="shared" si="183"/>
        <v>15000000</v>
      </c>
      <c r="N149" s="28">
        <f t="shared" si="184"/>
        <v>525000</v>
      </c>
      <c r="O149" s="28">
        <f t="shared" si="185"/>
        <v>15000000</v>
      </c>
      <c r="P149" s="28">
        <f t="shared" si="186"/>
        <v>600000</v>
      </c>
      <c r="Q149" s="28">
        <f t="shared" si="187"/>
        <v>40000000</v>
      </c>
      <c r="R149" s="28">
        <f t="shared" si="188"/>
        <v>1800000</v>
      </c>
      <c r="S149" s="28">
        <f t="shared" si="189"/>
        <v>30258517.238370895</v>
      </c>
      <c r="T149" s="28">
        <f t="shared" si="190"/>
        <v>1512925.8619185449</v>
      </c>
      <c r="U149" s="28">
        <f t="shared" si="191"/>
        <v>0</v>
      </c>
      <c r="V149" s="28">
        <f t="shared" si="192"/>
        <v>0</v>
      </c>
      <c r="W149" s="4">
        <f t="shared" si="193"/>
        <v>590258517.2383709</v>
      </c>
      <c r="X149" s="24">
        <f t="shared" si="194"/>
        <v>4437925.861918544</v>
      </c>
      <c r="Y149" s="27">
        <f t="shared" si="195"/>
        <v>0</v>
      </c>
      <c r="Z149" s="28">
        <f t="shared" si="196"/>
        <v>0</v>
      </c>
      <c r="AA149" s="28">
        <f t="shared" si="197"/>
        <v>0</v>
      </c>
      <c r="AB149" s="28">
        <f t="shared" si="198"/>
        <v>0</v>
      </c>
      <c r="AC149" s="28">
        <f t="shared" si="199"/>
        <v>0</v>
      </c>
      <c r="AD149" s="28">
        <f t="shared" si="200"/>
        <v>0</v>
      </c>
      <c r="AE149" s="28">
        <f t="shared" si="201"/>
        <v>0</v>
      </c>
      <c r="AF149" s="28">
        <f t="shared" si="202"/>
        <v>0</v>
      </c>
      <c r="AG149" s="28">
        <f t="shared" si="203"/>
        <v>0</v>
      </c>
      <c r="AH149" s="28">
        <f t="shared" si="204"/>
        <v>0</v>
      </c>
      <c r="AI149" s="28">
        <f t="shared" si="205"/>
        <v>0</v>
      </c>
      <c r="AJ149" s="28">
        <f t="shared" si="206"/>
        <v>0</v>
      </c>
      <c r="AK149" s="28">
        <f t="shared" si="207"/>
        <v>29741482.761629105</v>
      </c>
      <c r="AL149" s="28">
        <f t="shared" si="208"/>
        <v>1487074.1380814554</v>
      </c>
      <c r="AM149" s="28">
        <f t="shared" si="209"/>
        <v>1650916.6421879625</v>
      </c>
      <c r="AN149" s="28">
        <f t="shared" si="210"/>
        <v>0</v>
      </c>
      <c r="AO149" s="28">
        <f t="shared" si="211"/>
        <v>0</v>
      </c>
      <c r="AP149" s="28">
        <f t="shared" si="212"/>
        <v>0</v>
      </c>
      <c r="AQ149" s="4">
        <f t="shared" si="213"/>
        <v>29741482.761629105</v>
      </c>
      <c r="AR149" s="24">
        <f t="shared" si="214"/>
        <v>1487074.1380814554</v>
      </c>
      <c r="AS149" s="24">
        <f t="shared" si="215"/>
        <v>1650916.6421879625</v>
      </c>
    </row>
    <row r="150" spans="2:45" ht="12.75">
      <c r="B150" s="56">
        <f t="shared" si="176"/>
        <v>621</v>
      </c>
      <c r="C150" s="23">
        <f t="shared" si="216"/>
        <v>621000000</v>
      </c>
      <c r="D150" s="24">
        <f t="shared" si="133"/>
        <v>-2831947.9442785336</v>
      </c>
      <c r="E150" s="24">
        <f t="shared" si="134"/>
        <v>5975000</v>
      </c>
      <c r="F150" s="25">
        <f t="shared" si="177"/>
        <v>591210547.1048844</v>
      </c>
      <c r="G150" s="83">
        <f t="shared" si="217"/>
        <v>0</v>
      </c>
      <c r="H150" s="6">
        <f t="shared" si="178"/>
        <v>0.05</v>
      </c>
      <c r="I150" s="26">
        <f t="shared" si="179"/>
        <v>-0.14437095526227425</v>
      </c>
      <c r="J150" s="30">
        <f t="shared" si="180"/>
        <v>0.296330048929624</v>
      </c>
      <c r="K150" s="27">
        <f t="shared" si="181"/>
        <v>490000000</v>
      </c>
      <c r="L150" s="28">
        <f t="shared" si="182"/>
        <v>0</v>
      </c>
      <c r="M150" s="28">
        <f t="shared" si="183"/>
        <v>15000000</v>
      </c>
      <c r="N150" s="28">
        <f t="shared" si="184"/>
        <v>525000</v>
      </c>
      <c r="O150" s="28">
        <f t="shared" si="185"/>
        <v>15000000</v>
      </c>
      <c r="P150" s="28">
        <f t="shared" si="186"/>
        <v>600000</v>
      </c>
      <c r="Q150" s="28">
        <f t="shared" si="187"/>
        <v>40000000</v>
      </c>
      <c r="R150" s="28">
        <f t="shared" si="188"/>
        <v>1800000</v>
      </c>
      <c r="S150" s="28">
        <f t="shared" si="189"/>
        <v>31210547.104884386</v>
      </c>
      <c r="T150" s="28">
        <f t="shared" si="190"/>
        <v>1560527.3552442193</v>
      </c>
      <c r="U150" s="28">
        <f t="shared" si="191"/>
        <v>0</v>
      </c>
      <c r="V150" s="28">
        <f t="shared" si="192"/>
        <v>0</v>
      </c>
      <c r="W150" s="4">
        <f t="shared" si="193"/>
        <v>591210547.1048844</v>
      </c>
      <c r="X150" s="24">
        <f t="shared" si="194"/>
        <v>4485527.355244219</v>
      </c>
      <c r="Y150" s="27">
        <f t="shared" si="195"/>
        <v>0</v>
      </c>
      <c r="Z150" s="28">
        <f t="shared" si="196"/>
        <v>0</v>
      </c>
      <c r="AA150" s="28">
        <f t="shared" si="197"/>
        <v>0</v>
      </c>
      <c r="AB150" s="28">
        <f t="shared" si="198"/>
        <v>0</v>
      </c>
      <c r="AC150" s="28">
        <f t="shared" si="199"/>
        <v>0</v>
      </c>
      <c r="AD150" s="28">
        <f t="shared" si="200"/>
        <v>0</v>
      </c>
      <c r="AE150" s="28">
        <f t="shared" si="201"/>
        <v>0</v>
      </c>
      <c r="AF150" s="28">
        <f t="shared" si="202"/>
        <v>0</v>
      </c>
      <c r="AG150" s="28">
        <f t="shared" si="203"/>
        <v>0</v>
      </c>
      <c r="AH150" s="28">
        <f t="shared" si="204"/>
        <v>0</v>
      </c>
      <c r="AI150" s="28">
        <f t="shared" si="205"/>
        <v>0</v>
      </c>
      <c r="AJ150" s="28">
        <f t="shared" si="206"/>
        <v>0</v>
      </c>
      <c r="AK150" s="28">
        <f t="shared" si="207"/>
        <v>29789452.895115614</v>
      </c>
      <c r="AL150" s="28">
        <f t="shared" si="208"/>
        <v>1489472.6447557807</v>
      </c>
      <c r="AM150" s="28">
        <f t="shared" si="209"/>
        <v>1653579.4109656855</v>
      </c>
      <c r="AN150" s="28">
        <f t="shared" si="210"/>
        <v>0</v>
      </c>
      <c r="AO150" s="28">
        <f t="shared" si="211"/>
        <v>0</v>
      </c>
      <c r="AP150" s="28">
        <f t="shared" si="212"/>
        <v>0</v>
      </c>
      <c r="AQ150" s="4">
        <f t="shared" si="213"/>
        <v>29789452.895115614</v>
      </c>
      <c r="AR150" s="24">
        <f t="shared" si="214"/>
        <v>1489472.6447557807</v>
      </c>
      <c r="AS150" s="24">
        <f t="shared" si="215"/>
        <v>1653579.4109656855</v>
      </c>
    </row>
    <row r="151" spans="2:45" ht="12.75">
      <c r="B151" s="56">
        <f t="shared" si="176"/>
        <v>622</v>
      </c>
      <c r="C151" s="23">
        <f t="shared" si="216"/>
        <v>622000000</v>
      </c>
      <c r="D151" s="24">
        <f t="shared" si="133"/>
        <v>-2876886.6688264855</v>
      </c>
      <c r="E151" s="24">
        <f t="shared" si="134"/>
        <v>6025000</v>
      </c>
      <c r="F151" s="25">
        <f t="shared" si="177"/>
        <v>592162576.9713979</v>
      </c>
      <c r="G151" s="83">
        <f t="shared" si="217"/>
        <v>0</v>
      </c>
      <c r="H151" s="6">
        <f t="shared" si="178"/>
        <v>0.05</v>
      </c>
      <c r="I151" s="26">
        <f t="shared" si="179"/>
        <v>-0.14437095526227425</v>
      </c>
      <c r="J151" s="30">
        <f t="shared" si="180"/>
        <v>0.296330048929624</v>
      </c>
      <c r="K151" s="27">
        <f t="shared" si="181"/>
        <v>490000000</v>
      </c>
      <c r="L151" s="28">
        <f t="shared" si="182"/>
        <v>0</v>
      </c>
      <c r="M151" s="28">
        <f t="shared" si="183"/>
        <v>15000000</v>
      </c>
      <c r="N151" s="28">
        <f t="shared" si="184"/>
        <v>525000</v>
      </c>
      <c r="O151" s="28">
        <f t="shared" si="185"/>
        <v>15000000</v>
      </c>
      <c r="P151" s="28">
        <f t="shared" si="186"/>
        <v>600000</v>
      </c>
      <c r="Q151" s="28">
        <f t="shared" si="187"/>
        <v>40000000</v>
      </c>
      <c r="R151" s="28">
        <f t="shared" si="188"/>
        <v>1800000</v>
      </c>
      <c r="S151" s="28">
        <f t="shared" si="189"/>
        <v>32162576.971397877</v>
      </c>
      <c r="T151" s="28">
        <f t="shared" si="190"/>
        <v>1608128.848569894</v>
      </c>
      <c r="U151" s="28">
        <f t="shared" si="191"/>
        <v>0</v>
      </c>
      <c r="V151" s="28">
        <f t="shared" si="192"/>
        <v>0</v>
      </c>
      <c r="W151" s="4">
        <f t="shared" si="193"/>
        <v>592162576.9713979</v>
      </c>
      <c r="X151" s="24">
        <f t="shared" si="194"/>
        <v>4533128.848569894</v>
      </c>
      <c r="Y151" s="27">
        <f t="shared" si="195"/>
        <v>0</v>
      </c>
      <c r="Z151" s="28">
        <f t="shared" si="196"/>
        <v>0</v>
      </c>
      <c r="AA151" s="28">
        <f t="shared" si="197"/>
        <v>0</v>
      </c>
      <c r="AB151" s="28">
        <f t="shared" si="198"/>
        <v>0</v>
      </c>
      <c r="AC151" s="28">
        <f t="shared" si="199"/>
        <v>0</v>
      </c>
      <c r="AD151" s="28">
        <f t="shared" si="200"/>
        <v>0</v>
      </c>
      <c r="AE151" s="28">
        <f t="shared" si="201"/>
        <v>0</v>
      </c>
      <c r="AF151" s="28">
        <f t="shared" si="202"/>
        <v>0</v>
      </c>
      <c r="AG151" s="28">
        <f t="shared" si="203"/>
        <v>0</v>
      </c>
      <c r="AH151" s="28">
        <f t="shared" si="204"/>
        <v>0</v>
      </c>
      <c r="AI151" s="28">
        <f t="shared" si="205"/>
        <v>0</v>
      </c>
      <c r="AJ151" s="28">
        <f t="shared" si="206"/>
        <v>0</v>
      </c>
      <c r="AK151" s="28">
        <f t="shared" si="207"/>
        <v>29837423.028602123</v>
      </c>
      <c r="AL151" s="28">
        <f t="shared" si="208"/>
        <v>1491871.1514301063</v>
      </c>
      <c r="AM151" s="28">
        <f t="shared" si="209"/>
        <v>1656242.1797434087</v>
      </c>
      <c r="AN151" s="28">
        <f t="shared" si="210"/>
        <v>0</v>
      </c>
      <c r="AO151" s="28">
        <f t="shared" si="211"/>
        <v>0</v>
      </c>
      <c r="AP151" s="28">
        <f t="shared" si="212"/>
        <v>0</v>
      </c>
      <c r="AQ151" s="4">
        <f t="shared" si="213"/>
        <v>29837423.028602123</v>
      </c>
      <c r="AR151" s="24">
        <f t="shared" si="214"/>
        <v>1491871.1514301063</v>
      </c>
      <c r="AS151" s="24">
        <f t="shared" si="215"/>
        <v>1656242.1797434087</v>
      </c>
    </row>
    <row r="152" spans="2:45" ht="12.75">
      <c r="B152" s="56">
        <f t="shared" si="176"/>
        <v>623</v>
      </c>
      <c r="C152" s="23">
        <f t="shared" si="216"/>
        <v>623000000</v>
      </c>
      <c r="D152" s="24">
        <f t="shared" si="133"/>
        <v>-2921825.3933744365</v>
      </c>
      <c r="E152" s="24">
        <f t="shared" si="134"/>
        <v>6075000</v>
      </c>
      <c r="F152" s="25">
        <f t="shared" si="177"/>
        <v>593114606.8379114</v>
      </c>
      <c r="G152" s="83">
        <f t="shared" si="217"/>
        <v>0</v>
      </c>
      <c r="H152" s="6">
        <f t="shared" si="178"/>
        <v>0.05</v>
      </c>
      <c r="I152" s="26">
        <f t="shared" si="179"/>
        <v>-0.14437095526227425</v>
      </c>
      <c r="J152" s="30">
        <f t="shared" si="180"/>
        <v>0.296330048929624</v>
      </c>
      <c r="K152" s="27">
        <f t="shared" si="181"/>
        <v>490000000</v>
      </c>
      <c r="L152" s="28">
        <f t="shared" si="182"/>
        <v>0</v>
      </c>
      <c r="M152" s="28">
        <f t="shared" si="183"/>
        <v>15000000</v>
      </c>
      <c r="N152" s="28">
        <f t="shared" si="184"/>
        <v>525000</v>
      </c>
      <c r="O152" s="28">
        <f t="shared" si="185"/>
        <v>15000000</v>
      </c>
      <c r="P152" s="28">
        <f t="shared" si="186"/>
        <v>600000</v>
      </c>
      <c r="Q152" s="28">
        <f t="shared" si="187"/>
        <v>40000000</v>
      </c>
      <c r="R152" s="28">
        <f t="shared" si="188"/>
        <v>1800000</v>
      </c>
      <c r="S152" s="28">
        <f t="shared" si="189"/>
        <v>33114606.837911367</v>
      </c>
      <c r="T152" s="28">
        <f t="shared" si="190"/>
        <v>1655730.3418955684</v>
      </c>
      <c r="U152" s="28">
        <f t="shared" si="191"/>
        <v>0</v>
      </c>
      <c r="V152" s="28">
        <f t="shared" si="192"/>
        <v>0</v>
      </c>
      <c r="W152" s="4">
        <f t="shared" si="193"/>
        <v>593114606.8379114</v>
      </c>
      <c r="X152" s="24">
        <f t="shared" si="194"/>
        <v>4580730.341895568</v>
      </c>
      <c r="Y152" s="27">
        <f t="shared" si="195"/>
        <v>0</v>
      </c>
      <c r="Z152" s="28">
        <f t="shared" si="196"/>
        <v>0</v>
      </c>
      <c r="AA152" s="28">
        <f t="shared" si="197"/>
        <v>0</v>
      </c>
      <c r="AB152" s="28">
        <f t="shared" si="198"/>
        <v>0</v>
      </c>
      <c r="AC152" s="28">
        <f t="shared" si="199"/>
        <v>0</v>
      </c>
      <c r="AD152" s="28">
        <f t="shared" si="200"/>
        <v>0</v>
      </c>
      <c r="AE152" s="28">
        <f t="shared" si="201"/>
        <v>0</v>
      </c>
      <c r="AF152" s="28">
        <f t="shared" si="202"/>
        <v>0</v>
      </c>
      <c r="AG152" s="28">
        <f t="shared" si="203"/>
        <v>0</v>
      </c>
      <c r="AH152" s="28">
        <f t="shared" si="204"/>
        <v>0</v>
      </c>
      <c r="AI152" s="28">
        <f t="shared" si="205"/>
        <v>0</v>
      </c>
      <c r="AJ152" s="28">
        <f t="shared" si="206"/>
        <v>0</v>
      </c>
      <c r="AK152" s="28">
        <f t="shared" si="207"/>
        <v>29885393.162088633</v>
      </c>
      <c r="AL152" s="28">
        <f t="shared" si="208"/>
        <v>1494269.6581044318</v>
      </c>
      <c r="AM152" s="28">
        <f t="shared" si="209"/>
        <v>1658904.9485211319</v>
      </c>
      <c r="AN152" s="28">
        <f t="shared" si="210"/>
        <v>0</v>
      </c>
      <c r="AO152" s="28">
        <f t="shared" si="211"/>
        <v>0</v>
      </c>
      <c r="AP152" s="28">
        <f t="shared" si="212"/>
        <v>0</v>
      </c>
      <c r="AQ152" s="4">
        <f t="shared" si="213"/>
        <v>29885393.162088633</v>
      </c>
      <c r="AR152" s="24">
        <f t="shared" si="214"/>
        <v>1494269.6581044318</v>
      </c>
      <c r="AS152" s="24">
        <f t="shared" si="215"/>
        <v>1658904.9485211319</v>
      </c>
    </row>
    <row r="153" spans="2:45" ht="12.75">
      <c r="B153" s="56">
        <f t="shared" si="176"/>
        <v>624</v>
      </c>
      <c r="C153" s="23">
        <f t="shared" si="216"/>
        <v>624000000</v>
      </c>
      <c r="D153" s="24">
        <f t="shared" si="133"/>
        <v>-2966764.117922388</v>
      </c>
      <c r="E153" s="24">
        <f t="shared" si="134"/>
        <v>6125000</v>
      </c>
      <c r="F153" s="25">
        <f t="shared" si="177"/>
        <v>594066636.7044249</v>
      </c>
      <c r="G153" s="83">
        <f t="shared" si="217"/>
        <v>0</v>
      </c>
      <c r="H153" s="6">
        <f t="shared" si="178"/>
        <v>0.05</v>
      </c>
      <c r="I153" s="26">
        <f t="shared" si="179"/>
        <v>-0.14437095526227425</v>
      </c>
      <c r="J153" s="30">
        <f t="shared" si="180"/>
        <v>0.296330048929624</v>
      </c>
      <c r="K153" s="27">
        <f t="shared" si="181"/>
        <v>490000000</v>
      </c>
      <c r="L153" s="28">
        <f t="shared" si="182"/>
        <v>0</v>
      </c>
      <c r="M153" s="28">
        <f t="shared" si="183"/>
        <v>15000000</v>
      </c>
      <c r="N153" s="28">
        <f t="shared" si="184"/>
        <v>525000</v>
      </c>
      <c r="O153" s="28">
        <f t="shared" si="185"/>
        <v>15000000</v>
      </c>
      <c r="P153" s="28">
        <f t="shared" si="186"/>
        <v>600000</v>
      </c>
      <c r="Q153" s="28">
        <f t="shared" si="187"/>
        <v>40000000</v>
      </c>
      <c r="R153" s="28">
        <f t="shared" si="188"/>
        <v>1800000</v>
      </c>
      <c r="S153" s="28">
        <f t="shared" si="189"/>
        <v>34066636.70442486</v>
      </c>
      <c r="T153" s="28">
        <f t="shared" si="190"/>
        <v>1703331.835221243</v>
      </c>
      <c r="U153" s="28">
        <f t="shared" si="191"/>
        <v>0</v>
      </c>
      <c r="V153" s="28">
        <f t="shared" si="192"/>
        <v>0</v>
      </c>
      <c r="W153" s="4">
        <f t="shared" si="193"/>
        <v>594066636.7044249</v>
      </c>
      <c r="X153" s="24">
        <f t="shared" si="194"/>
        <v>4628331.835221243</v>
      </c>
      <c r="Y153" s="27">
        <f t="shared" si="195"/>
        <v>0</v>
      </c>
      <c r="Z153" s="28">
        <f t="shared" si="196"/>
        <v>0</v>
      </c>
      <c r="AA153" s="28">
        <f t="shared" si="197"/>
        <v>0</v>
      </c>
      <c r="AB153" s="28">
        <f t="shared" si="198"/>
        <v>0</v>
      </c>
      <c r="AC153" s="28">
        <f t="shared" si="199"/>
        <v>0</v>
      </c>
      <c r="AD153" s="28">
        <f t="shared" si="200"/>
        <v>0</v>
      </c>
      <c r="AE153" s="28">
        <f t="shared" si="201"/>
        <v>0</v>
      </c>
      <c r="AF153" s="28">
        <f t="shared" si="202"/>
        <v>0</v>
      </c>
      <c r="AG153" s="28">
        <f t="shared" si="203"/>
        <v>0</v>
      </c>
      <c r="AH153" s="28">
        <f t="shared" si="204"/>
        <v>0</v>
      </c>
      <c r="AI153" s="28">
        <f t="shared" si="205"/>
        <v>0</v>
      </c>
      <c r="AJ153" s="28">
        <f t="shared" si="206"/>
        <v>0</v>
      </c>
      <c r="AK153" s="28">
        <f t="shared" si="207"/>
        <v>29933363.295575142</v>
      </c>
      <c r="AL153" s="28">
        <f t="shared" si="208"/>
        <v>1496668.1647787571</v>
      </c>
      <c r="AM153" s="28">
        <f t="shared" si="209"/>
        <v>1661567.7172988548</v>
      </c>
      <c r="AN153" s="28">
        <f t="shared" si="210"/>
        <v>0</v>
      </c>
      <c r="AO153" s="28">
        <f t="shared" si="211"/>
        <v>0</v>
      </c>
      <c r="AP153" s="28">
        <f t="shared" si="212"/>
        <v>0</v>
      </c>
      <c r="AQ153" s="4">
        <f t="shared" si="213"/>
        <v>29933363.295575142</v>
      </c>
      <c r="AR153" s="24">
        <f t="shared" si="214"/>
        <v>1496668.1647787571</v>
      </c>
      <c r="AS153" s="24">
        <f t="shared" si="215"/>
        <v>1661567.7172988548</v>
      </c>
    </row>
    <row r="154" spans="2:45" ht="12.75">
      <c r="B154" s="56">
        <f t="shared" si="176"/>
        <v>625</v>
      </c>
      <c r="C154" s="23">
        <f t="shared" si="216"/>
        <v>625000000</v>
      </c>
      <c r="D154" s="24">
        <f t="shared" si="133"/>
        <v>-3011702.842470339</v>
      </c>
      <c r="E154" s="24">
        <f t="shared" si="134"/>
        <v>6175000</v>
      </c>
      <c r="F154" s="25">
        <f t="shared" si="177"/>
        <v>595018666.5709383</v>
      </c>
      <c r="G154" s="83">
        <f t="shared" si="217"/>
        <v>0</v>
      </c>
      <c r="H154" s="6">
        <f t="shared" si="178"/>
        <v>0.05</v>
      </c>
      <c r="I154" s="26">
        <f t="shared" si="179"/>
        <v>-0.14437095526227425</v>
      </c>
      <c r="J154" s="30">
        <f t="shared" si="180"/>
        <v>0.296330048929624</v>
      </c>
      <c r="K154" s="27">
        <f t="shared" si="181"/>
        <v>490000000</v>
      </c>
      <c r="L154" s="28">
        <f t="shared" si="182"/>
        <v>0</v>
      </c>
      <c r="M154" s="28">
        <f t="shared" si="183"/>
        <v>15000000</v>
      </c>
      <c r="N154" s="28">
        <f t="shared" si="184"/>
        <v>525000</v>
      </c>
      <c r="O154" s="28">
        <f t="shared" si="185"/>
        <v>15000000</v>
      </c>
      <c r="P154" s="28">
        <f t="shared" si="186"/>
        <v>600000</v>
      </c>
      <c r="Q154" s="28">
        <f t="shared" si="187"/>
        <v>40000000</v>
      </c>
      <c r="R154" s="28">
        <f t="shared" si="188"/>
        <v>1800000</v>
      </c>
      <c r="S154" s="28">
        <f t="shared" si="189"/>
        <v>35018666.57093835</v>
      </c>
      <c r="T154" s="28">
        <f t="shared" si="190"/>
        <v>1750933.3285469175</v>
      </c>
      <c r="U154" s="28">
        <f t="shared" si="191"/>
        <v>0</v>
      </c>
      <c r="V154" s="28">
        <f t="shared" si="192"/>
        <v>0</v>
      </c>
      <c r="W154" s="4">
        <f t="shared" si="193"/>
        <v>595018666.5709383</v>
      </c>
      <c r="X154" s="24">
        <f t="shared" si="194"/>
        <v>4675933.328546917</v>
      </c>
      <c r="Y154" s="27">
        <f t="shared" si="195"/>
        <v>0</v>
      </c>
      <c r="Z154" s="28">
        <f t="shared" si="196"/>
        <v>0</v>
      </c>
      <c r="AA154" s="28">
        <f t="shared" si="197"/>
        <v>0</v>
      </c>
      <c r="AB154" s="28">
        <f t="shared" si="198"/>
        <v>0</v>
      </c>
      <c r="AC154" s="28">
        <f t="shared" si="199"/>
        <v>0</v>
      </c>
      <c r="AD154" s="28">
        <f t="shared" si="200"/>
        <v>0</v>
      </c>
      <c r="AE154" s="28">
        <f t="shared" si="201"/>
        <v>0</v>
      </c>
      <c r="AF154" s="28">
        <f t="shared" si="202"/>
        <v>0</v>
      </c>
      <c r="AG154" s="28">
        <f t="shared" si="203"/>
        <v>0</v>
      </c>
      <c r="AH154" s="28">
        <f t="shared" si="204"/>
        <v>0</v>
      </c>
      <c r="AI154" s="28">
        <f t="shared" si="205"/>
        <v>0</v>
      </c>
      <c r="AJ154" s="28">
        <f t="shared" si="206"/>
        <v>0</v>
      </c>
      <c r="AK154" s="28">
        <f t="shared" si="207"/>
        <v>29981333.42906165</v>
      </c>
      <c r="AL154" s="28">
        <f t="shared" si="208"/>
        <v>1499066.6714530827</v>
      </c>
      <c r="AM154" s="28">
        <f t="shared" si="209"/>
        <v>1664230.486076578</v>
      </c>
      <c r="AN154" s="28">
        <f t="shared" si="210"/>
        <v>0</v>
      </c>
      <c r="AO154" s="28">
        <f t="shared" si="211"/>
        <v>0</v>
      </c>
      <c r="AP154" s="28">
        <f t="shared" si="212"/>
        <v>0</v>
      </c>
      <c r="AQ154" s="4">
        <f t="shared" si="213"/>
        <v>29981333.42906165</v>
      </c>
      <c r="AR154" s="24">
        <f t="shared" si="214"/>
        <v>1499066.6714530827</v>
      </c>
      <c r="AS154" s="24">
        <f t="shared" si="215"/>
        <v>1664230.486076578</v>
      </c>
    </row>
    <row r="155" spans="2:45" ht="12.75">
      <c r="B155" s="56">
        <f t="shared" si="176"/>
        <v>626</v>
      </c>
      <c r="C155" s="23">
        <f t="shared" si="216"/>
        <v>626000000</v>
      </c>
      <c r="D155" s="24">
        <f t="shared" si="133"/>
        <v>-3056641.567018291</v>
      </c>
      <c r="E155" s="24">
        <f t="shared" si="134"/>
        <v>6225000</v>
      </c>
      <c r="F155" s="25">
        <f t="shared" si="177"/>
        <v>595970696.4374518</v>
      </c>
      <c r="G155" s="83">
        <f t="shared" si="217"/>
        <v>0</v>
      </c>
      <c r="H155" s="6">
        <f t="shared" si="178"/>
        <v>0.05</v>
      </c>
      <c r="I155" s="26">
        <f t="shared" si="179"/>
        <v>-0.14437095526227425</v>
      </c>
      <c r="J155" s="30">
        <f t="shared" si="180"/>
        <v>0.296330048929624</v>
      </c>
      <c r="K155" s="27">
        <f t="shared" si="181"/>
        <v>490000000</v>
      </c>
      <c r="L155" s="28">
        <f t="shared" si="182"/>
        <v>0</v>
      </c>
      <c r="M155" s="28">
        <f t="shared" si="183"/>
        <v>15000000</v>
      </c>
      <c r="N155" s="28">
        <f t="shared" si="184"/>
        <v>525000</v>
      </c>
      <c r="O155" s="28">
        <f t="shared" si="185"/>
        <v>15000000</v>
      </c>
      <c r="P155" s="28">
        <f t="shared" si="186"/>
        <v>600000</v>
      </c>
      <c r="Q155" s="28">
        <f t="shared" si="187"/>
        <v>40000000</v>
      </c>
      <c r="R155" s="28">
        <f t="shared" si="188"/>
        <v>1800000</v>
      </c>
      <c r="S155" s="28">
        <f t="shared" si="189"/>
        <v>35970696.43745184</v>
      </c>
      <c r="T155" s="28">
        <f t="shared" si="190"/>
        <v>1798534.821872592</v>
      </c>
      <c r="U155" s="28">
        <f t="shared" si="191"/>
        <v>0</v>
      </c>
      <c r="V155" s="28">
        <f t="shared" si="192"/>
        <v>0</v>
      </c>
      <c r="W155" s="4">
        <f t="shared" si="193"/>
        <v>595970696.4374518</v>
      </c>
      <c r="X155" s="24">
        <f t="shared" si="194"/>
        <v>4723534.821872592</v>
      </c>
      <c r="Y155" s="27">
        <f t="shared" si="195"/>
        <v>0</v>
      </c>
      <c r="Z155" s="28">
        <f t="shared" si="196"/>
        <v>0</v>
      </c>
      <c r="AA155" s="28">
        <f t="shared" si="197"/>
        <v>0</v>
      </c>
      <c r="AB155" s="28">
        <f t="shared" si="198"/>
        <v>0</v>
      </c>
      <c r="AC155" s="28">
        <f t="shared" si="199"/>
        <v>0</v>
      </c>
      <c r="AD155" s="28">
        <f t="shared" si="200"/>
        <v>0</v>
      </c>
      <c r="AE155" s="28">
        <f t="shared" si="201"/>
        <v>0</v>
      </c>
      <c r="AF155" s="28">
        <f t="shared" si="202"/>
        <v>0</v>
      </c>
      <c r="AG155" s="28">
        <f t="shared" si="203"/>
        <v>0</v>
      </c>
      <c r="AH155" s="28">
        <f t="shared" si="204"/>
        <v>0</v>
      </c>
      <c r="AI155" s="28">
        <f t="shared" si="205"/>
        <v>0</v>
      </c>
      <c r="AJ155" s="28">
        <f t="shared" si="206"/>
        <v>0</v>
      </c>
      <c r="AK155" s="28">
        <f t="shared" si="207"/>
        <v>30029303.56254816</v>
      </c>
      <c r="AL155" s="28">
        <f t="shared" si="208"/>
        <v>1501465.178127408</v>
      </c>
      <c r="AM155" s="28">
        <f t="shared" si="209"/>
        <v>1666893.2548543012</v>
      </c>
      <c r="AN155" s="28">
        <f t="shared" si="210"/>
        <v>0</v>
      </c>
      <c r="AO155" s="28">
        <f t="shared" si="211"/>
        <v>0</v>
      </c>
      <c r="AP155" s="28">
        <f t="shared" si="212"/>
        <v>0</v>
      </c>
      <c r="AQ155" s="4">
        <f t="shared" si="213"/>
        <v>30029303.56254816</v>
      </c>
      <c r="AR155" s="24">
        <f t="shared" si="214"/>
        <v>1501465.178127408</v>
      </c>
      <c r="AS155" s="24">
        <f t="shared" si="215"/>
        <v>1666893.2548543012</v>
      </c>
    </row>
    <row r="156" spans="2:45" ht="12.75">
      <c r="B156" s="56">
        <f t="shared" si="176"/>
        <v>627</v>
      </c>
      <c r="C156" s="23">
        <f t="shared" si="216"/>
        <v>627000000</v>
      </c>
      <c r="D156" s="24">
        <f t="shared" si="133"/>
        <v>-3101580.2915662425</v>
      </c>
      <c r="E156" s="24">
        <f t="shared" si="134"/>
        <v>6275000</v>
      </c>
      <c r="F156" s="25">
        <f t="shared" si="177"/>
        <v>596922726.3039653</v>
      </c>
      <c r="G156" s="83">
        <f t="shared" si="217"/>
        <v>0</v>
      </c>
      <c r="H156" s="6">
        <f t="shared" si="178"/>
        <v>0.05</v>
      </c>
      <c r="I156" s="26">
        <f t="shared" si="179"/>
        <v>-0.14437095526227425</v>
      </c>
      <c r="J156" s="30">
        <f t="shared" si="180"/>
        <v>0.296330048929624</v>
      </c>
      <c r="K156" s="27">
        <f t="shared" si="181"/>
        <v>490000000</v>
      </c>
      <c r="L156" s="28">
        <f t="shared" si="182"/>
        <v>0</v>
      </c>
      <c r="M156" s="28">
        <f t="shared" si="183"/>
        <v>15000000</v>
      </c>
      <c r="N156" s="28">
        <f t="shared" si="184"/>
        <v>525000</v>
      </c>
      <c r="O156" s="28">
        <f t="shared" si="185"/>
        <v>15000000</v>
      </c>
      <c r="P156" s="28">
        <f t="shared" si="186"/>
        <v>600000</v>
      </c>
      <c r="Q156" s="28">
        <f t="shared" si="187"/>
        <v>40000000</v>
      </c>
      <c r="R156" s="28">
        <f t="shared" si="188"/>
        <v>1800000</v>
      </c>
      <c r="S156" s="28">
        <f t="shared" si="189"/>
        <v>36922726.30396533</v>
      </c>
      <c r="T156" s="28">
        <f t="shared" si="190"/>
        <v>1846136.3151982666</v>
      </c>
      <c r="U156" s="28">
        <f t="shared" si="191"/>
        <v>0</v>
      </c>
      <c r="V156" s="28">
        <f t="shared" si="192"/>
        <v>0</v>
      </c>
      <c r="W156" s="4">
        <f t="shared" si="193"/>
        <v>596922726.3039653</v>
      </c>
      <c r="X156" s="24">
        <f t="shared" si="194"/>
        <v>4771136.315198267</v>
      </c>
      <c r="Y156" s="27">
        <f t="shared" si="195"/>
        <v>0</v>
      </c>
      <c r="Z156" s="28">
        <f t="shared" si="196"/>
        <v>0</v>
      </c>
      <c r="AA156" s="28">
        <f t="shared" si="197"/>
        <v>0</v>
      </c>
      <c r="AB156" s="28">
        <f t="shared" si="198"/>
        <v>0</v>
      </c>
      <c r="AC156" s="28">
        <f t="shared" si="199"/>
        <v>0</v>
      </c>
      <c r="AD156" s="28">
        <f t="shared" si="200"/>
        <v>0</v>
      </c>
      <c r="AE156" s="28">
        <f t="shared" si="201"/>
        <v>0</v>
      </c>
      <c r="AF156" s="28">
        <f t="shared" si="202"/>
        <v>0</v>
      </c>
      <c r="AG156" s="28">
        <f t="shared" si="203"/>
        <v>0</v>
      </c>
      <c r="AH156" s="28">
        <f t="shared" si="204"/>
        <v>0</v>
      </c>
      <c r="AI156" s="28">
        <f t="shared" si="205"/>
        <v>0</v>
      </c>
      <c r="AJ156" s="28">
        <f t="shared" si="206"/>
        <v>0</v>
      </c>
      <c r="AK156" s="28">
        <f t="shared" si="207"/>
        <v>30077273.69603467</v>
      </c>
      <c r="AL156" s="28">
        <f t="shared" si="208"/>
        <v>1503863.6848017336</v>
      </c>
      <c r="AM156" s="28">
        <f t="shared" si="209"/>
        <v>1669556.0236320244</v>
      </c>
      <c r="AN156" s="28">
        <f t="shared" si="210"/>
        <v>0</v>
      </c>
      <c r="AO156" s="28">
        <f t="shared" si="211"/>
        <v>0</v>
      </c>
      <c r="AP156" s="28">
        <f t="shared" si="212"/>
        <v>0</v>
      </c>
      <c r="AQ156" s="4">
        <f t="shared" si="213"/>
        <v>30077273.69603467</v>
      </c>
      <c r="AR156" s="24">
        <f t="shared" si="214"/>
        <v>1503863.6848017336</v>
      </c>
      <c r="AS156" s="24">
        <f t="shared" si="215"/>
        <v>1669556.0236320244</v>
      </c>
    </row>
    <row r="157" spans="2:45" ht="12.75">
      <c r="B157" s="56">
        <f t="shared" si="176"/>
        <v>628</v>
      </c>
      <c r="C157" s="23">
        <f t="shared" si="216"/>
        <v>628000000</v>
      </c>
      <c r="D157" s="24">
        <f t="shared" si="133"/>
        <v>-3146519.0161142065</v>
      </c>
      <c r="E157" s="24">
        <f t="shared" si="134"/>
        <v>6325000</v>
      </c>
      <c r="F157" s="25">
        <f t="shared" si="177"/>
        <v>597874756.1704789</v>
      </c>
      <c r="G157" s="83">
        <f t="shared" si="217"/>
        <v>0</v>
      </c>
      <c r="H157" s="6">
        <f t="shared" si="178"/>
        <v>0.05</v>
      </c>
      <c r="I157" s="26">
        <f t="shared" si="179"/>
        <v>-0.14437095526227425</v>
      </c>
      <c r="J157" s="30">
        <f t="shared" si="180"/>
        <v>0.296330048929624</v>
      </c>
      <c r="K157" s="27">
        <f t="shared" si="181"/>
        <v>490000000</v>
      </c>
      <c r="L157" s="28">
        <f t="shared" si="182"/>
        <v>0</v>
      </c>
      <c r="M157" s="28">
        <f t="shared" si="183"/>
        <v>15000000</v>
      </c>
      <c r="N157" s="28">
        <f t="shared" si="184"/>
        <v>525000</v>
      </c>
      <c r="O157" s="28">
        <f t="shared" si="185"/>
        <v>15000000</v>
      </c>
      <c r="P157" s="28">
        <f t="shared" si="186"/>
        <v>600000</v>
      </c>
      <c r="Q157" s="28">
        <f t="shared" si="187"/>
        <v>40000000</v>
      </c>
      <c r="R157" s="28">
        <f t="shared" si="188"/>
        <v>1800000</v>
      </c>
      <c r="S157" s="28">
        <f t="shared" si="189"/>
        <v>37874756.17047894</v>
      </c>
      <c r="T157" s="28">
        <f t="shared" si="190"/>
        <v>1893737.8085239471</v>
      </c>
      <c r="U157" s="28">
        <f t="shared" si="191"/>
        <v>0</v>
      </c>
      <c r="V157" s="28">
        <f t="shared" si="192"/>
        <v>0</v>
      </c>
      <c r="W157" s="4">
        <f t="shared" si="193"/>
        <v>597874756.1704789</v>
      </c>
      <c r="X157" s="24">
        <f t="shared" si="194"/>
        <v>4818737.808523947</v>
      </c>
      <c r="Y157" s="27">
        <f t="shared" si="195"/>
        <v>0</v>
      </c>
      <c r="Z157" s="28">
        <f t="shared" si="196"/>
        <v>0</v>
      </c>
      <c r="AA157" s="28">
        <f t="shared" si="197"/>
        <v>0</v>
      </c>
      <c r="AB157" s="28">
        <f t="shared" si="198"/>
        <v>0</v>
      </c>
      <c r="AC157" s="28">
        <f t="shared" si="199"/>
        <v>0</v>
      </c>
      <c r="AD157" s="28">
        <f t="shared" si="200"/>
        <v>0</v>
      </c>
      <c r="AE157" s="28">
        <f t="shared" si="201"/>
        <v>0</v>
      </c>
      <c r="AF157" s="28">
        <f t="shared" si="202"/>
        <v>0</v>
      </c>
      <c r="AG157" s="28">
        <f t="shared" si="203"/>
        <v>0</v>
      </c>
      <c r="AH157" s="28">
        <f t="shared" si="204"/>
        <v>0</v>
      </c>
      <c r="AI157" s="28">
        <f t="shared" si="205"/>
        <v>0</v>
      </c>
      <c r="AJ157" s="28">
        <f t="shared" si="206"/>
        <v>0</v>
      </c>
      <c r="AK157" s="28">
        <f t="shared" si="207"/>
        <v>30125243.82952106</v>
      </c>
      <c r="AL157" s="28">
        <f t="shared" si="208"/>
        <v>1506262.191476053</v>
      </c>
      <c r="AM157" s="28">
        <f t="shared" si="209"/>
        <v>1672218.7924097409</v>
      </c>
      <c r="AN157" s="28">
        <f t="shared" si="210"/>
        <v>0</v>
      </c>
      <c r="AO157" s="28">
        <f t="shared" si="211"/>
        <v>0</v>
      </c>
      <c r="AP157" s="28">
        <f t="shared" si="212"/>
        <v>0</v>
      </c>
      <c r="AQ157" s="4">
        <f t="shared" si="213"/>
        <v>30125243.82952106</v>
      </c>
      <c r="AR157" s="24">
        <f t="shared" si="214"/>
        <v>1506262.191476053</v>
      </c>
      <c r="AS157" s="24">
        <f t="shared" si="215"/>
        <v>1672218.7924097409</v>
      </c>
    </row>
    <row r="158" spans="2:45" ht="12.75">
      <c r="B158" s="56">
        <f t="shared" si="176"/>
        <v>629</v>
      </c>
      <c r="C158" s="23">
        <f t="shared" si="216"/>
        <v>629000000</v>
      </c>
      <c r="D158" s="24">
        <f t="shared" si="133"/>
        <v>-3191457.7406621575</v>
      </c>
      <c r="E158" s="24">
        <f t="shared" si="134"/>
        <v>6375000</v>
      </c>
      <c r="F158" s="25">
        <f t="shared" si="177"/>
        <v>598826786.0369924</v>
      </c>
      <c r="G158" s="83">
        <f t="shared" si="217"/>
        <v>0</v>
      </c>
      <c r="H158" s="6">
        <f t="shared" si="178"/>
        <v>0.05</v>
      </c>
      <c r="I158" s="26">
        <f t="shared" si="179"/>
        <v>-0.14437095526227425</v>
      </c>
      <c r="J158" s="30">
        <f t="shared" si="180"/>
        <v>0.296330048929624</v>
      </c>
      <c r="K158" s="27">
        <f t="shared" si="181"/>
        <v>490000000</v>
      </c>
      <c r="L158" s="28">
        <f t="shared" si="182"/>
        <v>0</v>
      </c>
      <c r="M158" s="28">
        <f t="shared" si="183"/>
        <v>15000000</v>
      </c>
      <c r="N158" s="28">
        <f t="shared" si="184"/>
        <v>525000</v>
      </c>
      <c r="O158" s="28">
        <f t="shared" si="185"/>
        <v>15000000</v>
      </c>
      <c r="P158" s="28">
        <f t="shared" si="186"/>
        <v>600000</v>
      </c>
      <c r="Q158" s="28">
        <f t="shared" si="187"/>
        <v>40000000</v>
      </c>
      <c r="R158" s="28">
        <f t="shared" si="188"/>
        <v>1800000</v>
      </c>
      <c r="S158" s="28">
        <f t="shared" si="189"/>
        <v>38826786.03699243</v>
      </c>
      <c r="T158" s="28">
        <f t="shared" si="190"/>
        <v>1941339.3018496216</v>
      </c>
      <c r="U158" s="28">
        <f t="shared" si="191"/>
        <v>0</v>
      </c>
      <c r="V158" s="28">
        <f t="shared" si="192"/>
        <v>0</v>
      </c>
      <c r="W158" s="4">
        <f t="shared" si="193"/>
        <v>598826786.0369924</v>
      </c>
      <c r="X158" s="24">
        <f t="shared" si="194"/>
        <v>4866339.301849621</v>
      </c>
      <c r="Y158" s="27">
        <f t="shared" si="195"/>
        <v>0</v>
      </c>
      <c r="Z158" s="28">
        <f t="shared" si="196"/>
        <v>0</v>
      </c>
      <c r="AA158" s="28">
        <f t="shared" si="197"/>
        <v>0</v>
      </c>
      <c r="AB158" s="28">
        <f t="shared" si="198"/>
        <v>0</v>
      </c>
      <c r="AC158" s="28">
        <f t="shared" si="199"/>
        <v>0</v>
      </c>
      <c r="AD158" s="28">
        <f t="shared" si="200"/>
        <v>0</v>
      </c>
      <c r="AE158" s="28">
        <f t="shared" si="201"/>
        <v>0</v>
      </c>
      <c r="AF158" s="28">
        <f t="shared" si="202"/>
        <v>0</v>
      </c>
      <c r="AG158" s="28">
        <f t="shared" si="203"/>
        <v>0</v>
      </c>
      <c r="AH158" s="28">
        <f t="shared" si="204"/>
        <v>0</v>
      </c>
      <c r="AI158" s="28">
        <f t="shared" si="205"/>
        <v>0</v>
      </c>
      <c r="AJ158" s="28">
        <f t="shared" si="206"/>
        <v>0</v>
      </c>
      <c r="AK158" s="28">
        <f t="shared" si="207"/>
        <v>30173213.96300757</v>
      </c>
      <c r="AL158" s="28">
        <f t="shared" si="208"/>
        <v>1508660.6981503787</v>
      </c>
      <c r="AM158" s="28">
        <f t="shared" si="209"/>
        <v>1674881.5611874638</v>
      </c>
      <c r="AN158" s="28">
        <f t="shared" si="210"/>
        <v>0</v>
      </c>
      <c r="AO158" s="28">
        <f t="shared" si="211"/>
        <v>0</v>
      </c>
      <c r="AP158" s="28">
        <f t="shared" si="212"/>
        <v>0</v>
      </c>
      <c r="AQ158" s="4">
        <f t="shared" si="213"/>
        <v>30173213.96300757</v>
      </c>
      <c r="AR158" s="24">
        <f t="shared" si="214"/>
        <v>1508660.6981503787</v>
      </c>
      <c r="AS158" s="24">
        <f t="shared" si="215"/>
        <v>1674881.5611874638</v>
      </c>
    </row>
    <row r="159" spans="2:45" ht="12.75">
      <c r="B159" s="56">
        <f t="shared" si="176"/>
        <v>630</v>
      </c>
      <c r="C159" s="23">
        <f t="shared" si="216"/>
        <v>630000000</v>
      </c>
      <c r="D159" s="24">
        <f aca="true" t="shared" si="218" ref="D159:D189">(AS159-X159)+G159</f>
        <v>-3236396.465210109</v>
      </c>
      <c r="E159" s="24">
        <f aca="true" t="shared" si="219" ref="E159:E189">(X159+AR159)-G159</f>
        <v>6425000</v>
      </c>
      <c r="F159" s="25">
        <f t="shared" si="177"/>
        <v>599778815.9035059</v>
      </c>
      <c r="G159" s="83">
        <f t="shared" si="217"/>
        <v>0</v>
      </c>
      <c r="H159" s="6">
        <f t="shared" si="178"/>
        <v>0.05</v>
      </c>
      <c r="I159" s="26">
        <f t="shared" si="179"/>
        <v>-0.14437095526227425</v>
      </c>
      <c r="J159" s="30">
        <f t="shared" si="180"/>
        <v>0.296330048929624</v>
      </c>
      <c r="K159" s="27">
        <f t="shared" si="181"/>
        <v>490000000</v>
      </c>
      <c r="L159" s="28">
        <f t="shared" si="182"/>
        <v>0</v>
      </c>
      <c r="M159" s="28">
        <f t="shared" si="183"/>
        <v>15000000</v>
      </c>
      <c r="N159" s="28">
        <f t="shared" si="184"/>
        <v>525000</v>
      </c>
      <c r="O159" s="28">
        <f t="shared" si="185"/>
        <v>15000000</v>
      </c>
      <c r="P159" s="28">
        <f t="shared" si="186"/>
        <v>600000</v>
      </c>
      <c r="Q159" s="28">
        <f t="shared" si="187"/>
        <v>40000000</v>
      </c>
      <c r="R159" s="28">
        <f t="shared" si="188"/>
        <v>1800000</v>
      </c>
      <c r="S159" s="28">
        <f t="shared" si="189"/>
        <v>39778815.90350592</v>
      </c>
      <c r="T159" s="28">
        <f t="shared" si="190"/>
        <v>1988940.7951752963</v>
      </c>
      <c r="U159" s="28">
        <f t="shared" si="191"/>
        <v>0</v>
      </c>
      <c r="V159" s="28">
        <f t="shared" si="192"/>
        <v>0</v>
      </c>
      <c r="W159" s="4">
        <f t="shared" si="193"/>
        <v>599778815.9035059</v>
      </c>
      <c r="X159" s="24">
        <f t="shared" si="194"/>
        <v>4913940.795175296</v>
      </c>
      <c r="Y159" s="27">
        <f t="shared" si="195"/>
        <v>0</v>
      </c>
      <c r="Z159" s="28">
        <f t="shared" si="196"/>
        <v>0</v>
      </c>
      <c r="AA159" s="28">
        <f t="shared" si="197"/>
        <v>0</v>
      </c>
      <c r="AB159" s="28">
        <f t="shared" si="198"/>
        <v>0</v>
      </c>
      <c r="AC159" s="28">
        <f t="shared" si="199"/>
        <v>0</v>
      </c>
      <c r="AD159" s="28">
        <f t="shared" si="200"/>
        <v>0</v>
      </c>
      <c r="AE159" s="28">
        <f t="shared" si="201"/>
        <v>0</v>
      </c>
      <c r="AF159" s="28">
        <f t="shared" si="202"/>
        <v>0</v>
      </c>
      <c r="AG159" s="28">
        <f t="shared" si="203"/>
        <v>0</v>
      </c>
      <c r="AH159" s="28">
        <f t="shared" si="204"/>
        <v>0</v>
      </c>
      <c r="AI159" s="28">
        <f t="shared" si="205"/>
        <v>0</v>
      </c>
      <c r="AJ159" s="28">
        <f t="shared" si="206"/>
        <v>0</v>
      </c>
      <c r="AK159" s="28">
        <f t="shared" si="207"/>
        <v>30221184.09649408</v>
      </c>
      <c r="AL159" s="28">
        <f t="shared" si="208"/>
        <v>1511059.204824704</v>
      </c>
      <c r="AM159" s="28">
        <f t="shared" si="209"/>
        <v>1677544.329965187</v>
      </c>
      <c r="AN159" s="28">
        <f t="shared" si="210"/>
        <v>0</v>
      </c>
      <c r="AO159" s="28">
        <f t="shared" si="211"/>
        <v>0</v>
      </c>
      <c r="AP159" s="28">
        <f t="shared" si="212"/>
        <v>0</v>
      </c>
      <c r="AQ159" s="4">
        <f t="shared" si="213"/>
        <v>30221184.09649408</v>
      </c>
      <c r="AR159" s="24">
        <f t="shared" si="214"/>
        <v>1511059.204824704</v>
      </c>
      <c r="AS159" s="24">
        <f t="shared" si="215"/>
        <v>1677544.329965187</v>
      </c>
    </row>
    <row r="160" spans="2:45" ht="12.75">
      <c r="B160" s="56">
        <f t="shared" si="176"/>
        <v>631</v>
      </c>
      <c r="C160" s="23">
        <f t="shared" si="216"/>
        <v>631000000</v>
      </c>
      <c r="D160" s="24">
        <f t="shared" si="218"/>
        <v>-3281335.18975806</v>
      </c>
      <c r="E160" s="24">
        <f t="shared" si="219"/>
        <v>6475000</v>
      </c>
      <c r="F160" s="25">
        <f t="shared" si="177"/>
        <v>600730845.7700194</v>
      </c>
      <c r="G160" s="83">
        <f t="shared" si="217"/>
        <v>0</v>
      </c>
      <c r="H160" s="6">
        <f t="shared" si="178"/>
        <v>0.05</v>
      </c>
      <c r="I160" s="26">
        <f t="shared" si="179"/>
        <v>-0.14437095526227425</v>
      </c>
      <c r="J160" s="30">
        <f t="shared" si="180"/>
        <v>0.296330048929624</v>
      </c>
      <c r="K160" s="27">
        <f t="shared" si="181"/>
        <v>490000000</v>
      </c>
      <c r="L160" s="28">
        <f t="shared" si="182"/>
        <v>0</v>
      </c>
      <c r="M160" s="28">
        <f t="shared" si="183"/>
        <v>15000000</v>
      </c>
      <c r="N160" s="28">
        <f t="shared" si="184"/>
        <v>525000</v>
      </c>
      <c r="O160" s="28">
        <f t="shared" si="185"/>
        <v>15000000</v>
      </c>
      <c r="P160" s="28">
        <f t="shared" si="186"/>
        <v>600000</v>
      </c>
      <c r="Q160" s="28">
        <f t="shared" si="187"/>
        <v>40000000</v>
      </c>
      <c r="R160" s="28">
        <f t="shared" si="188"/>
        <v>1800000</v>
      </c>
      <c r="S160" s="28">
        <f t="shared" si="189"/>
        <v>40730845.77001941</v>
      </c>
      <c r="T160" s="28">
        <f t="shared" si="190"/>
        <v>2036542.2885009707</v>
      </c>
      <c r="U160" s="28">
        <f t="shared" si="191"/>
        <v>0</v>
      </c>
      <c r="V160" s="28">
        <f t="shared" si="192"/>
        <v>0</v>
      </c>
      <c r="W160" s="4">
        <f t="shared" si="193"/>
        <v>600730845.7700194</v>
      </c>
      <c r="X160" s="24">
        <f t="shared" si="194"/>
        <v>4961542.28850097</v>
      </c>
      <c r="Y160" s="27">
        <f t="shared" si="195"/>
        <v>0</v>
      </c>
      <c r="Z160" s="28">
        <f t="shared" si="196"/>
        <v>0</v>
      </c>
      <c r="AA160" s="28">
        <f t="shared" si="197"/>
        <v>0</v>
      </c>
      <c r="AB160" s="28">
        <f t="shared" si="198"/>
        <v>0</v>
      </c>
      <c r="AC160" s="28">
        <f t="shared" si="199"/>
        <v>0</v>
      </c>
      <c r="AD160" s="28">
        <f t="shared" si="200"/>
        <v>0</v>
      </c>
      <c r="AE160" s="28">
        <f t="shared" si="201"/>
        <v>0</v>
      </c>
      <c r="AF160" s="28">
        <f t="shared" si="202"/>
        <v>0</v>
      </c>
      <c r="AG160" s="28">
        <f t="shared" si="203"/>
        <v>0</v>
      </c>
      <c r="AH160" s="28">
        <f t="shared" si="204"/>
        <v>0</v>
      </c>
      <c r="AI160" s="28">
        <f t="shared" si="205"/>
        <v>0</v>
      </c>
      <c r="AJ160" s="28">
        <f t="shared" si="206"/>
        <v>0</v>
      </c>
      <c r="AK160" s="28">
        <f t="shared" si="207"/>
        <v>30269154.229980588</v>
      </c>
      <c r="AL160" s="28">
        <f t="shared" si="208"/>
        <v>1513457.7114990295</v>
      </c>
      <c r="AM160" s="28">
        <f t="shared" si="209"/>
        <v>1680207.0987429102</v>
      </c>
      <c r="AN160" s="28">
        <f t="shared" si="210"/>
        <v>0</v>
      </c>
      <c r="AO160" s="28">
        <f t="shared" si="211"/>
        <v>0</v>
      </c>
      <c r="AP160" s="28">
        <f t="shared" si="212"/>
        <v>0</v>
      </c>
      <c r="AQ160" s="4">
        <f t="shared" si="213"/>
        <v>30269154.229980588</v>
      </c>
      <c r="AR160" s="24">
        <f t="shared" si="214"/>
        <v>1513457.7114990295</v>
      </c>
      <c r="AS160" s="24">
        <f t="shared" si="215"/>
        <v>1680207.0987429102</v>
      </c>
    </row>
    <row r="161" spans="2:45" ht="12.75">
      <c r="B161" s="56">
        <f t="shared" si="176"/>
        <v>632</v>
      </c>
      <c r="C161" s="23">
        <f t="shared" si="216"/>
        <v>632000000</v>
      </c>
      <c r="D161" s="24">
        <f t="shared" si="218"/>
        <v>-3326273.914306012</v>
      </c>
      <c r="E161" s="24">
        <f t="shared" si="219"/>
        <v>6525000</v>
      </c>
      <c r="F161" s="25">
        <f t="shared" si="177"/>
        <v>601682875.6365329</v>
      </c>
      <c r="G161" s="83">
        <f t="shared" si="217"/>
        <v>0</v>
      </c>
      <c r="H161" s="6">
        <f t="shared" si="178"/>
        <v>0.05</v>
      </c>
      <c r="I161" s="26">
        <f t="shared" si="179"/>
        <v>-0.14437095526227425</v>
      </c>
      <c r="J161" s="30">
        <f t="shared" si="180"/>
        <v>0.296330048929624</v>
      </c>
      <c r="K161" s="27">
        <f t="shared" si="181"/>
        <v>490000000</v>
      </c>
      <c r="L161" s="28">
        <f t="shared" si="182"/>
        <v>0</v>
      </c>
      <c r="M161" s="28">
        <f t="shared" si="183"/>
        <v>15000000</v>
      </c>
      <c r="N161" s="28">
        <f t="shared" si="184"/>
        <v>525000</v>
      </c>
      <c r="O161" s="28">
        <f t="shared" si="185"/>
        <v>15000000</v>
      </c>
      <c r="P161" s="28">
        <f t="shared" si="186"/>
        <v>600000</v>
      </c>
      <c r="Q161" s="28">
        <f t="shared" si="187"/>
        <v>40000000</v>
      </c>
      <c r="R161" s="28">
        <f t="shared" si="188"/>
        <v>1800000</v>
      </c>
      <c r="S161" s="28">
        <f t="shared" si="189"/>
        <v>41682875.6365329</v>
      </c>
      <c r="T161" s="28">
        <f t="shared" si="190"/>
        <v>2084143.7818266451</v>
      </c>
      <c r="U161" s="28">
        <f t="shared" si="191"/>
        <v>0</v>
      </c>
      <c r="V161" s="28">
        <f t="shared" si="192"/>
        <v>0</v>
      </c>
      <c r="W161" s="4">
        <f t="shared" si="193"/>
        <v>601682875.6365329</v>
      </c>
      <c r="X161" s="24">
        <f t="shared" si="194"/>
        <v>5009143.781826645</v>
      </c>
      <c r="Y161" s="27">
        <f t="shared" si="195"/>
        <v>0</v>
      </c>
      <c r="Z161" s="28">
        <f t="shared" si="196"/>
        <v>0</v>
      </c>
      <c r="AA161" s="28">
        <f t="shared" si="197"/>
        <v>0</v>
      </c>
      <c r="AB161" s="28">
        <f t="shared" si="198"/>
        <v>0</v>
      </c>
      <c r="AC161" s="28">
        <f t="shared" si="199"/>
        <v>0</v>
      </c>
      <c r="AD161" s="28">
        <f t="shared" si="200"/>
        <v>0</v>
      </c>
      <c r="AE161" s="28">
        <f t="shared" si="201"/>
        <v>0</v>
      </c>
      <c r="AF161" s="28">
        <f t="shared" si="202"/>
        <v>0</v>
      </c>
      <c r="AG161" s="28">
        <f t="shared" si="203"/>
        <v>0</v>
      </c>
      <c r="AH161" s="28">
        <f t="shared" si="204"/>
        <v>0</v>
      </c>
      <c r="AI161" s="28">
        <f t="shared" si="205"/>
        <v>0</v>
      </c>
      <c r="AJ161" s="28">
        <f t="shared" si="206"/>
        <v>0</v>
      </c>
      <c r="AK161" s="28">
        <f t="shared" si="207"/>
        <v>30317124.363467097</v>
      </c>
      <c r="AL161" s="28">
        <f t="shared" si="208"/>
        <v>1515856.2181733549</v>
      </c>
      <c r="AM161" s="28">
        <f t="shared" si="209"/>
        <v>1682869.8675206334</v>
      </c>
      <c r="AN161" s="28">
        <f t="shared" si="210"/>
        <v>0</v>
      </c>
      <c r="AO161" s="28">
        <f t="shared" si="211"/>
        <v>0</v>
      </c>
      <c r="AP161" s="28">
        <f t="shared" si="212"/>
        <v>0</v>
      </c>
      <c r="AQ161" s="4">
        <f t="shared" si="213"/>
        <v>30317124.363467097</v>
      </c>
      <c r="AR161" s="24">
        <f t="shared" si="214"/>
        <v>1515856.2181733549</v>
      </c>
      <c r="AS161" s="24">
        <f t="shared" si="215"/>
        <v>1682869.8675206334</v>
      </c>
    </row>
    <row r="162" spans="2:45" ht="12.75">
      <c r="B162" s="56">
        <f t="shared" si="176"/>
        <v>633</v>
      </c>
      <c r="C162" s="23">
        <f t="shared" si="216"/>
        <v>633000000</v>
      </c>
      <c r="D162" s="24">
        <f t="shared" si="218"/>
        <v>-3371212.6388539635</v>
      </c>
      <c r="E162" s="24">
        <f t="shared" si="219"/>
        <v>6575000</v>
      </c>
      <c r="F162" s="25">
        <f t="shared" si="177"/>
        <v>602634905.5030464</v>
      </c>
      <c r="G162" s="83">
        <f t="shared" si="217"/>
        <v>0</v>
      </c>
      <c r="H162" s="6">
        <f t="shared" si="178"/>
        <v>0.05</v>
      </c>
      <c r="I162" s="26">
        <f t="shared" si="179"/>
        <v>-0.14437095526227425</v>
      </c>
      <c r="J162" s="30">
        <f t="shared" si="180"/>
        <v>0.296330048929624</v>
      </c>
      <c r="K162" s="27">
        <f t="shared" si="181"/>
        <v>490000000</v>
      </c>
      <c r="L162" s="28">
        <f t="shared" si="182"/>
        <v>0</v>
      </c>
      <c r="M162" s="28">
        <f t="shared" si="183"/>
        <v>15000000</v>
      </c>
      <c r="N162" s="28">
        <f t="shared" si="184"/>
        <v>525000</v>
      </c>
      <c r="O162" s="28">
        <f t="shared" si="185"/>
        <v>15000000</v>
      </c>
      <c r="P162" s="28">
        <f t="shared" si="186"/>
        <v>600000</v>
      </c>
      <c r="Q162" s="28">
        <f t="shared" si="187"/>
        <v>40000000</v>
      </c>
      <c r="R162" s="28">
        <f t="shared" si="188"/>
        <v>1800000</v>
      </c>
      <c r="S162" s="28">
        <f t="shared" si="189"/>
        <v>42634905.50304639</v>
      </c>
      <c r="T162" s="28">
        <f t="shared" si="190"/>
        <v>2131745.2751523196</v>
      </c>
      <c r="U162" s="28">
        <f t="shared" si="191"/>
        <v>0</v>
      </c>
      <c r="V162" s="28">
        <f t="shared" si="192"/>
        <v>0</v>
      </c>
      <c r="W162" s="4">
        <f t="shared" si="193"/>
        <v>602634905.5030464</v>
      </c>
      <c r="X162" s="24">
        <f t="shared" si="194"/>
        <v>5056745.27515232</v>
      </c>
      <c r="Y162" s="27">
        <f t="shared" si="195"/>
        <v>0</v>
      </c>
      <c r="Z162" s="28">
        <f t="shared" si="196"/>
        <v>0</v>
      </c>
      <c r="AA162" s="28">
        <f t="shared" si="197"/>
        <v>0</v>
      </c>
      <c r="AB162" s="28">
        <f t="shared" si="198"/>
        <v>0</v>
      </c>
      <c r="AC162" s="28">
        <f t="shared" si="199"/>
        <v>0</v>
      </c>
      <c r="AD162" s="28">
        <f t="shared" si="200"/>
        <v>0</v>
      </c>
      <c r="AE162" s="28">
        <f t="shared" si="201"/>
        <v>0</v>
      </c>
      <c r="AF162" s="28">
        <f t="shared" si="202"/>
        <v>0</v>
      </c>
      <c r="AG162" s="28">
        <f t="shared" si="203"/>
        <v>0</v>
      </c>
      <c r="AH162" s="28">
        <f t="shared" si="204"/>
        <v>0</v>
      </c>
      <c r="AI162" s="28">
        <f t="shared" si="205"/>
        <v>0</v>
      </c>
      <c r="AJ162" s="28">
        <f t="shared" si="206"/>
        <v>0</v>
      </c>
      <c r="AK162" s="28">
        <f t="shared" si="207"/>
        <v>30365094.496953607</v>
      </c>
      <c r="AL162" s="28">
        <f t="shared" si="208"/>
        <v>1518254.7248476804</v>
      </c>
      <c r="AM162" s="28">
        <f t="shared" si="209"/>
        <v>1685532.6362983563</v>
      </c>
      <c r="AN162" s="28">
        <f t="shared" si="210"/>
        <v>0</v>
      </c>
      <c r="AO162" s="28">
        <f t="shared" si="211"/>
        <v>0</v>
      </c>
      <c r="AP162" s="28">
        <f t="shared" si="212"/>
        <v>0</v>
      </c>
      <c r="AQ162" s="4">
        <f t="shared" si="213"/>
        <v>30365094.496953607</v>
      </c>
      <c r="AR162" s="24">
        <f t="shared" si="214"/>
        <v>1518254.7248476804</v>
      </c>
      <c r="AS162" s="24">
        <f t="shared" si="215"/>
        <v>1685532.6362983563</v>
      </c>
    </row>
    <row r="163" spans="2:45" ht="12.75">
      <c r="B163" s="56">
        <f t="shared" si="176"/>
        <v>634</v>
      </c>
      <c r="C163" s="23">
        <f t="shared" si="216"/>
        <v>634000000</v>
      </c>
      <c r="D163" s="24">
        <f t="shared" si="218"/>
        <v>-3416151.3634019154</v>
      </c>
      <c r="E163" s="24">
        <f t="shared" si="219"/>
        <v>6625000.000000001</v>
      </c>
      <c r="F163" s="25">
        <f t="shared" si="177"/>
        <v>603586935.3695599</v>
      </c>
      <c r="G163" s="83">
        <f t="shared" si="217"/>
        <v>0</v>
      </c>
      <c r="H163" s="6">
        <f t="shared" si="178"/>
        <v>0.05</v>
      </c>
      <c r="I163" s="26">
        <f t="shared" si="179"/>
        <v>-0.14437095526227425</v>
      </c>
      <c r="J163" s="30">
        <f t="shared" si="180"/>
        <v>0.296330048929624</v>
      </c>
      <c r="K163" s="27">
        <f t="shared" si="181"/>
        <v>490000000</v>
      </c>
      <c r="L163" s="28">
        <f t="shared" si="182"/>
        <v>0</v>
      </c>
      <c r="M163" s="28">
        <f t="shared" si="183"/>
        <v>15000000</v>
      </c>
      <c r="N163" s="28">
        <f t="shared" si="184"/>
        <v>525000</v>
      </c>
      <c r="O163" s="28">
        <f t="shared" si="185"/>
        <v>15000000</v>
      </c>
      <c r="P163" s="28">
        <f t="shared" si="186"/>
        <v>600000</v>
      </c>
      <c r="Q163" s="28">
        <f t="shared" si="187"/>
        <v>40000000</v>
      </c>
      <c r="R163" s="28">
        <f t="shared" si="188"/>
        <v>1800000</v>
      </c>
      <c r="S163" s="28">
        <f t="shared" si="189"/>
        <v>43586935.369559884</v>
      </c>
      <c r="T163" s="28">
        <f t="shared" si="190"/>
        <v>2179346.7684779945</v>
      </c>
      <c r="U163" s="28">
        <f t="shared" si="191"/>
        <v>0</v>
      </c>
      <c r="V163" s="28">
        <f t="shared" si="192"/>
        <v>0</v>
      </c>
      <c r="W163" s="4">
        <f t="shared" si="193"/>
        <v>603586935.3695599</v>
      </c>
      <c r="X163" s="24">
        <f t="shared" si="194"/>
        <v>5104346.768477995</v>
      </c>
      <c r="Y163" s="27">
        <f t="shared" si="195"/>
        <v>0</v>
      </c>
      <c r="Z163" s="28">
        <f t="shared" si="196"/>
        <v>0</v>
      </c>
      <c r="AA163" s="28">
        <f t="shared" si="197"/>
        <v>0</v>
      </c>
      <c r="AB163" s="28">
        <f t="shared" si="198"/>
        <v>0</v>
      </c>
      <c r="AC163" s="28">
        <f t="shared" si="199"/>
        <v>0</v>
      </c>
      <c r="AD163" s="28">
        <f t="shared" si="200"/>
        <v>0</v>
      </c>
      <c r="AE163" s="28">
        <f t="shared" si="201"/>
        <v>0</v>
      </c>
      <c r="AF163" s="28">
        <f t="shared" si="202"/>
        <v>0</v>
      </c>
      <c r="AG163" s="28">
        <f t="shared" si="203"/>
        <v>0</v>
      </c>
      <c r="AH163" s="28">
        <f t="shared" si="204"/>
        <v>0</v>
      </c>
      <c r="AI163" s="28">
        <f t="shared" si="205"/>
        <v>0</v>
      </c>
      <c r="AJ163" s="28">
        <f t="shared" si="206"/>
        <v>0</v>
      </c>
      <c r="AK163" s="28">
        <f t="shared" si="207"/>
        <v>30413064.630440116</v>
      </c>
      <c r="AL163" s="28">
        <f t="shared" si="208"/>
        <v>1520653.231522006</v>
      </c>
      <c r="AM163" s="28">
        <f t="shared" si="209"/>
        <v>1688195.4050760795</v>
      </c>
      <c r="AN163" s="28">
        <f t="shared" si="210"/>
        <v>0</v>
      </c>
      <c r="AO163" s="28">
        <f t="shared" si="211"/>
        <v>0</v>
      </c>
      <c r="AP163" s="28">
        <f t="shared" si="212"/>
        <v>0</v>
      </c>
      <c r="AQ163" s="4">
        <f t="shared" si="213"/>
        <v>30413064.630440116</v>
      </c>
      <c r="AR163" s="24">
        <f t="shared" si="214"/>
        <v>1520653.231522006</v>
      </c>
      <c r="AS163" s="24">
        <f t="shared" si="215"/>
        <v>1688195.4050760795</v>
      </c>
    </row>
    <row r="164" spans="2:45" ht="12.75">
      <c r="B164" s="56">
        <f t="shared" si="176"/>
        <v>635</v>
      </c>
      <c r="C164" s="23">
        <f t="shared" si="216"/>
        <v>635000000</v>
      </c>
      <c r="D164" s="24">
        <f t="shared" si="218"/>
        <v>-3461090.0879498664</v>
      </c>
      <c r="E164" s="24">
        <f t="shared" si="219"/>
        <v>6675000</v>
      </c>
      <c r="F164" s="25">
        <f t="shared" si="177"/>
        <v>604538965.2360734</v>
      </c>
      <c r="G164" s="83">
        <f t="shared" si="217"/>
        <v>0</v>
      </c>
      <c r="H164" s="6">
        <f t="shared" si="178"/>
        <v>0.05</v>
      </c>
      <c r="I164" s="26">
        <f t="shared" si="179"/>
        <v>-0.14437095526227425</v>
      </c>
      <c r="J164" s="30">
        <f t="shared" si="180"/>
        <v>0.296330048929624</v>
      </c>
      <c r="K164" s="27">
        <f t="shared" si="181"/>
        <v>490000000</v>
      </c>
      <c r="L164" s="28">
        <f t="shared" si="182"/>
        <v>0</v>
      </c>
      <c r="M164" s="28">
        <f t="shared" si="183"/>
        <v>15000000</v>
      </c>
      <c r="N164" s="28">
        <f t="shared" si="184"/>
        <v>525000</v>
      </c>
      <c r="O164" s="28">
        <f t="shared" si="185"/>
        <v>15000000</v>
      </c>
      <c r="P164" s="28">
        <f t="shared" si="186"/>
        <v>600000</v>
      </c>
      <c r="Q164" s="28">
        <f t="shared" si="187"/>
        <v>40000000</v>
      </c>
      <c r="R164" s="28">
        <f t="shared" si="188"/>
        <v>1800000</v>
      </c>
      <c r="S164" s="28">
        <f t="shared" si="189"/>
        <v>44538965.236073375</v>
      </c>
      <c r="T164" s="28">
        <f t="shared" si="190"/>
        <v>2226948.261803669</v>
      </c>
      <c r="U164" s="28">
        <f t="shared" si="191"/>
        <v>0</v>
      </c>
      <c r="V164" s="28">
        <f t="shared" si="192"/>
        <v>0</v>
      </c>
      <c r="W164" s="4">
        <f t="shared" si="193"/>
        <v>604538965.2360734</v>
      </c>
      <c r="X164" s="24">
        <f t="shared" si="194"/>
        <v>5151948.261803669</v>
      </c>
      <c r="Y164" s="27">
        <f t="shared" si="195"/>
        <v>0</v>
      </c>
      <c r="Z164" s="28">
        <f t="shared" si="196"/>
        <v>0</v>
      </c>
      <c r="AA164" s="28">
        <f t="shared" si="197"/>
        <v>0</v>
      </c>
      <c r="AB164" s="28">
        <f t="shared" si="198"/>
        <v>0</v>
      </c>
      <c r="AC164" s="28">
        <f t="shared" si="199"/>
        <v>0</v>
      </c>
      <c r="AD164" s="28">
        <f t="shared" si="200"/>
        <v>0</v>
      </c>
      <c r="AE164" s="28">
        <f t="shared" si="201"/>
        <v>0</v>
      </c>
      <c r="AF164" s="28">
        <f t="shared" si="202"/>
        <v>0</v>
      </c>
      <c r="AG164" s="28">
        <f t="shared" si="203"/>
        <v>0</v>
      </c>
      <c r="AH164" s="28">
        <f t="shared" si="204"/>
        <v>0</v>
      </c>
      <c r="AI164" s="28">
        <f t="shared" si="205"/>
        <v>0</v>
      </c>
      <c r="AJ164" s="28">
        <f t="shared" si="206"/>
        <v>0</v>
      </c>
      <c r="AK164" s="28">
        <f t="shared" si="207"/>
        <v>30461034.763926625</v>
      </c>
      <c r="AL164" s="28">
        <f t="shared" si="208"/>
        <v>1523051.7381963313</v>
      </c>
      <c r="AM164" s="28">
        <f t="shared" si="209"/>
        <v>1690858.1738538027</v>
      </c>
      <c r="AN164" s="28">
        <f t="shared" si="210"/>
        <v>0</v>
      </c>
      <c r="AO164" s="28">
        <f t="shared" si="211"/>
        <v>0</v>
      </c>
      <c r="AP164" s="28">
        <f t="shared" si="212"/>
        <v>0</v>
      </c>
      <c r="AQ164" s="4">
        <f t="shared" si="213"/>
        <v>30461034.763926625</v>
      </c>
      <c r="AR164" s="24">
        <f t="shared" si="214"/>
        <v>1523051.7381963313</v>
      </c>
      <c r="AS164" s="24">
        <f t="shared" si="215"/>
        <v>1690858.1738538027</v>
      </c>
    </row>
    <row r="165" spans="2:45" ht="12.75">
      <c r="B165" s="56">
        <f t="shared" si="176"/>
        <v>636</v>
      </c>
      <c r="C165" s="23">
        <f t="shared" si="216"/>
        <v>636000000</v>
      </c>
      <c r="D165" s="24">
        <f t="shared" si="218"/>
        <v>-3506028.812497817</v>
      </c>
      <c r="E165" s="24">
        <f t="shared" si="219"/>
        <v>6725000</v>
      </c>
      <c r="F165" s="25">
        <f t="shared" si="177"/>
        <v>605490995.1025869</v>
      </c>
      <c r="G165" s="83">
        <f t="shared" si="217"/>
        <v>0</v>
      </c>
      <c r="H165" s="6">
        <f t="shared" si="178"/>
        <v>0.05</v>
      </c>
      <c r="I165" s="26">
        <f t="shared" si="179"/>
        <v>-0.14437095526227425</v>
      </c>
      <c r="J165" s="30">
        <f t="shared" si="180"/>
        <v>0.296330048929624</v>
      </c>
      <c r="K165" s="27">
        <f t="shared" si="181"/>
        <v>490000000</v>
      </c>
      <c r="L165" s="28">
        <f t="shared" si="182"/>
        <v>0</v>
      </c>
      <c r="M165" s="28">
        <f t="shared" si="183"/>
        <v>15000000</v>
      </c>
      <c r="N165" s="28">
        <f t="shared" si="184"/>
        <v>525000</v>
      </c>
      <c r="O165" s="28">
        <f t="shared" si="185"/>
        <v>15000000</v>
      </c>
      <c r="P165" s="28">
        <f t="shared" si="186"/>
        <v>600000</v>
      </c>
      <c r="Q165" s="28">
        <f t="shared" si="187"/>
        <v>40000000</v>
      </c>
      <c r="R165" s="28">
        <f t="shared" si="188"/>
        <v>1800000</v>
      </c>
      <c r="S165" s="28">
        <f t="shared" si="189"/>
        <v>45490995.102586865</v>
      </c>
      <c r="T165" s="28">
        <f t="shared" si="190"/>
        <v>2274549.7551293434</v>
      </c>
      <c r="U165" s="28">
        <f t="shared" si="191"/>
        <v>0</v>
      </c>
      <c r="V165" s="28">
        <f t="shared" si="192"/>
        <v>0</v>
      </c>
      <c r="W165" s="4">
        <f t="shared" si="193"/>
        <v>605490995.1025869</v>
      </c>
      <c r="X165" s="24">
        <f t="shared" si="194"/>
        <v>5199549.755129343</v>
      </c>
      <c r="Y165" s="27">
        <f t="shared" si="195"/>
        <v>0</v>
      </c>
      <c r="Z165" s="28">
        <f t="shared" si="196"/>
        <v>0</v>
      </c>
      <c r="AA165" s="28">
        <f t="shared" si="197"/>
        <v>0</v>
      </c>
      <c r="AB165" s="28">
        <f t="shared" si="198"/>
        <v>0</v>
      </c>
      <c r="AC165" s="28">
        <f t="shared" si="199"/>
        <v>0</v>
      </c>
      <c r="AD165" s="28">
        <f t="shared" si="200"/>
        <v>0</v>
      </c>
      <c r="AE165" s="28">
        <f t="shared" si="201"/>
        <v>0</v>
      </c>
      <c r="AF165" s="28">
        <f t="shared" si="202"/>
        <v>0</v>
      </c>
      <c r="AG165" s="28">
        <f t="shared" si="203"/>
        <v>0</v>
      </c>
      <c r="AH165" s="28">
        <f t="shared" si="204"/>
        <v>0</v>
      </c>
      <c r="AI165" s="28">
        <f t="shared" si="205"/>
        <v>0</v>
      </c>
      <c r="AJ165" s="28">
        <f t="shared" si="206"/>
        <v>0</v>
      </c>
      <c r="AK165" s="28">
        <f t="shared" si="207"/>
        <v>30509004.897413135</v>
      </c>
      <c r="AL165" s="28">
        <f t="shared" si="208"/>
        <v>1525450.2448706569</v>
      </c>
      <c r="AM165" s="28">
        <f t="shared" si="209"/>
        <v>1693520.9426315257</v>
      </c>
      <c r="AN165" s="28">
        <f t="shared" si="210"/>
        <v>0</v>
      </c>
      <c r="AO165" s="28">
        <f t="shared" si="211"/>
        <v>0</v>
      </c>
      <c r="AP165" s="28">
        <f t="shared" si="212"/>
        <v>0</v>
      </c>
      <c r="AQ165" s="4">
        <f t="shared" si="213"/>
        <v>30509004.897413135</v>
      </c>
      <c r="AR165" s="24">
        <f t="shared" si="214"/>
        <v>1525450.2448706569</v>
      </c>
      <c r="AS165" s="24">
        <f t="shared" si="215"/>
        <v>1693520.9426315257</v>
      </c>
    </row>
    <row r="166" spans="2:45" ht="12.75">
      <c r="B166" s="56">
        <f t="shared" si="176"/>
        <v>637</v>
      </c>
      <c r="C166" s="23">
        <f t="shared" si="216"/>
        <v>637000000</v>
      </c>
      <c r="D166" s="24">
        <f t="shared" si="218"/>
        <v>-3550967.537045769</v>
      </c>
      <c r="E166" s="24">
        <f t="shared" si="219"/>
        <v>6775000</v>
      </c>
      <c r="F166" s="25">
        <f t="shared" si="177"/>
        <v>606443024.9691004</v>
      </c>
      <c r="G166" s="83">
        <f t="shared" si="217"/>
        <v>0</v>
      </c>
      <c r="H166" s="6">
        <f t="shared" si="178"/>
        <v>0.05</v>
      </c>
      <c r="I166" s="26">
        <f t="shared" si="179"/>
        <v>-0.14437095526227425</v>
      </c>
      <c r="J166" s="30">
        <f t="shared" si="180"/>
        <v>0.296330048929624</v>
      </c>
      <c r="K166" s="27">
        <f t="shared" si="181"/>
        <v>490000000</v>
      </c>
      <c r="L166" s="28">
        <f t="shared" si="182"/>
        <v>0</v>
      </c>
      <c r="M166" s="28">
        <f t="shared" si="183"/>
        <v>15000000</v>
      </c>
      <c r="N166" s="28">
        <f t="shared" si="184"/>
        <v>525000</v>
      </c>
      <c r="O166" s="28">
        <f t="shared" si="185"/>
        <v>15000000</v>
      </c>
      <c r="P166" s="28">
        <f t="shared" si="186"/>
        <v>600000</v>
      </c>
      <c r="Q166" s="28">
        <f t="shared" si="187"/>
        <v>40000000</v>
      </c>
      <c r="R166" s="28">
        <f t="shared" si="188"/>
        <v>1800000</v>
      </c>
      <c r="S166" s="28">
        <f t="shared" si="189"/>
        <v>46443024.969100356</v>
      </c>
      <c r="T166" s="28">
        <f t="shared" si="190"/>
        <v>2322151.248455018</v>
      </c>
      <c r="U166" s="28">
        <f t="shared" si="191"/>
        <v>0</v>
      </c>
      <c r="V166" s="28">
        <f t="shared" si="192"/>
        <v>0</v>
      </c>
      <c r="W166" s="4">
        <f t="shared" si="193"/>
        <v>606443024.9691004</v>
      </c>
      <c r="X166" s="24">
        <f t="shared" si="194"/>
        <v>5247151.248455018</v>
      </c>
      <c r="Y166" s="27">
        <f t="shared" si="195"/>
        <v>0</v>
      </c>
      <c r="Z166" s="28">
        <f t="shared" si="196"/>
        <v>0</v>
      </c>
      <c r="AA166" s="28">
        <f t="shared" si="197"/>
        <v>0</v>
      </c>
      <c r="AB166" s="28">
        <f t="shared" si="198"/>
        <v>0</v>
      </c>
      <c r="AC166" s="28">
        <f t="shared" si="199"/>
        <v>0</v>
      </c>
      <c r="AD166" s="28">
        <f t="shared" si="200"/>
        <v>0</v>
      </c>
      <c r="AE166" s="28">
        <f t="shared" si="201"/>
        <v>0</v>
      </c>
      <c r="AF166" s="28">
        <f t="shared" si="202"/>
        <v>0</v>
      </c>
      <c r="AG166" s="28">
        <f t="shared" si="203"/>
        <v>0</v>
      </c>
      <c r="AH166" s="28">
        <f t="shared" si="204"/>
        <v>0</v>
      </c>
      <c r="AI166" s="28">
        <f t="shared" si="205"/>
        <v>0</v>
      </c>
      <c r="AJ166" s="28">
        <f t="shared" si="206"/>
        <v>0</v>
      </c>
      <c r="AK166" s="28">
        <f t="shared" si="207"/>
        <v>30556975.030899644</v>
      </c>
      <c r="AL166" s="28">
        <f t="shared" si="208"/>
        <v>1527848.7515449822</v>
      </c>
      <c r="AM166" s="28">
        <f t="shared" si="209"/>
        <v>1696183.7114092489</v>
      </c>
      <c r="AN166" s="28">
        <f t="shared" si="210"/>
        <v>0</v>
      </c>
      <c r="AO166" s="28">
        <f t="shared" si="211"/>
        <v>0</v>
      </c>
      <c r="AP166" s="28">
        <f t="shared" si="212"/>
        <v>0</v>
      </c>
      <c r="AQ166" s="4">
        <f t="shared" si="213"/>
        <v>30556975.030899644</v>
      </c>
      <c r="AR166" s="24">
        <f t="shared" si="214"/>
        <v>1527848.7515449822</v>
      </c>
      <c r="AS166" s="24">
        <f t="shared" si="215"/>
        <v>1696183.7114092489</v>
      </c>
    </row>
    <row r="167" spans="2:45" ht="12.75">
      <c r="B167" s="56">
        <f t="shared" si="176"/>
        <v>638</v>
      </c>
      <c r="C167" s="23">
        <f t="shared" si="216"/>
        <v>638000000</v>
      </c>
      <c r="D167" s="24">
        <f t="shared" si="218"/>
        <v>-3595906.261593721</v>
      </c>
      <c r="E167" s="24">
        <f t="shared" si="219"/>
        <v>6825000</v>
      </c>
      <c r="F167" s="25">
        <f t="shared" si="177"/>
        <v>607395054.8356138</v>
      </c>
      <c r="G167" s="83">
        <f t="shared" si="217"/>
        <v>0</v>
      </c>
      <c r="H167" s="6">
        <f t="shared" si="178"/>
        <v>0.05</v>
      </c>
      <c r="I167" s="26">
        <f t="shared" si="179"/>
        <v>-0.14437095526227425</v>
      </c>
      <c r="J167" s="30">
        <f t="shared" si="180"/>
        <v>0.296330048929624</v>
      </c>
      <c r="K167" s="27">
        <f t="shared" si="181"/>
        <v>490000000</v>
      </c>
      <c r="L167" s="28">
        <f t="shared" si="182"/>
        <v>0</v>
      </c>
      <c r="M167" s="28">
        <f t="shared" si="183"/>
        <v>15000000</v>
      </c>
      <c r="N167" s="28">
        <f t="shared" si="184"/>
        <v>525000</v>
      </c>
      <c r="O167" s="28">
        <f t="shared" si="185"/>
        <v>15000000</v>
      </c>
      <c r="P167" s="28">
        <f t="shared" si="186"/>
        <v>600000</v>
      </c>
      <c r="Q167" s="28">
        <f t="shared" si="187"/>
        <v>40000000</v>
      </c>
      <c r="R167" s="28">
        <f t="shared" si="188"/>
        <v>1800000</v>
      </c>
      <c r="S167" s="28">
        <f t="shared" si="189"/>
        <v>47395054.83561385</v>
      </c>
      <c r="T167" s="28">
        <f t="shared" si="190"/>
        <v>2369752.7417806922</v>
      </c>
      <c r="U167" s="28">
        <f t="shared" si="191"/>
        <v>0</v>
      </c>
      <c r="V167" s="28">
        <f t="shared" si="192"/>
        <v>0</v>
      </c>
      <c r="W167" s="4">
        <f t="shared" si="193"/>
        <v>607395054.8356138</v>
      </c>
      <c r="X167" s="24">
        <f t="shared" si="194"/>
        <v>5294752.741780693</v>
      </c>
      <c r="Y167" s="27">
        <f t="shared" si="195"/>
        <v>0</v>
      </c>
      <c r="Z167" s="28">
        <f t="shared" si="196"/>
        <v>0</v>
      </c>
      <c r="AA167" s="28">
        <f t="shared" si="197"/>
        <v>0</v>
      </c>
      <c r="AB167" s="28">
        <f t="shared" si="198"/>
        <v>0</v>
      </c>
      <c r="AC167" s="28">
        <f t="shared" si="199"/>
        <v>0</v>
      </c>
      <c r="AD167" s="28">
        <f t="shared" si="200"/>
        <v>0</v>
      </c>
      <c r="AE167" s="28">
        <f t="shared" si="201"/>
        <v>0</v>
      </c>
      <c r="AF167" s="28">
        <f t="shared" si="202"/>
        <v>0</v>
      </c>
      <c r="AG167" s="28">
        <f t="shared" si="203"/>
        <v>0</v>
      </c>
      <c r="AH167" s="28">
        <f t="shared" si="204"/>
        <v>0</v>
      </c>
      <c r="AI167" s="28">
        <f t="shared" si="205"/>
        <v>0</v>
      </c>
      <c r="AJ167" s="28">
        <f t="shared" si="206"/>
        <v>0</v>
      </c>
      <c r="AK167" s="28">
        <f t="shared" si="207"/>
        <v>30604945.164386153</v>
      </c>
      <c r="AL167" s="28">
        <f t="shared" si="208"/>
        <v>1530247.2582193078</v>
      </c>
      <c r="AM167" s="28">
        <f t="shared" si="209"/>
        <v>1698846.480186972</v>
      </c>
      <c r="AN167" s="28">
        <f t="shared" si="210"/>
        <v>0</v>
      </c>
      <c r="AO167" s="28">
        <f t="shared" si="211"/>
        <v>0</v>
      </c>
      <c r="AP167" s="28">
        <f t="shared" si="212"/>
        <v>0</v>
      </c>
      <c r="AQ167" s="4">
        <f t="shared" si="213"/>
        <v>30604945.164386153</v>
      </c>
      <c r="AR167" s="24">
        <f t="shared" si="214"/>
        <v>1530247.2582193078</v>
      </c>
      <c r="AS167" s="24">
        <f t="shared" si="215"/>
        <v>1698846.480186972</v>
      </c>
    </row>
    <row r="168" spans="2:45" ht="12.75">
      <c r="B168" s="56">
        <f t="shared" si="176"/>
        <v>639</v>
      </c>
      <c r="C168" s="23">
        <f t="shared" si="216"/>
        <v>639000000</v>
      </c>
      <c r="D168" s="24">
        <f t="shared" si="218"/>
        <v>-3640844.9861416845</v>
      </c>
      <c r="E168" s="24">
        <f t="shared" si="219"/>
        <v>6875000</v>
      </c>
      <c r="F168" s="25">
        <f t="shared" si="177"/>
        <v>608347084.7021275</v>
      </c>
      <c r="G168" s="83">
        <f t="shared" si="217"/>
        <v>0</v>
      </c>
      <c r="H168" s="6">
        <f t="shared" si="178"/>
        <v>0.05</v>
      </c>
      <c r="I168" s="26">
        <f t="shared" si="179"/>
        <v>-0.14437095526227425</v>
      </c>
      <c r="J168" s="30">
        <f t="shared" si="180"/>
        <v>0.296330048929624</v>
      </c>
      <c r="K168" s="27">
        <f t="shared" si="181"/>
        <v>490000000</v>
      </c>
      <c r="L168" s="28">
        <f t="shared" si="182"/>
        <v>0</v>
      </c>
      <c r="M168" s="28">
        <f t="shared" si="183"/>
        <v>15000000</v>
      </c>
      <c r="N168" s="28">
        <f t="shared" si="184"/>
        <v>525000</v>
      </c>
      <c r="O168" s="28">
        <f t="shared" si="185"/>
        <v>15000000</v>
      </c>
      <c r="P168" s="28">
        <f t="shared" si="186"/>
        <v>600000</v>
      </c>
      <c r="Q168" s="28">
        <f t="shared" si="187"/>
        <v>40000000</v>
      </c>
      <c r="R168" s="28">
        <f t="shared" si="188"/>
        <v>1800000</v>
      </c>
      <c r="S168" s="28">
        <f t="shared" si="189"/>
        <v>48347084.70212746</v>
      </c>
      <c r="T168" s="28">
        <f t="shared" si="190"/>
        <v>2417354.2351063727</v>
      </c>
      <c r="U168" s="28">
        <f t="shared" si="191"/>
        <v>0</v>
      </c>
      <c r="V168" s="28">
        <f t="shared" si="192"/>
        <v>0</v>
      </c>
      <c r="W168" s="4">
        <f t="shared" si="193"/>
        <v>608347084.7021275</v>
      </c>
      <c r="X168" s="24">
        <f t="shared" si="194"/>
        <v>5342354.235106373</v>
      </c>
      <c r="Y168" s="27">
        <f t="shared" si="195"/>
        <v>0</v>
      </c>
      <c r="Z168" s="28">
        <f t="shared" si="196"/>
        <v>0</v>
      </c>
      <c r="AA168" s="28">
        <f t="shared" si="197"/>
        <v>0</v>
      </c>
      <c r="AB168" s="28">
        <f t="shared" si="198"/>
        <v>0</v>
      </c>
      <c r="AC168" s="28">
        <f t="shared" si="199"/>
        <v>0</v>
      </c>
      <c r="AD168" s="28">
        <f t="shared" si="200"/>
        <v>0</v>
      </c>
      <c r="AE168" s="28">
        <f t="shared" si="201"/>
        <v>0</v>
      </c>
      <c r="AF168" s="28">
        <f t="shared" si="202"/>
        <v>0</v>
      </c>
      <c r="AG168" s="28">
        <f t="shared" si="203"/>
        <v>0</v>
      </c>
      <c r="AH168" s="28">
        <f t="shared" si="204"/>
        <v>0</v>
      </c>
      <c r="AI168" s="28">
        <f t="shared" si="205"/>
        <v>0</v>
      </c>
      <c r="AJ168" s="28">
        <f t="shared" si="206"/>
        <v>0</v>
      </c>
      <c r="AK168" s="28">
        <f t="shared" si="207"/>
        <v>30652915.297872543</v>
      </c>
      <c r="AL168" s="28">
        <f t="shared" si="208"/>
        <v>1532645.7648936273</v>
      </c>
      <c r="AM168" s="28">
        <f t="shared" si="209"/>
        <v>1701509.2489646885</v>
      </c>
      <c r="AN168" s="28">
        <f t="shared" si="210"/>
        <v>0</v>
      </c>
      <c r="AO168" s="28">
        <f t="shared" si="211"/>
        <v>0</v>
      </c>
      <c r="AP168" s="28">
        <f t="shared" si="212"/>
        <v>0</v>
      </c>
      <c r="AQ168" s="4">
        <f t="shared" si="213"/>
        <v>30652915.297872543</v>
      </c>
      <c r="AR168" s="24">
        <f t="shared" si="214"/>
        <v>1532645.7648936273</v>
      </c>
      <c r="AS168" s="24">
        <f t="shared" si="215"/>
        <v>1701509.2489646885</v>
      </c>
    </row>
    <row r="169" spans="2:45" ht="12.75">
      <c r="B169" s="56">
        <f t="shared" si="176"/>
        <v>640</v>
      </c>
      <c r="C169" s="23">
        <f t="shared" si="216"/>
        <v>640000000</v>
      </c>
      <c r="D169" s="24">
        <f t="shared" si="218"/>
        <v>-3685783.7106896364</v>
      </c>
      <c r="E169" s="24">
        <f t="shared" si="219"/>
        <v>6925000.000000001</v>
      </c>
      <c r="F169" s="25">
        <f t="shared" si="177"/>
        <v>609299114.568641</v>
      </c>
      <c r="G169" s="83">
        <f t="shared" si="217"/>
        <v>0</v>
      </c>
      <c r="H169" s="6">
        <f t="shared" si="178"/>
        <v>0.05</v>
      </c>
      <c r="I169" s="26">
        <f t="shared" si="179"/>
        <v>-0.14437095526227425</v>
      </c>
      <c r="J169" s="30">
        <f t="shared" si="180"/>
        <v>0.296330048929624</v>
      </c>
      <c r="K169" s="27">
        <f t="shared" si="181"/>
        <v>490000000</v>
      </c>
      <c r="L169" s="28">
        <f t="shared" si="182"/>
        <v>0</v>
      </c>
      <c r="M169" s="28">
        <f t="shared" si="183"/>
        <v>15000000</v>
      </c>
      <c r="N169" s="28">
        <f t="shared" si="184"/>
        <v>525000</v>
      </c>
      <c r="O169" s="28">
        <f t="shared" si="185"/>
        <v>15000000</v>
      </c>
      <c r="P169" s="28">
        <f t="shared" si="186"/>
        <v>600000</v>
      </c>
      <c r="Q169" s="28">
        <f t="shared" si="187"/>
        <v>40000000</v>
      </c>
      <c r="R169" s="28">
        <f t="shared" si="188"/>
        <v>1800000</v>
      </c>
      <c r="S169" s="28">
        <f t="shared" si="189"/>
        <v>49299114.56864095</v>
      </c>
      <c r="T169" s="28">
        <f t="shared" si="190"/>
        <v>2464955.7284320476</v>
      </c>
      <c r="U169" s="28">
        <f t="shared" si="191"/>
        <v>0</v>
      </c>
      <c r="V169" s="28">
        <f t="shared" si="192"/>
        <v>0</v>
      </c>
      <c r="W169" s="4">
        <f t="shared" si="193"/>
        <v>609299114.568641</v>
      </c>
      <c r="X169" s="24">
        <f t="shared" si="194"/>
        <v>5389955.728432048</v>
      </c>
      <c r="Y169" s="27">
        <f t="shared" si="195"/>
        <v>0</v>
      </c>
      <c r="Z169" s="28">
        <f t="shared" si="196"/>
        <v>0</v>
      </c>
      <c r="AA169" s="28">
        <f t="shared" si="197"/>
        <v>0</v>
      </c>
      <c r="AB169" s="28">
        <f t="shared" si="198"/>
        <v>0</v>
      </c>
      <c r="AC169" s="28">
        <f t="shared" si="199"/>
        <v>0</v>
      </c>
      <c r="AD169" s="28">
        <f t="shared" si="200"/>
        <v>0</v>
      </c>
      <c r="AE169" s="28">
        <f t="shared" si="201"/>
        <v>0</v>
      </c>
      <c r="AF169" s="28">
        <f t="shared" si="202"/>
        <v>0</v>
      </c>
      <c r="AG169" s="28">
        <f t="shared" si="203"/>
        <v>0</v>
      </c>
      <c r="AH169" s="28">
        <f t="shared" si="204"/>
        <v>0</v>
      </c>
      <c r="AI169" s="28">
        <f t="shared" si="205"/>
        <v>0</v>
      </c>
      <c r="AJ169" s="28">
        <f t="shared" si="206"/>
        <v>0</v>
      </c>
      <c r="AK169" s="28">
        <f t="shared" si="207"/>
        <v>30700885.431359053</v>
      </c>
      <c r="AL169" s="28">
        <f t="shared" si="208"/>
        <v>1535044.2715679528</v>
      </c>
      <c r="AM169" s="28">
        <f t="shared" si="209"/>
        <v>1704172.0177424117</v>
      </c>
      <c r="AN169" s="28">
        <f t="shared" si="210"/>
        <v>0</v>
      </c>
      <c r="AO169" s="28">
        <f t="shared" si="211"/>
        <v>0</v>
      </c>
      <c r="AP169" s="28">
        <f t="shared" si="212"/>
        <v>0</v>
      </c>
      <c r="AQ169" s="4">
        <f t="shared" si="213"/>
        <v>30700885.431359053</v>
      </c>
      <c r="AR169" s="24">
        <f t="shared" si="214"/>
        <v>1535044.2715679528</v>
      </c>
      <c r="AS169" s="24">
        <f t="shared" si="215"/>
        <v>1704172.0177424117</v>
      </c>
    </row>
    <row r="170" spans="2:45" ht="12.75">
      <c r="B170" s="56">
        <f t="shared" si="176"/>
        <v>641</v>
      </c>
      <c r="C170" s="23">
        <f t="shared" si="216"/>
        <v>641000000</v>
      </c>
      <c r="D170" s="24">
        <f t="shared" si="218"/>
        <v>-3730722.4352375874</v>
      </c>
      <c r="E170" s="24">
        <f t="shared" si="219"/>
        <v>6975000</v>
      </c>
      <c r="F170" s="25">
        <f t="shared" si="177"/>
        <v>610251144.4351544</v>
      </c>
      <c r="G170" s="83">
        <f t="shared" si="217"/>
        <v>0</v>
      </c>
      <c r="H170" s="6">
        <f t="shared" si="178"/>
        <v>0.05</v>
      </c>
      <c r="I170" s="26">
        <f t="shared" si="179"/>
        <v>-0.14437095526227425</v>
      </c>
      <c r="J170" s="30">
        <f t="shared" si="180"/>
        <v>0.296330048929624</v>
      </c>
      <c r="K170" s="27">
        <f t="shared" si="181"/>
        <v>490000000</v>
      </c>
      <c r="L170" s="28">
        <f t="shared" si="182"/>
        <v>0</v>
      </c>
      <c r="M170" s="28">
        <f t="shared" si="183"/>
        <v>15000000</v>
      </c>
      <c r="N170" s="28">
        <f t="shared" si="184"/>
        <v>525000</v>
      </c>
      <c r="O170" s="28">
        <f t="shared" si="185"/>
        <v>15000000</v>
      </c>
      <c r="P170" s="28">
        <f t="shared" si="186"/>
        <v>600000</v>
      </c>
      <c r="Q170" s="28">
        <f t="shared" si="187"/>
        <v>40000000</v>
      </c>
      <c r="R170" s="28">
        <f t="shared" si="188"/>
        <v>1800000</v>
      </c>
      <c r="S170" s="28">
        <f t="shared" si="189"/>
        <v>50251144.43515444</v>
      </c>
      <c r="T170" s="28">
        <f t="shared" si="190"/>
        <v>2512557.221757722</v>
      </c>
      <c r="U170" s="28">
        <f t="shared" si="191"/>
        <v>0</v>
      </c>
      <c r="V170" s="28">
        <f t="shared" si="192"/>
        <v>0</v>
      </c>
      <c r="W170" s="4">
        <f t="shared" si="193"/>
        <v>610251144.4351544</v>
      </c>
      <c r="X170" s="24">
        <f t="shared" si="194"/>
        <v>5437557.221757722</v>
      </c>
      <c r="Y170" s="27">
        <f t="shared" si="195"/>
        <v>0</v>
      </c>
      <c r="Z170" s="28">
        <f t="shared" si="196"/>
        <v>0</v>
      </c>
      <c r="AA170" s="28">
        <f t="shared" si="197"/>
        <v>0</v>
      </c>
      <c r="AB170" s="28">
        <f t="shared" si="198"/>
        <v>0</v>
      </c>
      <c r="AC170" s="28">
        <f t="shared" si="199"/>
        <v>0</v>
      </c>
      <c r="AD170" s="28">
        <f t="shared" si="200"/>
        <v>0</v>
      </c>
      <c r="AE170" s="28">
        <f t="shared" si="201"/>
        <v>0</v>
      </c>
      <c r="AF170" s="28">
        <f t="shared" si="202"/>
        <v>0</v>
      </c>
      <c r="AG170" s="28">
        <f t="shared" si="203"/>
        <v>0</v>
      </c>
      <c r="AH170" s="28">
        <f t="shared" si="204"/>
        <v>0</v>
      </c>
      <c r="AI170" s="28">
        <f t="shared" si="205"/>
        <v>0</v>
      </c>
      <c r="AJ170" s="28">
        <f t="shared" si="206"/>
        <v>0</v>
      </c>
      <c r="AK170" s="28">
        <f t="shared" si="207"/>
        <v>30748855.564845562</v>
      </c>
      <c r="AL170" s="28">
        <f t="shared" si="208"/>
        <v>1537442.7782422781</v>
      </c>
      <c r="AM170" s="28">
        <f t="shared" si="209"/>
        <v>1706834.7865201347</v>
      </c>
      <c r="AN170" s="28">
        <f t="shared" si="210"/>
        <v>0</v>
      </c>
      <c r="AO170" s="28">
        <f t="shared" si="211"/>
        <v>0</v>
      </c>
      <c r="AP170" s="28">
        <f t="shared" si="212"/>
        <v>0</v>
      </c>
      <c r="AQ170" s="4">
        <f t="shared" si="213"/>
        <v>30748855.564845562</v>
      </c>
      <c r="AR170" s="24">
        <f t="shared" si="214"/>
        <v>1537442.7782422781</v>
      </c>
      <c r="AS170" s="24">
        <f t="shared" si="215"/>
        <v>1706834.7865201347</v>
      </c>
    </row>
    <row r="171" spans="2:45" ht="12.75">
      <c r="B171" s="56">
        <f t="shared" si="176"/>
        <v>642</v>
      </c>
      <c r="C171" s="23">
        <f t="shared" si="216"/>
        <v>642000000</v>
      </c>
      <c r="D171" s="24">
        <f t="shared" si="218"/>
        <v>-3775661.159785538</v>
      </c>
      <c r="E171" s="24">
        <f t="shared" si="219"/>
        <v>7025000</v>
      </c>
      <c r="F171" s="25">
        <f t="shared" si="177"/>
        <v>611203174.3016679</v>
      </c>
      <c r="G171" s="83">
        <f t="shared" si="217"/>
        <v>0</v>
      </c>
      <c r="H171" s="6">
        <f t="shared" si="178"/>
        <v>0.05</v>
      </c>
      <c r="I171" s="26">
        <f t="shared" si="179"/>
        <v>-0.14437095526227425</v>
      </c>
      <c r="J171" s="30">
        <f t="shared" si="180"/>
        <v>0.296330048929624</v>
      </c>
      <c r="K171" s="27">
        <f t="shared" si="181"/>
        <v>490000000</v>
      </c>
      <c r="L171" s="28">
        <f t="shared" si="182"/>
        <v>0</v>
      </c>
      <c r="M171" s="28">
        <f t="shared" si="183"/>
        <v>15000000</v>
      </c>
      <c r="N171" s="28">
        <f t="shared" si="184"/>
        <v>525000</v>
      </c>
      <c r="O171" s="28">
        <f t="shared" si="185"/>
        <v>15000000</v>
      </c>
      <c r="P171" s="28">
        <f t="shared" si="186"/>
        <v>600000</v>
      </c>
      <c r="Q171" s="28">
        <f t="shared" si="187"/>
        <v>40000000</v>
      </c>
      <c r="R171" s="28">
        <f t="shared" si="188"/>
        <v>1800000</v>
      </c>
      <c r="S171" s="28">
        <f t="shared" si="189"/>
        <v>51203174.30166793</v>
      </c>
      <c r="T171" s="28">
        <f t="shared" si="190"/>
        <v>2560158.7150833965</v>
      </c>
      <c r="U171" s="28">
        <f t="shared" si="191"/>
        <v>0</v>
      </c>
      <c r="V171" s="28">
        <f t="shared" si="192"/>
        <v>0</v>
      </c>
      <c r="W171" s="4">
        <f t="shared" si="193"/>
        <v>611203174.3016679</v>
      </c>
      <c r="X171" s="24">
        <f t="shared" si="194"/>
        <v>5485158.715083396</v>
      </c>
      <c r="Y171" s="27">
        <f t="shared" si="195"/>
        <v>0</v>
      </c>
      <c r="Z171" s="28">
        <f t="shared" si="196"/>
        <v>0</v>
      </c>
      <c r="AA171" s="28">
        <f t="shared" si="197"/>
        <v>0</v>
      </c>
      <c r="AB171" s="28">
        <f t="shared" si="198"/>
        <v>0</v>
      </c>
      <c r="AC171" s="28">
        <f t="shared" si="199"/>
        <v>0</v>
      </c>
      <c r="AD171" s="28">
        <f t="shared" si="200"/>
        <v>0</v>
      </c>
      <c r="AE171" s="28">
        <f t="shared" si="201"/>
        <v>0</v>
      </c>
      <c r="AF171" s="28">
        <f t="shared" si="202"/>
        <v>0</v>
      </c>
      <c r="AG171" s="28">
        <f t="shared" si="203"/>
        <v>0</v>
      </c>
      <c r="AH171" s="28">
        <f t="shared" si="204"/>
        <v>0</v>
      </c>
      <c r="AI171" s="28">
        <f t="shared" si="205"/>
        <v>0</v>
      </c>
      <c r="AJ171" s="28">
        <f t="shared" si="206"/>
        <v>0</v>
      </c>
      <c r="AK171" s="28">
        <f t="shared" si="207"/>
        <v>30796825.69833207</v>
      </c>
      <c r="AL171" s="28">
        <f t="shared" si="208"/>
        <v>1539841.2849166037</v>
      </c>
      <c r="AM171" s="28">
        <f t="shared" si="209"/>
        <v>1709497.5552978578</v>
      </c>
      <c r="AN171" s="28">
        <f t="shared" si="210"/>
        <v>0</v>
      </c>
      <c r="AO171" s="28">
        <f t="shared" si="211"/>
        <v>0</v>
      </c>
      <c r="AP171" s="28">
        <f t="shared" si="212"/>
        <v>0</v>
      </c>
      <c r="AQ171" s="4">
        <f t="shared" si="213"/>
        <v>30796825.69833207</v>
      </c>
      <c r="AR171" s="24">
        <f t="shared" si="214"/>
        <v>1539841.2849166037</v>
      </c>
      <c r="AS171" s="24">
        <f t="shared" si="215"/>
        <v>1709497.5552978578</v>
      </c>
    </row>
    <row r="172" spans="2:45" ht="12.75">
      <c r="B172" s="56">
        <f t="shared" si="176"/>
        <v>643</v>
      </c>
      <c r="C172" s="23">
        <f t="shared" si="216"/>
        <v>643000000</v>
      </c>
      <c r="D172" s="24">
        <f t="shared" si="218"/>
        <v>-3820599.88433349</v>
      </c>
      <c r="E172" s="24">
        <f t="shared" si="219"/>
        <v>7075000</v>
      </c>
      <c r="F172" s="25">
        <f t="shared" si="177"/>
        <v>612155204.1681814</v>
      </c>
      <c r="G172" s="83">
        <f t="shared" si="217"/>
        <v>0</v>
      </c>
      <c r="H172" s="6">
        <f t="shared" si="178"/>
        <v>0.05</v>
      </c>
      <c r="I172" s="26">
        <f t="shared" si="179"/>
        <v>-0.14437095526227425</v>
      </c>
      <c r="J172" s="30">
        <f t="shared" si="180"/>
        <v>0.296330048929624</v>
      </c>
      <c r="K172" s="27">
        <f t="shared" si="181"/>
        <v>490000000</v>
      </c>
      <c r="L172" s="28">
        <f t="shared" si="182"/>
        <v>0</v>
      </c>
      <c r="M172" s="28">
        <f t="shared" si="183"/>
        <v>15000000</v>
      </c>
      <c r="N172" s="28">
        <f t="shared" si="184"/>
        <v>525000</v>
      </c>
      <c r="O172" s="28">
        <f t="shared" si="185"/>
        <v>15000000</v>
      </c>
      <c r="P172" s="28">
        <f t="shared" si="186"/>
        <v>600000</v>
      </c>
      <c r="Q172" s="28">
        <f t="shared" si="187"/>
        <v>40000000</v>
      </c>
      <c r="R172" s="28">
        <f t="shared" si="188"/>
        <v>1800000</v>
      </c>
      <c r="S172" s="28">
        <f t="shared" si="189"/>
        <v>52155204.16818142</v>
      </c>
      <c r="T172" s="28">
        <f t="shared" si="190"/>
        <v>2607760.208409071</v>
      </c>
      <c r="U172" s="28">
        <f t="shared" si="191"/>
        <v>0</v>
      </c>
      <c r="V172" s="28">
        <f t="shared" si="192"/>
        <v>0</v>
      </c>
      <c r="W172" s="4">
        <f t="shared" si="193"/>
        <v>612155204.1681814</v>
      </c>
      <c r="X172" s="24">
        <f t="shared" si="194"/>
        <v>5532760.208409071</v>
      </c>
      <c r="Y172" s="27">
        <f t="shared" si="195"/>
        <v>0</v>
      </c>
      <c r="Z172" s="28">
        <f t="shared" si="196"/>
        <v>0</v>
      </c>
      <c r="AA172" s="28">
        <f t="shared" si="197"/>
        <v>0</v>
      </c>
      <c r="AB172" s="28">
        <f t="shared" si="198"/>
        <v>0</v>
      </c>
      <c r="AC172" s="28">
        <f t="shared" si="199"/>
        <v>0</v>
      </c>
      <c r="AD172" s="28">
        <f t="shared" si="200"/>
        <v>0</v>
      </c>
      <c r="AE172" s="28">
        <f t="shared" si="201"/>
        <v>0</v>
      </c>
      <c r="AF172" s="28">
        <f t="shared" si="202"/>
        <v>0</v>
      </c>
      <c r="AG172" s="28">
        <f t="shared" si="203"/>
        <v>0</v>
      </c>
      <c r="AH172" s="28">
        <f t="shared" si="204"/>
        <v>0</v>
      </c>
      <c r="AI172" s="28">
        <f t="shared" si="205"/>
        <v>0</v>
      </c>
      <c r="AJ172" s="28">
        <f t="shared" si="206"/>
        <v>0</v>
      </c>
      <c r="AK172" s="28">
        <f t="shared" si="207"/>
        <v>30844795.83181858</v>
      </c>
      <c r="AL172" s="28">
        <f t="shared" si="208"/>
        <v>1542239.791590929</v>
      </c>
      <c r="AM172" s="28">
        <f t="shared" si="209"/>
        <v>1712160.324075581</v>
      </c>
      <c r="AN172" s="28">
        <f t="shared" si="210"/>
        <v>0</v>
      </c>
      <c r="AO172" s="28">
        <f t="shared" si="211"/>
        <v>0</v>
      </c>
      <c r="AP172" s="28">
        <f t="shared" si="212"/>
        <v>0</v>
      </c>
      <c r="AQ172" s="4">
        <f t="shared" si="213"/>
        <v>30844795.83181858</v>
      </c>
      <c r="AR172" s="24">
        <f t="shared" si="214"/>
        <v>1542239.791590929</v>
      </c>
      <c r="AS172" s="24">
        <f t="shared" si="215"/>
        <v>1712160.324075581</v>
      </c>
    </row>
    <row r="173" spans="2:45" ht="12.75">
      <c r="B173" s="56">
        <f t="shared" si="176"/>
        <v>644</v>
      </c>
      <c r="C173" s="23">
        <f t="shared" si="216"/>
        <v>644000000</v>
      </c>
      <c r="D173" s="24">
        <f t="shared" si="218"/>
        <v>-3865538.608881442</v>
      </c>
      <c r="E173" s="24">
        <f t="shared" si="219"/>
        <v>7125000</v>
      </c>
      <c r="F173" s="25">
        <f t="shared" si="177"/>
        <v>613107234.0346949</v>
      </c>
      <c r="G173" s="83">
        <f t="shared" si="217"/>
        <v>0</v>
      </c>
      <c r="H173" s="6">
        <f t="shared" si="178"/>
        <v>0.05</v>
      </c>
      <c r="I173" s="26">
        <f t="shared" si="179"/>
        <v>-0.14437095526227425</v>
      </c>
      <c r="J173" s="30">
        <f t="shared" si="180"/>
        <v>0.296330048929624</v>
      </c>
      <c r="K173" s="27">
        <f t="shared" si="181"/>
        <v>490000000</v>
      </c>
      <c r="L173" s="28">
        <f t="shared" si="182"/>
        <v>0</v>
      </c>
      <c r="M173" s="28">
        <f t="shared" si="183"/>
        <v>15000000</v>
      </c>
      <c r="N173" s="28">
        <f t="shared" si="184"/>
        <v>525000</v>
      </c>
      <c r="O173" s="28">
        <f t="shared" si="185"/>
        <v>15000000</v>
      </c>
      <c r="P173" s="28">
        <f t="shared" si="186"/>
        <v>600000</v>
      </c>
      <c r="Q173" s="28">
        <f t="shared" si="187"/>
        <v>40000000</v>
      </c>
      <c r="R173" s="28">
        <f t="shared" si="188"/>
        <v>1800000</v>
      </c>
      <c r="S173" s="28">
        <f t="shared" si="189"/>
        <v>53107234.03469491</v>
      </c>
      <c r="T173" s="28">
        <f t="shared" si="190"/>
        <v>2655361.701734746</v>
      </c>
      <c r="U173" s="28">
        <f t="shared" si="191"/>
        <v>0</v>
      </c>
      <c r="V173" s="28">
        <f t="shared" si="192"/>
        <v>0</v>
      </c>
      <c r="W173" s="4">
        <f t="shared" si="193"/>
        <v>613107234.0346949</v>
      </c>
      <c r="X173" s="24">
        <f t="shared" si="194"/>
        <v>5580361.701734746</v>
      </c>
      <c r="Y173" s="27">
        <f t="shared" si="195"/>
        <v>0</v>
      </c>
      <c r="Z173" s="28">
        <f t="shared" si="196"/>
        <v>0</v>
      </c>
      <c r="AA173" s="28">
        <f t="shared" si="197"/>
        <v>0</v>
      </c>
      <c r="AB173" s="28">
        <f t="shared" si="198"/>
        <v>0</v>
      </c>
      <c r="AC173" s="28">
        <f t="shared" si="199"/>
        <v>0</v>
      </c>
      <c r="AD173" s="28">
        <f t="shared" si="200"/>
        <v>0</v>
      </c>
      <c r="AE173" s="28">
        <f t="shared" si="201"/>
        <v>0</v>
      </c>
      <c r="AF173" s="28">
        <f t="shared" si="202"/>
        <v>0</v>
      </c>
      <c r="AG173" s="28">
        <f t="shared" si="203"/>
        <v>0</v>
      </c>
      <c r="AH173" s="28">
        <f t="shared" si="204"/>
        <v>0</v>
      </c>
      <c r="AI173" s="28">
        <f t="shared" si="205"/>
        <v>0</v>
      </c>
      <c r="AJ173" s="28">
        <f t="shared" si="206"/>
        <v>0</v>
      </c>
      <c r="AK173" s="28">
        <f t="shared" si="207"/>
        <v>30892765.96530509</v>
      </c>
      <c r="AL173" s="28">
        <f t="shared" si="208"/>
        <v>1544638.2982652546</v>
      </c>
      <c r="AM173" s="28">
        <f t="shared" si="209"/>
        <v>1714823.092853304</v>
      </c>
      <c r="AN173" s="28">
        <f t="shared" si="210"/>
        <v>0</v>
      </c>
      <c r="AO173" s="28">
        <f t="shared" si="211"/>
        <v>0</v>
      </c>
      <c r="AP173" s="28">
        <f t="shared" si="212"/>
        <v>0</v>
      </c>
      <c r="AQ173" s="4">
        <f t="shared" si="213"/>
        <v>30892765.96530509</v>
      </c>
      <c r="AR173" s="24">
        <f t="shared" si="214"/>
        <v>1544638.2982652546</v>
      </c>
      <c r="AS173" s="24">
        <f t="shared" si="215"/>
        <v>1714823.092853304</v>
      </c>
    </row>
    <row r="174" spans="2:45" ht="12.75">
      <c r="B174" s="56">
        <f t="shared" si="176"/>
        <v>645</v>
      </c>
      <c r="C174" s="23">
        <f t="shared" si="216"/>
        <v>645000000</v>
      </c>
      <c r="D174" s="24">
        <f t="shared" si="218"/>
        <v>-3910477.3334293934</v>
      </c>
      <c r="E174" s="24">
        <f t="shared" si="219"/>
        <v>7175000.000000001</v>
      </c>
      <c r="F174" s="25">
        <f t="shared" si="177"/>
        <v>614059263.9012084</v>
      </c>
      <c r="G174" s="83">
        <f t="shared" si="217"/>
        <v>0</v>
      </c>
      <c r="H174" s="6">
        <f t="shared" si="178"/>
        <v>0.05</v>
      </c>
      <c r="I174" s="26">
        <f t="shared" si="179"/>
        <v>-0.14437095526227425</v>
      </c>
      <c r="J174" s="30">
        <f t="shared" si="180"/>
        <v>0.296330048929624</v>
      </c>
      <c r="K174" s="27">
        <f t="shared" si="181"/>
        <v>490000000</v>
      </c>
      <c r="L174" s="28">
        <f t="shared" si="182"/>
        <v>0</v>
      </c>
      <c r="M174" s="28">
        <f t="shared" si="183"/>
        <v>15000000</v>
      </c>
      <c r="N174" s="28">
        <f t="shared" si="184"/>
        <v>525000</v>
      </c>
      <c r="O174" s="28">
        <f t="shared" si="185"/>
        <v>15000000</v>
      </c>
      <c r="P174" s="28">
        <f t="shared" si="186"/>
        <v>600000</v>
      </c>
      <c r="Q174" s="28">
        <f t="shared" si="187"/>
        <v>40000000</v>
      </c>
      <c r="R174" s="28">
        <f t="shared" si="188"/>
        <v>1800000</v>
      </c>
      <c r="S174" s="28">
        <f t="shared" si="189"/>
        <v>54059263.9012084</v>
      </c>
      <c r="T174" s="28">
        <f t="shared" si="190"/>
        <v>2702963.1950604203</v>
      </c>
      <c r="U174" s="28">
        <f t="shared" si="191"/>
        <v>0</v>
      </c>
      <c r="V174" s="28">
        <f t="shared" si="192"/>
        <v>0</v>
      </c>
      <c r="W174" s="4">
        <f t="shared" si="193"/>
        <v>614059263.9012084</v>
      </c>
      <c r="X174" s="24">
        <f t="shared" si="194"/>
        <v>5627963.195060421</v>
      </c>
      <c r="Y174" s="27">
        <f t="shared" si="195"/>
        <v>0</v>
      </c>
      <c r="Z174" s="28">
        <f t="shared" si="196"/>
        <v>0</v>
      </c>
      <c r="AA174" s="28">
        <f t="shared" si="197"/>
        <v>0</v>
      </c>
      <c r="AB174" s="28">
        <f t="shared" si="198"/>
        <v>0</v>
      </c>
      <c r="AC174" s="28">
        <f t="shared" si="199"/>
        <v>0</v>
      </c>
      <c r="AD174" s="28">
        <f t="shared" si="200"/>
        <v>0</v>
      </c>
      <c r="AE174" s="28">
        <f t="shared" si="201"/>
        <v>0</v>
      </c>
      <c r="AF174" s="28">
        <f t="shared" si="202"/>
        <v>0</v>
      </c>
      <c r="AG174" s="28">
        <f t="shared" si="203"/>
        <v>0</v>
      </c>
      <c r="AH174" s="28">
        <f t="shared" si="204"/>
        <v>0</v>
      </c>
      <c r="AI174" s="28">
        <f t="shared" si="205"/>
        <v>0</v>
      </c>
      <c r="AJ174" s="28">
        <f t="shared" si="206"/>
        <v>0</v>
      </c>
      <c r="AK174" s="28">
        <f t="shared" si="207"/>
        <v>30940736.0987916</v>
      </c>
      <c r="AL174" s="28">
        <f t="shared" si="208"/>
        <v>1547036.8049395801</v>
      </c>
      <c r="AM174" s="28">
        <f t="shared" si="209"/>
        <v>1717485.8616310272</v>
      </c>
      <c r="AN174" s="28">
        <f t="shared" si="210"/>
        <v>0</v>
      </c>
      <c r="AO174" s="28">
        <f t="shared" si="211"/>
        <v>0</v>
      </c>
      <c r="AP174" s="28">
        <f t="shared" si="212"/>
        <v>0</v>
      </c>
      <c r="AQ174" s="4">
        <f t="shared" si="213"/>
        <v>30940736.0987916</v>
      </c>
      <c r="AR174" s="24">
        <f t="shared" si="214"/>
        <v>1547036.8049395801</v>
      </c>
      <c r="AS174" s="24">
        <f t="shared" si="215"/>
        <v>1717485.8616310272</v>
      </c>
    </row>
    <row r="175" spans="2:45" ht="12.75">
      <c r="B175" s="56">
        <f t="shared" si="176"/>
        <v>646</v>
      </c>
      <c r="C175" s="23">
        <f t="shared" si="216"/>
        <v>646000000</v>
      </c>
      <c r="D175" s="24">
        <f t="shared" si="218"/>
        <v>-3955416.0579773444</v>
      </c>
      <c r="E175" s="24">
        <f t="shared" si="219"/>
        <v>7225000</v>
      </c>
      <c r="F175" s="25">
        <f t="shared" si="177"/>
        <v>615011293.7677219</v>
      </c>
      <c r="G175" s="83">
        <f t="shared" si="217"/>
        <v>0</v>
      </c>
      <c r="H175" s="6">
        <f t="shared" si="178"/>
        <v>0.05</v>
      </c>
      <c r="I175" s="26">
        <f t="shared" si="179"/>
        <v>-0.14437095526227425</v>
      </c>
      <c r="J175" s="30">
        <f t="shared" si="180"/>
        <v>0.296330048929624</v>
      </c>
      <c r="K175" s="27">
        <f t="shared" si="181"/>
        <v>490000000</v>
      </c>
      <c r="L175" s="28">
        <f t="shared" si="182"/>
        <v>0</v>
      </c>
      <c r="M175" s="28">
        <f t="shared" si="183"/>
        <v>15000000</v>
      </c>
      <c r="N175" s="28">
        <f t="shared" si="184"/>
        <v>525000</v>
      </c>
      <c r="O175" s="28">
        <f t="shared" si="185"/>
        <v>15000000</v>
      </c>
      <c r="P175" s="28">
        <f t="shared" si="186"/>
        <v>600000</v>
      </c>
      <c r="Q175" s="28">
        <f t="shared" si="187"/>
        <v>40000000</v>
      </c>
      <c r="R175" s="28">
        <f t="shared" si="188"/>
        <v>1800000</v>
      </c>
      <c r="S175" s="28">
        <f t="shared" si="189"/>
        <v>55011293.76772189</v>
      </c>
      <c r="T175" s="28">
        <f t="shared" si="190"/>
        <v>2750564.6883860948</v>
      </c>
      <c r="U175" s="28">
        <f t="shared" si="191"/>
        <v>0</v>
      </c>
      <c r="V175" s="28">
        <f t="shared" si="192"/>
        <v>0</v>
      </c>
      <c r="W175" s="4">
        <f t="shared" si="193"/>
        <v>615011293.7677219</v>
      </c>
      <c r="X175" s="24">
        <f t="shared" si="194"/>
        <v>5675564.688386095</v>
      </c>
      <c r="Y175" s="27">
        <f t="shared" si="195"/>
        <v>0</v>
      </c>
      <c r="Z175" s="28">
        <f t="shared" si="196"/>
        <v>0</v>
      </c>
      <c r="AA175" s="28">
        <f t="shared" si="197"/>
        <v>0</v>
      </c>
      <c r="AB175" s="28">
        <f t="shared" si="198"/>
        <v>0</v>
      </c>
      <c r="AC175" s="28">
        <f t="shared" si="199"/>
        <v>0</v>
      </c>
      <c r="AD175" s="28">
        <f t="shared" si="200"/>
        <v>0</v>
      </c>
      <c r="AE175" s="28">
        <f t="shared" si="201"/>
        <v>0</v>
      </c>
      <c r="AF175" s="28">
        <f t="shared" si="202"/>
        <v>0</v>
      </c>
      <c r="AG175" s="28">
        <f t="shared" si="203"/>
        <v>0</v>
      </c>
      <c r="AH175" s="28">
        <f t="shared" si="204"/>
        <v>0</v>
      </c>
      <c r="AI175" s="28">
        <f t="shared" si="205"/>
        <v>0</v>
      </c>
      <c r="AJ175" s="28">
        <f t="shared" si="206"/>
        <v>0</v>
      </c>
      <c r="AK175" s="28">
        <f t="shared" si="207"/>
        <v>30988706.23227811</v>
      </c>
      <c r="AL175" s="28">
        <f t="shared" si="208"/>
        <v>1549435.3116139055</v>
      </c>
      <c r="AM175" s="28">
        <f t="shared" si="209"/>
        <v>1720148.6304087504</v>
      </c>
      <c r="AN175" s="28">
        <f t="shared" si="210"/>
        <v>0</v>
      </c>
      <c r="AO175" s="28">
        <f t="shared" si="211"/>
        <v>0</v>
      </c>
      <c r="AP175" s="28">
        <f t="shared" si="212"/>
        <v>0</v>
      </c>
      <c r="AQ175" s="4">
        <f t="shared" si="213"/>
        <v>30988706.23227811</v>
      </c>
      <c r="AR175" s="24">
        <f t="shared" si="214"/>
        <v>1549435.3116139055</v>
      </c>
      <c r="AS175" s="24">
        <f t="shared" si="215"/>
        <v>1720148.6304087504</v>
      </c>
    </row>
    <row r="176" spans="2:45" ht="12.75">
      <c r="B176" s="56">
        <f t="shared" si="176"/>
        <v>647</v>
      </c>
      <c r="C176" s="23">
        <f t="shared" si="216"/>
        <v>647000000</v>
      </c>
      <c r="D176" s="24">
        <f t="shared" si="218"/>
        <v>-4000354.7825252954</v>
      </c>
      <c r="E176" s="24">
        <f t="shared" si="219"/>
        <v>7275000</v>
      </c>
      <c r="F176" s="25">
        <f t="shared" si="177"/>
        <v>615963323.6342354</v>
      </c>
      <c r="G176" s="83">
        <f t="shared" si="217"/>
        <v>0</v>
      </c>
      <c r="H176" s="6">
        <f t="shared" si="178"/>
        <v>0.05</v>
      </c>
      <c r="I176" s="26">
        <f t="shared" si="179"/>
        <v>-0.14437095526227425</v>
      </c>
      <c r="J176" s="30">
        <f t="shared" si="180"/>
        <v>0.296330048929624</v>
      </c>
      <c r="K176" s="27">
        <f t="shared" si="181"/>
        <v>490000000</v>
      </c>
      <c r="L176" s="28">
        <f t="shared" si="182"/>
        <v>0</v>
      </c>
      <c r="M176" s="28">
        <f t="shared" si="183"/>
        <v>15000000</v>
      </c>
      <c r="N176" s="28">
        <f t="shared" si="184"/>
        <v>525000</v>
      </c>
      <c r="O176" s="28">
        <f t="shared" si="185"/>
        <v>15000000</v>
      </c>
      <c r="P176" s="28">
        <f t="shared" si="186"/>
        <v>600000</v>
      </c>
      <c r="Q176" s="28">
        <f t="shared" si="187"/>
        <v>40000000</v>
      </c>
      <c r="R176" s="28">
        <f t="shared" si="188"/>
        <v>1800000</v>
      </c>
      <c r="S176" s="28">
        <f t="shared" si="189"/>
        <v>55963323.63423538</v>
      </c>
      <c r="T176" s="28">
        <f t="shared" si="190"/>
        <v>2798166.181711769</v>
      </c>
      <c r="U176" s="28">
        <f t="shared" si="191"/>
        <v>0</v>
      </c>
      <c r="V176" s="28">
        <f t="shared" si="192"/>
        <v>0</v>
      </c>
      <c r="W176" s="4">
        <f t="shared" si="193"/>
        <v>615963323.6342354</v>
      </c>
      <c r="X176" s="24">
        <f t="shared" si="194"/>
        <v>5723166.181711769</v>
      </c>
      <c r="Y176" s="27">
        <f t="shared" si="195"/>
        <v>0</v>
      </c>
      <c r="Z176" s="28">
        <f t="shared" si="196"/>
        <v>0</v>
      </c>
      <c r="AA176" s="28">
        <f t="shared" si="197"/>
        <v>0</v>
      </c>
      <c r="AB176" s="28">
        <f t="shared" si="198"/>
        <v>0</v>
      </c>
      <c r="AC176" s="28">
        <f t="shared" si="199"/>
        <v>0</v>
      </c>
      <c r="AD176" s="28">
        <f t="shared" si="200"/>
        <v>0</v>
      </c>
      <c r="AE176" s="28">
        <f t="shared" si="201"/>
        <v>0</v>
      </c>
      <c r="AF176" s="28">
        <f t="shared" si="202"/>
        <v>0</v>
      </c>
      <c r="AG176" s="28">
        <f t="shared" si="203"/>
        <v>0</v>
      </c>
      <c r="AH176" s="28">
        <f t="shared" si="204"/>
        <v>0</v>
      </c>
      <c r="AI176" s="28">
        <f t="shared" si="205"/>
        <v>0</v>
      </c>
      <c r="AJ176" s="28">
        <f t="shared" si="206"/>
        <v>0</v>
      </c>
      <c r="AK176" s="28">
        <f t="shared" si="207"/>
        <v>31036676.365764618</v>
      </c>
      <c r="AL176" s="28">
        <f t="shared" si="208"/>
        <v>1551833.818288231</v>
      </c>
      <c r="AM176" s="28">
        <f t="shared" si="209"/>
        <v>1722811.3991864733</v>
      </c>
      <c r="AN176" s="28">
        <f t="shared" si="210"/>
        <v>0</v>
      </c>
      <c r="AO176" s="28">
        <f t="shared" si="211"/>
        <v>0</v>
      </c>
      <c r="AP176" s="28">
        <f t="shared" si="212"/>
        <v>0</v>
      </c>
      <c r="AQ176" s="4">
        <f t="shared" si="213"/>
        <v>31036676.365764618</v>
      </c>
      <c r="AR176" s="24">
        <f t="shared" si="214"/>
        <v>1551833.818288231</v>
      </c>
      <c r="AS176" s="24">
        <f t="shared" si="215"/>
        <v>1722811.3991864733</v>
      </c>
    </row>
    <row r="177" spans="2:45" ht="12.75">
      <c r="B177" s="56">
        <f t="shared" si="176"/>
        <v>648</v>
      </c>
      <c r="C177" s="23">
        <f t="shared" si="216"/>
        <v>648000000</v>
      </c>
      <c r="D177" s="24">
        <f t="shared" si="218"/>
        <v>-4045293.507073247</v>
      </c>
      <c r="E177" s="24">
        <f t="shared" si="219"/>
        <v>7325000</v>
      </c>
      <c r="F177" s="25">
        <f t="shared" si="177"/>
        <v>616915353.5007489</v>
      </c>
      <c r="G177" s="83">
        <f t="shared" si="217"/>
        <v>0</v>
      </c>
      <c r="H177" s="6">
        <f t="shared" si="178"/>
        <v>0.05</v>
      </c>
      <c r="I177" s="26">
        <f t="shared" si="179"/>
        <v>-0.14437095526227425</v>
      </c>
      <c r="J177" s="30">
        <f t="shared" si="180"/>
        <v>0.296330048929624</v>
      </c>
      <c r="K177" s="27">
        <f t="shared" si="181"/>
        <v>490000000</v>
      </c>
      <c r="L177" s="28">
        <f t="shared" si="182"/>
        <v>0</v>
      </c>
      <c r="M177" s="28">
        <f t="shared" si="183"/>
        <v>15000000</v>
      </c>
      <c r="N177" s="28">
        <f t="shared" si="184"/>
        <v>525000</v>
      </c>
      <c r="O177" s="28">
        <f t="shared" si="185"/>
        <v>15000000</v>
      </c>
      <c r="P177" s="28">
        <f t="shared" si="186"/>
        <v>600000</v>
      </c>
      <c r="Q177" s="28">
        <f t="shared" si="187"/>
        <v>40000000</v>
      </c>
      <c r="R177" s="28">
        <f t="shared" si="188"/>
        <v>1800000</v>
      </c>
      <c r="S177" s="28">
        <f t="shared" si="189"/>
        <v>56915353.50074887</v>
      </c>
      <c r="T177" s="28">
        <f t="shared" si="190"/>
        <v>2845767.6750374436</v>
      </c>
      <c r="U177" s="28">
        <f t="shared" si="191"/>
        <v>0</v>
      </c>
      <c r="V177" s="28">
        <f t="shared" si="192"/>
        <v>0</v>
      </c>
      <c r="W177" s="4">
        <f t="shared" si="193"/>
        <v>616915353.5007489</v>
      </c>
      <c r="X177" s="24">
        <f t="shared" si="194"/>
        <v>5770767.675037444</v>
      </c>
      <c r="Y177" s="27">
        <f t="shared" si="195"/>
        <v>0</v>
      </c>
      <c r="Z177" s="28">
        <f t="shared" si="196"/>
        <v>0</v>
      </c>
      <c r="AA177" s="28">
        <f t="shared" si="197"/>
        <v>0</v>
      </c>
      <c r="AB177" s="28">
        <f t="shared" si="198"/>
        <v>0</v>
      </c>
      <c r="AC177" s="28">
        <f t="shared" si="199"/>
        <v>0</v>
      </c>
      <c r="AD177" s="28">
        <f t="shared" si="200"/>
        <v>0</v>
      </c>
      <c r="AE177" s="28">
        <f t="shared" si="201"/>
        <v>0</v>
      </c>
      <c r="AF177" s="28">
        <f t="shared" si="202"/>
        <v>0</v>
      </c>
      <c r="AG177" s="28">
        <f t="shared" si="203"/>
        <v>0</v>
      </c>
      <c r="AH177" s="28">
        <f t="shared" si="204"/>
        <v>0</v>
      </c>
      <c r="AI177" s="28">
        <f t="shared" si="205"/>
        <v>0</v>
      </c>
      <c r="AJ177" s="28">
        <f t="shared" si="206"/>
        <v>0</v>
      </c>
      <c r="AK177" s="28">
        <f t="shared" si="207"/>
        <v>31084646.499251127</v>
      </c>
      <c r="AL177" s="28">
        <f t="shared" si="208"/>
        <v>1554232.3249625564</v>
      </c>
      <c r="AM177" s="28">
        <f t="shared" si="209"/>
        <v>1725474.1679641965</v>
      </c>
      <c r="AN177" s="28">
        <f t="shared" si="210"/>
        <v>0</v>
      </c>
      <c r="AO177" s="28">
        <f t="shared" si="211"/>
        <v>0</v>
      </c>
      <c r="AP177" s="28">
        <f t="shared" si="212"/>
        <v>0</v>
      </c>
      <c r="AQ177" s="4">
        <f t="shared" si="213"/>
        <v>31084646.499251127</v>
      </c>
      <c r="AR177" s="24">
        <f t="shared" si="214"/>
        <v>1554232.3249625564</v>
      </c>
      <c r="AS177" s="24">
        <f t="shared" si="215"/>
        <v>1725474.1679641965</v>
      </c>
    </row>
    <row r="178" spans="2:45" ht="12.75">
      <c r="B178" s="56">
        <f t="shared" si="176"/>
        <v>649</v>
      </c>
      <c r="C178" s="23">
        <f t="shared" si="216"/>
        <v>649000000</v>
      </c>
      <c r="D178" s="24">
        <f t="shared" si="218"/>
        <v>-4090232.231621199</v>
      </c>
      <c r="E178" s="24">
        <f t="shared" si="219"/>
        <v>7375000</v>
      </c>
      <c r="F178" s="25">
        <f t="shared" si="177"/>
        <v>617867383.3672624</v>
      </c>
      <c r="G178" s="83">
        <f t="shared" si="217"/>
        <v>0</v>
      </c>
      <c r="H178" s="6">
        <f t="shared" si="178"/>
        <v>0.05</v>
      </c>
      <c r="I178" s="26">
        <f t="shared" si="179"/>
        <v>-0.14437095526227425</v>
      </c>
      <c r="J178" s="30">
        <f t="shared" si="180"/>
        <v>0.296330048929624</v>
      </c>
      <c r="K178" s="27">
        <f t="shared" si="181"/>
        <v>490000000</v>
      </c>
      <c r="L178" s="28">
        <f t="shared" si="182"/>
        <v>0</v>
      </c>
      <c r="M178" s="28">
        <f t="shared" si="183"/>
        <v>15000000</v>
      </c>
      <c r="N178" s="28">
        <f t="shared" si="184"/>
        <v>525000</v>
      </c>
      <c r="O178" s="28">
        <f t="shared" si="185"/>
        <v>15000000</v>
      </c>
      <c r="P178" s="28">
        <f t="shared" si="186"/>
        <v>600000</v>
      </c>
      <c r="Q178" s="28">
        <f t="shared" si="187"/>
        <v>40000000</v>
      </c>
      <c r="R178" s="28">
        <f t="shared" si="188"/>
        <v>1800000</v>
      </c>
      <c r="S178" s="28">
        <f t="shared" si="189"/>
        <v>57867383.36726236</v>
      </c>
      <c r="T178" s="28">
        <f t="shared" si="190"/>
        <v>2893369.1683631185</v>
      </c>
      <c r="U178" s="28">
        <f t="shared" si="191"/>
        <v>0</v>
      </c>
      <c r="V178" s="28">
        <f t="shared" si="192"/>
        <v>0</v>
      </c>
      <c r="W178" s="4">
        <f t="shared" si="193"/>
        <v>617867383.3672624</v>
      </c>
      <c r="X178" s="24">
        <f t="shared" si="194"/>
        <v>5818369.168363119</v>
      </c>
      <c r="Y178" s="27">
        <f t="shared" si="195"/>
        <v>0</v>
      </c>
      <c r="Z178" s="28">
        <f t="shared" si="196"/>
        <v>0</v>
      </c>
      <c r="AA178" s="28">
        <f t="shared" si="197"/>
        <v>0</v>
      </c>
      <c r="AB178" s="28">
        <f t="shared" si="198"/>
        <v>0</v>
      </c>
      <c r="AC178" s="28">
        <f t="shared" si="199"/>
        <v>0</v>
      </c>
      <c r="AD178" s="28">
        <f t="shared" si="200"/>
        <v>0</v>
      </c>
      <c r="AE178" s="28">
        <f t="shared" si="201"/>
        <v>0</v>
      </c>
      <c r="AF178" s="28">
        <f t="shared" si="202"/>
        <v>0</v>
      </c>
      <c r="AG178" s="28">
        <f t="shared" si="203"/>
        <v>0</v>
      </c>
      <c r="AH178" s="28">
        <f t="shared" si="204"/>
        <v>0</v>
      </c>
      <c r="AI178" s="28">
        <f t="shared" si="205"/>
        <v>0</v>
      </c>
      <c r="AJ178" s="28">
        <f t="shared" si="206"/>
        <v>0</v>
      </c>
      <c r="AK178" s="28">
        <f t="shared" si="207"/>
        <v>31132616.632737637</v>
      </c>
      <c r="AL178" s="28">
        <f t="shared" si="208"/>
        <v>1556630.831636882</v>
      </c>
      <c r="AM178" s="28">
        <f t="shared" si="209"/>
        <v>1728136.9367419197</v>
      </c>
      <c r="AN178" s="28">
        <f t="shared" si="210"/>
        <v>0</v>
      </c>
      <c r="AO178" s="28">
        <f t="shared" si="211"/>
        <v>0</v>
      </c>
      <c r="AP178" s="28">
        <f t="shared" si="212"/>
        <v>0</v>
      </c>
      <c r="AQ178" s="4">
        <f t="shared" si="213"/>
        <v>31132616.632737637</v>
      </c>
      <c r="AR178" s="24">
        <f t="shared" si="214"/>
        <v>1556630.831636882</v>
      </c>
      <c r="AS178" s="24">
        <f t="shared" si="215"/>
        <v>1728136.9367419197</v>
      </c>
    </row>
    <row r="179" spans="2:45" ht="12.75">
      <c r="B179" s="56">
        <f aca="true" t="shared" si="220" ref="B179:B189">C179/1000000</f>
        <v>650</v>
      </c>
      <c r="C179" s="23">
        <f t="shared" si="216"/>
        <v>650000000</v>
      </c>
      <c r="D179" s="24">
        <f t="shared" si="218"/>
        <v>-4135170.956169163</v>
      </c>
      <c r="E179" s="24">
        <f t="shared" si="219"/>
        <v>7425000</v>
      </c>
      <c r="F179" s="25">
        <f aca="true" t="shared" si="221" ref="F179:F189">C179*((($H$4-$K$4)/(J179-$K$4))^$D$11)</f>
        <v>618819413.233776</v>
      </c>
      <c r="G179" s="83">
        <f t="shared" si="217"/>
        <v>0</v>
      </c>
      <c r="H179" s="6">
        <f aca="true" t="shared" si="222" ref="H179:H189">IF(C179&lt;$D$5,$F$4,IF(C179&lt;$D$6,$F$5,IF(C179&lt;$D$7,$F$6,IF(C179&lt;$D$8,$F$7,IF(C179&lt;$D$9,$F$8,$F$9)))))</f>
        <v>0.05</v>
      </c>
      <c r="I179" s="26">
        <f aca="true" t="shared" si="223" ref="I179:I189">-H179/$H$4</f>
        <v>-0.14437095526227425</v>
      </c>
      <c r="J179" s="30">
        <f aca="true" t="shared" si="224" ref="J179:J189">$H$4-H179</f>
        <v>0.296330048929624</v>
      </c>
      <c r="K179" s="27">
        <f aca="true" t="shared" si="225" ref="K179:K189">IF(F179&gt;$E$4,$E$4,F179)</f>
        <v>490000000</v>
      </c>
      <c r="L179" s="28">
        <f aca="true" t="shared" si="226" ref="L179:L189">K179*$F$4</f>
        <v>0</v>
      </c>
      <c r="M179" s="28">
        <f aca="true" t="shared" si="227" ref="M179:M189">IF(F179&lt;$D$5,0,IF(F179&gt;$E$5,($E$5-$E$4),((F179-$E$4))))</f>
        <v>15000000</v>
      </c>
      <c r="N179" s="28">
        <f aca="true" t="shared" si="228" ref="N179:N189">M179*$F$5</f>
        <v>525000</v>
      </c>
      <c r="O179" s="28">
        <f aca="true" t="shared" si="229" ref="O179:O189">IF(F179&lt;$D$6,0,IF(F179&gt;$E$6,($E$6-$E$5),((F179-$E$5))))</f>
        <v>15000000</v>
      </c>
      <c r="P179" s="28">
        <f aca="true" t="shared" si="230" ref="P179:P189">O179*$F$6</f>
        <v>600000</v>
      </c>
      <c r="Q179" s="28">
        <f aca="true" t="shared" si="231" ref="Q179:Q189">IF(F179&lt;$D$7,0,IF(F179&gt;$E$7,($E$7-$E$6),((F179-$E$6))))</f>
        <v>40000000</v>
      </c>
      <c r="R179" s="28">
        <f aca="true" t="shared" si="232" ref="R179:R189">Q179*$F$7</f>
        <v>1800000</v>
      </c>
      <c r="S179" s="28">
        <f aca="true" t="shared" si="233" ref="S179:S189">IF(F179&lt;$D$8,0,IF(F179&gt;$E$8,($E$8-$E$7),((F179-$E$7))))</f>
        <v>58819413.23377597</v>
      </c>
      <c r="T179" s="28">
        <f aca="true" t="shared" si="234" ref="T179:T189">S179*$F$8</f>
        <v>2940970.661688799</v>
      </c>
      <c r="U179" s="28">
        <f aca="true" t="shared" si="235" ref="U179:U189">IF(F179&lt;$D$9,0,IF(F179&gt;$E$9,($E$9-$E$8),((F179-$E$8))))</f>
        <v>0</v>
      </c>
      <c r="V179" s="28">
        <f aca="true" t="shared" si="236" ref="V179:V189">U179*$F$9</f>
        <v>0</v>
      </c>
      <c r="W179" s="4">
        <f aca="true" t="shared" si="237" ref="W179:W189">K179+M179+O179+Q179+S179+U179</f>
        <v>618819413.233776</v>
      </c>
      <c r="X179" s="24">
        <f aca="true" t="shared" si="238" ref="X179:X189">L179+N179+P179+R179+T179+V179</f>
        <v>5865970.661688799</v>
      </c>
      <c r="Y179" s="27">
        <f aca="true" t="shared" si="239" ref="Y179:Y189">(IF(C179&gt;$E$4,$E$4,C179))-K179</f>
        <v>0</v>
      </c>
      <c r="Z179" s="28">
        <f aca="true" t="shared" si="240" ref="Z179:Z189">Y179*$F$4</f>
        <v>0</v>
      </c>
      <c r="AA179" s="28">
        <f aca="true" t="shared" si="241" ref="AA179:AA189">Y179*$N$4</f>
        <v>0</v>
      </c>
      <c r="AB179" s="28">
        <f aca="true" t="shared" si="242" ref="AB179:AB189">(IF(C179&lt;$D$5,0,IF(C179&gt;$E$5,($E$5-$E$4),((C179-$E$4)))))-M179</f>
        <v>0</v>
      </c>
      <c r="AC179" s="28">
        <f aca="true" t="shared" si="243" ref="AC179:AC189">AB179*$F$5</f>
        <v>0</v>
      </c>
      <c r="AD179" s="28">
        <f aca="true" t="shared" si="244" ref="AD179:AD189">AB179*$N$5</f>
        <v>0</v>
      </c>
      <c r="AE179" s="28">
        <f aca="true" t="shared" si="245" ref="AE179:AE189">(IF(C179&lt;$D$6,0,IF(C179&gt;$E$6,($E$6-$E$5),((C179-$E$5)))))-O179</f>
        <v>0</v>
      </c>
      <c r="AF179" s="28">
        <f aca="true" t="shared" si="246" ref="AF179:AF189">AE179*$F$6</f>
        <v>0</v>
      </c>
      <c r="AG179" s="28">
        <f aca="true" t="shared" si="247" ref="AG179:AG189">AE179*$N$6</f>
        <v>0</v>
      </c>
      <c r="AH179" s="28">
        <f aca="true" t="shared" si="248" ref="AH179:AH189">(IF(C179&lt;$D$7,0,IF(C179&gt;$E$7,($E$7-$E$6),((C179-$E$6)))))-Q179</f>
        <v>0</v>
      </c>
      <c r="AI179" s="28">
        <f aca="true" t="shared" si="249" ref="AI179:AI189">AH179*$F$7</f>
        <v>0</v>
      </c>
      <c r="AJ179" s="28">
        <f aca="true" t="shared" si="250" ref="AJ179:AJ189">AH179*$N$7</f>
        <v>0</v>
      </c>
      <c r="AK179" s="28">
        <f aca="true" t="shared" si="251" ref="AK179:AK189">(IF(C179&lt;$D$8,0,IF(C179&gt;$E$8,($E$8-$E$7),((C179-$E$7)))))-S179</f>
        <v>31180586.766224027</v>
      </c>
      <c r="AL179" s="28">
        <f aca="true" t="shared" si="252" ref="AL179:AL189">AK179*$F$8</f>
        <v>1559029.3383112014</v>
      </c>
      <c r="AM179" s="28">
        <f aca="true" t="shared" si="253" ref="AM179:AM189">AK179*$N$8</f>
        <v>1730799.7055196362</v>
      </c>
      <c r="AN179" s="28">
        <f aca="true" t="shared" si="254" ref="AN179:AN189">(IF(C179&lt;$D$9,0,IF(C179&gt;$E$9,($E$9-$E$8),((C179-$E$8)))))-U179</f>
        <v>0</v>
      </c>
      <c r="AO179" s="28">
        <f aca="true" t="shared" si="255" ref="AO179:AO189">AN179*$F$9</f>
        <v>0</v>
      </c>
      <c r="AP179" s="28">
        <f aca="true" t="shared" si="256" ref="AP179:AP189">AN179*$N$9</f>
        <v>0</v>
      </c>
      <c r="AQ179" s="4">
        <f aca="true" t="shared" si="257" ref="AQ179:AQ189">Y179+AB179+AE179+AH179+AK179+AN179</f>
        <v>31180586.766224027</v>
      </c>
      <c r="AR179" s="24">
        <f aca="true" t="shared" si="258" ref="AR179:AR189">Z179+AC179+AF179+AI179+AL179+AO179</f>
        <v>1559029.3383112014</v>
      </c>
      <c r="AS179" s="24">
        <f aca="true" t="shared" si="259" ref="AS179:AS189">AA179+AD179+AG179+AJ179+AM179+AP179</f>
        <v>1730799.7055196362</v>
      </c>
    </row>
    <row r="180" spans="2:45" ht="12.75">
      <c r="B180" s="56">
        <f t="shared" si="220"/>
        <v>651</v>
      </c>
      <c r="C180" s="23">
        <f aca="true" t="shared" si="260" ref="C180:C189">C179+1000000</f>
        <v>651000000</v>
      </c>
      <c r="D180" s="24">
        <f t="shared" si="218"/>
        <v>-4180109.6807171144</v>
      </c>
      <c r="E180" s="24">
        <f t="shared" si="219"/>
        <v>7475000.000000001</v>
      </c>
      <c r="F180" s="25">
        <f t="shared" si="221"/>
        <v>619771443.1002895</v>
      </c>
      <c r="G180" s="83">
        <f t="shared" si="217"/>
        <v>0</v>
      </c>
      <c r="H180" s="6">
        <f t="shared" si="222"/>
        <v>0.05</v>
      </c>
      <c r="I180" s="26">
        <f t="shared" si="223"/>
        <v>-0.14437095526227425</v>
      </c>
      <c r="J180" s="30">
        <f t="shared" si="224"/>
        <v>0.296330048929624</v>
      </c>
      <c r="K180" s="27">
        <f t="shared" si="225"/>
        <v>490000000</v>
      </c>
      <c r="L180" s="28">
        <f t="shared" si="226"/>
        <v>0</v>
      </c>
      <c r="M180" s="28">
        <f t="shared" si="227"/>
        <v>15000000</v>
      </c>
      <c r="N180" s="28">
        <f t="shared" si="228"/>
        <v>525000</v>
      </c>
      <c r="O180" s="28">
        <f t="shared" si="229"/>
        <v>15000000</v>
      </c>
      <c r="P180" s="28">
        <f t="shared" si="230"/>
        <v>600000</v>
      </c>
      <c r="Q180" s="28">
        <f t="shared" si="231"/>
        <v>40000000</v>
      </c>
      <c r="R180" s="28">
        <f t="shared" si="232"/>
        <v>1800000</v>
      </c>
      <c r="S180" s="28">
        <f t="shared" si="233"/>
        <v>59771443.100289464</v>
      </c>
      <c r="T180" s="28">
        <f t="shared" si="234"/>
        <v>2988572.1550144735</v>
      </c>
      <c r="U180" s="28">
        <f t="shared" si="235"/>
        <v>0</v>
      </c>
      <c r="V180" s="28">
        <f t="shared" si="236"/>
        <v>0</v>
      </c>
      <c r="W180" s="4">
        <f t="shared" si="237"/>
        <v>619771443.1002895</v>
      </c>
      <c r="X180" s="24">
        <f t="shared" si="238"/>
        <v>5913572.155014474</v>
      </c>
      <c r="Y180" s="27">
        <f t="shared" si="239"/>
        <v>0</v>
      </c>
      <c r="Z180" s="28">
        <f t="shared" si="240"/>
        <v>0</v>
      </c>
      <c r="AA180" s="28">
        <f t="shared" si="241"/>
        <v>0</v>
      </c>
      <c r="AB180" s="28">
        <f t="shared" si="242"/>
        <v>0</v>
      </c>
      <c r="AC180" s="28">
        <f t="shared" si="243"/>
        <v>0</v>
      </c>
      <c r="AD180" s="28">
        <f t="shared" si="244"/>
        <v>0</v>
      </c>
      <c r="AE180" s="28">
        <f t="shared" si="245"/>
        <v>0</v>
      </c>
      <c r="AF180" s="28">
        <f t="shared" si="246"/>
        <v>0</v>
      </c>
      <c r="AG180" s="28">
        <f t="shared" si="247"/>
        <v>0</v>
      </c>
      <c r="AH180" s="28">
        <f t="shared" si="248"/>
        <v>0</v>
      </c>
      <c r="AI180" s="28">
        <f t="shared" si="249"/>
        <v>0</v>
      </c>
      <c r="AJ180" s="28">
        <f t="shared" si="250"/>
        <v>0</v>
      </c>
      <c r="AK180" s="28">
        <f t="shared" si="251"/>
        <v>31228556.899710536</v>
      </c>
      <c r="AL180" s="28">
        <f t="shared" si="252"/>
        <v>1561427.844985527</v>
      </c>
      <c r="AM180" s="28">
        <f t="shared" si="253"/>
        <v>1733462.4742973594</v>
      </c>
      <c r="AN180" s="28">
        <f t="shared" si="254"/>
        <v>0</v>
      </c>
      <c r="AO180" s="28">
        <f t="shared" si="255"/>
        <v>0</v>
      </c>
      <c r="AP180" s="28">
        <f t="shared" si="256"/>
        <v>0</v>
      </c>
      <c r="AQ180" s="4">
        <f t="shared" si="257"/>
        <v>31228556.899710536</v>
      </c>
      <c r="AR180" s="24">
        <f t="shared" si="258"/>
        <v>1561427.844985527</v>
      </c>
      <c r="AS180" s="24">
        <f t="shared" si="259"/>
        <v>1733462.4742973594</v>
      </c>
    </row>
    <row r="181" spans="2:45" ht="12.75">
      <c r="B181" s="56">
        <f t="shared" si="220"/>
        <v>652</v>
      </c>
      <c r="C181" s="23">
        <f t="shared" si="260"/>
        <v>652000000</v>
      </c>
      <c r="D181" s="24">
        <f t="shared" si="218"/>
        <v>-4225048.405265066</v>
      </c>
      <c r="E181" s="24">
        <f t="shared" si="219"/>
        <v>7525000</v>
      </c>
      <c r="F181" s="25">
        <f t="shared" si="221"/>
        <v>620723472.966803</v>
      </c>
      <c r="G181" s="83">
        <f t="shared" si="217"/>
        <v>0</v>
      </c>
      <c r="H181" s="6">
        <f t="shared" si="222"/>
        <v>0.05</v>
      </c>
      <c r="I181" s="26">
        <f t="shared" si="223"/>
        <v>-0.14437095526227425</v>
      </c>
      <c r="J181" s="30">
        <f t="shared" si="224"/>
        <v>0.296330048929624</v>
      </c>
      <c r="K181" s="27">
        <f t="shared" si="225"/>
        <v>490000000</v>
      </c>
      <c r="L181" s="28">
        <f t="shared" si="226"/>
        <v>0</v>
      </c>
      <c r="M181" s="28">
        <f t="shared" si="227"/>
        <v>15000000</v>
      </c>
      <c r="N181" s="28">
        <f t="shared" si="228"/>
        <v>525000</v>
      </c>
      <c r="O181" s="28">
        <f t="shared" si="229"/>
        <v>15000000</v>
      </c>
      <c r="P181" s="28">
        <f t="shared" si="230"/>
        <v>600000</v>
      </c>
      <c r="Q181" s="28">
        <f t="shared" si="231"/>
        <v>40000000</v>
      </c>
      <c r="R181" s="28">
        <f t="shared" si="232"/>
        <v>1800000</v>
      </c>
      <c r="S181" s="28">
        <f t="shared" si="233"/>
        <v>60723472.966802955</v>
      </c>
      <c r="T181" s="28">
        <f t="shared" si="234"/>
        <v>3036173.648340148</v>
      </c>
      <c r="U181" s="28">
        <f t="shared" si="235"/>
        <v>0</v>
      </c>
      <c r="V181" s="28">
        <f t="shared" si="236"/>
        <v>0</v>
      </c>
      <c r="W181" s="4">
        <f t="shared" si="237"/>
        <v>620723472.966803</v>
      </c>
      <c r="X181" s="24">
        <f t="shared" si="238"/>
        <v>5961173.648340148</v>
      </c>
      <c r="Y181" s="27">
        <f t="shared" si="239"/>
        <v>0</v>
      </c>
      <c r="Z181" s="28">
        <f t="shared" si="240"/>
        <v>0</v>
      </c>
      <c r="AA181" s="28">
        <f t="shared" si="241"/>
        <v>0</v>
      </c>
      <c r="AB181" s="28">
        <f t="shared" si="242"/>
        <v>0</v>
      </c>
      <c r="AC181" s="28">
        <f t="shared" si="243"/>
        <v>0</v>
      </c>
      <c r="AD181" s="28">
        <f t="shared" si="244"/>
        <v>0</v>
      </c>
      <c r="AE181" s="28">
        <f t="shared" si="245"/>
        <v>0</v>
      </c>
      <c r="AF181" s="28">
        <f t="shared" si="246"/>
        <v>0</v>
      </c>
      <c r="AG181" s="28">
        <f t="shared" si="247"/>
        <v>0</v>
      </c>
      <c r="AH181" s="28">
        <f t="shared" si="248"/>
        <v>0</v>
      </c>
      <c r="AI181" s="28">
        <f t="shared" si="249"/>
        <v>0</v>
      </c>
      <c r="AJ181" s="28">
        <f t="shared" si="250"/>
        <v>0</v>
      </c>
      <c r="AK181" s="28">
        <f t="shared" si="251"/>
        <v>31276527.033197045</v>
      </c>
      <c r="AL181" s="28">
        <f t="shared" si="252"/>
        <v>1563826.3516598523</v>
      </c>
      <c r="AM181" s="28">
        <f t="shared" si="253"/>
        <v>1736125.2430750823</v>
      </c>
      <c r="AN181" s="28">
        <f t="shared" si="254"/>
        <v>0</v>
      </c>
      <c r="AO181" s="28">
        <f t="shared" si="255"/>
        <v>0</v>
      </c>
      <c r="AP181" s="28">
        <f t="shared" si="256"/>
        <v>0</v>
      </c>
      <c r="AQ181" s="4">
        <f t="shared" si="257"/>
        <v>31276527.033197045</v>
      </c>
      <c r="AR181" s="24">
        <f t="shared" si="258"/>
        <v>1563826.3516598523</v>
      </c>
      <c r="AS181" s="24">
        <f t="shared" si="259"/>
        <v>1736125.2430750823</v>
      </c>
    </row>
    <row r="182" spans="2:45" ht="12.75">
      <c r="B182" s="56">
        <f t="shared" si="220"/>
        <v>653</v>
      </c>
      <c r="C182" s="23">
        <f t="shared" si="260"/>
        <v>653000000</v>
      </c>
      <c r="D182" s="24">
        <f t="shared" si="218"/>
        <v>-4269987.129813016</v>
      </c>
      <c r="E182" s="24">
        <f t="shared" si="219"/>
        <v>7575000</v>
      </c>
      <c r="F182" s="25">
        <f t="shared" si="221"/>
        <v>621675502.8333164</v>
      </c>
      <c r="G182" s="83">
        <f t="shared" si="217"/>
        <v>0</v>
      </c>
      <c r="H182" s="6">
        <f t="shared" si="222"/>
        <v>0.05</v>
      </c>
      <c r="I182" s="26">
        <f t="shared" si="223"/>
        <v>-0.14437095526227425</v>
      </c>
      <c r="J182" s="30">
        <f t="shared" si="224"/>
        <v>0.296330048929624</v>
      </c>
      <c r="K182" s="27">
        <f t="shared" si="225"/>
        <v>490000000</v>
      </c>
      <c r="L182" s="28">
        <f t="shared" si="226"/>
        <v>0</v>
      </c>
      <c r="M182" s="28">
        <f t="shared" si="227"/>
        <v>15000000</v>
      </c>
      <c r="N182" s="28">
        <f t="shared" si="228"/>
        <v>525000</v>
      </c>
      <c r="O182" s="28">
        <f t="shared" si="229"/>
        <v>15000000</v>
      </c>
      <c r="P182" s="28">
        <f t="shared" si="230"/>
        <v>600000</v>
      </c>
      <c r="Q182" s="28">
        <f t="shared" si="231"/>
        <v>40000000</v>
      </c>
      <c r="R182" s="28">
        <f t="shared" si="232"/>
        <v>1800000</v>
      </c>
      <c r="S182" s="28">
        <f t="shared" si="233"/>
        <v>61675502.833316445</v>
      </c>
      <c r="T182" s="28">
        <f t="shared" si="234"/>
        <v>3083775.1416658224</v>
      </c>
      <c r="U182" s="28">
        <f t="shared" si="235"/>
        <v>0</v>
      </c>
      <c r="V182" s="28">
        <f t="shared" si="236"/>
        <v>0</v>
      </c>
      <c r="W182" s="4">
        <f t="shared" si="237"/>
        <v>621675502.8333164</v>
      </c>
      <c r="X182" s="24">
        <f t="shared" si="238"/>
        <v>6008775.141665822</v>
      </c>
      <c r="Y182" s="27">
        <f t="shared" si="239"/>
        <v>0</v>
      </c>
      <c r="Z182" s="28">
        <f t="shared" si="240"/>
        <v>0</v>
      </c>
      <c r="AA182" s="28">
        <f t="shared" si="241"/>
        <v>0</v>
      </c>
      <c r="AB182" s="28">
        <f t="shared" si="242"/>
        <v>0</v>
      </c>
      <c r="AC182" s="28">
        <f t="shared" si="243"/>
        <v>0</v>
      </c>
      <c r="AD182" s="28">
        <f t="shared" si="244"/>
        <v>0</v>
      </c>
      <c r="AE182" s="28">
        <f t="shared" si="245"/>
        <v>0</v>
      </c>
      <c r="AF182" s="28">
        <f t="shared" si="246"/>
        <v>0</v>
      </c>
      <c r="AG182" s="28">
        <f t="shared" si="247"/>
        <v>0</v>
      </c>
      <c r="AH182" s="28">
        <f t="shared" si="248"/>
        <v>0</v>
      </c>
      <c r="AI182" s="28">
        <f t="shared" si="249"/>
        <v>0</v>
      </c>
      <c r="AJ182" s="28">
        <f t="shared" si="250"/>
        <v>0</v>
      </c>
      <c r="AK182" s="28">
        <f t="shared" si="251"/>
        <v>31324497.166683555</v>
      </c>
      <c r="AL182" s="28">
        <f t="shared" si="252"/>
        <v>1566224.8583341779</v>
      </c>
      <c r="AM182" s="28">
        <f t="shared" si="253"/>
        <v>1738788.0118528055</v>
      </c>
      <c r="AN182" s="28">
        <f t="shared" si="254"/>
        <v>0</v>
      </c>
      <c r="AO182" s="28">
        <f t="shared" si="255"/>
        <v>0</v>
      </c>
      <c r="AP182" s="28">
        <f t="shared" si="256"/>
        <v>0</v>
      </c>
      <c r="AQ182" s="4">
        <f t="shared" si="257"/>
        <v>31324497.166683555</v>
      </c>
      <c r="AR182" s="24">
        <f t="shared" si="258"/>
        <v>1566224.8583341779</v>
      </c>
      <c r="AS182" s="24">
        <f t="shared" si="259"/>
        <v>1738788.0118528055</v>
      </c>
    </row>
    <row r="183" spans="2:45" ht="12.75">
      <c r="B183" s="56">
        <f t="shared" si="220"/>
        <v>654</v>
      </c>
      <c r="C183" s="23">
        <f t="shared" si="260"/>
        <v>654000000</v>
      </c>
      <c r="D183" s="24">
        <f t="shared" si="218"/>
        <v>-4314925.854360968</v>
      </c>
      <c r="E183" s="24">
        <f t="shared" si="219"/>
        <v>7625000</v>
      </c>
      <c r="F183" s="25">
        <f t="shared" si="221"/>
        <v>622627532.6998299</v>
      </c>
      <c r="G183" s="83">
        <f t="shared" si="217"/>
        <v>0</v>
      </c>
      <c r="H183" s="6">
        <f t="shared" si="222"/>
        <v>0.05</v>
      </c>
      <c r="I183" s="26">
        <f t="shared" si="223"/>
        <v>-0.14437095526227425</v>
      </c>
      <c r="J183" s="30">
        <f t="shared" si="224"/>
        <v>0.296330048929624</v>
      </c>
      <c r="K183" s="27">
        <f t="shared" si="225"/>
        <v>490000000</v>
      </c>
      <c r="L183" s="28">
        <f t="shared" si="226"/>
        <v>0</v>
      </c>
      <c r="M183" s="28">
        <f t="shared" si="227"/>
        <v>15000000</v>
      </c>
      <c r="N183" s="28">
        <f t="shared" si="228"/>
        <v>525000</v>
      </c>
      <c r="O183" s="28">
        <f t="shared" si="229"/>
        <v>15000000</v>
      </c>
      <c r="P183" s="28">
        <f t="shared" si="230"/>
        <v>600000</v>
      </c>
      <c r="Q183" s="28">
        <f t="shared" si="231"/>
        <v>40000000</v>
      </c>
      <c r="R183" s="28">
        <f t="shared" si="232"/>
        <v>1800000</v>
      </c>
      <c r="S183" s="28">
        <f t="shared" si="233"/>
        <v>62627532.699829936</v>
      </c>
      <c r="T183" s="28">
        <f t="shared" si="234"/>
        <v>3131376.634991497</v>
      </c>
      <c r="U183" s="28">
        <f t="shared" si="235"/>
        <v>0</v>
      </c>
      <c r="V183" s="28">
        <f t="shared" si="236"/>
        <v>0</v>
      </c>
      <c r="W183" s="4">
        <f t="shared" si="237"/>
        <v>622627532.6998299</v>
      </c>
      <c r="X183" s="24">
        <f t="shared" si="238"/>
        <v>6056376.634991497</v>
      </c>
      <c r="Y183" s="27">
        <f t="shared" si="239"/>
        <v>0</v>
      </c>
      <c r="Z183" s="28">
        <f t="shared" si="240"/>
        <v>0</v>
      </c>
      <c r="AA183" s="28">
        <f t="shared" si="241"/>
        <v>0</v>
      </c>
      <c r="AB183" s="28">
        <f t="shared" si="242"/>
        <v>0</v>
      </c>
      <c r="AC183" s="28">
        <f t="shared" si="243"/>
        <v>0</v>
      </c>
      <c r="AD183" s="28">
        <f t="shared" si="244"/>
        <v>0</v>
      </c>
      <c r="AE183" s="28">
        <f t="shared" si="245"/>
        <v>0</v>
      </c>
      <c r="AF183" s="28">
        <f t="shared" si="246"/>
        <v>0</v>
      </c>
      <c r="AG183" s="28">
        <f t="shared" si="247"/>
        <v>0</v>
      </c>
      <c r="AH183" s="28">
        <f t="shared" si="248"/>
        <v>0</v>
      </c>
      <c r="AI183" s="28">
        <f t="shared" si="249"/>
        <v>0</v>
      </c>
      <c r="AJ183" s="28">
        <f t="shared" si="250"/>
        <v>0</v>
      </c>
      <c r="AK183" s="28">
        <f t="shared" si="251"/>
        <v>31372467.300170064</v>
      </c>
      <c r="AL183" s="28">
        <f t="shared" si="252"/>
        <v>1568623.3650085032</v>
      </c>
      <c r="AM183" s="28">
        <f t="shared" si="253"/>
        <v>1741450.7806305287</v>
      </c>
      <c r="AN183" s="28">
        <f t="shared" si="254"/>
        <v>0</v>
      </c>
      <c r="AO183" s="28">
        <f t="shared" si="255"/>
        <v>0</v>
      </c>
      <c r="AP183" s="28">
        <f t="shared" si="256"/>
        <v>0</v>
      </c>
      <c r="AQ183" s="4">
        <f t="shared" si="257"/>
        <v>31372467.300170064</v>
      </c>
      <c r="AR183" s="24">
        <f t="shared" si="258"/>
        <v>1568623.3650085032</v>
      </c>
      <c r="AS183" s="24">
        <f t="shared" si="259"/>
        <v>1741450.7806305287</v>
      </c>
    </row>
    <row r="184" spans="2:45" ht="12.75">
      <c r="B184" s="56">
        <f t="shared" si="220"/>
        <v>655</v>
      </c>
      <c r="C184" s="23">
        <f t="shared" si="260"/>
        <v>655000000</v>
      </c>
      <c r="D184" s="24">
        <f t="shared" si="218"/>
        <v>-4359864.57890892</v>
      </c>
      <c r="E184" s="24">
        <f t="shared" si="219"/>
        <v>7675000</v>
      </c>
      <c r="F184" s="25">
        <f t="shared" si="221"/>
        <v>623579562.5663434</v>
      </c>
      <c r="G184" s="83">
        <f t="shared" si="217"/>
        <v>0</v>
      </c>
      <c r="H184" s="6">
        <f t="shared" si="222"/>
        <v>0.05</v>
      </c>
      <c r="I184" s="26">
        <f t="shared" si="223"/>
        <v>-0.14437095526227425</v>
      </c>
      <c r="J184" s="30">
        <f t="shared" si="224"/>
        <v>0.296330048929624</v>
      </c>
      <c r="K184" s="27">
        <f t="shared" si="225"/>
        <v>490000000</v>
      </c>
      <c r="L184" s="28">
        <f t="shared" si="226"/>
        <v>0</v>
      </c>
      <c r="M184" s="28">
        <f t="shared" si="227"/>
        <v>15000000</v>
      </c>
      <c r="N184" s="28">
        <f t="shared" si="228"/>
        <v>525000</v>
      </c>
      <c r="O184" s="28">
        <f t="shared" si="229"/>
        <v>15000000</v>
      </c>
      <c r="P184" s="28">
        <f t="shared" si="230"/>
        <v>600000</v>
      </c>
      <c r="Q184" s="28">
        <f t="shared" si="231"/>
        <v>40000000</v>
      </c>
      <c r="R184" s="28">
        <f t="shared" si="232"/>
        <v>1800000</v>
      </c>
      <c r="S184" s="28">
        <f t="shared" si="233"/>
        <v>63579562.56634343</v>
      </c>
      <c r="T184" s="28">
        <f t="shared" si="234"/>
        <v>3178978.1283171717</v>
      </c>
      <c r="U184" s="28">
        <f t="shared" si="235"/>
        <v>0</v>
      </c>
      <c r="V184" s="28">
        <f t="shared" si="236"/>
        <v>0</v>
      </c>
      <c r="W184" s="4">
        <f t="shared" si="237"/>
        <v>623579562.5663434</v>
      </c>
      <c r="X184" s="24">
        <f t="shared" si="238"/>
        <v>6103978.128317172</v>
      </c>
      <c r="Y184" s="27">
        <f t="shared" si="239"/>
        <v>0</v>
      </c>
      <c r="Z184" s="28">
        <f t="shared" si="240"/>
        <v>0</v>
      </c>
      <c r="AA184" s="28">
        <f t="shared" si="241"/>
        <v>0</v>
      </c>
      <c r="AB184" s="28">
        <f t="shared" si="242"/>
        <v>0</v>
      </c>
      <c r="AC184" s="28">
        <f t="shared" si="243"/>
        <v>0</v>
      </c>
      <c r="AD184" s="28">
        <f t="shared" si="244"/>
        <v>0</v>
      </c>
      <c r="AE184" s="28">
        <f t="shared" si="245"/>
        <v>0</v>
      </c>
      <c r="AF184" s="28">
        <f t="shared" si="246"/>
        <v>0</v>
      </c>
      <c r="AG184" s="28">
        <f t="shared" si="247"/>
        <v>0</v>
      </c>
      <c r="AH184" s="28">
        <f t="shared" si="248"/>
        <v>0</v>
      </c>
      <c r="AI184" s="28">
        <f t="shared" si="249"/>
        <v>0</v>
      </c>
      <c r="AJ184" s="28">
        <f t="shared" si="250"/>
        <v>0</v>
      </c>
      <c r="AK184" s="28">
        <f t="shared" si="251"/>
        <v>31420437.433656573</v>
      </c>
      <c r="AL184" s="28">
        <f t="shared" si="252"/>
        <v>1571021.8716828288</v>
      </c>
      <c r="AM184" s="28">
        <f t="shared" si="253"/>
        <v>1744113.5494082517</v>
      </c>
      <c r="AN184" s="28">
        <f t="shared" si="254"/>
        <v>0</v>
      </c>
      <c r="AO184" s="28">
        <f t="shared" si="255"/>
        <v>0</v>
      </c>
      <c r="AP184" s="28">
        <f t="shared" si="256"/>
        <v>0</v>
      </c>
      <c r="AQ184" s="4">
        <f t="shared" si="257"/>
        <v>31420437.433656573</v>
      </c>
      <c r="AR184" s="24">
        <f t="shared" si="258"/>
        <v>1571021.8716828288</v>
      </c>
      <c r="AS184" s="24">
        <f t="shared" si="259"/>
        <v>1744113.5494082517</v>
      </c>
    </row>
    <row r="185" spans="2:45" ht="12.75">
      <c r="B185" s="56">
        <f t="shared" si="220"/>
        <v>656</v>
      </c>
      <c r="C185" s="23">
        <f t="shared" si="260"/>
        <v>656000000</v>
      </c>
      <c r="D185" s="24">
        <f t="shared" si="218"/>
        <v>-4404803.303456872</v>
      </c>
      <c r="E185" s="24">
        <f t="shared" si="219"/>
        <v>7725000.000000001</v>
      </c>
      <c r="F185" s="25">
        <f t="shared" si="221"/>
        <v>624531592.4328569</v>
      </c>
      <c r="G185" s="83">
        <f t="shared" si="217"/>
        <v>0</v>
      </c>
      <c r="H185" s="6">
        <f t="shared" si="222"/>
        <v>0.05</v>
      </c>
      <c r="I185" s="26">
        <f t="shared" si="223"/>
        <v>-0.14437095526227425</v>
      </c>
      <c r="J185" s="30">
        <f t="shared" si="224"/>
        <v>0.296330048929624</v>
      </c>
      <c r="K185" s="27">
        <f t="shared" si="225"/>
        <v>490000000</v>
      </c>
      <c r="L185" s="28">
        <f t="shared" si="226"/>
        <v>0</v>
      </c>
      <c r="M185" s="28">
        <f t="shared" si="227"/>
        <v>15000000</v>
      </c>
      <c r="N185" s="28">
        <f t="shared" si="228"/>
        <v>525000</v>
      </c>
      <c r="O185" s="28">
        <f t="shared" si="229"/>
        <v>15000000</v>
      </c>
      <c r="P185" s="28">
        <f t="shared" si="230"/>
        <v>600000</v>
      </c>
      <c r="Q185" s="28">
        <f t="shared" si="231"/>
        <v>40000000</v>
      </c>
      <c r="R185" s="28">
        <f t="shared" si="232"/>
        <v>1800000</v>
      </c>
      <c r="S185" s="28">
        <f t="shared" si="233"/>
        <v>64531592.43285692</v>
      </c>
      <c r="T185" s="28">
        <f t="shared" si="234"/>
        <v>3226579.621642846</v>
      </c>
      <c r="U185" s="28">
        <f t="shared" si="235"/>
        <v>0</v>
      </c>
      <c r="V185" s="28">
        <f t="shared" si="236"/>
        <v>0</v>
      </c>
      <c r="W185" s="4">
        <f t="shared" si="237"/>
        <v>624531592.4328569</v>
      </c>
      <c r="X185" s="24">
        <f t="shared" si="238"/>
        <v>6151579.621642847</v>
      </c>
      <c r="Y185" s="27">
        <f t="shared" si="239"/>
        <v>0</v>
      </c>
      <c r="Z185" s="28">
        <f t="shared" si="240"/>
        <v>0</v>
      </c>
      <c r="AA185" s="28">
        <f t="shared" si="241"/>
        <v>0</v>
      </c>
      <c r="AB185" s="28">
        <f t="shared" si="242"/>
        <v>0</v>
      </c>
      <c r="AC185" s="28">
        <f t="shared" si="243"/>
        <v>0</v>
      </c>
      <c r="AD185" s="28">
        <f t="shared" si="244"/>
        <v>0</v>
      </c>
      <c r="AE185" s="28">
        <f t="shared" si="245"/>
        <v>0</v>
      </c>
      <c r="AF185" s="28">
        <f t="shared" si="246"/>
        <v>0</v>
      </c>
      <c r="AG185" s="28">
        <f t="shared" si="247"/>
        <v>0</v>
      </c>
      <c r="AH185" s="28">
        <f t="shared" si="248"/>
        <v>0</v>
      </c>
      <c r="AI185" s="28">
        <f t="shared" si="249"/>
        <v>0</v>
      </c>
      <c r="AJ185" s="28">
        <f t="shared" si="250"/>
        <v>0</v>
      </c>
      <c r="AK185" s="28">
        <f t="shared" si="251"/>
        <v>31468407.567143083</v>
      </c>
      <c r="AL185" s="28">
        <f t="shared" si="252"/>
        <v>1573420.3783571543</v>
      </c>
      <c r="AM185" s="28">
        <f t="shared" si="253"/>
        <v>1746776.3181859748</v>
      </c>
      <c r="AN185" s="28">
        <f t="shared" si="254"/>
        <v>0</v>
      </c>
      <c r="AO185" s="28">
        <f t="shared" si="255"/>
        <v>0</v>
      </c>
      <c r="AP185" s="28">
        <f t="shared" si="256"/>
        <v>0</v>
      </c>
      <c r="AQ185" s="4">
        <f t="shared" si="257"/>
        <v>31468407.567143083</v>
      </c>
      <c r="AR185" s="24">
        <f t="shared" si="258"/>
        <v>1573420.3783571543</v>
      </c>
      <c r="AS185" s="24">
        <f t="shared" si="259"/>
        <v>1746776.3181859748</v>
      </c>
    </row>
    <row r="186" spans="2:45" ht="12.75">
      <c r="B186" s="56">
        <f t="shared" si="220"/>
        <v>657</v>
      </c>
      <c r="C186" s="23">
        <f t="shared" si="260"/>
        <v>657000000</v>
      </c>
      <c r="D186" s="24">
        <f t="shared" si="218"/>
        <v>-4449742.028004822</v>
      </c>
      <c r="E186" s="24">
        <f t="shared" si="219"/>
        <v>7775000</v>
      </c>
      <c r="F186" s="25">
        <f t="shared" si="221"/>
        <v>625483622.2993704</v>
      </c>
      <c r="G186" s="83">
        <f t="shared" si="217"/>
        <v>0</v>
      </c>
      <c r="H186" s="6">
        <f t="shared" si="222"/>
        <v>0.05</v>
      </c>
      <c r="I186" s="26">
        <f t="shared" si="223"/>
        <v>-0.14437095526227425</v>
      </c>
      <c r="J186" s="30">
        <f t="shared" si="224"/>
        <v>0.296330048929624</v>
      </c>
      <c r="K186" s="27">
        <f t="shared" si="225"/>
        <v>490000000</v>
      </c>
      <c r="L186" s="28">
        <f t="shared" si="226"/>
        <v>0</v>
      </c>
      <c r="M186" s="28">
        <f t="shared" si="227"/>
        <v>15000000</v>
      </c>
      <c r="N186" s="28">
        <f t="shared" si="228"/>
        <v>525000</v>
      </c>
      <c r="O186" s="28">
        <f t="shared" si="229"/>
        <v>15000000</v>
      </c>
      <c r="P186" s="28">
        <f t="shared" si="230"/>
        <v>600000</v>
      </c>
      <c r="Q186" s="28">
        <f t="shared" si="231"/>
        <v>40000000</v>
      </c>
      <c r="R186" s="28">
        <f t="shared" si="232"/>
        <v>1800000</v>
      </c>
      <c r="S186" s="28">
        <f t="shared" si="233"/>
        <v>65483622.29937041</v>
      </c>
      <c r="T186" s="28">
        <f t="shared" si="234"/>
        <v>3274181.1149685206</v>
      </c>
      <c r="U186" s="28">
        <f t="shared" si="235"/>
        <v>0</v>
      </c>
      <c r="V186" s="28">
        <f t="shared" si="236"/>
        <v>0</v>
      </c>
      <c r="W186" s="4">
        <f t="shared" si="237"/>
        <v>625483622.2993704</v>
      </c>
      <c r="X186" s="24">
        <f t="shared" si="238"/>
        <v>6199181.114968521</v>
      </c>
      <c r="Y186" s="27">
        <f t="shared" si="239"/>
        <v>0</v>
      </c>
      <c r="Z186" s="28">
        <f t="shared" si="240"/>
        <v>0</v>
      </c>
      <c r="AA186" s="28">
        <f t="shared" si="241"/>
        <v>0</v>
      </c>
      <c r="AB186" s="28">
        <f t="shared" si="242"/>
        <v>0</v>
      </c>
      <c r="AC186" s="28">
        <f t="shared" si="243"/>
        <v>0</v>
      </c>
      <c r="AD186" s="28">
        <f t="shared" si="244"/>
        <v>0</v>
      </c>
      <c r="AE186" s="28">
        <f t="shared" si="245"/>
        <v>0</v>
      </c>
      <c r="AF186" s="28">
        <f t="shared" si="246"/>
        <v>0</v>
      </c>
      <c r="AG186" s="28">
        <f t="shared" si="247"/>
        <v>0</v>
      </c>
      <c r="AH186" s="28">
        <f t="shared" si="248"/>
        <v>0</v>
      </c>
      <c r="AI186" s="28">
        <f t="shared" si="249"/>
        <v>0</v>
      </c>
      <c r="AJ186" s="28">
        <f t="shared" si="250"/>
        <v>0</v>
      </c>
      <c r="AK186" s="28">
        <f t="shared" si="251"/>
        <v>31516377.700629592</v>
      </c>
      <c r="AL186" s="28">
        <f t="shared" si="252"/>
        <v>1575818.8850314796</v>
      </c>
      <c r="AM186" s="28">
        <f t="shared" si="253"/>
        <v>1749439.086963698</v>
      </c>
      <c r="AN186" s="28">
        <f t="shared" si="254"/>
        <v>0</v>
      </c>
      <c r="AO186" s="28">
        <f t="shared" si="255"/>
        <v>0</v>
      </c>
      <c r="AP186" s="28">
        <f t="shared" si="256"/>
        <v>0</v>
      </c>
      <c r="AQ186" s="4">
        <f t="shared" si="257"/>
        <v>31516377.700629592</v>
      </c>
      <c r="AR186" s="24">
        <f t="shared" si="258"/>
        <v>1575818.8850314796</v>
      </c>
      <c r="AS186" s="24">
        <f t="shared" si="259"/>
        <v>1749439.086963698</v>
      </c>
    </row>
    <row r="187" spans="2:45" ht="12.75">
      <c r="B187" s="56">
        <f t="shared" si="220"/>
        <v>658</v>
      </c>
      <c r="C187" s="23">
        <f t="shared" si="260"/>
        <v>658000000</v>
      </c>
      <c r="D187" s="24">
        <f t="shared" si="218"/>
        <v>-4494680.752552774</v>
      </c>
      <c r="E187" s="24">
        <f t="shared" si="219"/>
        <v>7825000</v>
      </c>
      <c r="F187" s="25">
        <f t="shared" si="221"/>
        <v>626435652.1658839</v>
      </c>
      <c r="G187" s="83">
        <f t="shared" si="217"/>
        <v>0</v>
      </c>
      <c r="H187" s="6">
        <f t="shared" si="222"/>
        <v>0.05</v>
      </c>
      <c r="I187" s="26">
        <f t="shared" si="223"/>
        <v>-0.14437095526227425</v>
      </c>
      <c r="J187" s="30">
        <f t="shared" si="224"/>
        <v>0.296330048929624</v>
      </c>
      <c r="K187" s="27">
        <f t="shared" si="225"/>
        <v>490000000</v>
      </c>
      <c r="L187" s="28">
        <f t="shared" si="226"/>
        <v>0</v>
      </c>
      <c r="M187" s="28">
        <f t="shared" si="227"/>
        <v>15000000</v>
      </c>
      <c r="N187" s="28">
        <f t="shared" si="228"/>
        <v>525000</v>
      </c>
      <c r="O187" s="28">
        <f t="shared" si="229"/>
        <v>15000000</v>
      </c>
      <c r="P187" s="28">
        <f t="shared" si="230"/>
        <v>600000</v>
      </c>
      <c r="Q187" s="28">
        <f t="shared" si="231"/>
        <v>40000000</v>
      </c>
      <c r="R187" s="28">
        <f t="shared" si="232"/>
        <v>1800000</v>
      </c>
      <c r="S187" s="28">
        <f t="shared" si="233"/>
        <v>66435652.1658839</v>
      </c>
      <c r="T187" s="28">
        <f t="shared" si="234"/>
        <v>3321782.608294195</v>
      </c>
      <c r="U187" s="28">
        <f t="shared" si="235"/>
        <v>0</v>
      </c>
      <c r="V187" s="28">
        <f t="shared" si="236"/>
        <v>0</v>
      </c>
      <c r="W187" s="4">
        <f t="shared" si="237"/>
        <v>626435652.1658839</v>
      </c>
      <c r="X187" s="24">
        <f t="shared" si="238"/>
        <v>6246782.608294195</v>
      </c>
      <c r="Y187" s="27">
        <f t="shared" si="239"/>
        <v>0</v>
      </c>
      <c r="Z187" s="28">
        <f t="shared" si="240"/>
        <v>0</v>
      </c>
      <c r="AA187" s="28">
        <f t="shared" si="241"/>
        <v>0</v>
      </c>
      <c r="AB187" s="28">
        <f t="shared" si="242"/>
        <v>0</v>
      </c>
      <c r="AC187" s="28">
        <f t="shared" si="243"/>
        <v>0</v>
      </c>
      <c r="AD187" s="28">
        <f t="shared" si="244"/>
        <v>0</v>
      </c>
      <c r="AE187" s="28">
        <f t="shared" si="245"/>
        <v>0</v>
      </c>
      <c r="AF187" s="28">
        <f t="shared" si="246"/>
        <v>0</v>
      </c>
      <c r="AG187" s="28">
        <f t="shared" si="247"/>
        <v>0</v>
      </c>
      <c r="AH187" s="28">
        <f t="shared" si="248"/>
        <v>0</v>
      </c>
      <c r="AI187" s="28">
        <f t="shared" si="249"/>
        <v>0</v>
      </c>
      <c r="AJ187" s="28">
        <f t="shared" si="250"/>
        <v>0</v>
      </c>
      <c r="AK187" s="28">
        <f t="shared" si="251"/>
        <v>31564347.8341161</v>
      </c>
      <c r="AL187" s="28">
        <f t="shared" si="252"/>
        <v>1578217.3917058052</v>
      </c>
      <c r="AM187" s="28">
        <f t="shared" si="253"/>
        <v>1752101.855741421</v>
      </c>
      <c r="AN187" s="28">
        <f t="shared" si="254"/>
        <v>0</v>
      </c>
      <c r="AO187" s="28">
        <f t="shared" si="255"/>
        <v>0</v>
      </c>
      <c r="AP187" s="28">
        <f t="shared" si="256"/>
        <v>0</v>
      </c>
      <c r="AQ187" s="4">
        <f t="shared" si="257"/>
        <v>31564347.8341161</v>
      </c>
      <c r="AR187" s="24">
        <f t="shared" si="258"/>
        <v>1578217.3917058052</v>
      </c>
      <c r="AS187" s="24">
        <f t="shared" si="259"/>
        <v>1752101.855741421</v>
      </c>
    </row>
    <row r="188" spans="2:45" ht="12.75">
      <c r="B188" s="56">
        <f t="shared" si="220"/>
        <v>659</v>
      </c>
      <c r="C188" s="23">
        <f t="shared" si="260"/>
        <v>659000000</v>
      </c>
      <c r="D188" s="24">
        <f t="shared" si="218"/>
        <v>-4539619.477100725</v>
      </c>
      <c r="E188" s="24">
        <f t="shared" si="219"/>
        <v>7875000</v>
      </c>
      <c r="F188" s="25">
        <f t="shared" si="221"/>
        <v>627387682.0323974</v>
      </c>
      <c r="G188" s="83">
        <f t="shared" si="217"/>
        <v>0</v>
      </c>
      <c r="H188" s="6">
        <f t="shared" si="222"/>
        <v>0.05</v>
      </c>
      <c r="I188" s="26">
        <f t="shared" si="223"/>
        <v>-0.14437095526227425</v>
      </c>
      <c r="J188" s="30">
        <f t="shared" si="224"/>
        <v>0.296330048929624</v>
      </c>
      <c r="K188" s="27">
        <f t="shared" si="225"/>
        <v>490000000</v>
      </c>
      <c r="L188" s="28">
        <f t="shared" si="226"/>
        <v>0</v>
      </c>
      <c r="M188" s="28">
        <f t="shared" si="227"/>
        <v>15000000</v>
      </c>
      <c r="N188" s="28">
        <f t="shared" si="228"/>
        <v>525000</v>
      </c>
      <c r="O188" s="28">
        <f t="shared" si="229"/>
        <v>15000000</v>
      </c>
      <c r="P188" s="28">
        <f t="shared" si="230"/>
        <v>600000</v>
      </c>
      <c r="Q188" s="28">
        <f t="shared" si="231"/>
        <v>40000000</v>
      </c>
      <c r="R188" s="28">
        <f t="shared" si="232"/>
        <v>1800000</v>
      </c>
      <c r="S188" s="28">
        <f t="shared" si="233"/>
        <v>67387682.03239739</v>
      </c>
      <c r="T188" s="28">
        <f t="shared" si="234"/>
        <v>3369384.1016198695</v>
      </c>
      <c r="U188" s="28">
        <f t="shared" si="235"/>
        <v>0</v>
      </c>
      <c r="V188" s="28">
        <f t="shared" si="236"/>
        <v>0</v>
      </c>
      <c r="W188" s="4">
        <f t="shared" si="237"/>
        <v>627387682.0323974</v>
      </c>
      <c r="X188" s="24">
        <f t="shared" si="238"/>
        <v>6294384.1016198695</v>
      </c>
      <c r="Y188" s="27">
        <f t="shared" si="239"/>
        <v>0</v>
      </c>
      <c r="Z188" s="28">
        <f t="shared" si="240"/>
        <v>0</v>
      </c>
      <c r="AA188" s="28">
        <f t="shared" si="241"/>
        <v>0</v>
      </c>
      <c r="AB188" s="28">
        <f t="shared" si="242"/>
        <v>0</v>
      </c>
      <c r="AC188" s="28">
        <f t="shared" si="243"/>
        <v>0</v>
      </c>
      <c r="AD188" s="28">
        <f t="shared" si="244"/>
        <v>0</v>
      </c>
      <c r="AE188" s="28">
        <f t="shared" si="245"/>
        <v>0</v>
      </c>
      <c r="AF188" s="28">
        <f t="shared" si="246"/>
        <v>0</v>
      </c>
      <c r="AG188" s="28">
        <f t="shared" si="247"/>
        <v>0</v>
      </c>
      <c r="AH188" s="28">
        <f t="shared" si="248"/>
        <v>0</v>
      </c>
      <c r="AI188" s="28">
        <f t="shared" si="249"/>
        <v>0</v>
      </c>
      <c r="AJ188" s="28">
        <f t="shared" si="250"/>
        <v>0</v>
      </c>
      <c r="AK188" s="28">
        <f t="shared" si="251"/>
        <v>31612317.96760261</v>
      </c>
      <c r="AL188" s="28">
        <f t="shared" si="252"/>
        <v>1580615.8983801305</v>
      </c>
      <c r="AM188" s="28">
        <f t="shared" si="253"/>
        <v>1754764.6245191442</v>
      </c>
      <c r="AN188" s="28">
        <f t="shared" si="254"/>
        <v>0</v>
      </c>
      <c r="AO188" s="28">
        <f t="shared" si="255"/>
        <v>0</v>
      </c>
      <c r="AP188" s="28">
        <f t="shared" si="256"/>
        <v>0</v>
      </c>
      <c r="AQ188" s="4">
        <f t="shared" si="257"/>
        <v>31612317.96760261</v>
      </c>
      <c r="AR188" s="24">
        <f t="shared" si="258"/>
        <v>1580615.8983801305</v>
      </c>
      <c r="AS188" s="24">
        <f t="shared" si="259"/>
        <v>1754764.6245191442</v>
      </c>
    </row>
    <row r="189" spans="2:45" ht="12.75">
      <c r="B189" s="56">
        <f t="shared" si="220"/>
        <v>660</v>
      </c>
      <c r="C189" s="23">
        <f t="shared" si="260"/>
        <v>660000000</v>
      </c>
      <c r="D189" s="24">
        <f t="shared" si="218"/>
        <v>-4584558.201648677</v>
      </c>
      <c r="E189" s="24">
        <f t="shared" si="219"/>
        <v>7925000</v>
      </c>
      <c r="F189" s="25">
        <f t="shared" si="221"/>
        <v>628339711.8989109</v>
      </c>
      <c r="G189" s="83">
        <f t="shared" si="217"/>
        <v>0</v>
      </c>
      <c r="H189" s="6">
        <f t="shared" si="222"/>
        <v>0.05</v>
      </c>
      <c r="I189" s="26">
        <f t="shared" si="223"/>
        <v>-0.14437095526227425</v>
      </c>
      <c r="J189" s="30">
        <f t="shared" si="224"/>
        <v>0.296330048929624</v>
      </c>
      <c r="K189" s="27">
        <f t="shared" si="225"/>
        <v>490000000</v>
      </c>
      <c r="L189" s="28">
        <f t="shared" si="226"/>
        <v>0</v>
      </c>
      <c r="M189" s="28">
        <f t="shared" si="227"/>
        <v>15000000</v>
      </c>
      <c r="N189" s="28">
        <f t="shared" si="228"/>
        <v>525000</v>
      </c>
      <c r="O189" s="28">
        <f t="shared" si="229"/>
        <v>15000000</v>
      </c>
      <c r="P189" s="28">
        <f t="shared" si="230"/>
        <v>600000</v>
      </c>
      <c r="Q189" s="28">
        <f t="shared" si="231"/>
        <v>40000000</v>
      </c>
      <c r="R189" s="28">
        <f t="shared" si="232"/>
        <v>1800000</v>
      </c>
      <c r="S189" s="28">
        <f t="shared" si="233"/>
        <v>68339711.89891088</v>
      </c>
      <c r="T189" s="28">
        <f t="shared" si="234"/>
        <v>3416985.5949455444</v>
      </c>
      <c r="U189" s="28">
        <f t="shared" si="235"/>
        <v>0</v>
      </c>
      <c r="V189" s="28">
        <f t="shared" si="236"/>
        <v>0</v>
      </c>
      <c r="W189" s="4">
        <f t="shared" si="237"/>
        <v>628339711.8989109</v>
      </c>
      <c r="X189" s="24">
        <f t="shared" si="238"/>
        <v>6341985.594945544</v>
      </c>
      <c r="Y189" s="27">
        <f t="shared" si="239"/>
        <v>0</v>
      </c>
      <c r="Z189" s="28">
        <f t="shared" si="240"/>
        <v>0</v>
      </c>
      <c r="AA189" s="28">
        <f t="shared" si="241"/>
        <v>0</v>
      </c>
      <c r="AB189" s="28">
        <f t="shared" si="242"/>
        <v>0</v>
      </c>
      <c r="AC189" s="28">
        <f t="shared" si="243"/>
        <v>0</v>
      </c>
      <c r="AD189" s="28">
        <f t="shared" si="244"/>
        <v>0</v>
      </c>
      <c r="AE189" s="28">
        <f t="shared" si="245"/>
        <v>0</v>
      </c>
      <c r="AF189" s="28">
        <f t="shared" si="246"/>
        <v>0</v>
      </c>
      <c r="AG189" s="28">
        <f t="shared" si="247"/>
        <v>0</v>
      </c>
      <c r="AH189" s="28">
        <f t="shared" si="248"/>
        <v>0</v>
      </c>
      <c r="AI189" s="28">
        <f t="shared" si="249"/>
        <v>0</v>
      </c>
      <c r="AJ189" s="28">
        <f t="shared" si="250"/>
        <v>0</v>
      </c>
      <c r="AK189" s="28">
        <f t="shared" si="251"/>
        <v>31660288.10108912</v>
      </c>
      <c r="AL189" s="28">
        <f t="shared" si="252"/>
        <v>1583014.405054456</v>
      </c>
      <c r="AM189" s="28">
        <f t="shared" si="253"/>
        <v>1757427.3932968674</v>
      </c>
      <c r="AN189" s="28">
        <f t="shared" si="254"/>
        <v>0</v>
      </c>
      <c r="AO189" s="28">
        <f t="shared" si="255"/>
        <v>0</v>
      </c>
      <c r="AP189" s="28">
        <f t="shared" si="256"/>
        <v>0</v>
      </c>
      <c r="AQ189" s="4">
        <f t="shared" si="257"/>
        <v>31660288.10108912</v>
      </c>
      <c r="AR189" s="24">
        <f t="shared" si="258"/>
        <v>1583014.405054456</v>
      </c>
      <c r="AS189" s="24">
        <f t="shared" si="259"/>
        <v>1757427.3932968674</v>
      </c>
    </row>
    <row r="190" spans="2:45" ht="12.75">
      <c r="B190" s="56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56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56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56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56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56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56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56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56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56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56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56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56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56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56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56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56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56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56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56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56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56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56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56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56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56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56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56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56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56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56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56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56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56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56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56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56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56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56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56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56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56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56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56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56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56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56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56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56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56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56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56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56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56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56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56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56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56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56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56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56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56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56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56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56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56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56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56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56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56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56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56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56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56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56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56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56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56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56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56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56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56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56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56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56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56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56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U2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71093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102" t="s">
        <v>13</v>
      </c>
      <c r="E1" s="103"/>
      <c r="F1" s="57"/>
      <c r="G1" s="46" t="s">
        <v>13</v>
      </c>
      <c r="H1" s="102" t="s">
        <v>103</v>
      </c>
      <c r="I1" s="107"/>
      <c r="J1" s="103"/>
      <c r="K1" s="102" t="s">
        <v>104</v>
      </c>
      <c r="L1" s="107"/>
      <c r="M1" s="103"/>
      <c r="N1" s="47" t="s">
        <v>38</v>
      </c>
    </row>
    <row r="2" spans="2:14" s="2" customFormat="1" ht="12.75">
      <c r="B2" s="2" t="s">
        <v>102</v>
      </c>
      <c r="C2" s="13"/>
      <c r="D2" s="45" t="s">
        <v>83</v>
      </c>
      <c r="E2" s="47" t="s">
        <v>84</v>
      </c>
      <c r="F2" s="2" t="s">
        <v>2</v>
      </c>
      <c r="G2" s="50" t="s">
        <v>145</v>
      </c>
      <c r="H2" s="45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15">
        <v>0</v>
      </c>
      <c r="G4" s="75">
        <v>500000000</v>
      </c>
      <c r="H4" s="5">
        <v>0.346330048929624</v>
      </c>
      <c r="I4" s="5">
        <v>0.116514143902754</v>
      </c>
      <c r="J4" s="16">
        <f aca="true" t="shared" si="0" ref="J4:J9">H4-I4</f>
        <v>0.22981590502687</v>
      </c>
      <c r="K4" s="43">
        <v>0.206108149247761</v>
      </c>
      <c r="L4" s="43">
        <v>0.0804126119850613</v>
      </c>
      <c r="M4" s="16">
        <f aca="true" t="shared" si="1" ref="M4:M9">K4-L4</f>
        <v>0.1256955372626997</v>
      </c>
      <c r="N4" s="51">
        <f aca="true" t="shared" si="2" ref="N4:N9">J4-M4</f>
        <v>0.1041203677641703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31">
        <v>0.035</v>
      </c>
      <c r="G5" s="76">
        <v>250000</v>
      </c>
      <c r="H5" s="6">
        <f>H4-F5</f>
        <v>0.311330048929624</v>
      </c>
      <c r="I5" s="18">
        <f>I4</f>
        <v>0.116514143902754</v>
      </c>
      <c r="J5" s="16">
        <f t="shared" si="0"/>
        <v>0.19481590502687002</v>
      </c>
      <c r="K5" s="49">
        <f aca="true" t="shared" si="3" ref="K5:L9">K4</f>
        <v>0.206108149247761</v>
      </c>
      <c r="L5" s="43">
        <f t="shared" si="3"/>
        <v>0.0804126119850613</v>
      </c>
      <c r="M5" s="16">
        <f t="shared" si="1"/>
        <v>0.1256955372626997</v>
      </c>
      <c r="N5" s="51">
        <f t="shared" si="2"/>
        <v>0.06912036776417033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31">
        <v>0.04</v>
      </c>
      <c r="G6" s="78"/>
      <c r="H6" s="6">
        <f>H4-F6</f>
        <v>0.306330048929624</v>
      </c>
      <c r="I6" s="18">
        <f>I5</f>
        <v>0.116514143902754</v>
      </c>
      <c r="J6" s="16">
        <f t="shared" si="0"/>
        <v>0.18981590502687</v>
      </c>
      <c r="K6" s="49">
        <f t="shared" si="3"/>
        <v>0.206108149247761</v>
      </c>
      <c r="L6" s="43">
        <f t="shared" si="3"/>
        <v>0.0804126119850613</v>
      </c>
      <c r="M6" s="16">
        <f t="shared" si="1"/>
        <v>0.1256955372626997</v>
      </c>
      <c r="N6" s="51">
        <f t="shared" si="2"/>
        <v>0.06412036776417032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52">
        <v>0.045</v>
      </c>
      <c r="G7" s="78"/>
      <c r="H7" s="6">
        <f>H4-F7</f>
        <v>0.301330048929624</v>
      </c>
      <c r="I7" s="18">
        <f>I6</f>
        <v>0.116514143902754</v>
      </c>
      <c r="J7" s="16">
        <f t="shared" si="0"/>
        <v>0.18481590502687</v>
      </c>
      <c r="K7" s="49">
        <f t="shared" si="3"/>
        <v>0.206108149247761</v>
      </c>
      <c r="L7" s="43">
        <f t="shared" si="3"/>
        <v>0.0804126119850613</v>
      </c>
      <c r="M7" s="16">
        <f t="shared" si="1"/>
        <v>0.1256955372626997</v>
      </c>
      <c r="N7" s="51">
        <f t="shared" si="2"/>
        <v>0.05912036776417032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52">
        <v>0.05</v>
      </c>
      <c r="G8" s="77"/>
      <c r="H8" s="6">
        <f>H4-F8</f>
        <v>0.296330048929624</v>
      </c>
      <c r="I8" s="18">
        <f>I7</f>
        <v>0.116514143902754</v>
      </c>
      <c r="J8" s="16">
        <f t="shared" si="0"/>
        <v>0.17981590502687</v>
      </c>
      <c r="K8" s="49">
        <f t="shared" si="3"/>
        <v>0.206108149247761</v>
      </c>
      <c r="L8" s="43">
        <f t="shared" si="3"/>
        <v>0.0804126119850613</v>
      </c>
      <c r="M8" s="16">
        <f t="shared" si="1"/>
        <v>0.1256955372626997</v>
      </c>
      <c r="N8" s="51">
        <f t="shared" si="2"/>
        <v>0.05412036776417031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52">
        <f>F8</f>
        <v>0.05</v>
      </c>
      <c r="G9" s="77"/>
      <c r="H9" s="6">
        <f>H4-F9</f>
        <v>0.296330048929624</v>
      </c>
      <c r="I9" s="18">
        <f>I8</f>
        <v>0.116514143902754</v>
      </c>
      <c r="J9" s="16">
        <f t="shared" si="0"/>
        <v>0.17981590502687</v>
      </c>
      <c r="K9" s="49">
        <f t="shared" si="3"/>
        <v>0.206108149247761</v>
      </c>
      <c r="L9" s="43">
        <f t="shared" si="3"/>
        <v>0.0804126119850613</v>
      </c>
      <c r="M9" s="16">
        <f t="shared" si="1"/>
        <v>0.1256955372626997</v>
      </c>
      <c r="N9" s="51">
        <f t="shared" si="2"/>
        <v>0.05412036776417031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3:8" ht="12.75">
      <c r="C11" s="3" t="s">
        <v>142</v>
      </c>
      <c r="D11" s="37">
        <f>'Year 1'!D11</f>
        <v>-0.111483</v>
      </c>
      <c r="E11" s="35" t="s">
        <v>39</v>
      </c>
      <c r="F11" s="32"/>
      <c r="G11" s="32"/>
      <c r="H11"/>
    </row>
    <row r="12" spans="3:11" ht="12.75">
      <c r="C12" s="3" t="s">
        <v>143</v>
      </c>
      <c r="D12" s="37"/>
      <c r="E12" s="12" t="s">
        <v>32</v>
      </c>
      <c r="F12" s="32"/>
      <c r="G12" s="32"/>
      <c r="H12"/>
      <c r="K12" s="9" t="s">
        <v>36</v>
      </c>
    </row>
    <row r="13" spans="3:11" ht="12.75">
      <c r="C13" s="1" t="s">
        <v>144</v>
      </c>
      <c r="D13" s="55"/>
      <c r="E13" s="42" t="s">
        <v>95</v>
      </c>
      <c r="F13" s="32"/>
      <c r="G13" s="32"/>
      <c r="I13" s="48"/>
      <c r="J13" s="48"/>
      <c r="K13" s="9" t="s">
        <v>100</v>
      </c>
    </row>
    <row r="14" spans="11:47" s="13" customFormat="1" ht="12.75">
      <c r="K14" s="38"/>
      <c r="L14" s="54"/>
      <c r="M14" s="104" t="s">
        <v>24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  <c r="Y14" s="106" t="s">
        <v>25</v>
      </c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5"/>
      <c r="AT14" s="34"/>
      <c r="AU14" s="40"/>
    </row>
    <row r="15" spans="3:45" s="7" customFormat="1" ht="12.75">
      <c r="C15" s="7" t="s">
        <v>140</v>
      </c>
      <c r="D15" s="7" t="s">
        <v>85</v>
      </c>
      <c r="E15" s="7" t="s">
        <v>87</v>
      </c>
      <c r="F15" s="7" t="s">
        <v>89</v>
      </c>
      <c r="G15" s="7" t="s">
        <v>146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141</v>
      </c>
      <c r="D16" s="13" t="s">
        <v>86</v>
      </c>
      <c r="E16" s="13" t="s">
        <v>88</v>
      </c>
      <c r="F16" s="13" t="s">
        <v>13</v>
      </c>
      <c r="G16" s="13" t="s">
        <v>185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147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56">
        <f aca="true" t="shared" si="4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 aca="true" t="shared" si="5" ref="F19:F50">C19*((($H$4-$K$4)/(J19-$K$4))^$D$11)</f>
        <v>490000000</v>
      </c>
      <c r="G19" s="83">
        <f>IF(C19&gt;($G$4-1000000),0,IF(C19=$E$4,0,$G$5))</f>
        <v>0</v>
      </c>
      <c r="H19" s="6">
        <f aca="true" t="shared" si="6" ref="H19:H50">IF(C19&lt;$D$5,$F$4,IF(C19&lt;$D$6,$F$5,IF(C19&lt;$D$7,$F$6,IF(C19&lt;$D$8,$F$7,IF(C19&lt;$D$9,$F$8,$F$9)))))</f>
        <v>0</v>
      </c>
      <c r="I19" s="26">
        <f aca="true" t="shared" si="7" ref="I19:I50">-H19/$H$4</f>
        <v>0</v>
      </c>
      <c r="J19" s="30">
        <f aca="true" t="shared" si="8" ref="J19:J50">$H$4-H19</f>
        <v>0.346330048929624</v>
      </c>
      <c r="K19" s="27">
        <f aca="true" t="shared" si="9" ref="K19:K50">IF(F19&gt;$E$4,$E$4,F19)</f>
        <v>490000000</v>
      </c>
      <c r="L19" s="28">
        <f aca="true" t="shared" si="10" ref="L19:L50">K19*$F$4</f>
        <v>0</v>
      </c>
      <c r="M19" s="28">
        <f aca="true" t="shared" si="11" ref="M19:M50">IF(F19&lt;$D$5,0,IF(F19&gt;$E$5,($E$5-$E$4),((F19-$E$4))))</f>
        <v>0</v>
      </c>
      <c r="N19" s="28">
        <f aca="true" t="shared" si="12" ref="N19:N50">M19*$F$5</f>
        <v>0</v>
      </c>
      <c r="O19" s="28">
        <f aca="true" t="shared" si="13" ref="O19:O50">IF(F19&lt;$D$6,0,IF(F19&gt;$E$6,($E$6-$E$5),((F19-$E$5))))</f>
        <v>0</v>
      </c>
      <c r="P19" s="28">
        <f aca="true" t="shared" si="14" ref="P19:P50">O19*$F$6</f>
        <v>0</v>
      </c>
      <c r="Q19" s="28">
        <f aca="true" t="shared" si="15" ref="Q19:Q50">IF(F19&lt;$D$7,0,IF(F19&gt;$E$7,($E$7-$E$6),((F19-$E$6))))</f>
        <v>0</v>
      </c>
      <c r="R19" s="28">
        <f aca="true" t="shared" si="16" ref="R19:R50">Q19*$F$7</f>
        <v>0</v>
      </c>
      <c r="S19" s="28">
        <f aca="true" t="shared" si="17" ref="S19:S50">IF(F19&lt;$D$8,0,IF(F19&gt;$E$8,($E$8-$E$7),((F19-$E$7))))</f>
        <v>0</v>
      </c>
      <c r="T19" s="28">
        <f aca="true" t="shared" si="18" ref="T19:T50">S19*$F$8</f>
        <v>0</v>
      </c>
      <c r="U19" s="28">
        <f aca="true" t="shared" si="19" ref="U19:U50">IF(F19&lt;$D$9,0,IF(F19&gt;$E$9,($E$9-$E$8),((F19-$E$8))))</f>
        <v>0</v>
      </c>
      <c r="V19" s="28">
        <f aca="true" t="shared" si="20" ref="V19:V50">U19*$F$9</f>
        <v>0</v>
      </c>
      <c r="W19" s="4">
        <f aca="true" t="shared" si="21" ref="W19:W50">K19+M19+O19+Q19+S19+U19</f>
        <v>490000000</v>
      </c>
      <c r="X19" s="24">
        <f aca="true" t="shared" si="22" ref="X19:X50">L19+N19+P19+R19+T19+V19</f>
        <v>0</v>
      </c>
      <c r="Y19" s="27">
        <f aca="true" t="shared" si="23" ref="Y19:Y50">(IF(C19&gt;$E$4,$E$4,C19))-K19</f>
        <v>0</v>
      </c>
      <c r="Z19" s="28">
        <f aca="true" t="shared" si="24" ref="Z19:Z50">Y19*$F$4</f>
        <v>0</v>
      </c>
      <c r="AA19" s="28">
        <f aca="true" t="shared" si="25" ref="AA19:AA50">Y19*$N$4</f>
        <v>0</v>
      </c>
      <c r="AB19" s="28">
        <f aca="true" t="shared" si="26" ref="AB19:AB50">(IF(C19&lt;$D$5,0,IF(C19&gt;$E$5,($E$5-$E$4),((C19-$E$4)))))-M19</f>
        <v>0</v>
      </c>
      <c r="AC19" s="28">
        <f aca="true" t="shared" si="27" ref="AC19:AC50">AB19*$F$5</f>
        <v>0</v>
      </c>
      <c r="AD19" s="28">
        <f aca="true" t="shared" si="28" ref="AD19:AD50">AB19*$N$5</f>
        <v>0</v>
      </c>
      <c r="AE19" s="28">
        <f aca="true" t="shared" si="29" ref="AE19:AE50">(IF(C19&lt;$D$6,0,IF(C19&gt;$E$6,($E$6-$E$5),((C19-$E$5)))))-O19</f>
        <v>0</v>
      </c>
      <c r="AF19" s="28">
        <f aca="true" t="shared" si="30" ref="AF19:AF50">AE19*$F$6</f>
        <v>0</v>
      </c>
      <c r="AG19" s="28">
        <f aca="true" t="shared" si="31" ref="AG19:AG50">AE19*$N$6</f>
        <v>0</v>
      </c>
      <c r="AH19" s="28">
        <f aca="true" t="shared" si="32" ref="AH19:AH50">(IF(C19&lt;$D$7,0,IF(C19&gt;$E$7,($E$7-$E$6),((C19-$E$6)))))-Q19</f>
        <v>0</v>
      </c>
      <c r="AI19" s="28">
        <f aca="true" t="shared" si="33" ref="AI19:AI50">AH19*$F$7</f>
        <v>0</v>
      </c>
      <c r="AJ19" s="28">
        <f aca="true" t="shared" si="34" ref="AJ19:AJ50">AH19*$N$7</f>
        <v>0</v>
      </c>
      <c r="AK19" s="28">
        <f aca="true" t="shared" si="35" ref="AK19:AK50">(IF(C19&lt;$D$8,0,IF(C19&gt;$E$8,($E$8-$E$7),((C19-$E$7)))))-S19</f>
        <v>0</v>
      </c>
      <c r="AL19" s="28">
        <f aca="true" t="shared" si="36" ref="AL19:AL50">AK19*$F$8</f>
        <v>0</v>
      </c>
      <c r="AM19" s="28">
        <f aca="true" t="shared" si="37" ref="AM19:AM50">AK19*$N$8</f>
        <v>0</v>
      </c>
      <c r="AN19" s="28">
        <f aca="true" t="shared" si="38" ref="AN19:AN50">(IF(C19&lt;$D$9,0,IF(C19&gt;$E$9,($E$9-$E$8),((C19-$E$8)))))-U19</f>
        <v>0</v>
      </c>
      <c r="AO19" s="28">
        <f aca="true" t="shared" si="39" ref="AO19:AO50">AN19*$F$9</f>
        <v>0</v>
      </c>
      <c r="AP19" s="28">
        <f aca="true" t="shared" si="40" ref="AP19:AP50">AN19*$N$9</f>
        <v>0</v>
      </c>
      <c r="AQ19" s="4">
        <f aca="true" t="shared" si="41" ref="AQ19:AQ50">Y19+AB19+AE19+AH19+AK19+AN19</f>
        <v>0</v>
      </c>
      <c r="AR19" s="24">
        <f aca="true" t="shared" si="42" ref="AR19:AR50">Z19+AC19+AF19+AI19+AL19+AO19</f>
        <v>0</v>
      </c>
      <c r="AS19" s="24">
        <f aca="true" t="shared" si="43" ref="AS19:AS50">AA19+AD19+AG19+AJ19+AM19+AP19</f>
        <v>0</v>
      </c>
    </row>
    <row r="20" spans="2:45" ht="12.75">
      <c r="B20" s="56">
        <f t="shared" si="4"/>
        <v>491</v>
      </c>
      <c r="C20" s="23">
        <f aca="true" t="shared" si="44" ref="C20:C51">C19+1000000</f>
        <v>491000000</v>
      </c>
      <c r="D20" s="24">
        <f aca="true" t="shared" si="45" ref="D20:D83">(AS20-X20)+G20</f>
        <v>1825678.3559493106</v>
      </c>
      <c r="E20" s="24">
        <f aca="true" t="shared" si="46" ref="E20:E83">(X20+AR20)-G20</f>
        <v>-215000</v>
      </c>
      <c r="F20" s="25">
        <f t="shared" si="5"/>
        <v>475530612.1123443</v>
      </c>
      <c r="G20" s="83">
        <f aca="true" t="shared" si="47" ref="G20:G83">IF(C20&gt;($G$4-1000000),0,IF(C20=$E$4,0,$G$5))</f>
        <v>250000</v>
      </c>
      <c r="H20" s="6">
        <f t="shared" si="6"/>
        <v>0.035</v>
      </c>
      <c r="I20" s="26">
        <f t="shared" si="7"/>
        <v>-0.101059668683592</v>
      </c>
      <c r="J20" s="30">
        <f t="shared" si="8"/>
        <v>0.311330048929624</v>
      </c>
      <c r="K20" s="27">
        <f t="shared" si="9"/>
        <v>475530612.1123443</v>
      </c>
      <c r="L20" s="28">
        <f t="shared" si="10"/>
        <v>0</v>
      </c>
      <c r="M20" s="28">
        <f t="shared" si="11"/>
        <v>0</v>
      </c>
      <c r="N20" s="28">
        <f t="shared" si="12"/>
        <v>0</v>
      </c>
      <c r="O20" s="28">
        <f t="shared" si="13"/>
        <v>0</v>
      </c>
      <c r="P20" s="28">
        <f t="shared" si="14"/>
        <v>0</v>
      </c>
      <c r="Q20" s="28">
        <f t="shared" si="15"/>
        <v>0</v>
      </c>
      <c r="R20" s="28">
        <f t="shared" si="16"/>
        <v>0</v>
      </c>
      <c r="S20" s="28">
        <f t="shared" si="17"/>
        <v>0</v>
      </c>
      <c r="T20" s="28">
        <f t="shared" si="18"/>
        <v>0</v>
      </c>
      <c r="U20" s="28">
        <f t="shared" si="19"/>
        <v>0</v>
      </c>
      <c r="V20" s="28">
        <f t="shared" si="20"/>
        <v>0</v>
      </c>
      <c r="W20" s="4">
        <f t="shared" si="21"/>
        <v>475530612.1123443</v>
      </c>
      <c r="X20" s="24">
        <f t="shared" si="22"/>
        <v>0</v>
      </c>
      <c r="Y20" s="27">
        <f t="shared" si="23"/>
        <v>14469387.887655675</v>
      </c>
      <c r="Z20" s="28">
        <f t="shared" si="24"/>
        <v>0</v>
      </c>
      <c r="AA20" s="28">
        <f t="shared" si="25"/>
        <v>1506557.9881851403</v>
      </c>
      <c r="AB20" s="28">
        <f t="shared" si="26"/>
        <v>1000000</v>
      </c>
      <c r="AC20" s="28">
        <f t="shared" si="27"/>
        <v>35000</v>
      </c>
      <c r="AD20" s="28">
        <f t="shared" si="28"/>
        <v>69120.36776417033</v>
      </c>
      <c r="AE20" s="28">
        <f t="shared" si="29"/>
        <v>0</v>
      </c>
      <c r="AF20" s="28">
        <f t="shared" si="30"/>
        <v>0</v>
      </c>
      <c r="AG20" s="28">
        <f t="shared" si="31"/>
        <v>0</v>
      </c>
      <c r="AH20" s="28">
        <f t="shared" si="32"/>
        <v>0</v>
      </c>
      <c r="AI20" s="28">
        <f t="shared" si="33"/>
        <v>0</v>
      </c>
      <c r="AJ20" s="28">
        <f t="shared" si="34"/>
        <v>0</v>
      </c>
      <c r="AK20" s="28">
        <f t="shared" si="35"/>
        <v>0</v>
      </c>
      <c r="AL20" s="28">
        <f t="shared" si="36"/>
        <v>0</v>
      </c>
      <c r="AM20" s="28">
        <f t="shared" si="37"/>
        <v>0</v>
      </c>
      <c r="AN20" s="28">
        <f t="shared" si="38"/>
        <v>0</v>
      </c>
      <c r="AO20" s="28">
        <f t="shared" si="39"/>
        <v>0</v>
      </c>
      <c r="AP20" s="28">
        <f t="shared" si="40"/>
        <v>0</v>
      </c>
      <c r="AQ20" s="4">
        <f t="shared" si="41"/>
        <v>15469387.887655675</v>
      </c>
      <c r="AR20" s="24">
        <f t="shared" si="42"/>
        <v>35000</v>
      </c>
      <c r="AS20" s="24">
        <f t="shared" si="43"/>
        <v>1575678.3559493106</v>
      </c>
    </row>
    <row r="21" spans="2:45" ht="12.75">
      <c r="B21" s="56">
        <f t="shared" si="4"/>
        <v>492</v>
      </c>
      <c r="C21" s="23">
        <f t="shared" si="44"/>
        <v>492000000</v>
      </c>
      <c r="D21" s="24">
        <f t="shared" si="45"/>
        <v>1793958.7599329124</v>
      </c>
      <c r="E21" s="24">
        <f t="shared" si="46"/>
        <v>-180000</v>
      </c>
      <c r="F21" s="25">
        <f t="shared" si="5"/>
        <v>476499106.2306994</v>
      </c>
      <c r="G21" s="83">
        <f t="shared" si="47"/>
        <v>250000</v>
      </c>
      <c r="H21" s="6">
        <f t="shared" si="6"/>
        <v>0.035</v>
      </c>
      <c r="I21" s="26">
        <f t="shared" si="7"/>
        <v>-0.101059668683592</v>
      </c>
      <c r="J21" s="30">
        <f t="shared" si="8"/>
        <v>0.311330048929624</v>
      </c>
      <c r="K21" s="27">
        <f t="shared" si="9"/>
        <v>476499106.2306994</v>
      </c>
      <c r="L21" s="28">
        <f t="shared" si="10"/>
        <v>0</v>
      </c>
      <c r="M21" s="28">
        <f t="shared" si="11"/>
        <v>0</v>
      </c>
      <c r="N21" s="28">
        <f t="shared" si="12"/>
        <v>0</v>
      </c>
      <c r="O21" s="28">
        <f t="shared" si="13"/>
        <v>0</v>
      </c>
      <c r="P21" s="28">
        <f t="shared" si="14"/>
        <v>0</v>
      </c>
      <c r="Q21" s="28">
        <f t="shared" si="15"/>
        <v>0</v>
      </c>
      <c r="R21" s="28">
        <f t="shared" si="16"/>
        <v>0</v>
      </c>
      <c r="S21" s="28">
        <f t="shared" si="17"/>
        <v>0</v>
      </c>
      <c r="T21" s="28">
        <f t="shared" si="18"/>
        <v>0</v>
      </c>
      <c r="U21" s="28">
        <f t="shared" si="19"/>
        <v>0</v>
      </c>
      <c r="V21" s="28">
        <f t="shared" si="20"/>
        <v>0</v>
      </c>
      <c r="W21" s="4">
        <f t="shared" si="21"/>
        <v>476499106.2306994</v>
      </c>
      <c r="X21" s="24">
        <f t="shared" si="22"/>
        <v>0</v>
      </c>
      <c r="Y21" s="27">
        <f t="shared" si="23"/>
        <v>13500893.76930058</v>
      </c>
      <c r="Z21" s="28">
        <f t="shared" si="24"/>
        <v>0</v>
      </c>
      <c r="AA21" s="28">
        <f t="shared" si="25"/>
        <v>1405718.0244045719</v>
      </c>
      <c r="AB21" s="28">
        <f t="shared" si="26"/>
        <v>2000000</v>
      </c>
      <c r="AC21" s="28">
        <f t="shared" si="27"/>
        <v>70000</v>
      </c>
      <c r="AD21" s="28">
        <f t="shared" si="28"/>
        <v>138240.73552834065</v>
      </c>
      <c r="AE21" s="28">
        <f t="shared" si="29"/>
        <v>0</v>
      </c>
      <c r="AF21" s="28">
        <f t="shared" si="30"/>
        <v>0</v>
      </c>
      <c r="AG21" s="28">
        <f t="shared" si="31"/>
        <v>0</v>
      </c>
      <c r="AH21" s="28">
        <f t="shared" si="32"/>
        <v>0</v>
      </c>
      <c r="AI21" s="28">
        <f t="shared" si="33"/>
        <v>0</v>
      </c>
      <c r="AJ21" s="28">
        <f t="shared" si="34"/>
        <v>0</v>
      </c>
      <c r="AK21" s="28">
        <f t="shared" si="35"/>
        <v>0</v>
      </c>
      <c r="AL21" s="28">
        <f t="shared" si="36"/>
        <v>0</v>
      </c>
      <c r="AM21" s="28">
        <f t="shared" si="37"/>
        <v>0</v>
      </c>
      <c r="AN21" s="28">
        <f t="shared" si="38"/>
        <v>0</v>
      </c>
      <c r="AO21" s="28">
        <f t="shared" si="39"/>
        <v>0</v>
      </c>
      <c r="AP21" s="28">
        <f t="shared" si="40"/>
        <v>0</v>
      </c>
      <c r="AQ21" s="4">
        <f t="shared" si="41"/>
        <v>15500893.76930058</v>
      </c>
      <c r="AR21" s="24">
        <f t="shared" si="42"/>
        <v>70000</v>
      </c>
      <c r="AS21" s="24">
        <f t="shared" si="43"/>
        <v>1543958.7599329124</v>
      </c>
    </row>
    <row r="22" spans="2:45" ht="12.75">
      <c r="B22" s="56">
        <f t="shared" si="4"/>
        <v>493</v>
      </c>
      <c r="C22" s="23">
        <f t="shared" si="44"/>
        <v>493000000</v>
      </c>
      <c r="D22" s="24">
        <f t="shared" si="45"/>
        <v>1762239.1639165145</v>
      </c>
      <c r="E22" s="24">
        <f t="shared" si="46"/>
        <v>-145000</v>
      </c>
      <c r="F22" s="25">
        <f t="shared" si="5"/>
        <v>477467600.3490545</v>
      </c>
      <c r="G22" s="83">
        <f t="shared" si="47"/>
        <v>250000</v>
      </c>
      <c r="H22" s="6">
        <f t="shared" si="6"/>
        <v>0.035</v>
      </c>
      <c r="I22" s="26">
        <f t="shared" si="7"/>
        <v>-0.101059668683592</v>
      </c>
      <c r="J22" s="30">
        <f t="shared" si="8"/>
        <v>0.311330048929624</v>
      </c>
      <c r="K22" s="27">
        <f t="shared" si="9"/>
        <v>477467600.3490545</v>
      </c>
      <c r="L22" s="28">
        <f t="shared" si="10"/>
        <v>0</v>
      </c>
      <c r="M22" s="28">
        <f t="shared" si="11"/>
        <v>0</v>
      </c>
      <c r="N22" s="28">
        <f t="shared" si="12"/>
        <v>0</v>
      </c>
      <c r="O22" s="28">
        <f t="shared" si="13"/>
        <v>0</v>
      </c>
      <c r="P22" s="28">
        <f t="shared" si="14"/>
        <v>0</v>
      </c>
      <c r="Q22" s="28">
        <f t="shared" si="15"/>
        <v>0</v>
      </c>
      <c r="R22" s="28">
        <f t="shared" si="16"/>
        <v>0</v>
      </c>
      <c r="S22" s="28">
        <f t="shared" si="17"/>
        <v>0</v>
      </c>
      <c r="T22" s="28">
        <f t="shared" si="18"/>
        <v>0</v>
      </c>
      <c r="U22" s="28">
        <f t="shared" si="19"/>
        <v>0</v>
      </c>
      <c r="V22" s="28">
        <f t="shared" si="20"/>
        <v>0</v>
      </c>
      <c r="W22" s="4">
        <f t="shared" si="21"/>
        <v>477467600.3490545</v>
      </c>
      <c r="X22" s="24">
        <f t="shared" si="22"/>
        <v>0</v>
      </c>
      <c r="Y22" s="27">
        <f t="shared" si="23"/>
        <v>12532399.650945485</v>
      </c>
      <c r="Z22" s="28">
        <f t="shared" si="24"/>
        <v>0</v>
      </c>
      <c r="AA22" s="28">
        <f t="shared" si="25"/>
        <v>1304878.0606240034</v>
      </c>
      <c r="AB22" s="28">
        <f t="shared" si="26"/>
        <v>3000000</v>
      </c>
      <c r="AC22" s="28">
        <f t="shared" si="27"/>
        <v>105000.00000000001</v>
      </c>
      <c r="AD22" s="28">
        <f t="shared" si="28"/>
        <v>207361.103292511</v>
      </c>
      <c r="AE22" s="28">
        <f t="shared" si="29"/>
        <v>0</v>
      </c>
      <c r="AF22" s="28">
        <f t="shared" si="30"/>
        <v>0</v>
      </c>
      <c r="AG22" s="28">
        <f t="shared" si="31"/>
        <v>0</v>
      </c>
      <c r="AH22" s="28">
        <f t="shared" si="32"/>
        <v>0</v>
      </c>
      <c r="AI22" s="28">
        <f t="shared" si="33"/>
        <v>0</v>
      </c>
      <c r="AJ22" s="28">
        <f t="shared" si="34"/>
        <v>0</v>
      </c>
      <c r="AK22" s="28">
        <f t="shared" si="35"/>
        <v>0</v>
      </c>
      <c r="AL22" s="28">
        <f t="shared" si="36"/>
        <v>0</v>
      </c>
      <c r="AM22" s="28">
        <f t="shared" si="37"/>
        <v>0</v>
      </c>
      <c r="AN22" s="28">
        <f t="shared" si="38"/>
        <v>0</v>
      </c>
      <c r="AO22" s="28">
        <f t="shared" si="39"/>
        <v>0</v>
      </c>
      <c r="AP22" s="28">
        <f t="shared" si="40"/>
        <v>0</v>
      </c>
      <c r="AQ22" s="4">
        <f t="shared" si="41"/>
        <v>15532399.650945485</v>
      </c>
      <c r="AR22" s="24">
        <f t="shared" si="42"/>
        <v>105000.00000000001</v>
      </c>
      <c r="AS22" s="24">
        <f t="shared" si="43"/>
        <v>1512239.1639165145</v>
      </c>
    </row>
    <row r="23" spans="2:45" ht="12.75">
      <c r="B23" s="56">
        <f t="shared" si="4"/>
        <v>494</v>
      </c>
      <c r="C23" s="23">
        <f t="shared" si="44"/>
        <v>494000000</v>
      </c>
      <c r="D23" s="24">
        <f t="shared" si="45"/>
        <v>1730519.5679001163</v>
      </c>
      <c r="E23" s="24">
        <f t="shared" si="46"/>
        <v>-110000</v>
      </c>
      <c r="F23" s="25">
        <f t="shared" si="5"/>
        <v>478436094.4674096</v>
      </c>
      <c r="G23" s="83">
        <f t="shared" si="47"/>
        <v>250000</v>
      </c>
      <c r="H23" s="6">
        <f t="shared" si="6"/>
        <v>0.035</v>
      </c>
      <c r="I23" s="26">
        <f t="shared" si="7"/>
        <v>-0.101059668683592</v>
      </c>
      <c r="J23" s="30">
        <f t="shared" si="8"/>
        <v>0.311330048929624</v>
      </c>
      <c r="K23" s="27">
        <f t="shared" si="9"/>
        <v>478436094.4674096</v>
      </c>
      <c r="L23" s="28">
        <f t="shared" si="10"/>
        <v>0</v>
      </c>
      <c r="M23" s="28">
        <f t="shared" si="11"/>
        <v>0</v>
      </c>
      <c r="N23" s="28">
        <f t="shared" si="12"/>
        <v>0</v>
      </c>
      <c r="O23" s="28">
        <f t="shared" si="13"/>
        <v>0</v>
      </c>
      <c r="P23" s="28">
        <f t="shared" si="14"/>
        <v>0</v>
      </c>
      <c r="Q23" s="28">
        <f t="shared" si="15"/>
        <v>0</v>
      </c>
      <c r="R23" s="28">
        <f t="shared" si="16"/>
        <v>0</v>
      </c>
      <c r="S23" s="28">
        <f t="shared" si="17"/>
        <v>0</v>
      </c>
      <c r="T23" s="28">
        <f t="shared" si="18"/>
        <v>0</v>
      </c>
      <c r="U23" s="28">
        <f t="shared" si="19"/>
        <v>0</v>
      </c>
      <c r="V23" s="28">
        <f t="shared" si="20"/>
        <v>0</v>
      </c>
      <c r="W23" s="4">
        <f t="shared" si="21"/>
        <v>478436094.4674096</v>
      </c>
      <c r="X23" s="24">
        <f t="shared" si="22"/>
        <v>0</v>
      </c>
      <c r="Y23" s="27">
        <f t="shared" si="23"/>
        <v>11563905.53259039</v>
      </c>
      <c r="Z23" s="28">
        <f t="shared" si="24"/>
        <v>0</v>
      </c>
      <c r="AA23" s="28">
        <f t="shared" si="25"/>
        <v>1204038.096843435</v>
      </c>
      <c r="AB23" s="28">
        <f t="shared" si="26"/>
        <v>4000000</v>
      </c>
      <c r="AC23" s="28">
        <f t="shared" si="27"/>
        <v>140000</v>
      </c>
      <c r="AD23" s="28">
        <f t="shared" si="28"/>
        <v>276481.4710566813</v>
      </c>
      <c r="AE23" s="28">
        <f t="shared" si="29"/>
        <v>0</v>
      </c>
      <c r="AF23" s="28">
        <f t="shared" si="30"/>
        <v>0</v>
      </c>
      <c r="AG23" s="28">
        <f t="shared" si="31"/>
        <v>0</v>
      </c>
      <c r="AH23" s="28">
        <f t="shared" si="32"/>
        <v>0</v>
      </c>
      <c r="AI23" s="28">
        <f t="shared" si="33"/>
        <v>0</v>
      </c>
      <c r="AJ23" s="28">
        <f t="shared" si="34"/>
        <v>0</v>
      </c>
      <c r="AK23" s="28">
        <f t="shared" si="35"/>
        <v>0</v>
      </c>
      <c r="AL23" s="28">
        <f t="shared" si="36"/>
        <v>0</v>
      </c>
      <c r="AM23" s="28">
        <f t="shared" si="37"/>
        <v>0</v>
      </c>
      <c r="AN23" s="28">
        <f t="shared" si="38"/>
        <v>0</v>
      </c>
      <c r="AO23" s="28">
        <f t="shared" si="39"/>
        <v>0</v>
      </c>
      <c r="AP23" s="28">
        <f t="shared" si="40"/>
        <v>0</v>
      </c>
      <c r="AQ23" s="4">
        <f t="shared" si="41"/>
        <v>15563905.53259039</v>
      </c>
      <c r="AR23" s="24">
        <f t="shared" si="42"/>
        <v>140000</v>
      </c>
      <c r="AS23" s="24">
        <f t="shared" si="43"/>
        <v>1480519.5679001163</v>
      </c>
    </row>
    <row r="24" spans="2:45" ht="12.75">
      <c r="B24" s="56">
        <f t="shared" si="4"/>
        <v>495</v>
      </c>
      <c r="C24" s="23">
        <f t="shared" si="44"/>
        <v>495000000</v>
      </c>
      <c r="D24" s="24">
        <f t="shared" si="45"/>
        <v>1698799.9718837244</v>
      </c>
      <c r="E24" s="24">
        <f t="shared" si="46"/>
        <v>-74999.99999999997</v>
      </c>
      <c r="F24" s="25">
        <f t="shared" si="5"/>
        <v>479404588.58576465</v>
      </c>
      <c r="G24" s="83">
        <f t="shared" si="47"/>
        <v>250000</v>
      </c>
      <c r="H24" s="6">
        <f t="shared" si="6"/>
        <v>0.035</v>
      </c>
      <c r="I24" s="26">
        <f t="shared" si="7"/>
        <v>-0.101059668683592</v>
      </c>
      <c r="J24" s="30">
        <f t="shared" si="8"/>
        <v>0.311330048929624</v>
      </c>
      <c r="K24" s="27">
        <f t="shared" si="9"/>
        <v>479404588.58576465</v>
      </c>
      <c r="L24" s="28">
        <f t="shared" si="10"/>
        <v>0</v>
      </c>
      <c r="M24" s="28">
        <f t="shared" si="11"/>
        <v>0</v>
      </c>
      <c r="N24" s="28">
        <f t="shared" si="12"/>
        <v>0</v>
      </c>
      <c r="O24" s="28">
        <f t="shared" si="13"/>
        <v>0</v>
      </c>
      <c r="P24" s="28">
        <f t="shared" si="14"/>
        <v>0</v>
      </c>
      <c r="Q24" s="28">
        <f t="shared" si="15"/>
        <v>0</v>
      </c>
      <c r="R24" s="28">
        <f t="shared" si="16"/>
        <v>0</v>
      </c>
      <c r="S24" s="28">
        <f t="shared" si="17"/>
        <v>0</v>
      </c>
      <c r="T24" s="28">
        <f t="shared" si="18"/>
        <v>0</v>
      </c>
      <c r="U24" s="28">
        <f t="shared" si="19"/>
        <v>0</v>
      </c>
      <c r="V24" s="28">
        <f t="shared" si="20"/>
        <v>0</v>
      </c>
      <c r="W24" s="4">
        <f t="shared" si="21"/>
        <v>479404588.58576465</v>
      </c>
      <c r="X24" s="24">
        <f t="shared" si="22"/>
        <v>0</v>
      </c>
      <c r="Y24" s="27">
        <f t="shared" si="23"/>
        <v>10595411.414235353</v>
      </c>
      <c r="Z24" s="28">
        <f t="shared" si="24"/>
        <v>0</v>
      </c>
      <c r="AA24" s="28">
        <f t="shared" si="25"/>
        <v>1103198.1330628728</v>
      </c>
      <c r="AB24" s="28">
        <f t="shared" si="26"/>
        <v>5000000</v>
      </c>
      <c r="AC24" s="28">
        <f t="shared" si="27"/>
        <v>175000.00000000003</v>
      </c>
      <c r="AD24" s="28">
        <f t="shared" si="28"/>
        <v>345601.83882085164</v>
      </c>
      <c r="AE24" s="28">
        <f t="shared" si="29"/>
        <v>0</v>
      </c>
      <c r="AF24" s="28">
        <f t="shared" si="30"/>
        <v>0</v>
      </c>
      <c r="AG24" s="28">
        <f t="shared" si="31"/>
        <v>0</v>
      </c>
      <c r="AH24" s="28">
        <f t="shared" si="32"/>
        <v>0</v>
      </c>
      <c r="AI24" s="28">
        <f t="shared" si="33"/>
        <v>0</v>
      </c>
      <c r="AJ24" s="28">
        <f t="shared" si="34"/>
        <v>0</v>
      </c>
      <c r="AK24" s="28">
        <f t="shared" si="35"/>
        <v>0</v>
      </c>
      <c r="AL24" s="28">
        <f t="shared" si="36"/>
        <v>0</v>
      </c>
      <c r="AM24" s="28">
        <f t="shared" si="37"/>
        <v>0</v>
      </c>
      <c r="AN24" s="28">
        <f t="shared" si="38"/>
        <v>0</v>
      </c>
      <c r="AO24" s="28">
        <f t="shared" si="39"/>
        <v>0</v>
      </c>
      <c r="AP24" s="28">
        <f t="shared" si="40"/>
        <v>0</v>
      </c>
      <c r="AQ24" s="4">
        <f t="shared" si="41"/>
        <v>15595411.414235353</v>
      </c>
      <c r="AR24" s="24">
        <f t="shared" si="42"/>
        <v>175000.00000000003</v>
      </c>
      <c r="AS24" s="24">
        <f t="shared" si="43"/>
        <v>1448799.9718837244</v>
      </c>
    </row>
    <row r="25" spans="2:45" ht="12.75">
      <c r="B25" s="56">
        <f t="shared" si="4"/>
        <v>496</v>
      </c>
      <c r="C25" s="23">
        <f t="shared" si="44"/>
        <v>496000000</v>
      </c>
      <c r="D25" s="24">
        <f t="shared" si="45"/>
        <v>1667080.3758673263</v>
      </c>
      <c r="E25" s="24">
        <f t="shared" si="46"/>
        <v>-39999.99999999997</v>
      </c>
      <c r="F25" s="25">
        <f t="shared" si="5"/>
        <v>480373082.70411974</v>
      </c>
      <c r="G25" s="83">
        <f t="shared" si="47"/>
        <v>250000</v>
      </c>
      <c r="H25" s="6">
        <f t="shared" si="6"/>
        <v>0.035</v>
      </c>
      <c r="I25" s="26">
        <f t="shared" si="7"/>
        <v>-0.101059668683592</v>
      </c>
      <c r="J25" s="30">
        <f t="shared" si="8"/>
        <v>0.311330048929624</v>
      </c>
      <c r="K25" s="27">
        <f t="shared" si="9"/>
        <v>480373082.70411974</v>
      </c>
      <c r="L25" s="28">
        <f t="shared" si="10"/>
        <v>0</v>
      </c>
      <c r="M25" s="28">
        <f t="shared" si="11"/>
        <v>0</v>
      </c>
      <c r="N25" s="28">
        <f t="shared" si="12"/>
        <v>0</v>
      </c>
      <c r="O25" s="28">
        <f t="shared" si="13"/>
        <v>0</v>
      </c>
      <c r="P25" s="28">
        <f t="shared" si="14"/>
        <v>0</v>
      </c>
      <c r="Q25" s="28">
        <f t="shared" si="15"/>
        <v>0</v>
      </c>
      <c r="R25" s="28">
        <f t="shared" si="16"/>
        <v>0</v>
      </c>
      <c r="S25" s="28">
        <f t="shared" si="17"/>
        <v>0</v>
      </c>
      <c r="T25" s="28">
        <f t="shared" si="18"/>
        <v>0</v>
      </c>
      <c r="U25" s="28">
        <f t="shared" si="19"/>
        <v>0</v>
      </c>
      <c r="V25" s="28">
        <f t="shared" si="20"/>
        <v>0</v>
      </c>
      <c r="W25" s="4">
        <f t="shared" si="21"/>
        <v>480373082.70411974</v>
      </c>
      <c r="X25" s="24">
        <f t="shared" si="22"/>
        <v>0</v>
      </c>
      <c r="Y25" s="27">
        <f t="shared" si="23"/>
        <v>9626917.295880258</v>
      </c>
      <c r="Z25" s="28">
        <f t="shared" si="24"/>
        <v>0</v>
      </c>
      <c r="AA25" s="28">
        <f t="shared" si="25"/>
        <v>1002358.1692823044</v>
      </c>
      <c r="AB25" s="28">
        <f t="shared" si="26"/>
        <v>6000000</v>
      </c>
      <c r="AC25" s="28">
        <f t="shared" si="27"/>
        <v>210000.00000000003</v>
      </c>
      <c r="AD25" s="28">
        <f t="shared" si="28"/>
        <v>414722.206585022</v>
      </c>
      <c r="AE25" s="28">
        <f t="shared" si="29"/>
        <v>0</v>
      </c>
      <c r="AF25" s="28">
        <f t="shared" si="30"/>
        <v>0</v>
      </c>
      <c r="AG25" s="28">
        <f t="shared" si="31"/>
        <v>0</v>
      </c>
      <c r="AH25" s="28">
        <f t="shared" si="32"/>
        <v>0</v>
      </c>
      <c r="AI25" s="28">
        <f t="shared" si="33"/>
        <v>0</v>
      </c>
      <c r="AJ25" s="28">
        <f t="shared" si="34"/>
        <v>0</v>
      </c>
      <c r="AK25" s="28">
        <f t="shared" si="35"/>
        <v>0</v>
      </c>
      <c r="AL25" s="28">
        <f t="shared" si="36"/>
        <v>0</v>
      </c>
      <c r="AM25" s="28">
        <f t="shared" si="37"/>
        <v>0</v>
      </c>
      <c r="AN25" s="28">
        <f t="shared" si="38"/>
        <v>0</v>
      </c>
      <c r="AO25" s="28">
        <f t="shared" si="39"/>
        <v>0</v>
      </c>
      <c r="AP25" s="28">
        <f t="shared" si="40"/>
        <v>0</v>
      </c>
      <c r="AQ25" s="4">
        <f t="shared" si="41"/>
        <v>15626917.295880258</v>
      </c>
      <c r="AR25" s="24">
        <f t="shared" si="42"/>
        <v>210000.00000000003</v>
      </c>
      <c r="AS25" s="24">
        <f t="shared" si="43"/>
        <v>1417080.3758673263</v>
      </c>
    </row>
    <row r="26" spans="2:45" ht="12.75">
      <c r="B26" s="56">
        <f t="shared" si="4"/>
        <v>497</v>
      </c>
      <c r="C26" s="23">
        <f t="shared" si="44"/>
        <v>497000000</v>
      </c>
      <c r="D26" s="24">
        <f t="shared" si="45"/>
        <v>1635360.779850928</v>
      </c>
      <c r="E26" s="24">
        <f t="shared" si="46"/>
        <v>-4999.999999999971</v>
      </c>
      <c r="F26" s="25">
        <f t="shared" si="5"/>
        <v>481341576.82247484</v>
      </c>
      <c r="G26" s="83">
        <f t="shared" si="47"/>
        <v>250000</v>
      </c>
      <c r="H26" s="6">
        <f t="shared" si="6"/>
        <v>0.035</v>
      </c>
      <c r="I26" s="26">
        <f t="shared" si="7"/>
        <v>-0.101059668683592</v>
      </c>
      <c r="J26" s="30">
        <f t="shared" si="8"/>
        <v>0.311330048929624</v>
      </c>
      <c r="K26" s="27">
        <f t="shared" si="9"/>
        <v>481341576.82247484</v>
      </c>
      <c r="L26" s="28">
        <f t="shared" si="10"/>
        <v>0</v>
      </c>
      <c r="M26" s="28">
        <f t="shared" si="11"/>
        <v>0</v>
      </c>
      <c r="N26" s="28">
        <f t="shared" si="12"/>
        <v>0</v>
      </c>
      <c r="O26" s="28">
        <f t="shared" si="13"/>
        <v>0</v>
      </c>
      <c r="P26" s="28">
        <f t="shared" si="14"/>
        <v>0</v>
      </c>
      <c r="Q26" s="28">
        <f t="shared" si="15"/>
        <v>0</v>
      </c>
      <c r="R26" s="28">
        <f t="shared" si="16"/>
        <v>0</v>
      </c>
      <c r="S26" s="28">
        <f t="shared" si="17"/>
        <v>0</v>
      </c>
      <c r="T26" s="28">
        <f t="shared" si="18"/>
        <v>0</v>
      </c>
      <c r="U26" s="28">
        <f t="shared" si="19"/>
        <v>0</v>
      </c>
      <c r="V26" s="28">
        <f t="shared" si="20"/>
        <v>0</v>
      </c>
      <c r="W26" s="4">
        <f t="shared" si="21"/>
        <v>481341576.82247484</v>
      </c>
      <c r="X26" s="24">
        <f t="shared" si="22"/>
        <v>0</v>
      </c>
      <c r="Y26" s="27">
        <f t="shared" si="23"/>
        <v>8658423.177525163</v>
      </c>
      <c r="Z26" s="28">
        <f t="shared" si="24"/>
        <v>0</v>
      </c>
      <c r="AA26" s="28">
        <f t="shared" si="25"/>
        <v>901518.2055017359</v>
      </c>
      <c r="AB26" s="28">
        <f t="shared" si="26"/>
        <v>7000000</v>
      </c>
      <c r="AC26" s="28">
        <f t="shared" si="27"/>
        <v>245000.00000000003</v>
      </c>
      <c r="AD26" s="28">
        <f t="shared" si="28"/>
        <v>483842.57434919226</v>
      </c>
      <c r="AE26" s="28">
        <f t="shared" si="29"/>
        <v>0</v>
      </c>
      <c r="AF26" s="28">
        <f t="shared" si="30"/>
        <v>0</v>
      </c>
      <c r="AG26" s="28">
        <f t="shared" si="31"/>
        <v>0</v>
      </c>
      <c r="AH26" s="28">
        <f t="shared" si="32"/>
        <v>0</v>
      </c>
      <c r="AI26" s="28">
        <f t="shared" si="33"/>
        <v>0</v>
      </c>
      <c r="AJ26" s="28">
        <f t="shared" si="34"/>
        <v>0</v>
      </c>
      <c r="AK26" s="28">
        <f t="shared" si="35"/>
        <v>0</v>
      </c>
      <c r="AL26" s="28">
        <f t="shared" si="36"/>
        <v>0</v>
      </c>
      <c r="AM26" s="28">
        <f t="shared" si="37"/>
        <v>0</v>
      </c>
      <c r="AN26" s="28">
        <f t="shared" si="38"/>
        <v>0</v>
      </c>
      <c r="AO26" s="28">
        <f t="shared" si="39"/>
        <v>0</v>
      </c>
      <c r="AP26" s="28">
        <f t="shared" si="40"/>
        <v>0</v>
      </c>
      <c r="AQ26" s="4">
        <f t="shared" si="41"/>
        <v>15658423.177525163</v>
      </c>
      <c r="AR26" s="24">
        <f t="shared" si="42"/>
        <v>245000.00000000003</v>
      </c>
      <c r="AS26" s="24">
        <f t="shared" si="43"/>
        <v>1385360.779850928</v>
      </c>
    </row>
    <row r="27" spans="2:45" ht="12.75">
      <c r="B27" s="56">
        <f t="shared" si="4"/>
        <v>498</v>
      </c>
      <c r="C27" s="23">
        <f t="shared" si="44"/>
        <v>498000000</v>
      </c>
      <c r="D27" s="24">
        <f t="shared" si="45"/>
        <v>1603641.1838345302</v>
      </c>
      <c r="E27" s="24">
        <f t="shared" si="46"/>
        <v>30000</v>
      </c>
      <c r="F27" s="25">
        <f t="shared" si="5"/>
        <v>482310070.94082993</v>
      </c>
      <c r="G27" s="83">
        <f t="shared" si="47"/>
        <v>250000</v>
      </c>
      <c r="H27" s="6">
        <f t="shared" si="6"/>
        <v>0.035</v>
      </c>
      <c r="I27" s="26">
        <f t="shared" si="7"/>
        <v>-0.101059668683592</v>
      </c>
      <c r="J27" s="30">
        <f t="shared" si="8"/>
        <v>0.311330048929624</v>
      </c>
      <c r="K27" s="27">
        <f t="shared" si="9"/>
        <v>482310070.94082993</v>
      </c>
      <c r="L27" s="28">
        <f t="shared" si="10"/>
        <v>0</v>
      </c>
      <c r="M27" s="28">
        <f t="shared" si="11"/>
        <v>0</v>
      </c>
      <c r="N27" s="28">
        <f t="shared" si="12"/>
        <v>0</v>
      </c>
      <c r="O27" s="28">
        <f t="shared" si="13"/>
        <v>0</v>
      </c>
      <c r="P27" s="28">
        <f t="shared" si="14"/>
        <v>0</v>
      </c>
      <c r="Q27" s="28">
        <f t="shared" si="15"/>
        <v>0</v>
      </c>
      <c r="R27" s="28">
        <f t="shared" si="16"/>
        <v>0</v>
      </c>
      <c r="S27" s="28">
        <f t="shared" si="17"/>
        <v>0</v>
      </c>
      <c r="T27" s="28">
        <f t="shared" si="18"/>
        <v>0</v>
      </c>
      <c r="U27" s="28">
        <f t="shared" si="19"/>
        <v>0</v>
      </c>
      <c r="V27" s="28">
        <f t="shared" si="20"/>
        <v>0</v>
      </c>
      <c r="W27" s="4">
        <f t="shared" si="21"/>
        <v>482310070.94082993</v>
      </c>
      <c r="X27" s="24">
        <f t="shared" si="22"/>
        <v>0</v>
      </c>
      <c r="Y27" s="27">
        <f t="shared" si="23"/>
        <v>7689929.059170067</v>
      </c>
      <c r="Z27" s="28">
        <f t="shared" si="24"/>
        <v>0</v>
      </c>
      <c r="AA27" s="28">
        <f t="shared" si="25"/>
        <v>800678.2417211676</v>
      </c>
      <c r="AB27" s="28">
        <f t="shared" si="26"/>
        <v>8000000</v>
      </c>
      <c r="AC27" s="28">
        <f t="shared" si="27"/>
        <v>280000</v>
      </c>
      <c r="AD27" s="28">
        <f t="shared" si="28"/>
        <v>552962.9421133626</v>
      </c>
      <c r="AE27" s="28">
        <f t="shared" si="29"/>
        <v>0</v>
      </c>
      <c r="AF27" s="28">
        <f t="shared" si="30"/>
        <v>0</v>
      </c>
      <c r="AG27" s="28">
        <f t="shared" si="31"/>
        <v>0</v>
      </c>
      <c r="AH27" s="28">
        <f t="shared" si="32"/>
        <v>0</v>
      </c>
      <c r="AI27" s="28">
        <f t="shared" si="33"/>
        <v>0</v>
      </c>
      <c r="AJ27" s="28">
        <f t="shared" si="34"/>
        <v>0</v>
      </c>
      <c r="AK27" s="28">
        <f t="shared" si="35"/>
        <v>0</v>
      </c>
      <c r="AL27" s="28">
        <f t="shared" si="36"/>
        <v>0</v>
      </c>
      <c r="AM27" s="28">
        <f t="shared" si="37"/>
        <v>0</v>
      </c>
      <c r="AN27" s="28">
        <f t="shared" si="38"/>
        <v>0</v>
      </c>
      <c r="AO27" s="28">
        <f t="shared" si="39"/>
        <v>0</v>
      </c>
      <c r="AP27" s="28">
        <f t="shared" si="40"/>
        <v>0</v>
      </c>
      <c r="AQ27" s="4">
        <f t="shared" si="41"/>
        <v>15689929.059170067</v>
      </c>
      <c r="AR27" s="24">
        <f t="shared" si="42"/>
        <v>280000</v>
      </c>
      <c r="AS27" s="24">
        <f t="shared" si="43"/>
        <v>1353641.1838345302</v>
      </c>
    </row>
    <row r="28" spans="2:45" ht="12.75">
      <c r="B28" s="85">
        <f t="shared" si="4"/>
        <v>499</v>
      </c>
      <c r="C28" s="80">
        <f t="shared" si="44"/>
        <v>499000000</v>
      </c>
      <c r="D28" s="81">
        <f t="shared" si="45"/>
        <v>1571921.5878181383</v>
      </c>
      <c r="E28" s="81">
        <f t="shared" si="46"/>
        <v>65000.00000000006</v>
      </c>
      <c r="F28" s="82">
        <f t="shared" si="5"/>
        <v>483278565.05918497</v>
      </c>
      <c r="G28" s="84">
        <f t="shared" si="47"/>
        <v>250000</v>
      </c>
      <c r="H28" s="6">
        <f t="shared" si="6"/>
        <v>0.035</v>
      </c>
      <c r="I28" s="26">
        <f t="shared" si="7"/>
        <v>-0.101059668683592</v>
      </c>
      <c r="J28" s="30">
        <f t="shared" si="8"/>
        <v>0.311330048929624</v>
      </c>
      <c r="K28" s="27">
        <f t="shared" si="9"/>
        <v>483278565.05918497</v>
      </c>
      <c r="L28" s="28">
        <f t="shared" si="10"/>
        <v>0</v>
      </c>
      <c r="M28" s="28">
        <f t="shared" si="11"/>
        <v>0</v>
      </c>
      <c r="N28" s="28">
        <f t="shared" si="12"/>
        <v>0</v>
      </c>
      <c r="O28" s="28">
        <f t="shared" si="13"/>
        <v>0</v>
      </c>
      <c r="P28" s="28">
        <f t="shared" si="14"/>
        <v>0</v>
      </c>
      <c r="Q28" s="28">
        <f t="shared" si="15"/>
        <v>0</v>
      </c>
      <c r="R28" s="28">
        <f t="shared" si="16"/>
        <v>0</v>
      </c>
      <c r="S28" s="28">
        <f t="shared" si="17"/>
        <v>0</v>
      </c>
      <c r="T28" s="28">
        <f t="shared" si="18"/>
        <v>0</v>
      </c>
      <c r="U28" s="28">
        <f t="shared" si="19"/>
        <v>0</v>
      </c>
      <c r="V28" s="28">
        <f t="shared" si="20"/>
        <v>0</v>
      </c>
      <c r="W28" s="4">
        <f t="shared" si="21"/>
        <v>483278565.05918497</v>
      </c>
      <c r="X28" s="24">
        <f t="shared" si="22"/>
        <v>0</v>
      </c>
      <c r="Y28" s="27">
        <f t="shared" si="23"/>
        <v>6721434.9408150315</v>
      </c>
      <c r="Z28" s="28">
        <f t="shared" si="24"/>
        <v>0</v>
      </c>
      <c r="AA28" s="28">
        <f t="shared" si="25"/>
        <v>699838.2779406053</v>
      </c>
      <c r="AB28" s="28">
        <f t="shared" si="26"/>
        <v>9000000</v>
      </c>
      <c r="AC28" s="28">
        <f t="shared" si="27"/>
        <v>315000.00000000006</v>
      </c>
      <c r="AD28" s="28">
        <f t="shared" si="28"/>
        <v>622083.3098775329</v>
      </c>
      <c r="AE28" s="28">
        <f t="shared" si="29"/>
        <v>0</v>
      </c>
      <c r="AF28" s="28">
        <f t="shared" si="30"/>
        <v>0</v>
      </c>
      <c r="AG28" s="28">
        <f t="shared" si="31"/>
        <v>0</v>
      </c>
      <c r="AH28" s="28">
        <f t="shared" si="32"/>
        <v>0</v>
      </c>
      <c r="AI28" s="28">
        <f t="shared" si="33"/>
        <v>0</v>
      </c>
      <c r="AJ28" s="28">
        <f t="shared" si="34"/>
        <v>0</v>
      </c>
      <c r="AK28" s="28">
        <f t="shared" si="35"/>
        <v>0</v>
      </c>
      <c r="AL28" s="28">
        <f t="shared" si="36"/>
        <v>0</v>
      </c>
      <c r="AM28" s="28">
        <f t="shared" si="37"/>
        <v>0</v>
      </c>
      <c r="AN28" s="28">
        <f t="shared" si="38"/>
        <v>0</v>
      </c>
      <c r="AO28" s="28">
        <f t="shared" si="39"/>
        <v>0</v>
      </c>
      <c r="AP28" s="28">
        <f t="shared" si="40"/>
        <v>0</v>
      </c>
      <c r="AQ28" s="4">
        <f t="shared" si="41"/>
        <v>15721434.940815032</v>
      </c>
      <c r="AR28" s="24">
        <f t="shared" si="42"/>
        <v>315000.00000000006</v>
      </c>
      <c r="AS28" s="24">
        <f t="shared" si="43"/>
        <v>1321921.5878181383</v>
      </c>
    </row>
    <row r="29" spans="2:45" ht="12.75">
      <c r="B29" s="56">
        <f t="shared" si="4"/>
        <v>500</v>
      </c>
      <c r="C29" s="23">
        <f t="shared" si="44"/>
        <v>500000000</v>
      </c>
      <c r="D29" s="24">
        <f t="shared" si="45"/>
        <v>1290201.9918017401</v>
      </c>
      <c r="E29" s="24">
        <f t="shared" si="46"/>
        <v>350000.00000000006</v>
      </c>
      <c r="F29" s="25">
        <f t="shared" si="5"/>
        <v>484247059.17754006</v>
      </c>
      <c r="G29" s="83">
        <f t="shared" si="47"/>
        <v>0</v>
      </c>
      <c r="H29" s="6">
        <f t="shared" si="6"/>
        <v>0.035</v>
      </c>
      <c r="I29" s="26">
        <f t="shared" si="7"/>
        <v>-0.101059668683592</v>
      </c>
      <c r="J29" s="30">
        <f t="shared" si="8"/>
        <v>0.311330048929624</v>
      </c>
      <c r="K29" s="27">
        <f t="shared" si="9"/>
        <v>484247059.17754006</v>
      </c>
      <c r="L29" s="28">
        <f t="shared" si="10"/>
        <v>0</v>
      </c>
      <c r="M29" s="28">
        <f t="shared" si="11"/>
        <v>0</v>
      </c>
      <c r="N29" s="28">
        <f t="shared" si="12"/>
        <v>0</v>
      </c>
      <c r="O29" s="28">
        <f t="shared" si="13"/>
        <v>0</v>
      </c>
      <c r="P29" s="28">
        <f t="shared" si="14"/>
        <v>0</v>
      </c>
      <c r="Q29" s="28">
        <f t="shared" si="15"/>
        <v>0</v>
      </c>
      <c r="R29" s="28">
        <f t="shared" si="16"/>
        <v>0</v>
      </c>
      <c r="S29" s="28">
        <f t="shared" si="17"/>
        <v>0</v>
      </c>
      <c r="T29" s="28">
        <f t="shared" si="18"/>
        <v>0</v>
      </c>
      <c r="U29" s="28">
        <f t="shared" si="19"/>
        <v>0</v>
      </c>
      <c r="V29" s="28">
        <f t="shared" si="20"/>
        <v>0</v>
      </c>
      <c r="W29" s="4">
        <f t="shared" si="21"/>
        <v>484247059.17754006</v>
      </c>
      <c r="X29" s="24">
        <f t="shared" si="22"/>
        <v>0</v>
      </c>
      <c r="Y29" s="27">
        <f t="shared" si="23"/>
        <v>5752940.822459936</v>
      </c>
      <c r="Z29" s="28">
        <f t="shared" si="24"/>
        <v>0</v>
      </c>
      <c r="AA29" s="28">
        <f t="shared" si="25"/>
        <v>598998.314160037</v>
      </c>
      <c r="AB29" s="28">
        <f t="shared" si="26"/>
        <v>10000000</v>
      </c>
      <c r="AC29" s="28">
        <f t="shared" si="27"/>
        <v>350000.00000000006</v>
      </c>
      <c r="AD29" s="28">
        <f t="shared" si="28"/>
        <v>691203.6776417033</v>
      </c>
      <c r="AE29" s="28">
        <f t="shared" si="29"/>
        <v>0</v>
      </c>
      <c r="AF29" s="28">
        <f t="shared" si="30"/>
        <v>0</v>
      </c>
      <c r="AG29" s="28">
        <f t="shared" si="31"/>
        <v>0</v>
      </c>
      <c r="AH29" s="28">
        <f t="shared" si="32"/>
        <v>0</v>
      </c>
      <c r="AI29" s="28">
        <f t="shared" si="33"/>
        <v>0</v>
      </c>
      <c r="AJ29" s="28">
        <f t="shared" si="34"/>
        <v>0</v>
      </c>
      <c r="AK29" s="28">
        <f t="shared" si="35"/>
        <v>0</v>
      </c>
      <c r="AL29" s="28">
        <f t="shared" si="36"/>
        <v>0</v>
      </c>
      <c r="AM29" s="28">
        <f t="shared" si="37"/>
        <v>0</v>
      </c>
      <c r="AN29" s="28">
        <f t="shared" si="38"/>
        <v>0</v>
      </c>
      <c r="AO29" s="28">
        <f t="shared" si="39"/>
        <v>0</v>
      </c>
      <c r="AP29" s="28">
        <f t="shared" si="40"/>
        <v>0</v>
      </c>
      <c r="AQ29" s="4">
        <f t="shared" si="41"/>
        <v>15752940.822459936</v>
      </c>
      <c r="AR29" s="24">
        <f t="shared" si="42"/>
        <v>350000.00000000006</v>
      </c>
      <c r="AS29" s="24">
        <f t="shared" si="43"/>
        <v>1290201.9918017401</v>
      </c>
    </row>
    <row r="30" spans="2:45" ht="12.75">
      <c r="B30" s="56">
        <f t="shared" si="4"/>
        <v>501</v>
      </c>
      <c r="C30" s="23">
        <f t="shared" si="44"/>
        <v>501000000</v>
      </c>
      <c r="D30" s="24">
        <f t="shared" si="45"/>
        <v>1258482.395785342</v>
      </c>
      <c r="E30" s="24">
        <f t="shared" si="46"/>
        <v>385000.00000000006</v>
      </c>
      <c r="F30" s="25">
        <f t="shared" si="5"/>
        <v>485215553.29589516</v>
      </c>
      <c r="G30" s="83">
        <f t="shared" si="47"/>
        <v>0</v>
      </c>
      <c r="H30" s="6">
        <f t="shared" si="6"/>
        <v>0.035</v>
      </c>
      <c r="I30" s="26">
        <f t="shared" si="7"/>
        <v>-0.101059668683592</v>
      </c>
      <c r="J30" s="30">
        <f t="shared" si="8"/>
        <v>0.311330048929624</v>
      </c>
      <c r="K30" s="27">
        <f t="shared" si="9"/>
        <v>485215553.29589516</v>
      </c>
      <c r="L30" s="28">
        <f t="shared" si="10"/>
        <v>0</v>
      </c>
      <c r="M30" s="28">
        <f t="shared" si="11"/>
        <v>0</v>
      </c>
      <c r="N30" s="28">
        <f t="shared" si="12"/>
        <v>0</v>
      </c>
      <c r="O30" s="28">
        <f t="shared" si="13"/>
        <v>0</v>
      </c>
      <c r="P30" s="28">
        <f t="shared" si="14"/>
        <v>0</v>
      </c>
      <c r="Q30" s="28">
        <f t="shared" si="15"/>
        <v>0</v>
      </c>
      <c r="R30" s="28">
        <f t="shared" si="16"/>
        <v>0</v>
      </c>
      <c r="S30" s="28">
        <f t="shared" si="17"/>
        <v>0</v>
      </c>
      <c r="T30" s="28">
        <f t="shared" si="18"/>
        <v>0</v>
      </c>
      <c r="U30" s="28">
        <f t="shared" si="19"/>
        <v>0</v>
      </c>
      <c r="V30" s="28">
        <f t="shared" si="20"/>
        <v>0</v>
      </c>
      <c r="W30" s="4">
        <f t="shared" si="21"/>
        <v>485215553.29589516</v>
      </c>
      <c r="X30" s="24">
        <f t="shared" si="22"/>
        <v>0</v>
      </c>
      <c r="Y30" s="27">
        <f t="shared" si="23"/>
        <v>4784446.704104841</v>
      </c>
      <c r="Z30" s="28">
        <f t="shared" si="24"/>
        <v>0</v>
      </c>
      <c r="AA30" s="28">
        <f t="shared" si="25"/>
        <v>498158.3503794685</v>
      </c>
      <c r="AB30" s="28">
        <f t="shared" si="26"/>
        <v>11000000</v>
      </c>
      <c r="AC30" s="28">
        <f t="shared" si="27"/>
        <v>385000.00000000006</v>
      </c>
      <c r="AD30" s="28">
        <f t="shared" si="28"/>
        <v>760324.0454058736</v>
      </c>
      <c r="AE30" s="28">
        <f t="shared" si="29"/>
        <v>0</v>
      </c>
      <c r="AF30" s="28">
        <f t="shared" si="30"/>
        <v>0</v>
      </c>
      <c r="AG30" s="28">
        <f t="shared" si="31"/>
        <v>0</v>
      </c>
      <c r="AH30" s="28">
        <f t="shared" si="32"/>
        <v>0</v>
      </c>
      <c r="AI30" s="28">
        <f t="shared" si="33"/>
        <v>0</v>
      </c>
      <c r="AJ30" s="28">
        <f t="shared" si="34"/>
        <v>0</v>
      </c>
      <c r="AK30" s="28">
        <f t="shared" si="35"/>
        <v>0</v>
      </c>
      <c r="AL30" s="28">
        <f t="shared" si="36"/>
        <v>0</v>
      </c>
      <c r="AM30" s="28">
        <f t="shared" si="37"/>
        <v>0</v>
      </c>
      <c r="AN30" s="28">
        <f t="shared" si="38"/>
        <v>0</v>
      </c>
      <c r="AO30" s="28">
        <f t="shared" si="39"/>
        <v>0</v>
      </c>
      <c r="AP30" s="28">
        <f t="shared" si="40"/>
        <v>0</v>
      </c>
      <c r="AQ30" s="4">
        <f t="shared" si="41"/>
        <v>15784446.70410484</v>
      </c>
      <c r="AR30" s="24">
        <f t="shared" si="42"/>
        <v>385000.00000000006</v>
      </c>
      <c r="AS30" s="24">
        <f t="shared" si="43"/>
        <v>1258482.395785342</v>
      </c>
    </row>
    <row r="31" spans="2:45" ht="12.75">
      <c r="B31" s="56">
        <f t="shared" si="4"/>
        <v>502</v>
      </c>
      <c r="C31" s="23">
        <f t="shared" si="44"/>
        <v>502000000</v>
      </c>
      <c r="D31" s="24">
        <f t="shared" si="45"/>
        <v>1226762.799768944</v>
      </c>
      <c r="E31" s="24">
        <f t="shared" si="46"/>
        <v>420000.00000000006</v>
      </c>
      <c r="F31" s="25">
        <f t="shared" si="5"/>
        <v>486184047.41425025</v>
      </c>
      <c r="G31" s="83">
        <f t="shared" si="47"/>
        <v>0</v>
      </c>
      <c r="H31" s="6">
        <f t="shared" si="6"/>
        <v>0.035</v>
      </c>
      <c r="I31" s="26">
        <f t="shared" si="7"/>
        <v>-0.101059668683592</v>
      </c>
      <c r="J31" s="30">
        <f t="shared" si="8"/>
        <v>0.311330048929624</v>
      </c>
      <c r="K31" s="27">
        <f t="shared" si="9"/>
        <v>486184047.41425025</v>
      </c>
      <c r="L31" s="28">
        <f t="shared" si="10"/>
        <v>0</v>
      </c>
      <c r="M31" s="28">
        <f t="shared" si="11"/>
        <v>0</v>
      </c>
      <c r="N31" s="28">
        <f t="shared" si="12"/>
        <v>0</v>
      </c>
      <c r="O31" s="28">
        <f t="shared" si="13"/>
        <v>0</v>
      </c>
      <c r="P31" s="28">
        <f t="shared" si="14"/>
        <v>0</v>
      </c>
      <c r="Q31" s="28">
        <f t="shared" si="15"/>
        <v>0</v>
      </c>
      <c r="R31" s="28">
        <f t="shared" si="16"/>
        <v>0</v>
      </c>
      <c r="S31" s="28">
        <f t="shared" si="17"/>
        <v>0</v>
      </c>
      <c r="T31" s="28">
        <f t="shared" si="18"/>
        <v>0</v>
      </c>
      <c r="U31" s="28">
        <f t="shared" si="19"/>
        <v>0</v>
      </c>
      <c r="V31" s="28">
        <f t="shared" si="20"/>
        <v>0</v>
      </c>
      <c r="W31" s="4">
        <f t="shared" si="21"/>
        <v>486184047.41425025</v>
      </c>
      <c r="X31" s="24">
        <f t="shared" si="22"/>
        <v>0</v>
      </c>
      <c r="Y31" s="27">
        <f t="shared" si="23"/>
        <v>3815952.5857497454</v>
      </c>
      <c r="Z31" s="28">
        <f t="shared" si="24"/>
        <v>0</v>
      </c>
      <c r="AA31" s="28">
        <f t="shared" si="25"/>
        <v>397318.3865989001</v>
      </c>
      <c r="AB31" s="28">
        <f t="shared" si="26"/>
        <v>12000000</v>
      </c>
      <c r="AC31" s="28">
        <f t="shared" si="27"/>
        <v>420000.00000000006</v>
      </c>
      <c r="AD31" s="28">
        <f t="shared" si="28"/>
        <v>829444.413170044</v>
      </c>
      <c r="AE31" s="28">
        <f t="shared" si="29"/>
        <v>0</v>
      </c>
      <c r="AF31" s="28">
        <f t="shared" si="30"/>
        <v>0</v>
      </c>
      <c r="AG31" s="28">
        <f t="shared" si="31"/>
        <v>0</v>
      </c>
      <c r="AH31" s="28">
        <f t="shared" si="32"/>
        <v>0</v>
      </c>
      <c r="AI31" s="28">
        <f t="shared" si="33"/>
        <v>0</v>
      </c>
      <c r="AJ31" s="28">
        <f t="shared" si="34"/>
        <v>0</v>
      </c>
      <c r="AK31" s="28">
        <f t="shared" si="35"/>
        <v>0</v>
      </c>
      <c r="AL31" s="28">
        <f t="shared" si="36"/>
        <v>0</v>
      </c>
      <c r="AM31" s="28">
        <f t="shared" si="37"/>
        <v>0</v>
      </c>
      <c r="AN31" s="28">
        <f t="shared" si="38"/>
        <v>0</v>
      </c>
      <c r="AO31" s="28">
        <f t="shared" si="39"/>
        <v>0</v>
      </c>
      <c r="AP31" s="28">
        <f t="shared" si="40"/>
        <v>0</v>
      </c>
      <c r="AQ31" s="4">
        <f t="shared" si="41"/>
        <v>15815952.585749745</v>
      </c>
      <c r="AR31" s="24">
        <f t="shared" si="42"/>
        <v>420000.00000000006</v>
      </c>
      <c r="AS31" s="24">
        <f t="shared" si="43"/>
        <v>1226762.799768944</v>
      </c>
    </row>
    <row r="32" spans="2:45" ht="12.75">
      <c r="B32" s="56">
        <f t="shared" si="4"/>
        <v>503</v>
      </c>
      <c r="C32" s="23">
        <f t="shared" si="44"/>
        <v>503000000</v>
      </c>
      <c r="D32" s="24">
        <f t="shared" si="45"/>
        <v>1195043.2037525522</v>
      </c>
      <c r="E32" s="24">
        <f t="shared" si="46"/>
        <v>455000.00000000006</v>
      </c>
      <c r="F32" s="25">
        <f t="shared" si="5"/>
        <v>487152541.5326053</v>
      </c>
      <c r="G32" s="83">
        <f t="shared" si="47"/>
        <v>0</v>
      </c>
      <c r="H32" s="6">
        <f t="shared" si="6"/>
        <v>0.035</v>
      </c>
      <c r="I32" s="26">
        <f t="shared" si="7"/>
        <v>-0.101059668683592</v>
      </c>
      <c r="J32" s="30">
        <f t="shared" si="8"/>
        <v>0.311330048929624</v>
      </c>
      <c r="K32" s="27">
        <f t="shared" si="9"/>
        <v>487152541.5326053</v>
      </c>
      <c r="L32" s="28">
        <f t="shared" si="10"/>
        <v>0</v>
      </c>
      <c r="M32" s="28">
        <f t="shared" si="11"/>
        <v>0</v>
      </c>
      <c r="N32" s="28">
        <f t="shared" si="12"/>
        <v>0</v>
      </c>
      <c r="O32" s="28">
        <f t="shared" si="13"/>
        <v>0</v>
      </c>
      <c r="P32" s="28">
        <f t="shared" si="14"/>
        <v>0</v>
      </c>
      <c r="Q32" s="28">
        <f t="shared" si="15"/>
        <v>0</v>
      </c>
      <c r="R32" s="28">
        <f t="shared" si="16"/>
        <v>0</v>
      </c>
      <c r="S32" s="28">
        <f t="shared" si="17"/>
        <v>0</v>
      </c>
      <c r="T32" s="28">
        <f t="shared" si="18"/>
        <v>0</v>
      </c>
      <c r="U32" s="28">
        <f t="shared" si="19"/>
        <v>0</v>
      </c>
      <c r="V32" s="28">
        <f t="shared" si="20"/>
        <v>0</v>
      </c>
      <c r="W32" s="4">
        <f t="shared" si="21"/>
        <v>487152541.5326053</v>
      </c>
      <c r="X32" s="24">
        <f t="shared" si="22"/>
        <v>0</v>
      </c>
      <c r="Y32" s="27">
        <f t="shared" si="23"/>
        <v>2847458.4673947096</v>
      </c>
      <c r="Z32" s="28">
        <f t="shared" si="24"/>
        <v>0</v>
      </c>
      <c r="AA32" s="28">
        <f t="shared" si="25"/>
        <v>296478.4228183379</v>
      </c>
      <c r="AB32" s="28">
        <f t="shared" si="26"/>
        <v>13000000</v>
      </c>
      <c r="AC32" s="28">
        <f t="shared" si="27"/>
        <v>455000.00000000006</v>
      </c>
      <c r="AD32" s="28">
        <f t="shared" si="28"/>
        <v>898564.7809342142</v>
      </c>
      <c r="AE32" s="28">
        <f t="shared" si="29"/>
        <v>0</v>
      </c>
      <c r="AF32" s="28">
        <f t="shared" si="30"/>
        <v>0</v>
      </c>
      <c r="AG32" s="28">
        <f t="shared" si="31"/>
        <v>0</v>
      </c>
      <c r="AH32" s="28">
        <f t="shared" si="32"/>
        <v>0</v>
      </c>
      <c r="AI32" s="28">
        <f t="shared" si="33"/>
        <v>0</v>
      </c>
      <c r="AJ32" s="28">
        <f t="shared" si="34"/>
        <v>0</v>
      </c>
      <c r="AK32" s="28">
        <f t="shared" si="35"/>
        <v>0</v>
      </c>
      <c r="AL32" s="28">
        <f t="shared" si="36"/>
        <v>0</v>
      </c>
      <c r="AM32" s="28">
        <f t="shared" si="37"/>
        <v>0</v>
      </c>
      <c r="AN32" s="28">
        <f t="shared" si="38"/>
        <v>0</v>
      </c>
      <c r="AO32" s="28">
        <f t="shared" si="39"/>
        <v>0</v>
      </c>
      <c r="AP32" s="28">
        <f t="shared" si="40"/>
        <v>0</v>
      </c>
      <c r="AQ32" s="4">
        <f t="shared" si="41"/>
        <v>15847458.46739471</v>
      </c>
      <c r="AR32" s="24">
        <f t="shared" si="42"/>
        <v>455000.00000000006</v>
      </c>
      <c r="AS32" s="24">
        <f t="shared" si="43"/>
        <v>1195043.2037525522</v>
      </c>
    </row>
    <row r="33" spans="2:45" ht="12.75">
      <c r="B33" s="56">
        <f t="shared" si="4"/>
        <v>504</v>
      </c>
      <c r="C33" s="23">
        <f t="shared" si="44"/>
        <v>504000000</v>
      </c>
      <c r="D33" s="24">
        <f t="shared" si="45"/>
        <v>1163323.607736154</v>
      </c>
      <c r="E33" s="24">
        <f t="shared" si="46"/>
        <v>490000.00000000006</v>
      </c>
      <c r="F33" s="25">
        <f t="shared" si="5"/>
        <v>488121035.6509604</v>
      </c>
      <c r="G33" s="83">
        <f t="shared" si="47"/>
        <v>0</v>
      </c>
      <c r="H33" s="6">
        <f t="shared" si="6"/>
        <v>0.035</v>
      </c>
      <c r="I33" s="26">
        <f t="shared" si="7"/>
        <v>-0.101059668683592</v>
      </c>
      <c r="J33" s="30">
        <f t="shared" si="8"/>
        <v>0.311330048929624</v>
      </c>
      <c r="K33" s="27">
        <f t="shared" si="9"/>
        <v>488121035.6509604</v>
      </c>
      <c r="L33" s="28">
        <f t="shared" si="10"/>
        <v>0</v>
      </c>
      <c r="M33" s="28">
        <f t="shared" si="11"/>
        <v>0</v>
      </c>
      <c r="N33" s="28">
        <f t="shared" si="12"/>
        <v>0</v>
      </c>
      <c r="O33" s="28">
        <f t="shared" si="13"/>
        <v>0</v>
      </c>
      <c r="P33" s="28">
        <f t="shared" si="14"/>
        <v>0</v>
      </c>
      <c r="Q33" s="28">
        <f t="shared" si="15"/>
        <v>0</v>
      </c>
      <c r="R33" s="28">
        <f t="shared" si="16"/>
        <v>0</v>
      </c>
      <c r="S33" s="28">
        <f t="shared" si="17"/>
        <v>0</v>
      </c>
      <c r="T33" s="28">
        <f t="shared" si="18"/>
        <v>0</v>
      </c>
      <c r="U33" s="28">
        <f t="shared" si="19"/>
        <v>0</v>
      </c>
      <c r="V33" s="28">
        <f t="shared" si="20"/>
        <v>0</v>
      </c>
      <c r="W33" s="4">
        <f t="shared" si="21"/>
        <v>488121035.6509604</v>
      </c>
      <c r="X33" s="24">
        <f t="shared" si="22"/>
        <v>0</v>
      </c>
      <c r="Y33" s="27">
        <f t="shared" si="23"/>
        <v>1878964.3490396142</v>
      </c>
      <c r="Z33" s="28">
        <f t="shared" si="24"/>
        <v>0</v>
      </c>
      <c r="AA33" s="28">
        <f t="shared" si="25"/>
        <v>195638.45903776947</v>
      </c>
      <c r="AB33" s="28">
        <f t="shared" si="26"/>
        <v>14000000</v>
      </c>
      <c r="AC33" s="28">
        <f t="shared" si="27"/>
        <v>490000.00000000006</v>
      </c>
      <c r="AD33" s="28">
        <f t="shared" si="28"/>
        <v>967685.1486983845</v>
      </c>
      <c r="AE33" s="28">
        <f t="shared" si="29"/>
        <v>0</v>
      </c>
      <c r="AF33" s="28">
        <f t="shared" si="30"/>
        <v>0</v>
      </c>
      <c r="AG33" s="28">
        <f t="shared" si="31"/>
        <v>0</v>
      </c>
      <c r="AH33" s="28">
        <f t="shared" si="32"/>
        <v>0</v>
      </c>
      <c r="AI33" s="28">
        <f t="shared" si="33"/>
        <v>0</v>
      </c>
      <c r="AJ33" s="28">
        <f t="shared" si="34"/>
        <v>0</v>
      </c>
      <c r="AK33" s="28">
        <f t="shared" si="35"/>
        <v>0</v>
      </c>
      <c r="AL33" s="28">
        <f t="shared" si="36"/>
        <v>0</v>
      </c>
      <c r="AM33" s="28">
        <f t="shared" si="37"/>
        <v>0</v>
      </c>
      <c r="AN33" s="28">
        <f t="shared" si="38"/>
        <v>0</v>
      </c>
      <c r="AO33" s="28">
        <f t="shared" si="39"/>
        <v>0</v>
      </c>
      <c r="AP33" s="28">
        <f t="shared" si="40"/>
        <v>0</v>
      </c>
      <c r="AQ33" s="4">
        <f t="shared" si="41"/>
        <v>15878964.349039614</v>
      </c>
      <c r="AR33" s="24">
        <f t="shared" si="42"/>
        <v>490000.00000000006</v>
      </c>
      <c r="AS33" s="24">
        <f t="shared" si="43"/>
        <v>1163323.607736154</v>
      </c>
    </row>
    <row r="34" spans="2:45" ht="12.75">
      <c r="B34" s="56">
        <f t="shared" si="4"/>
        <v>505</v>
      </c>
      <c r="C34" s="23">
        <f t="shared" si="44"/>
        <v>505000000</v>
      </c>
      <c r="D34" s="24">
        <f t="shared" si="45"/>
        <v>1131604.011719756</v>
      </c>
      <c r="E34" s="24">
        <f t="shared" si="46"/>
        <v>525000</v>
      </c>
      <c r="F34" s="25">
        <f t="shared" si="5"/>
        <v>489089529.7693155</v>
      </c>
      <c r="G34" s="83">
        <f t="shared" si="47"/>
        <v>0</v>
      </c>
      <c r="H34" s="6">
        <f t="shared" si="6"/>
        <v>0.035</v>
      </c>
      <c r="I34" s="26">
        <f t="shared" si="7"/>
        <v>-0.101059668683592</v>
      </c>
      <c r="J34" s="30">
        <f t="shared" si="8"/>
        <v>0.311330048929624</v>
      </c>
      <c r="K34" s="27">
        <f t="shared" si="9"/>
        <v>489089529.7693155</v>
      </c>
      <c r="L34" s="28">
        <f t="shared" si="10"/>
        <v>0</v>
      </c>
      <c r="M34" s="28">
        <f t="shared" si="11"/>
        <v>0</v>
      </c>
      <c r="N34" s="28">
        <f t="shared" si="12"/>
        <v>0</v>
      </c>
      <c r="O34" s="28">
        <f t="shared" si="13"/>
        <v>0</v>
      </c>
      <c r="P34" s="28">
        <f t="shared" si="14"/>
        <v>0</v>
      </c>
      <c r="Q34" s="28">
        <f t="shared" si="15"/>
        <v>0</v>
      </c>
      <c r="R34" s="28">
        <f t="shared" si="16"/>
        <v>0</v>
      </c>
      <c r="S34" s="28">
        <f t="shared" si="17"/>
        <v>0</v>
      </c>
      <c r="T34" s="28">
        <f t="shared" si="18"/>
        <v>0</v>
      </c>
      <c r="U34" s="28">
        <f t="shared" si="19"/>
        <v>0</v>
      </c>
      <c r="V34" s="28">
        <f t="shared" si="20"/>
        <v>0</v>
      </c>
      <c r="W34" s="4">
        <f t="shared" si="21"/>
        <v>489089529.7693155</v>
      </c>
      <c r="X34" s="24">
        <f t="shared" si="22"/>
        <v>0</v>
      </c>
      <c r="Y34" s="27">
        <f t="shared" si="23"/>
        <v>910470.2306845188</v>
      </c>
      <c r="Z34" s="28">
        <f t="shared" si="24"/>
        <v>0</v>
      </c>
      <c r="AA34" s="28">
        <f t="shared" si="25"/>
        <v>94798.49525720107</v>
      </c>
      <c r="AB34" s="28">
        <f t="shared" si="26"/>
        <v>15000000</v>
      </c>
      <c r="AC34" s="28">
        <f t="shared" si="27"/>
        <v>525000</v>
      </c>
      <c r="AD34" s="28">
        <f t="shared" si="28"/>
        <v>1036805.5164625549</v>
      </c>
      <c r="AE34" s="28">
        <f t="shared" si="29"/>
        <v>0</v>
      </c>
      <c r="AF34" s="28">
        <f t="shared" si="30"/>
        <v>0</v>
      </c>
      <c r="AG34" s="28">
        <f t="shared" si="31"/>
        <v>0</v>
      </c>
      <c r="AH34" s="28">
        <f t="shared" si="32"/>
        <v>0</v>
      </c>
      <c r="AI34" s="28">
        <f t="shared" si="33"/>
        <v>0</v>
      </c>
      <c r="AJ34" s="28">
        <f t="shared" si="34"/>
        <v>0</v>
      </c>
      <c r="AK34" s="28">
        <f t="shared" si="35"/>
        <v>0</v>
      </c>
      <c r="AL34" s="28">
        <f t="shared" si="36"/>
        <v>0</v>
      </c>
      <c r="AM34" s="28">
        <f t="shared" si="37"/>
        <v>0</v>
      </c>
      <c r="AN34" s="28">
        <f t="shared" si="38"/>
        <v>0</v>
      </c>
      <c r="AO34" s="28">
        <f t="shared" si="39"/>
        <v>0</v>
      </c>
      <c r="AP34" s="28">
        <f t="shared" si="40"/>
        <v>0</v>
      </c>
      <c r="AQ34" s="4">
        <f t="shared" si="41"/>
        <v>15910470.230684519</v>
      </c>
      <c r="AR34" s="24">
        <f t="shared" si="42"/>
        <v>525000</v>
      </c>
      <c r="AS34" s="24">
        <f t="shared" si="43"/>
        <v>1131604.011719756</v>
      </c>
    </row>
    <row r="35" spans="2:45" ht="12.75">
      <c r="B35" s="56">
        <f t="shared" si="4"/>
        <v>506</v>
      </c>
      <c r="C35" s="23">
        <f t="shared" si="44"/>
        <v>506000000</v>
      </c>
      <c r="D35" s="24">
        <f t="shared" si="45"/>
        <v>1371073.5175053095</v>
      </c>
      <c r="E35" s="24">
        <f t="shared" si="46"/>
        <v>565000</v>
      </c>
      <c r="F35" s="25">
        <f t="shared" si="5"/>
        <v>487405429.5131721</v>
      </c>
      <c r="G35" s="83">
        <f t="shared" si="47"/>
        <v>0</v>
      </c>
      <c r="H35" s="6">
        <f t="shared" si="6"/>
        <v>0.04</v>
      </c>
      <c r="I35" s="26">
        <f t="shared" si="7"/>
        <v>-0.11549676420981941</v>
      </c>
      <c r="J35" s="30">
        <f t="shared" si="8"/>
        <v>0.306330048929624</v>
      </c>
      <c r="K35" s="27">
        <f t="shared" si="9"/>
        <v>487405429.5131721</v>
      </c>
      <c r="L35" s="28">
        <f t="shared" si="10"/>
        <v>0</v>
      </c>
      <c r="M35" s="28">
        <f t="shared" si="11"/>
        <v>0</v>
      </c>
      <c r="N35" s="28">
        <f t="shared" si="12"/>
        <v>0</v>
      </c>
      <c r="O35" s="28">
        <f t="shared" si="13"/>
        <v>0</v>
      </c>
      <c r="P35" s="28">
        <f t="shared" si="14"/>
        <v>0</v>
      </c>
      <c r="Q35" s="28">
        <f t="shared" si="15"/>
        <v>0</v>
      </c>
      <c r="R35" s="28">
        <f t="shared" si="16"/>
        <v>0</v>
      </c>
      <c r="S35" s="28">
        <f t="shared" si="17"/>
        <v>0</v>
      </c>
      <c r="T35" s="28">
        <f t="shared" si="18"/>
        <v>0</v>
      </c>
      <c r="U35" s="28">
        <f t="shared" si="19"/>
        <v>0</v>
      </c>
      <c r="V35" s="28">
        <f t="shared" si="20"/>
        <v>0</v>
      </c>
      <c r="W35" s="4">
        <f t="shared" si="21"/>
        <v>487405429.5131721</v>
      </c>
      <c r="X35" s="24">
        <f t="shared" si="22"/>
        <v>0</v>
      </c>
      <c r="Y35" s="27">
        <f t="shared" si="23"/>
        <v>2594570.48682791</v>
      </c>
      <c r="Z35" s="28">
        <f t="shared" si="24"/>
        <v>0</v>
      </c>
      <c r="AA35" s="28">
        <f t="shared" si="25"/>
        <v>270147.63327858434</v>
      </c>
      <c r="AB35" s="28">
        <f t="shared" si="26"/>
        <v>15000000</v>
      </c>
      <c r="AC35" s="28">
        <f t="shared" si="27"/>
        <v>525000</v>
      </c>
      <c r="AD35" s="28">
        <f t="shared" si="28"/>
        <v>1036805.5164625549</v>
      </c>
      <c r="AE35" s="28">
        <f t="shared" si="29"/>
        <v>1000000</v>
      </c>
      <c r="AF35" s="28">
        <f t="shared" si="30"/>
        <v>40000</v>
      </c>
      <c r="AG35" s="28">
        <f t="shared" si="31"/>
        <v>64120.367764170325</v>
      </c>
      <c r="AH35" s="28">
        <f t="shared" si="32"/>
        <v>0</v>
      </c>
      <c r="AI35" s="28">
        <f t="shared" si="33"/>
        <v>0</v>
      </c>
      <c r="AJ35" s="28">
        <f t="shared" si="34"/>
        <v>0</v>
      </c>
      <c r="AK35" s="28">
        <f t="shared" si="35"/>
        <v>0</v>
      </c>
      <c r="AL35" s="28">
        <f t="shared" si="36"/>
        <v>0</v>
      </c>
      <c r="AM35" s="28">
        <f t="shared" si="37"/>
        <v>0</v>
      </c>
      <c r="AN35" s="28">
        <f t="shared" si="38"/>
        <v>0</v>
      </c>
      <c r="AO35" s="28">
        <f t="shared" si="39"/>
        <v>0</v>
      </c>
      <c r="AP35" s="28">
        <f t="shared" si="40"/>
        <v>0</v>
      </c>
      <c r="AQ35" s="4">
        <f t="shared" si="41"/>
        <v>18594570.48682791</v>
      </c>
      <c r="AR35" s="24">
        <f t="shared" si="42"/>
        <v>565000</v>
      </c>
      <c r="AS35" s="24">
        <f t="shared" si="43"/>
        <v>1371073.5175053095</v>
      </c>
    </row>
    <row r="36" spans="2:45" ht="12.75">
      <c r="B36" s="56">
        <f t="shared" si="4"/>
        <v>507</v>
      </c>
      <c r="C36" s="23">
        <f t="shared" si="44"/>
        <v>507000000</v>
      </c>
      <c r="D36" s="24">
        <f t="shared" si="45"/>
        <v>1334899.7497533443</v>
      </c>
      <c r="E36" s="24">
        <f t="shared" si="46"/>
        <v>605000</v>
      </c>
      <c r="F36" s="25">
        <f t="shared" si="5"/>
        <v>488368681.35015464</v>
      </c>
      <c r="G36" s="83">
        <f t="shared" si="47"/>
        <v>0</v>
      </c>
      <c r="H36" s="6">
        <f t="shared" si="6"/>
        <v>0.04</v>
      </c>
      <c r="I36" s="26">
        <f t="shared" si="7"/>
        <v>-0.11549676420981941</v>
      </c>
      <c r="J36" s="30">
        <f t="shared" si="8"/>
        <v>0.306330048929624</v>
      </c>
      <c r="K36" s="27">
        <f t="shared" si="9"/>
        <v>488368681.35015464</v>
      </c>
      <c r="L36" s="28">
        <f t="shared" si="10"/>
        <v>0</v>
      </c>
      <c r="M36" s="28">
        <f t="shared" si="11"/>
        <v>0</v>
      </c>
      <c r="N36" s="28">
        <f t="shared" si="12"/>
        <v>0</v>
      </c>
      <c r="O36" s="28">
        <f t="shared" si="13"/>
        <v>0</v>
      </c>
      <c r="P36" s="28">
        <f t="shared" si="14"/>
        <v>0</v>
      </c>
      <c r="Q36" s="28">
        <f t="shared" si="15"/>
        <v>0</v>
      </c>
      <c r="R36" s="28">
        <f t="shared" si="16"/>
        <v>0</v>
      </c>
      <c r="S36" s="28">
        <f t="shared" si="17"/>
        <v>0</v>
      </c>
      <c r="T36" s="28">
        <f t="shared" si="18"/>
        <v>0</v>
      </c>
      <c r="U36" s="28">
        <f t="shared" si="19"/>
        <v>0</v>
      </c>
      <c r="V36" s="28">
        <f t="shared" si="20"/>
        <v>0</v>
      </c>
      <c r="W36" s="4">
        <f t="shared" si="21"/>
        <v>488368681.35015464</v>
      </c>
      <c r="X36" s="24">
        <f t="shared" si="22"/>
        <v>0</v>
      </c>
      <c r="Y36" s="27">
        <f t="shared" si="23"/>
        <v>1631318.6498453617</v>
      </c>
      <c r="Z36" s="28">
        <f t="shared" si="24"/>
        <v>0</v>
      </c>
      <c r="AA36" s="28">
        <f t="shared" si="25"/>
        <v>169853.49776244882</v>
      </c>
      <c r="AB36" s="28">
        <f t="shared" si="26"/>
        <v>15000000</v>
      </c>
      <c r="AC36" s="28">
        <f t="shared" si="27"/>
        <v>525000</v>
      </c>
      <c r="AD36" s="28">
        <f t="shared" si="28"/>
        <v>1036805.5164625549</v>
      </c>
      <c r="AE36" s="28">
        <f t="shared" si="29"/>
        <v>2000000</v>
      </c>
      <c r="AF36" s="28">
        <f t="shared" si="30"/>
        <v>80000</v>
      </c>
      <c r="AG36" s="28">
        <f t="shared" si="31"/>
        <v>128240.73552834065</v>
      </c>
      <c r="AH36" s="28">
        <f t="shared" si="32"/>
        <v>0</v>
      </c>
      <c r="AI36" s="28">
        <f t="shared" si="33"/>
        <v>0</v>
      </c>
      <c r="AJ36" s="28">
        <f t="shared" si="34"/>
        <v>0</v>
      </c>
      <c r="AK36" s="28">
        <f t="shared" si="35"/>
        <v>0</v>
      </c>
      <c r="AL36" s="28">
        <f t="shared" si="36"/>
        <v>0</v>
      </c>
      <c r="AM36" s="28">
        <f t="shared" si="37"/>
        <v>0</v>
      </c>
      <c r="AN36" s="28">
        <f t="shared" si="38"/>
        <v>0</v>
      </c>
      <c r="AO36" s="28">
        <f t="shared" si="39"/>
        <v>0</v>
      </c>
      <c r="AP36" s="28">
        <f t="shared" si="40"/>
        <v>0</v>
      </c>
      <c r="AQ36" s="4">
        <f t="shared" si="41"/>
        <v>18631318.64984536</v>
      </c>
      <c r="AR36" s="24">
        <f t="shared" si="42"/>
        <v>605000</v>
      </c>
      <c r="AS36" s="24">
        <f t="shared" si="43"/>
        <v>1334899.7497533443</v>
      </c>
    </row>
    <row r="37" spans="2:45" ht="12.75">
      <c r="B37" s="56">
        <f t="shared" si="4"/>
        <v>508</v>
      </c>
      <c r="C37" s="23">
        <f t="shared" si="44"/>
        <v>508000000</v>
      </c>
      <c r="D37" s="24">
        <f t="shared" si="45"/>
        <v>1298725.9820013791</v>
      </c>
      <c r="E37" s="24">
        <f t="shared" si="46"/>
        <v>645000</v>
      </c>
      <c r="F37" s="25">
        <f t="shared" si="5"/>
        <v>489331933.1871372</v>
      </c>
      <c r="G37" s="83">
        <f t="shared" si="47"/>
        <v>0</v>
      </c>
      <c r="H37" s="6">
        <f t="shared" si="6"/>
        <v>0.04</v>
      </c>
      <c r="I37" s="26">
        <f t="shared" si="7"/>
        <v>-0.11549676420981941</v>
      </c>
      <c r="J37" s="30">
        <f t="shared" si="8"/>
        <v>0.306330048929624</v>
      </c>
      <c r="K37" s="27">
        <f t="shared" si="9"/>
        <v>489331933.1871372</v>
      </c>
      <c r="L37" s="28">
        <f t="shared" si="10"/>
        <v>0</v>
      </c>
      <c r="M37" s="28">
        <f t="shared" si="11"/>
        <v>0</v>
      </c>
      <c r="N37" s="28">
        <f t="shared" si="12"/>
        <v>0</v>
      </c>
      <c r="O37" s="28">
        <f t="shared" si="13"/>
        <v>0</v>
      </c>
      <c r="P37" s="28">
        <f t="shared" si="14"/>
        <v>0</v>
      </c>
      <c r="Q37" s="28">
        <f t="shared" si="15"/>
        <v>0</v>
      </c>
      <c r="R37" s="28">
        <f t="shared" si="16"/>
        <v>0</v>
      </c>
      <c r="S37" s="28">
        <f t="shared" si="17"/>
        <v>0</v>
      </c>
      <c r="T37" s="28">
        <f t="shared" si="18"/>
        <v>0</v>
      </c>
      <c r="U37" s="28">
        <f t="shared" si="19"/>
        <v>0</v>
      </c>
      <c r="V37" s="28">
        <f t="shared" si="20"/>
        <v>0</v>
      </c>
      <c r="W37" s="4">
        <f t="shared" si="21"/>
        <v>489331933.1871372</v>
      </c>
      <c r="X37" s="24">
        <f t="shared" si="22"/>
        <v>0</v>
      </c>
      <c r="Y37" s="27">
        <f t="shared" si="23"/>
        <v>668066.8128628135</v>
      </c>
      <c r="Z37" s="28">
        <f t="shared" si="24"/>
        <v>0</v>
      </c>
      <c r="AA37" s="28">
        <f t="shared" si="25"/>
        <v>69559.36224631328</v>
      </c>
      <c r="AB37" s="28">
        <f t="shared" si="26"/>
        <v>15000000</v>
      </c>
      <c r="AC37" s="28">
        <f t="shared" si="27"/>
        <v>525000</v>
      </c>
      <c r="AD37" s="28">
        <f t="shared" si="28"/>
        <v>1036805.5164625549</v>
      </c>
      <c r="AE37" s="28">
        <f t="shared" si="29"/>
        <v>3000000</v>
      </c>
      <c r="AF37" s="28">
        <f t="shared" si="30"/>
        <v>120000</v>
      </c>
      <c r="AG37" s="28">
        <f t="shared" si="31"/>
        <v>192361.10329251096</v>
      </c>
      <c r="AH37" s="28">
        <f t="shared" si="32"/>
        <v>0</v>
      </c>
      <c r="AI37" s="28">
        <f t="shared" si="33"/>
        <v>0</v>
      </c>
      <c r="AJ37" s="28">
        <f t="shared" si="34"/>
        <v>0</v>
      </c>
      <c r="AK37" s="28">
        <f t="shared" si="35"/>
        <v>0</v>
      </c>
      <c r="AL37" s="28">
        <f t="shared" si="36"/>
        <v>0</v>
      </c>
      <c r="AM37" s="28">
        <f t="shared" si="37"/>
        <v>0</v>
      </c>
      <c r="AN37" s="28">
        <f t="shared" si="38"/>
        <v>0</v>
      </c>
      <c r="AO37" s="28">
        <f t="shared" si="39"/>
        <v>0</v>
      </c>
      <c r="AP37" s="28">
        <f t="shared" si="40"/>
        <v>0</v>
      </c>
      <c r="AQ37" s="4">
        <f t="shared" si="41"/>
        <v>18668066.812862813</v>
      </c>
      <c r="AR37" s="24">
        <f t="shared" si="42"/>
        <v>645000</v>
      </c>
      <c r="AS37" s="24">
        <f t="shared" si="43"/>
        <v>1298725.9820013791</v>
      </c>
    </row>
    <row r="38" spans="2:45" ht="12.75">
      <c r="B38" s="56">
        <f t="shared" si="4"/>
        <v>509</v>
      </c>
      <c r="C38" s="23">
        <f t="shared" si="44"/>
        <v>509000000</v>
      </c>
      <c r="D38" s="24">
        <f t="shared" si="45"/>
        <v>1262552.2142494076</v>
      </c>
      <c r="E38" s="24">
        <f t="shared" si="46"/>
        <v>685000</v>
      </c>
      <c r="F38" s="25">
        <f t="shared" si="5"/>
        <v>490295185.0241198</v>
      </c>
      <c r="G38" s="83">
        <f t="shared" si="47"/>
        <v>0</v>
      </c>
      <c r="H38" s="6">
        <f t="shared" si="6"/>
        <v>0.04</v>
      </c>
      <c r="I38" s="26">
        <f t="shared" si="7"/>
        <v>-0.11549676420981941</v>
      </c>
      <c r="J38" s="30">
        <f t="shared" si="8"/>
        <v>0.306330048929624</v>
      </c>
      <c r="K38" s="27">
        <f t="shared" si="9"/>
        <v>490000000</v>
      </c>
      <c r="L38" s="28">
        <f t="shared" si="10"/>
        <v>0</v>
      </c>
      <c r="M38" s="28">
        <f t="shared" si="11"/>
        <v>295185.02411979437</v>
      </c>
      <c r="N38" s="28">
        <f t="shared" si="12"/>
        <v>10331.475844192804</v>
      </c>
      <c r="O38" s="28">
        <f t="shared" si="13"/>
        <v>0</v>
      </c>
      <c r="P38" s="28">
        <f t="shared" si="14"/>
        <v>0</v>
      </c>
      <c r="Q38" s="28">
        <f t="shared" si="15"/>
        <v>0</v>
      </c>
      <c r="R38" s="28">
        <f t="shared" si="16"/>
        <v>0</v>
      </c>
      <c r="S38" s="28">
        <f t="shared" si="17"/>
        <v>0</v>
      </c>
      <c r="T38" s="28">
        <f t="shared" si="18"/>
        <v>0</v>
      </c>
      <c r="U38" s="28">
        <f t="shared" si="19"/>
        <v>0</v>
      </c>
      <c r="V38" s="28">
        <f t="shared" si="20"/>
        <v>0</v>
      </c>
      <c r="W38" s="4">
        <f t="shared" si="21"/>
        <v>490295185.0241198</v>
      </c>
      <c r="X38" s="24">
        <f t="shared" si="22"/>
        <v>10331.475844192804</v>
      </c>
      <c r="Y38" s="27">
        <f t="shared" si="23"/>
        <v>0</v>
      </c>
      <c r="Z38" s="28">
        <f t="shared" si="24"/>
        <v>0</v>
      </c>
      <c r="AA38" s="28">
        <f t="shared" si="25"/>
        <v>0</v>
      </c>
      <c r="AB38" s="28">
        <f t="shared" si="26"/>
        <v>14704814.975880206</v>
      </c>
      <c r="AC38" s="28">
        <f t="shared" si="27"/>
        <v>514668.5241558073</v>
      </c>
      <c r="AD38" s="28">
        <f t="shared" si="28"/>
        <v>1016402.2190369192</v>
      </c>
      <c r="AE38" s="28">
        <f t="shared" si="29"/>
        <v>4000000</v>
      </c>
      <c r="AF38" s="28">
        <f t="shared" si="30"/>
        <v>160000</v>
      </c>
      <c r="AG38" s="28">
        <f t="shared" si="31"/>
        <v>256481.4710566813</v>
      </c>
      <c r="AH38" s="28">
        <f t="shared" si="32"/>
        <v>0</v>
      </c>
      <c r="AI38" s="28">
        <f t="shared" si="33"/>
        <v>0</v>
      </c>
      <c r="AJ38" s="28">
        <f t="shared" si="34"/>
        <v>0</v>
      </c>
      <c r="AK38" s="28">
        <f t="shared" si="35"/>
        <v>0</v>
      </c>
      <c r="AL38" s="28">
        <f t="shared" si="36"/>
        <v>0</v>
      </c>
      <c r="AM38" s="28">
        <f t="shared" si="37"/>
        <v>0</v>
      </c>
      <c r="AN38" s="28">
        <f t="shared" si="38"/>
        <v>0</v>
      </c>
      <c r="AO38" s="28">
        <f t="shared" si="39"/>
        <v>0</v>
      </c>
      <c r="AP38" s="28">
        <f t="shared" si="40"/>
        <v>0</v>
      </c>
      <c r="AQ38" s="4">
        <f t="shared" si="41"/>
        <v>18704814.975880206</v>
      </c>
      <c r="AR38" s="24">
        <f t="shared" si="42"/>
        <v>674668.5241558072</v>
      </c>
      <c r="AS38" s="24">
        <f t="shared" si="43"/>
        <v>1272883.6900936004</v>
      </c>
    </row>
    <row r="39" spans="2:45" ht="12.75">
      <c r="B39" s="56">
        <f t="shared" si="4"/>
        <v>510</v>
      </c>
      <c r="C39" s="23">
        <f t="shared" si="44"/>
        <v>510000000</v>
      </c>
      <c r="D39" s="24">
        <f t="shared" si="45"/>
        <v>1226378.4464974424</v>
      </c>
      <c r="E39" s="24">
        <f t="shared" si="46"/>
        <v>725000</v>
      </c>
      <c r="F39" s="25">
        <f t="shared" si="5"/>
        <v>491258436.86110234</v>
      </c>
      <c r="G39" s="83">
        <f t="shared" si="47"/>
        <v>0</v>
      </c>
      <c r="H39" s="6">
        <f t="shared" si="6"/>
        <v>0.04</v>
      </c>
      <c r="I39" s="26">
        <f t="shared" si="7"/>
        <v>-0.11549676420981941</v>
      </c>
      <c r="J39" s="30">
        <f t="shared" si="8"/>
        <v>0.306330048929624</v>
      </c>
      <c r="K39" s="27">
        <f t="shared" si="9"/>
        <v>490000000</v>
      </c>
      <c r="L39" s="28">
        <f t="shared" si="10"/>
        <v>0</v>
      </c>
      <c r="M39" s="28">
        <f t="shared" si="11"/>
        <v>1258436.8611023426</v>
      </c>
      <c r="N39" s="28">
        <f t="shared" si="12"/>
        <v>44045.29013858199</v>
      </c>
      <c r="O39" s="28">
        <f t="shared" si="13"/>
        <v>0</v>
      </c>
      <c r="P39" s="28">
        <f t="shared" si="14"/>
        <v>0</v>
      </c>
      <c r="Q39" s="28">
        <f t="shared" si="15"/>
        <v>0</v>
      </c>
      <c r="R39" s="28">
        <f t="shared" si="16"/>
        <v>0</v>
      </c>
      <c r="S39" s="28">
        <f t="shared" si="17"/>
        <v>0</v>
      </c>
      <c r="T39" s="28">
        <f t="shared" si="18"/>
        <v>0</v>
      </c>
      <c r="U39" s="28">
        <f t="shared" si="19"/>
        <v>0</v>
      </c>
      <c r="V39" s="28">
        <f t="shared" si="20"/>
        <v>0</v>
      </c>
      <c r="W39" s="4">
        <f t="shared" si="21"/>
        <v>491258436.86110234</v>
      </c>
      <c r="X39" s="24">
        <f t="shared" si="22"/>
        <v>44045.29013858199</v>
      </c>
      <c r="Y39" s="27">
        <f t="shared" si="23"/>
        <v>0</v>
      </c>
      <c r="Z39" s="28">
        <f t="shared" si="24"/>
        <v>0</v>
      </c>
      <c r="AA39" s="28">
        <f t="shared" si="25"/>
        <v>0</v>
      </c>
      <c r="AB39" s="28">
        <f t="shared" si="26"/>
        <v>13741563.138897657</v>
      </c>
      <c r="AC39" s="28">
        <f t="shared" si="27"/>
        <v>480954.70986141806</v>
      </c>
      <c r="AD39" s="28">
        <f t="shared" si="28"/>
        <v>949821.8978151728</v>
      </c>
      <c r="AE39" s="28">
        <f t="shared" si="29"/>
        <v>5000000</v>
      </c>
      <c r="AF39" s="28">
        <f t="shared" si="30"/>
        <v>200000</v>
      </c>
      <c r="AG39" s="28">
        <f t="shared" si="31"/>
        <v>320601.8388208516</v>
      </c>
      <c r="AH39" s="28">
        <f t="shared" si="32"/>
        <v>0</v>
      </c>
      <c r="AI39" s="28">
        <f t="shared" si="33"/>
        <v>0</v>
      </c>
      <c r="AJ39" s="28">
        <f t="shared" si="34"/>
        <v>0</v>
      </c>
      <c r="AK39" s="28">
        <f t="shared" si="35"/>
        <v>0</v>
      </c>
      <c r="AL39" s="28">
        <f t="shared" si="36"/>
        <v>0</v>
      </c>
      <c r="AM39" s="28">
        <f t="shared" si="37"/>
        <v>0</v>
      </c>
      <c r="AN39" s="28">
        <f t="shared" si="38"/>
        <v>0</v>
      </c>
      <c r="AO39" s="28">
        <f t="shared" si="39"/>
        <v>0</v>
      </c>
      <c r="AP39" s="28">
        <f t="shared" si="40"/>
        <v>0</v>
      </c>
      <c r="AQ39" s="4">
        <f t="shared" si="41"/>
        <v>18741563.138897657</v>
      </c>
      <c r="AR39" s="24">
        <f t="shared" si="42"/>
        <v>680954.709861418</v>
      </c>
      <c r="AS39" s="24">
        <f t="shared" si="43"/>
        <v>1270423.7366360244</v>
      </c>
    </row>
    <row r="40" spans="2:45" ht="12.75">
      <c r="B40" s="56">
        <f t="shared" si="4"/>
        <v>511</v>
      </c>
      <c r="C40" s="23">
        <f t="shared" si="44"/>
        <v>511000000</v>
      </c>
      <c r="D40" s="24">
        <f t="shared" si="45"/>
        <v>1190204.6787454772</v>
      </c>
      <c r="E40" s="24">
        <f t="shared" si="46"/>
        <v>765000</v>
      </c>
      <c r="F40" s="25">
        <f t="shared" si="5"/>
        <v>492221688.6980849</v>
      </c>
      <c r="G40" s="83">
        <f t="shared" si="47"/>
        <v>0</v>
      </c>
      <c r="H40" s="6">
        <f t="shared" si="6"/>
        <v>0.04</v>
      </c>
      <c r="I40" s="26">
        <f t="shared" si="7"/>
        <v>-0.11549676420981941</v>
      </c>
      <c r="J40" s="30">
        <f t="shared" si="8"/>
        <v>0.306330048929624</v>
      </c>
      <c r="K40" s="27">
        <f t="shared" si="9"/>
        <v>490000000</v>
      </c>
      <c r="L40" s="28">
        <f t="shared" si="10"/>
        <v>0</v>
      </c>
      <c r="M40" s="28">
        <f t="shared" si="11"/>
        <v>2221688.698084891</v>
      </c>
      <c r="N40" s="28">
        <f t="shared" si="12"/>
        <v>77759.10443297119</v>
      </c>
      <c r="O40" s="28">
        <f t="shared" si="13"/>
        <v>0</v>
      </c>
      <c r="P40" s="28">
        <f t="shared" si="14"/>
        <v>0</v>
      </c>
      <c r="Q40" s="28">
        <f t="shared" si="15"/>
        <v>0</v>
      </c>
      <c r="R40" s="28">
        <f t="shared" si="16"/>
        <v>0</v>
      </c>
      <c r="S40" s="28">
        <f t="shared" si="17"/>
        <v>0</v>
      </c>
      <c r="T40" s="28">
        <f t="shared" si="18"/>
        <v>0</v>
      </c>
      <c r="U40" s="28">
        <f t="shared" si="19"/>
        <v>0</v>
      </c>
      <c r="V40" s="28">
        <f t="shared" si="20"/>
        <v>0</v>
      </c>
      <c r="W40" s="4">
        <f t="shared" si="21"/>
        <v>492221688.6980849</v>
      </c>
      <c r="X40" s="24">
        <f t="shared" si="22"/>
        <v>77759.10443297119</v>
      </c>
      <c r="Y40" s="27">
        <f t="shared" si="23"/>
        <v>0</v>
      </c>
      <c r="Z40" s="28">
        <f t="shared" si="24"/>
        <v>0</v>
      </c>
      <c r="AA40" s="28">
        <f t="shared" si="25"/>
        <v>0</v>
      </c>
      <c r="AB40" s="28">
        <f t="shared" si="26"/>
        <v>12778311.30191511</v>
      </c>
      <c r="AC40" s="28">
        <f t="shared" si="27"/>
        <v>447240.89556702884</v>
      </c>
      <c r="AD40" s="28">
        <f t="shared" si="28"/>
        <v>883241.5765934265</v>
      </c>
      <c r="AE40" s="28">
        <f t="shared" si="29"/>
        <v>6000000</v>
      </c>
      <c r="AF40" s="28">
        <f t="shared" si="30"/>
        <v>240000</v>
      </c>
      <c r="AG40" s="28">
        <f t="shared" si="31"/>
        <v>384722.2065850219</v>
      </c>
      <c r="AH40" s="28">
        <f t="shared" si="32"/>
        <v>0</v>
      </c>
      <c r="AI40" s="28">
        <f t="shared" si="33"/>
        <v>0</v>
      </c>
      <c r="AJ40" s="28">
        <f t="shared" si="34"/>
        <v>0</v>
      </c>
      <c r="AK40" s="28">
        <f t="shared" si="35"/>
        <v>0</v>
      </c>
      <c r="AL40" s="28">
        <f t="shared" si="36"/>
        <v>0</v>
      </c>
      <c r="AM40" s="28">
        <f t="shared" si="37"/>
        <v>0</v>
      </c>
      <c r="AN40" s="28">
        <f t="shared" si="38"/>
        <v>0</v>
      </c>
      <c r="AO40" s="28">
        <f t="shared" si="39"/>
        <v>0</v>
      </c>
      <c r="AP40" s="28">
        <f t="shared" si="40"/>
        <v>0</v>
      </c>
      <c r="AQ40" s="4">
        <f t="shared" si="41"/>
        <v>18778311.30191511</v>
      </c>
      <c r="AR40" s="24">
        <f t="shared" si="42"/>
        <v>687240.8955670288</v>
      </c>
      <c r="AS40" s="24">
        <f t="shared" si="43"/>
        <v>1267963.7831784484</v>
      </c>
    </row>
    <row r="41" spans="2:45" ht="12.75">
      <c r="B41" s="56">
        <f t="shared" si="4"/>
        <v>512</v>
      </c>
      <c r="C41" s="23">
        <f t="shared" si="44"/>
        <v>512000000</v>
      </c>
      <c r="D41" s="24">
        <f t="shared" si="45"/>
        <v>1154030.910993512</v>
      </c>
      <c r="E41" s="24">
        <f t="shared" si="46"/>
        <v>805000</v>
      </c>
      <c r="F41" s="25">
        <f t="shared" si="5"/>
        <v>493184940.53506744</v>
      </c>
      <c r="G41" s="83">
        <f t="shared" si="47"/>
        <v>0</v>
      </c>
      <c r="H41" s="6">
        <f t="shared" si="6"/>
        <v>0.04</v>
      </c>
      <c r="I41" s="26">
        <f t="shared" si="7"/>
        <v>-0.11549676420981941</v>
      </c>
      <c r="J41" s="30">
        <f t="shared" si="8"/>
        <v>0.306330048929624</v>
      </c>
      <c r="K41" s="27">
        <f t="shared" si="9"/>
        <v>490000000</v>
      </c>
      <c r="L41" s="28">
        <f t="shared" si="10"/>
        <v>0</v>
      </c>
      <c r="M41" s="28">
        <f t="shared" si="11"/>
        <v>3184940.535067439</v>
      </c>
      <c r="N41" s="28">
        <f t="shared" si="12"/>
        <v>111472.91872736037</v>
      </c>
      <c r="O41" s="28">
        <f t="shared" si="13"/>
        <v>0</v>
      </c>
      <c r="P41" s="28">
        <f t="shared" si="14"/>
        <v>0</v>
      </c>
      <c r="Q41" s="28">
        <f t="shared" si="15"/>
        <v>0</v>
      </c>
      <c r="R41" s="28">
        <f t="shared" si="16"/>
        <v>0</v>
      </c>
      <c r="S41" s="28">
        <f t="shared" si="17"/>
        <v>0</v>
      </c>
      <c r="T41" s="28">
        <f t="shared" si="18"/>
        <v>0</v>
      </c>
      <c r="U41" s="28">
        <f t="shared" si="19"/>
        <v>0</v>
      </c>
      <c r="V41" s="28">
        <f t="shared" si="20"/>
        <v>0</v>
      </c>
      <c r="W41" s="4">
        <f t="shared" si="21"/>
        <v>493184940.53506744</v>
      </c>
      <c r="X41" s="24">
        <f t="shared" si="22"/>
        <v>111472.91872736037</v>
      </c>
      <c r="Y41" s="27">
        <f t="shared" si="23"/>
        <v>0</v>
      </c>
      <c r="Z41" s="28">
        <f t="shared" si="24"/>
        <v>0</v>
      </c>
      <c r="AA41" s="28">
        <f t="shared" si="25"/>
        <v>0</v>
      </c>
      <c r="AB41" s="28">
        <f t="shared" si="26"/>
        <v>11815059.46493256</v>
      </c>
      <c r="AC41" s="28">
        <f t="shared" si="27"/>
        <v>413527.0812726397</v>
      </c>
      <c r="AD41" s="28">
        <f t="shared" si="28"/>
        <v>816661.2553716801</v>
      </c>
      <c r="AE41" s="28">
        <f t="shared" si="29"/>
        <v>7000000</v>
      </c>
      <c r="AF41" s="28">
        <f t="shared" si="30"/>
        <v>280000</v>
      </c>
      <c r="AG41" s="28">
        <f t="shared" si="31"/>
        <v>448842.57434919226</v>
      </c>
      <c r="AH41" s="28">
        <f t="shared" si="32"/>
        <v>0</v>
      </c>
      <c r="AI41" s="28">
        <f t="shared" si="33"/>
        <v>0</v>
      </c>
      <c r="AJ41" s="28">
        <f t="shared" si="34"/>
        <v>0</v>
      </c>
      <c r="AK41" s="28">
        <f t="shared" si="35"/>
        <v>0</v>
      </c>
      <c r="AL41" s="28">
        <f t="shared" si="36"/>
        <v>0</v>
      </c>
      <c r="AM41" s="28">
        <f t="shared" si="37"/>
        <v>0</v>
      </c>
      <c r="AN41" s="28">
        <f t="shared" si="38"/>
        <v>0</v>
      </c>
      <c r="AO41" s="28">
        <f t="shared" si="39"/>
        <v>0</v>
      </c>
      <c r="AP41" s="28">
        <f t="shared" si="40"/>
        <v>0</v>
      </c>
      <c r="AQ41" s="4">
        <f t="shared" si="41"/>
        <v>18815059.46493256</v>
      </c>
      <c r="AR41" s="24">
        <f t="shared" si="42"/>
        <v>693527.0812726397</v>
      </c>
      <c r="AS41" s="24">
        <f t="shared" si="43"/>
        <v>1265503.8297208725</v>
      </c>
    </row>
    <row r="42" spans="2:45" ht="12.75">
      <c r="B42" s="56">
        <f t="shared" si="4"/>
        <v>513</v>
      </c>
      <c r="C42" s="23">
        <f t="shared" si="44"/>
        <v>513000000</v>
      </c>
      <c r="D42" s="24">
        <f t="shared" si="45"/>
        <v>1117857.1432415466</v>
      </c>
      <c r="E42" s="24">
        <f t="shared" si="46"/>
        <v>845000</v>
      </c>
      <c r="F42" s="25">
        <f t="shared" si="5"/>
        <v>494148192.37205</v>
      </c>
      <c r="G42" s="83">
        <f t="shared" si="47"/>
        <v>0</v>
      </c>
      <c r="H42" s="6">
        <f t="shared" si="6"/>
        <v>0.04</v>
      </c>
      <c r="I42" s="26">
        <f t="shared" si="7"/>
        <v>-0.11549676420981941</v>
      </c>
      <c r="J42" s="30">
        <f t="shared" si="8"/>
        <v>0.306330048929624</v>
      </c>
      <c r="K42" s="27">
        <f t="shared" si="9"/>
        <v>490000000</v>
      </c>
      <c r="L42" s="28">
        <f t="shared" si="10"/>
        <v>0</v>
      </c>
      <c r="M42" s="28">
        <f t="shared" si="11"/>
        <v>4148192.3720499873</v>
      </c>
      <c r="N42" s="28">
        <f t="shared" si="12"/>
        <v>145186.73302174956</v>
      </c>
      <c r="O42" s="28">
        <f t="shared" si="13"/>
        <v>0</v>
      </c>
      <c r="P42" s="28">
        <f t="shared" si="14"/>
        <v>0</v>
      </c>
      <c r="Q42" s="28">
        <f t="shared" si="15"/>
        <v>0</v>
      </c>
      <c r="R42" s="28">
        <f t="shared" si="16"/>
        <v>0</v>
      </c>
      <c r="S42" s="28">
        <f t="shared" si="17"/>
        <v>0</v>
      </c>
      <c r="T42" s="28">
        <f t="shared" si="18"/>
        <v>0</v>
      </c>
      <c r="U42" s="28">
        <f t="shared" si="19"/>
        <v>0</v>
      </c>
      <c r="V42" s="28">
        <f t="shared" si="20"/>
        <v>0</v>
      </c>
      <c r="W42" s="4">
        <f t="shared" si="21"/>
        <v>494148192.37205</v>
      </c>
      <c r="X42" s="24">
        <f t="shared" si="22"/>
        <v>145186.73302174956</v>
      </c>
      <c r="Y42" s="27">
        <f t="shared" si="23"/>
        <v>0</v>
      </c>
      <c r="Z42" s="28">
        <f t="shared" si="24"/>
        <v>0</v>
      </c>
      <c r="AA42" s="28">
        <f t="shared" si="25"/>
        <v>0</v>
      </c>
      <c r="AB42" s="28">
        <f t="shared" si="26"/>
        <v>10851807.627950013</v>
      </c>
      <c r="AC42" s="28">
        <f t="shared" si="27"/>
        <v>379813.26697825047</v>
      </c>
      <c r="AD42" s="28">
        <f t="shared" si="28"/>
        <v>750080.9341499337</v>
      </c>
      <c r="AE42" s="28">
        <f t="shared" si="29"/>
        <v>8000000</v>
      </c>
      <c r="AF42" s="28">
        <f t="shared" si="30"/>
        <v>320000</v>
      </c>
      <c r="AG42" s="28">
        <f t="shared" si="31"/>
        <v>512962.9421133626</v>
      </c>
      <c r="AH42" s="28">
        <f t="shared" si="32"/>
        <v>0</v>
      </c>
      <c r="AI42" s="28">
        <f t="shared" si="33"/>
        <v>0</v>
      </c>
      <c r="AJ42" s="28">
        <f t="shared" si="34"/>
        <v>0</v>
      </c>
      <c r="AK42" s="28">
        <f t="shared" si="35"/>
        <v>0</v>
      </c>
      <c r="AL42" s="28">
        <f t="shared" si="36"/>
        <v>0</v>
      </c>
      <c r="AM42" s="28">
        <f t="shared" si="37"/>
        <v>0</v>
      </c>
      <c r="AN42" s="28">
        <f t="shared" si="38"/>
        <v>0</v>
      </c>
      <c r="AO42" s="28">
        <f t="shared" si="39"/>
        <v>0</v>
      </c>
      <c r="AP42" s="28">
        <f t="shared" si="40"/>
        <v>0</v>
      </c>
      <c r="AQ42" s="4">
        <f t="shared" si="41"/>
        <v>18851807.627950013</v>
      </c>
      <c r="AR42" s="24">
        <f t="shared" si="42"/>
        <v>699813.2669782505</v>
      </c>
      <c r="AS42" s="24">
        <f t="shared" si="43"/>
        <v>1263043.8762632962</v>
      </c>
    </row>
    <row r="43" spans="2:45" ht="12.75">
      <c r="B43" s="56">
        <f t="shared" si="4"/>
        <v>514</v>
      </c>
      <c r="C43" s="23">
        <f t="shared" si="44"/>
        <v>514000000</v>
      </c>
      <c r="D43" s="24">
        <f t="shared" si="45"/>
        <v>1081683.3754895814</v>
      </c>
      <c r="E43" s="24">
        <f t="shared" si="46"/>
        <v>885000.0000000001</v>
      </c>
      <c r="F43" s="25">
        <f t="shared" si="5"/>
        <v>495111444.20903254</v>
      </c>
      <c r="G43" s="83">
        <f t="shared" si="47"/>
        <v>0</v>
      </c>
      <c r="H43" s="6">
        <f t="shared" si="6"/>
        <v>0.04</v>
      </c>
      <c r="I43" s="26">
        <f t="shared" si="7"/>
        <v>-0.11549676420981941</v>
      </c>
      <c r="J43" s="30">
        <f t="shared" si="8"/>
        <v>0.306330048929624</v>
      </c>
      <c r="K43" s="27">
        <f t="shared" si="9"/>
        <v>490000000</v>
      </c>
      <c r="L43" s="28">
        <f t="shared" si="10"/>
        <v>0</v>
      </c>
      <c r="M43" s="28">
        <f t="shared" si="11"/>
        <v>5111444.209032536</v>
      </c>
      <c r="N43" s="28">
        <f t="shared" si="12"/>
        <v>178900.54731613875</v>
      </c>
      <c r="O43" s="28">
        <f t="shared" si="13"/>
        <v>0</v>
      </c>
      <c r="P43" s="28">
        <f t="shared" si="14"/>
        <v>0</v>
      </c>
      <c r="Q43" s="28">
        <f t="shared" si="15"/>
        <v>0</v>
      </c>
      <c r="R43" s="28">
        <f t="shared" si="16"/>
        <v>0</v>
      </c>
      <c r="S43" s="28">
        <f t="shared" si="17"/>
        <v>0</v>
      </c>
      <c r="T43" s="28">
        <f t="shared" si="18"/>
        <v>0</v>
      </c>
      <c r="U43" s="28">
        <f t="shared" si="19"/>
        <v>0</v>
      </c>
      <c r="V43" s="28">
        <f t="shared" si="20"/>
        <v>0</v>
      </c>
      <c r="W43" s="4">
        <f t="shared" si="21"/>
        <v>495111444.20903254</v>
      </c>
      <c r="X43" s="24">
        <f t="shared" si="22"/>
        <v>178900.54731613875</v>
      </c>
      <c r="Y43" s="27">
        <f t="shared" si="23"/>
        <v>0</v>
      </c>
      <c r="Z43" s="28">
        <f t="shared" si="24"/>
        <v>0</v>
      </c>
      <c r="AA43" s="28">
        <f t="shared" si="25"/>
        <v>0</v>
      </c>
      <c r="AB43" s="28">
        <f t="shared" si="26"/>
        <v>9888555.790967464</v>
      </c>
      <c r="AC43" s="28">
        <f t="shared" si="27"/>
        <v>346099.4526838613</v>
      </c>
      <c r="AD43" s="28">
        <f t="shared" si="28"/>
        <v>683500.6129281874</v>
      </c>
      <c r="AE43" s="28">
        <f t="shared" si="29"/>
        <v>9000000</v>
      </c>
      <c r="AF43" s="28">
        <f t="shared" si="30"/>
        <v>360000</v>
      </c>
      <c r="AG43" s="28">
        <f t="shared" si="31"/>
        <v>577083.3098775329</v>
      </c>
      <c r="AH43" s="28">
        <f t="shared" si="32"/>
        <v>0</v>
      </c>
      <c r="AI43" s="28">
        <f t="shared" si="33"/>
        <v>0</v>
      </c>
      <c r="AJ43" s="28">
        <f t="shared" si="34"/>
        <v>0</v>
      </c>
      <c r="AK43" s="28">
        <f t="shared" si="35"/>
        <v>0</v>
      </c>
      <c r="AL43" s="28">
        <f t="shared" si="36"/>
        <v>0</v>
      </c>
      <c r="AM43" s="28">
        <f t="shared" si="37"/>
        <v>0</v>
      </c>
      <c r="AN43" s="28">
        <f t="shared" si="38"/>
        <v>0</v>
      </c>
      <c r="AO43" s="28">
        <f t="shared" si="39"/>
        <v>0</v>
      </c>
      <c r="AP43" s="28">
        <f t="shared" si="40"/>
        <v>0</v>
      </c>
      <c r="AQ43" s="4">
        <f t="shared" si="41"/>
        <v>18888555.790967464</v>
      </c>
      <c r="AR43" s="24">
        <f t="shared" si="42"/>
        <v>706099.4526838614</v>
      </c>
      <c r="AS43" s="24">
        <f t="shared" si="43"/>
        <v>1260583.9228057202</v>
      </c>
    </row>
    <row r="44" spans="2:45" ht="12.75">
      <c r="B44" s="56">
        <f t="shared" si="4"/>
        <v>515</v>
      </c>
      <c r="C44" s="23">
        <f t="shared" si="44"/>
        <v>515000000</v>
      </c>
      <c r="D44" s="24">
        <f t="shared" si="45"/>
        <v>1045509.6077376163</v>
      </c>
      <c r="E44" s="24">
        <f t="shared" si="46"/>
        <v>925000.0000000001</v>
      </c>
      <c r="F44" s="25">
        <f t="shared" si="5"/>
        <v>496074696.0460151</v>
      </c>
      <c r="G44" s="83">
        <f t="shared" si="47"/>
        <v>0</v>
      </c>
      <c r="H44" s="6">
        <f t="shared" si="6"/>
        <v>0.04</v>
      </c>
      <c r="I44" s="26">
        <f t="shared" si="7"/>
        <v>-0.11549676420981941</v>
      </c>
      <c r="J44" s="30">
        <f t="shared" si="8"/>
        <v>0.306330048929624</v>
      </c>
      <c r="K44" s="27">
        <f t="shared" si="9"/>
        <v>490000000</v>
      </c>
      <c r="L44" s="28">
        <f t="shared" si="10"/>
        <v>0</v>
      </c>
      <c r="M44" s="28">
        <f t="shared" si="11"/>
        <v>6074696.046015084</v>
      </c>
      <c r="N44" s="28">
        <f t="shared" si="12"/>
        <v>212614.36161052797</v>
      </c>
      <c r="O44" s="28">
        <f t="shared" si="13"/>
        <v>0</v>
      </c>
      <c r="P44" s="28">
        <f t="shared" si="14"/>
        <v>0</v>
      </c>
      <c r="Q44" s="28">
        <f t="shared" si="15"/>
        <v>0</v>
      </c>
      <c r="R44" s="28">
        <f t="shared" si="16"/>
        <v>0</v>
      </c>
      <c r="S44" s="28">
        <f t="shared" si="17"/>
        <v>0</v>
      </c>
      <c r="T44" s="28">
        <f t="shared" si="18"/>
        <v>0</v>
      </c>
      <c r="U44" s="28">
        <f t="shared" si="19"/>
        <v>0</v>
      </c>
      <c r="V44" s="28">
        <f t="shared" si="20"/>
        <v>0</v>
      </c>
      <c r="W44" s="4">
        <f t="shared" si="21"/>
        <v>496074696.0460151</v>
      </c>
      <c r="X44" s="24">
        <f t="shared" si="22"/>
        <v>212614.36161052797</v>
      </c>
      <c r="Y44" s="27">
        <f t="shared" si="23"/>
        <v>0</v>
      </c>
      <c r="Z44" s="28">
        <f t="shared" si="24"/>
        <v>0</v>
      </c>
      <c r="AA44" s="28">
        <f t="shared" si="25"/>
        <v>0</v>
      </c>
      <c r="AB44" s="28">
        <f t="shared" si="26"/>
        <v>8925303.953984916</v>
      </c>
      <c r="AC44" s="28">
        <f t="shared" si="27"/>
        <v>312385.6383894721</v>
      </c>
      <c r="AD44" s="28">
        <f t="shared" si="28"/>
        <v>616920.291706441</v>
      </c>
      <c r="AE44" s="28">
        <f t="shared" si="29"/>
        <v>10000000</v>
      </c>
      <c r="AF44" s="28">
        <f t="shared" si="30"/>
        <v>400000</v>
      </c>
      <c r="AG44" s="28">
        <f t="shared" si="31"/>
        <v>641203.6776417032</v>
      </c>
      <c r="AH44" s="28">
        <f t="shared" si="32"/>
        <v>0</v>
      </c>
      <c r="AI44" s="28">
        <f t="shared" si="33"/>
        <v>0</v>
      </c>
      <c r="AJ44" s="28">
        <f t="shared" si="34"/>
        <v>0</v>
      </c>
      <c r="AK44" s="28">
        <f t="shared" si="35"/>
        <v>0</v>
      </c>
      <c r="AL44" s="28">
        <f t="shared" si="36"/>
        <v>0</v>
      </c>
      <c r="AM44" s="28">
        <f t="shared" si="37"/>
        <v>0</v>
      </c>
      <c r="AN44" s="28">
        <f t="shared" si="38"/>
        <v>0</v>
      </c>
      <c r="AO44" s="28">
        <f t="shared" si="39"/>
        <v>0</v>
      </c>
      <c r="AP44" s="28">
        <f t="shared" si="40"/>
        <v>0</v>
      </c>
      <c r="AQ44" s="4">
        <f t="shared" si="41"/>
        <v>18925303.953984916</v>
      </c>
      <c r="AR44" s="24">
        <f t="shared" si="42"/>
        <v>712385.6383894722</v>
      </c>
      <c r="AS44" s="24">
        <f t="shared" si="43"/>
        <v>1258123.9693481443</v>
      </c>
    </row>
    <row r="45" spans="2:45" ht="12.75">
      <c r="B45" s="56">
        <f t="shared" si="4"/>
        <v>516</v>
      </c>
      <c r="C45" s="23">
        <f t="shared" si="44"/>
        <v>516000000</v>
      </c>
      <c r="D45" s="24">
        <f t="shared" si="45"/>
        <v>1009335.8399856508</v>
      </c>
      <c r="E45" s="24">
        <f t="shared" si="46"/>
        <v>965000.0000000001</v>
      </c>
      <c r="F45" s="25">
        <f t="shared" si="5"/>
        <v>497037947.88299763</v>
      </c>
      <c r="G45" s="83">
        <f t="shared" si="47"/>
        <v>0</v>
      </c>
      <c r="H45" s="6">
        <f t="shared" si="6"/>
        <v>0.04</v>
      </c>
      <c r="I45" s="26">
        <f t="shared" si="7"/>
        <v>-0.11549676420981941</v>
      </c>
      <c r="J45" s="30">
        <f t="shared" si="8"/>
        <v>0.306330048929624</v>
      </c>
      <c r="K45" s="27">
        <f t="shared" si="9"/>
        <v>490000000</v>
      </c>
      <c r="L45" s="28">
        <f t="shared" si="10"/>
        <v>0</v>
      </c>
      <c r="M45" s="28">
        <f t="shared" si="11"/>
        <v>7037947.882997632</v>
      </c>
      <c r="N45" s="28">
        <f t="shared" si="12"/>
        <v>246328.17590491715</v>
      </c>
      <c r="O45" s="28">
        <f t="shared" si="13"/>
        <v>0</v>
      </c>
      <c r="P45" s="28">
        <f t="shared" si="14"/>
        <v>0</v>
      </c>
      <c r="Q45" s="28">
        <f t="shared" si="15"/>
        <v>0</v>
      </c>
      <c r="R45" s="28">
        <f t="shared" si="16"/>
        <v>0</v>
      </c>
      <c r="S45" s="28">
        <f t="shared" si="17"/>
        <v>0</v>
      </c>
      <c r="T45" s="28">
        <f t="shared" si="18"/>
        <v>0</v>
      </c>
      <c r="U45" s="28">
        <f t="shared" si="19"/>
        <v>0</v>
      </c>
      <c r="V45" s="28">
        <f t="shared" si="20"/>
        <v>0</v>
      </c>
      <c r="W45" s="4">
        <f t="shared" si="21"/>
        <v>497037947.88299763</v>
      </c>
      <c r="X45" s="24">
        <f t="shared" si="22"/>
        <v>246328.17590491715</v>
      </c>
      <c r="Y45" s="27">
        <f t="shared" si="23"/>
        <v>0</v>
      </c>
      <c r="Z45" s="28">
        <f t="shared" si="24"/>
        <v>0</v>
      </c>
      <c r="AA45" s="28">
        <f t="shared" si="25"/>
        <v>0</v>
      </c>
      <c r="AB45" s="28">
        <f t="shared" si="26"/>
        <v>7962052.117002368</v>
      </c>
      <c r="AC45" s="28">
        <f t="shared" si="27"/>
        <v>278671.8240950829</v>
      </c>
      <c r="AD45" s="28">
        <f t="shared" si="28"/>
        <v>550339.9704846946</v>
      </c>
      <c r="AE45" s="28">
        <f t="shared" si="29"/>
        <v>11000000</v>
      </c>
      <c r="AF45" s="28">
        <f t="shared" si="30"/>
        <v>440000</v>
      </c>
      <c r="AG45" s="28">
        <f t="shared" si="31"/>
        <v>705324.0454058736</v>
      </c>
      <c r="AH45" s="28">
        <f t="shared" si="32"/>
        <v>0</v>
      </c>
      <c r="AI45" s="28">
        <f t="shared" si="33"/>
        <v>0</v>
      </c>
      <c r="AJ45" s="28">
        <f t="shared" si="34"/>
        <v>0</v>
      </c>
      <c r="AK45" s="28">
        <f t="shared" si="35"/>
        <v>0</v>
      </c>
      <c r="AL45" s="28">
        <f t="shared" si="36"/>
        <v>0</v>
      </c>
      <c r="AM45" s="28">
        <f t="shared" si="37"/>
        <v>0</v>
      </c>
      <c r="AN45" s="28">
        <f t="shared" si="38"/>
        <v>0</v>
      </c>
      <c r="AO45" s="28">
        <f t="shared" si="39"/>
        <v>0</v>
      </c>
      <c r="AP45" s="28">
        <f t="shared" si="40"/>
        <v>0</v>
      </c>
      <c r="AQ45" s="4">
        <f t="shared" si="41"/>
        <v>18962052.117002368</v>
      </c>
      <c r="AR45" s="24">
        <f t="shared" si="42"/>
        <v>718671.8240950829</v>
      </c>
      <c r="AS45" s="24">
        <f t="shared" si="43"/>
        <v>1255664.015890568</v>
      </c>
    </row>
    <row r="46" spans="2:45" ht="12.75">
      <c r="B46" s="56">
        <f t="shared" si="4"/>
        <v>517</v>
      </c>
      <c r="C46" s="23">
        <f t="shared" si="44"/>
        <v>517000000</v>
      </c>
      <c r="D46" s="24">
        <f t="shared" si="45"/>
        <v>973162.0722336858</v>
      </c>
      <c r="E46" s="24">
        <f t="shared" si="46"/>
        <v>1005000</v>
      </c>
      <c r="F46" s="25">
        <f t="shared" si="5"/>
        <v>498001199.7199802</v>
      </c>
      <c r="G46" s="83">
        <f t="shared" si="47"/>
        <v>0</v>
      </c>
      <c r="H46" s="6">
        <f t="shared" si="6"/>
        <v>0.04</v>
      </c>
      <c r="I46" s="26">
        <f t="shared" si="7"/>
        <v>-0.11549676420981941</v>
      </c>
      <c r="J46" s="30">
        <f t="shared" si="8"/>
        <v>0.306330048929624</v>
      </c>
      <c r="K46" s="27">
        <f t="shared" si="9"/>
        <v>490000000</v>
      </c>
      <c r="L46" s="28">
        <f t="shared" si="10"/>
        <v>0</v>
      </c>
      <c r="M46" s="28">
        <f t="shared" si="11"/>
        <v>8001199.71998018</v>
      </c>
      <c r="N46" s="28">
        <f t="shared" si="12"/>
        <v>280041.99019930634</v>
      </c>
      <c r="O46" s="28">
        <f t="shared" si="13"/>
        <v>0</v>
      </c>
      <c r="P46" s="28">
        <f t="shared" si="14"/>
        <v>0</v>
      </c>
      <c r="Q46" s="28">
        <f t="shared" si="15"/>
        <v>0</v>
      </c>
      <c r="R46" s="28">
        <f t="shared" si="16"/>
        <v>0</v>
      </c>
      <c r="S46" s="28">
        <f t="shared" si="17"/>
        <v>0</v>
      </c>
      <c r="T46" s="28">
        <f t="shared" si="18"/>
        <v>0</v>
      </c>
      <c r="U46" s="28">
        <f t="shared" si="19"/>
        <v>0</v>
      </c>
      <c r="V46" s="28">
        <f t="shared" si="20"/>
        <v>0</v>
      </c>
      <c r="W46" s="4">
        <f t="shared" si="21"/>
        <v>498001199.7199802</v>
      </c>
      <c r="X46" s="24">
        <f t="shared" si="22"/>
        <v>280041.99019930634</v>
      </c>
      <c r="Y46" s="27">
        <f t="shared" si="23"/>
        <v>0</v>
      </c>
      <c r="Z46" s="28">
        <f t="shared" si="24"/>
        <v>0</v>
      </c>
      <c r="AA46" s="28">
        <f t="shared" si="25"/>
        <v>0</v>
      </c>
      <c r="AB46" s="28">
        <f t="shared" si="26"/>
        <v>6998800.28001982</v>
      </c>
      <c r="AC46" s="28">
        <f t="shared" si="27"/>
        <v>244958.00980069372</v>
      </c>
      <c r="AD46" s="28">
        <f t="shared" si="28"/>
        <v>483759.6492629482</v>
      </c>
      <c r="AE46" s="28">
        <f t="shared" si="29"/>
        <v>12000000</v>
      </c>
      <c r="AF46" s="28">
        <f t="shared" si="30"/>
        <v>480000</v>
      </c>
      <c r="AG46" s="28">
        <f t="shared" si="31"/>
        <v>769444.4131700438</v>
      </c>
      <c r="AH46" s="28">
        <f t="shared" si="32"/>
        <v>0</v>
      </c>
      <c r="AI46" s="28">
        <f t="shared" si="33"/>
        <v>0</v>
      </c>
      <c r="AJ46" s="28">
        <f t="shared" si="34"/>
        <v>0</v>
      </c>
      <c r="AK46" s="28">
        <f t="shared" si="35"/>
        <v>0</v>
      </c>
      <c r="AL46" s="28">
        <f t="shared" si="36"/>
        <v>0</v>
      </c>
      <c r="AM46" s="28">
        <f t="shared" si="37"/>
        <v>0</v>
      </c>
      <c r="AN46" s="28">
        <f t="shared" si="38"/>
        <v>0</v>
      </c>
      <c r="AO46" s="28">
        <f t="shared" si="39"/>
        <v>0</v>
      </c>
      <c r="AP46" s="28">
        <f t="shared" si="40"/>
        <v>0</v>
      </c>
      <c r="AQ46" s="4">
        <f t="shared" si="41"/>
        <v>18998800.28001982</v>
      </c>
      <c r="AR46" s="24">
        <f t="shared" si="42"/>
        <v>724958.0098006937</v>
      </c>
      <c r="AS46" s="24">
        <f t="shared" si="43"/>
        <v>1253204.062432992</v>
      </c>
    </row>
    <row r="47" spans="2:45" ht="12.75">
      <c r="B47" s="56">
        <f t="shared" si="4"/>
        <v>518</v>
      </c>
      <c r="C47" s="23">
        <f t="shared" si="44"/>
        <v>518000000</v>
      </c>
      <c r="D47" s="24">
        <f t="shared" si="45"/>
        <v>936988.3044817206</v>
      </c>
      <c r="E47" s="24">
        <f t="shared" si="46"/>
        <v>1045000</v>
      </c>
      <c r="F47" s="25">
        <f t="shared" si="5"/>
        <v>498964451.5569627</v>
      </c>
      <c r="G47" s="83">
        <f t="shared" si="47"/>
        <v>0</v>
      </c>
      <c r="H47" s="6">
        <f t="shared" si="6"/>
        <v>0.04</v>
      </c>
      <c r="I47" s="26">
        <f t="shared" si="7"/>
        <v>-0.11549676420981941</v>
      </c>
      <c r="J47" s="30">
        <f t="shared" si="8"/>
        <v>0.306330048929624</v>
      </c>
      <c r="K47" s="27">
        <f t="shared" si="9"/>
        <v>490000000</v>
      </c>
      <c r="L47" s="28">
        <f t="shared" si="10"/>
        <v>0</v>
      </c>
      <c r="M47" s="28">
        <f t="shared" si="11"/>
        <v>8964451.556962729</v>
      </c>
      <c r="N47" s="28">
        <f t="shared" si="12"/>
        <v>313755.80449369556</v>
      </c>
      <c r="O47" s="28">
        <f t="shared" si="13"/>
        <v>0</v>
      </c>
      <c r="P47" s="28">
        <f t="shared" si="14"/>
        <v>0</v>
      </c>
      <c r="Q47" s="28">
        <f t="shared" si="15"/>
        <v>0</v>
      </c>
      <c r="R47" s="28">
        <f t="shared" si="16"/>
        <v>0</v>
      </c>
      <c r="S47" s="28">
        <f t="shared" si="17"/>
        <v>0</v>
      </c>
      <c r="T47" s="28">
        <f t="shared" si="18"/>
        <v>0</v>
      </c>
      <c r="U47" s="28">
        <f t="shared" si="19"/>
        <v>0</v>
      </c>
      <c r="V47" s="28">
        <f t="shared" si="20"/>
        <v>0</v>
      </c>
      <c r="W47" s="4">
        <f t="shared" si="21"/>
        <v>498964451.5569627</v>
      </c>
      <c r="X47" s="24">
        <f t="shared" si="22"/>
        <v>313755.80449369556</v>
      </c>
      <c r="Y47" s="27">
        <f t="shared" si="23"/>
        <v>0</v>
      </c>
      <c r="Z47" s="28">
        <f t="shared" si="24"/>
        <v>0</v>
      </c>
      <c r="AA47" s="28">
        <f t="shared" si="25"/>
        <v>0</v>
      </c>
      <c r="AB47" s="28">
        <f t="shared" si="26"/>
        <v>6035548.4430372715</v>
      </c>
      <c r="AC47" s="28">
        <f t="shared" si="27"/>
        <v>211244.19550630453</v>
      </c>
      <c r="AD47" s="28">
        <f t="shared" si="28"/>
        <v>417179.3280412018</v>
      </c>
      <c r="AE47" s="28">
        <f t="shared" si="29"/>
        <v>13000000</v>
      </c>
      <c r="AF47" s="28">
        <f t="shared" si="30"/>
        <v>520000</v>
      </c>
      <c r="AG47" s="28">
        <f t="shared" si="31"/>
        <v>833564.7809342141</v>
      </c>
      <c r="AH47" s="28">
        <f t="shared" si="32"/>
        <v>0</v>
      </c>
      <c r="AI47" s="28">
        <f t="shared" si="33"/>
        <v>0</v>
      </c>
      <c r="AJ47" s="28">
        <f t="shared" si="34"/>
        <v>0</v>
      </c>
      <c r="AK47" s="28">
        <f t="shared" si="35"/>
        <v>0</v>
      </c>
      <c r="AL47" s="28">
        <f t="shared" si="36"/>
        <v>0</v>
      </c>
      <c r="AM47" s="28">
        <f t="shared" si="37"/>
        <v>0</v>
      </c>
      <c r="AN47" s="28">
        <f t="shared" si="38"/>
        <v>0</v>
      </c>
      <c r="AO47" s="28">
        <f t="shared" si="39"/>
        <v>0</v>
      </c>
      <c r="AP47" s="28">
        <f t="shared" si="40"/>
        <v>0</v>
      </c>
      <c r="AQ47" s="4">
        <f t="shared" si="41"/>
        <v>19035548.44303727</v>
      </c>
      <c r="AR47" s="24">
        <f t="shared" si="42"/>
        <v>731244.1955063045</v>
      </c>
      <c r="AS47" s="24">
        <f t="shared" si="43"/>
        <v>1250744.108975416</v>
      </c>
    </row>
    <row r="48" spans="2:45" ht="12.75">
      <c r="B48" s="56">
        <f t="shared" si="4"/>
        <v>519</v>
      </c>
      <c r="C48" s="23">
        <f t="shared" si="44"/>
        <v>519000000</v>
      </c>
      <c r="D48" s="24">
        <f t="shared" si="45"/>
        <v>900814.5367297551</v>
      </c>
      <c r="E48" s="24">
        <f t="shared" si="46"/>
        <v>1085000</v>
      </c>
      <c r="F48" s="25">
        <f t="shared" si="5"/>
        <v>499927703.3939453</v>
      </c>
      <c r="G48" s="83">
        <f t="shared" si="47"/>
        <v>0</v>
      </c>
      <c r="H48" s="6">
        <f t="shared" si="6"/>
        <v>0.04</v>
      </c>
      <c r="I48" s="26">
        <f t="shared" si="7"/>
        <v>-0.11549676420981941</v>
      </c>
      <c r="J48" s="30">
        <f t="shared" si="8"/>
        <v>0.306330048929624</v>
      </c>
      <c r="K48" s="27">
        <f t="shared" si="9"/>
        <v>490000000</v>
      </c>
      <c r="L48" s="28">
        <f t="shared" si="10"/>
        <v>0</v>
      </c>
      <c r="M48" s="28">
        <f t="shared" si="11"/>
        <v>9927703.393945277</v>
      </c>
      <c r="N48" s="28">
        <f t="shared" si="12"/>
        <v>347469.6187880847</v>
      </c>
      <c r="O48" s="28">
        <f t="shared" si="13"/>
        <v>0</v>
      </c>
      <c r="P48" s="28">
        <f t="shared" si="14"/>
        <v>0</v>
      </c>
      <c r="Q48" s="28">
        <f t="shared" si="15"/>
        <v>0</v>
      </c>
      <c r="R48" s="28">
        <f t="shared" si="16"/>
        <v>0</v>
      </c>
      <c r="S48" s="28">
        <f t="shared" si="17"/>
        <v>0</v>
      </c>
      <c r="T48" s="28">
        <f t="shared" si="18"/>
        <v>0</v>
      </c>
      <c r="U48" s="28">
        <f t="shared" si="19"/>
        <v>0</v>
      </c>
      <c r="V48" s="28">
        <f t="shared" si="20"/>
        <v>0</v>
      </c>
      <c r="W48" s="4">
        <f t="shared" si="21"/>
        <v>499927703.3939453</v>
      </c>
      <c r="X48" s="24">
        <f t="shared" si="22"/>
        <v>347469.6187880847</v>
      </c>
      <c r="Y48" s="27">
        <f t="shared" si="23"/>
        <v>0</v>
      </c>
      <c r="Z48" s="28">
        <f t="shared" si="24"/>
        <v>0</v>
      </c>
      <c r="AA48" s="28">
        <f t="shared" si="25"/>
        <v>0</v>
      </c>
      <c r="AB48" s="28">
        <f t="shared" si="26"/>
        <v>5072296.606054723</v>
      </c>
      <c r="AC48" s="28">
        <f t="shared" si="27"/>
        <v>177530.38121191534</v>
      </c>
      <c r="AD48" s="28">
        <f t="shared" si="28"/>
        <v>350599.0068194554</v>
      </c>
      <c r="AE48" s="28">
        <f t="shared" si="29"/>
        <v>14000000</v>
      </c>
      <c r="AF48" s="28">
        <f t="shared" si="30"/>
        <v>560000</v>
      </c>
      <c r="AG48" s="28">
        <f t="shared" si="31"/>
        <v>897685.1486983845</v>
      </c>
      <c r="AH48" s="28">
        <f t="shared" si="32"/>
        <v>0</v>
      </c>
      <c r="AI48" s="28">
        <f t="shared" si="33"/>
        <v>0</v>
      </c>
      <c r="AJ48" s="28">
        <f t="shared" si="34"/>
        <v>0</v>
      </c>
      <c r="AK48" s="28">
        <f t="shared" si="35"/>
        <v>0</v>
      </c>
      <c r="AL48" s="28">
        <f t="shared" si="36"/>
        <v>0</v>
      </c>
      <c r="AM48" s="28">
        <f t="shared" si="37"/>
        <v>0</v>
      </c>
      <c r="AN48" s="28">
        <f t="shared" si="38"/>
        <v>0</v>
      </c>
      <c r="AO48" s="28">
        <f t="shared" si="39"/>
        <v>0</v>
      </c>
      <c r="AP48" s="28">
        <f t="shared" si="40"/>
        <v>0</v>
      </c>
      <c r="AQ48" s="4">
        <f t="shared" si="41"/>
        <v>19072296.606054723</v>
      </c>
      <c r="AR48" s="24">
        <f t="shared" si="42"/>
        <v>737530.3812119153</v>
      </c>
      <c r="AS48" s="24">
        <f t="shared" si="43"/>
        <v>1248284.1555178398</v>
      </c>
    </row>
    <row r="49" spans="2:45" ht="12.75">
      <c r="B49" s="56">
        <f t="shared" si="4"/>
        <v>520</v>
      </c>
      <c r="C49" s="23">
        <f t="shared" si="44"/>
        <v>520000000</v>
      </c>
      <c r="D49" s="24">
        <f t="shared" si="45"/>
        <v>864640.7689777899</v>
      </c>
      <c r="E49" s="24">
        <f t="shared" si="46"/>
        <v>1125000</v>
      </c>
      <c r="F49" s="25">
        <f t="shared" si="5"/>
        <v>500890955.2309278</v>
      </c>
      <c r="G49" s="83">
        <f t="shared" si="47"/>
        <v>0</v>
      </c>
      <c r="H49" s="6">
        <f t="shared" si="6"/>
        <v>0.04</v>
      </c>
      <c r="I49" s="26">
        <f t="shared" si="7"/>
        <v>-0.11549676420981941</v>
      </c>
      <c r="J49" s="30">
        <f t="shared" si="8"/>
        <v>0.306330048929624</v>
      </c>
      <c r="K49" s="27">
        <f t="shared" si="9"/>
        <v>490000000</v>
      </c>
      <c r="L49" s="28">
        <f t="shared" si="10"/>
        <v>0</v>
      </c>
      <c r="M49" s="28">
        <f t="shared" si="11"/>
        <v>10890955.230927825</v>
      </c>
      <c r="N49" s="28">
        <f t="shared" si="12"/>
        <v>381183.43308247393</v>
      </c>
      <c r="O49" s="28">
        <f t="shared" si="13"/>
        <v>0</v>
      </c>
      <c r="P49" s="28">
        <f t="shared" si="14"/>
        <v>0</v>
      </c>
      <c r="Q49" s="28">
        <f t="shared" si="15"/>
        <v>0</v>
      </c>
      <c r="R49" s="28">
        <f t="shared" si="16"/>
        <v>0</v>
      </c>
      <c r="S49" s="28">
        <f t="shared" si="17"/>
        <v>0</v>
      </c>
      <c r="T49" s="28">
        <f t="shared" si="18"/>
        <v>0</v>
      </c>
      <c r="U49" s="28">
        <f t="shared" si="19"/>
        <v>0</v>
      </c>
      <c r="V49" s="28">
        <f t="shared" si="20"/>
        <v>0</v>
      </c>
      <c r="W49" s="4">
        <f t="shared" si="21"/>
        <v>500890955.2309278</v>
      </c>
      <c r="X49" s="24">
        <f t="shared" si="22"/>
        <v>381183.43308247393</v>
      </c>
      <c r="Y49" s="27">
        <f t="shared" si="23"/>
        <v>0</v>
      </c>
      <c r="Z49" s="28">
        <f t="shared" si="24"/>
        <v>0</v>
      </c>
      <c r="AA49" s="28">
        <f t="shared" si="25"/>
        <v>0</v>
      </c>
      <c r="AB49" s="28">
        <f t="shared" si="26"/>
        <v>4109044.769072175</v>
      </c>
      <c r="AC49" s="28">
        <f t="shared" si="27"/>
        <v>143816.56691752613</v>
      </c>
      <c r="AD49" s="28">
        <f t="shared" si="28"/>
        <v>284018.6855977091</v>
      </c>
      <c r="AE49" s="28">
        <f t="shared" si="29"/>
        <v>15000000</v>
      </c>
      <c r="AF49" s="28">
        <f t="shared" si="30"/>
        <v>600000</v>
      </c>
      <c r="AG49" s="28">
        <f t="shared" si="31"/>
        <v>961805.5164625548</v>
      </c>
      <c r="AH49" s="28">
        <f t="shared" si="32"/>
        <v>0</v>
      </c>
      <c r="AI49" s="28">
        <f t="shared" si="33"/>
        <v>0</v>
      </c>
      <c r="AJ49" s="28">
        <f t="shared" si="34"/>
        <v>0</v>
      </c>
      <c r="AK49" s="28">
        <f t="shared" si="35"/>
        <v>0</v>
      </c>
      <c r="AL49" s="28">
        <f t="shared" si="36"/>
        <v>0</v>
      </c>
      <c r="AM49" s="28">
        <f t="shared" si="37"/>
        <v>0</v>
      </c>
      <c r="AN49" s="28">
        <f t="shared" si="38"/>
        <v>0</v>
      </c>
      <c r="AO49" s="28">
        <f t="shared" si="39"/>
        <v>0</v>
      </c>
      <c r="AP49" s="28">
        <f t="shared" si="40"/>
        <v>0</v>
      </c>
      <c r="AQ49" s="4">
        <f t="shared" si="41"/>
        <v>19109044.769072175</v>
      </c>
      <c r="AR49" s="24">
        <f t="shared" si="42"/>
        <v>743816.5669175261</v>
      </c>
      <c r="AS49" s="24">
        <f t="shared" si="43"/>
        <v>1245824.2020602638</v>
      </c>
    </row>
    <row r="50" spans="2:45" ht="12.75">
      <c r="B50" s="56">
        <f t="shared" si="4"/>
        <v>521</v>
      </c>
      <c r="C50" s="23">
        <f t="shared" si="44"/>
        <v>521000000</v>
      </c>
      <c r="D50" s="24">
        <f t="shared" si="45"/>
        <v>1120740.6924806032</v>
      </c>
      <c r="E50" s="24">
        <f t="shared" si="46"/>
        <v>1170000</v>
      </c>
      <c r="F50" s="25">
        <f t="shared" si="5"/>
        <v>498999110.6286806</v>
      </c>
      <c r="G50" s="83">
        <f t="shared" si="47"/>
        <v>0</v>
      </c>
      <c r="H50" s="6">
        <f t="shared" si="6"/>
        <v>0.045</v>
      </c>
      <c r="I50" s="26">
        <f t="shared" si="7"/>
        <v>-0.12993385973604682</v>
      </c>
      <c r="J50" s="30">
        <f t="shared" si="8"/>
        <v>0.301330048929624</v>
      </c>
      <c r="K50" s="27">
        <f t="shared" si="9"/>
        <v>490000000</v>
      </c>
      <c r="L50" s="28">
        <f t="shared" si="10"/>
        <v>0</v>
      </c>
      <c r="M50" s="28">
        <f t="shared" si="11"/>
        <v>8999110.628680587</v>
      </c>
      <c r="N50" s="28">
        <f t="shared" si="12"/>
        <v>314968.87200382055</v>
      </c>
      <c r="O50" s="28">
        <f t="shared" si="13"/>
        <v>0</v>
      </c>
      <c r="P50" s="28">
        <f t="shared" si="14"/>
        <v>0</v>
      </c>
      <c r="Q50" s="28">
        <f t="shared" si="15"/>
        <v>0</v>
      </c>
      <c r="R50" s="28">
        <f t="shared" si="16"/>
        <v>0</v>
      </c>
      <c r="S50" s="28">
        <f t="shared" si="17"/>
        <v>0</v>
      </c>
      <c r="T50" s="28">
        <f t="shared" si="18"/>
        <v>0</v>
      </c>
      <c r="U50" s="28">
        <f t="shared" si="19"/>
        <v>0</v>
      </c>
      <c r="V50" s="28">
        <f t="shared" si="20"/>
        <v>0</v>
      </c>
      <c r="W50" s="4">
        <f t="shared" si="21"/>
        <v>498999110.6286806</v>
      </c>
      <c r="X50" s="24">
        <f t="shared" si="22"/>
        <v>314968.87200382055</v>
      </c>
      <c r="Y50" s="27">
        <f t="shared" si="23"/>
        <v>0</v>
      </c>
      <c r="Z50" s="28">
        <f t="shared" si="24"/>
        <v>0</v>
      </c>
      <c r="AA50" s="28">
        <f t="shared" si="25"/>
        <v>0</v>
      </c>
      <c r="AB50" s="28">
        <f t="shared" si="26"/>
        <v>6000889.371319413</v>
      </c>
      <c r="AC50" s="28">
        <f t="shared" si="27"/>
        <v>210031.12799617948</v>
      </c>
      <c r="AD50" s="28">
        <f t="shared" si="28"/>
        <v>414783.6802576987</v>
      </c>
      <c r="AE50" s="28">
        <f t="shared" si="29"/>
        <v>15000000</v>
      </c>
      <c r="AF50" s="28">
        <f t="shared" si="30"/>
        <v>600000</v>
      </c>
      <c r="AG50" s="28">
        <f t="shared" si="31"/>
        <v>961805.5164625548</v>
      </c>
      <c r="AH50" s="28">
        <f t="shared" si="32"/>
        <v>1000000</v>
      </c>
      <c r="AI50" s="28">
        <f t="shared" si="33"/>
        <v>45000</v>
      </c>
      <c r="AJ50" s="28">
        <f t="shared" si="34"/>
        <v>59120.36776417032</v>
      </c>
      <c r="AK50" s="28">
        <f t="shared" si="35"/>
        <v>0</v>
      </c>
      <c r="AL50" s="28">
        <f t="shared" si="36"/>
        <v>0</v>
      </c>
      <c r="AM50" s="28">
        <f t="shared" si="37"/>
        <v>0</v>
      </c>
      <c r="AN50" s="28">
        <f t="shared" si="38"/>
        <v>0</v>
      </c>
      <c r="AO50" s="28">
        <f t="shared" si="39"/>
        <v>0</v>
      </c>
      <c r="AP50" s="28">
        <f t="shared" si="40"/>
        <v>0</v>
      </c>
      <c r="AQ50" s="4">
        <f t="shared" si="41"/>
        <v>22000889.371319413</v>
      </c>
      <c r="AR50" s="24">
        <f t="shared" si="42"/>
        <v>855031.1279961795</v>
      </c>
      <c r="AS50" s="24">
        <f t="shared" si="43"/>
        <v>1435709.5644844237</v>
      </c>
    </row>
    <row r="51" spans="2:45" ht="12.75">
      <c r="B51" s="56">
        <f aca="true" t="shared" si="48" ref="B51:B82">C51/1000000</f>
        <v>522</v>
      </c>
      <c r="C51" s="23">
        <f t="shared" si="44"/>
        <v>522000000</v>
      </c>
      <c r="D51" s="24">
        <f t="shared" si="45"/>
        <v>1080137.5076293172</v>
      </c>
      <c r="E51" s="24">
        <f t="shared" si="46"/>
        <v>1215000</v>
      </c>
      <c r="F51" s="25">
        <f aca="true" t="shared" si="49" ref="F51:F82">C51*((($H$4-$K$4)/(J51-$K$4))^$D$11)</f>
        <v>499956882.4341099</v>
      </c>
      <c r="G51" s="83">
        <f t="shared" si="47"/>
        <v>0</v>
      </c>
      <c r="H51" s="6">
        <f aca="true" t="shared" si="50" ref="H51:H82">IF(C51&lt;$D$5,$F$4,IF(C51&lt;$D$6,$F$5,IF(C51&lt;$D$7,$F$6,IF(C51&lt;$D$8,$F$7,IF(C51&lt;$D$9,$F$8,$F$9)))))</f>
        <v>0.045</v>
      </c>
      <c r="I51" s="26">
        <f aca="true" t="shared" si="51" ref="I51:I82">-H51/$H$4</f>
        <v>-0.12993385973604682</v>
      </c>
      <c r="J51" s="30">
        <f aca="true" t="shared" si="52" ref="J51:J82">$H$4-H51</f>
        <v>0.301330048929624</v>
      </c>
      <c r="K51" s="27">
        <f aca="true" t="shared" si="53" ref="K51:K82">IF(F51&gt;$E$4,$E$4,F51)</f>
        <v>490000000</v>
      </c>
      <c r="L51" s="28">
        <f aca="true" t="shared" si="54" ref="L51:L82">K51*$F$4</f>
        <v>0</v>
      </c>
      <c r="M51" s="28">
        <f aca="true" t="shared" si="55" ref="M51:M82">IF(F51&lt;$D$5,0,IF(F51&gt;$E$5,($E$5-$E$4),((F51-$E$4))))</f>
        <v>9956882.434109926</v>
      </c>
      <c r="N51" s="28">
        <f aca="true" t="shared" si="56" ref="N51:N82">M51*$F$5</f>
        <v>348490.88519384747</v>
      </c>
      <c r="O51" s="28">
        <f aca="true" t="shared" si="57" ref="O51:O82">IF(F51&lt;$D$6,0,IF(F51&gt;$E$6,($E$6-$E$5),((F51-$E$5))))</f>
        <v>0</v>
      </c>
      <c r="P51" s="28">
        <f aca="true" t="shared" si="58" ref="P51:P82">O51*$F$6</f>
        <v>0</v>
      </c>
      <c r="Q51" s="28">
        <f aca="true" t="shared" si="59" ref="Q51:Q82">IF(F51&lt;$D$7,0,IF(F51&gt;$E$7,($E$7-$E$6),((F51-$E$6))))</f>
        <v>0</v>
      </c>
      <c r="R51" s="28">
        <f aca="true" t="shared" si="60" ref="R51:R82">Q51*$F$7</f>
        <v>0</v>
      </c>
      <c r="S51" s="28">
        <f aca="true" t="shared" si="61" ref="S51:S82">IF(F51&lt;$D$8,0,IF(F51&gt;$E$8,($E$8-$E$7),((F51-$E$7))))</f>
        <v>0</v>
      </c>
      <c r="T51" s="28">
        <f aca="true" t="shared" si="62" ref="T51:T82">S51*$F$8</f>
        <v>0</v>
      </c>
      <c r="U51" s="28">
        <f aca="true" t="shared" si="63" ref="U51:U82">IF(F51&lt;$D$9,0,IF(F51&gt;$E$9,($E$9-$E$8),((F51-$E$8))))</f>
        <v>0</v>
      </c>
      <c r="V51" s="28">
        <f aca="true" t="shared" si="64" ref="V51:V82">U51*$F$9</f>
        <v>0</v>
      </c>
      <c r="W51" s="4">
        <f aca="true" t="shared" si="65" ref="W51:W82">K51+M51+O51+Q51+S51+U51</f>
        <v>499956882.4341099</v>
      </c>
      <c r="X51" s="24">
        <f aca="true" t="shared" si="66" ref="X51:X82">L51+N51+P51+R51+T51+V51</f>
        <v>348490.88519384747</v>
      </c>
      <c r="Y51" s="27">
        <f aca="true" t="shared" si="67" ref="Y51:Y82">(IF(C51&gt;$E$4,$E$4,C51))-K51</f>
        <v>0</v>
      </c>
      <c r="Z51" s="28">
        <f aca="true" t="shared" si="68" ref="Z51:Z82">Y51*$F$4</f>
        <v>0</v>
      </c>
      <c r="AA51" s="28">
        <f aca="true" t="shared" si="69" ref="AA51:AA82">Y51*$N$4</f>
        <v>0</v>
      </c>
      <c r="AB51" s="28">
        <f aca="true" t="shared" si="70" ref="AB51:AB82">(IF(C51&lt;$D$5,0,IF(C51&gt;$E$5,($E$5-$E$4),((C51-$E$4)))))-M51</f>
        <v>5043117.565890074</v>
      </c>
      <c r="AC51" s="28">
        <f aca="true" t="shared" si="71" ref="AC51:AC82">AB51*$F$5</f>
        <v>176509.1148061526</v>
      </c>
      <c r="AD51" s="28">
        <f aca="true" t="shared" si="72" ref="AD51:AD82">AB51*$N$5</f>
        <v>348582.1408322694</v>
      </c>
      <c r="AE51" s="28">
        <f aca="true" t="shared" si="73" ref="AE51:AE82">(IF(C51&lt;$D$6,0,IF(C51&gt;$E$6,($E$6-$E$5),((C51-$E$5)))))-O51</f>
        <v>15000000</v>
      </c>
      <c r="AF51" s="28">
        <f aca="true" t="shared" si="74" ref="AF51:AF82">AE51*$F$6</f>
        <v>600000</v>
      </c>
      <c r="AG51" s="28">
        <f aca="true" t="shared" si="75" ref="AG51:AG82">AE51*$N$6</f>
        <v>961805.5164625548</v>
      </c>
      <c r="AH51" s="28">
        <f aca="true" t="shared" si="76" ref="AH51:AH82">(IF(C51&lt;$D$7,0,IF(C51&gt;$E$7,($E$7-$E$6),((C51-$E$6)))))-Q51</f>
        <v>2000000</v>
      </c>
      <c r="AI51" s="28">
        <f aca="true" t="shared" si="77" ref="AI51:AI82">AH51*$F$7</f>
        <v>90000</v>
      </c>
      <c r="AJ51" s="28">
        <f aca="true" t="shared" si="78" ref="AJ51:AJ82">AH51*$N$7</f>
        <v>118240.73552834064</v>
      </c>
      <c r="AK51" s="28">
        <f aca="true" t="shared" si="79" ref="AK51:AK82">(IF(C51&lt;$D$8,0,IF(C51&gt;$E$8,($E$8-$E$7),((C51-$E$7)))))-S51</f>
        <v>0</v>
      </c>
      <c r="AL51" s="28">
        <f aca="true" t="shared" si="80" ref="AL51:AL82">AK51*$F$8</f>
        <v>0</v>
      </c>
      <c r="AM51" s="28">
        <f aca="true" t="shared" si="81" ref="AM51:AM82">AK51*$N$8</f>
        <v>0</v>
      </c>
      <c r="AN51" s="28">
        <f aca="true" t="shared" si="82" ref="AN51:AN82">(IF(C51&lt;$D$9,0,IF(C51&gt;$E$9,($E$9-$E$8),((C51-$E$8)))))-U51</f>
        <v>0</v>
      </c>
      <c r="AO51" s="28">
        <f aca="true" t="shared" si="83" ref="AO51:AO82">AN51*$F$9</f>
        <v>0</v>
      </c>
      <c r="AP51" s="28">
        <f aca="true" t="shared" si="84" ref="AP51:AP82">AN51*$N$9</f>
        <v>0</v>
      </c>
      <c r="AQ51" s="4">
        <f aca="true" t="shared" si="85" ref="AQ51:AQ82">Y51+AB51+AE51+AH51+AK51+AN51</f>
        <v>22043117.565890074</v>
      </c>
      <c r="AR51" s="24">
        <f aca="true" t="shared" si="86" ref="AR51:AR82">Z51+AC51+AF51+AI51+AL51+AO51</f>
        <v>866509.1148061526</v>
      </c>
      <c r="AS51" s="24">
        <f aca="true" t="shared" si="87" ref="AS51:AS82">AA51+AD51+AG51+AJ51+AM51+AP51</f>
        <v>1428628.3928231648</v>
      </c>
    </row>
    <row r="52" spans="2:45" ht="12.75">
      <c r="B52" s="56">
        <f t="shared" si="48"/>
        <v>523</v>
      </c>
      <c r="C52" s="23">
        <f aca="true" t="shared" si="88" ref="C52:C83">C51+1000000</f>
        <v>523000000</v>
      </c>
      <c r="D52" s="24">
        <f t="shared" si="45"/>
        <v>1039534.3227780313</v>
      </c>
      <c r="E52" s="24">
        <f t="shared" si="46"/>
        <v>1260000</v>
      </c>
      <c r="F52" s="25">
        <f t="shared" si="49"/>
        <v>500914654.23953927</v>
      </c>
      <c r="G52" s="83">
        <f t="shared" si="47"/>
        <v>0</v>
      </c>
      <c r="H52" s="6">
        <f t="shared" si="50"/>
        <v>0.045</v>
      </c>
      <c r="I52" s="26">
        <f t="shared" si="51"/>
        <v>-0.12993385973604682</v>
      </c>
      <c r="J52" s="30">
        <f t="shared" si="52"/>
        <v>0.301330048929624</v>
      </c>
      <c r="K52" s="27">
        <f t="shared" si="53"/>
        <v>490000000</v>
      </c>
      <c r="L52" s="28">
        <f t="shared" si="54"/>
        <v>0</v>
      </c>
      <c r="M52" s="28">
        <f t="shared" si="55"/>
        <v>10914654.239539266</v>
      </c>
      <c r="N52" s="28">
        <f t="shared" si="56"/>
        <v>382012.89838387433</v>
      </c>
      <c r="O52" s="28">
        <f t="shared" si="57"/>
        <v>0</v>
      </c>
      <c r="P52" s="28">
        <f t="shared" si="58"/>
        <v>0</v>
      </c>
      <c r="Q52" s="28">
        <f t="shared" si="59"/>
        <v>0</v>
      </c>
      <c r="R52" s="28">
        <f t="shared" si="60"/>
        <v>0</v>
      </c>
      <c r="S52" s="28">
        <f t="shared" si="61"/>
        <v>0</v>
      </c>
      <c r="T52" s="28">
        <f t="shared" si="62"/>
        <v>0</v>
      </c>
      <c r="U52" s="28">
        <f t="shared" si="63"/>
        <v>0</v>
      </c>
      <c r="V52" s="28">
        <f t="shared" si="64"/>
        <v>0</v>
      </c>
      <c r="W52" s="4">
        <f t="shared" si="65"/>
        <v>500914654.23953927</v>
      </c>
      <c r="X52" s="24">
        <f t="shared" si="66"/>
        <v>382012.89838387433</v>
      </c>
      <c r="Y52" s="27">
        <f t="shared" si="67"/>
        <v>0</v>
      </c>
      <c r="Z52" s="28">
        <f t="shared" si="68"/>
        <v>0</v>
      </c>
      <c r="AA52" s="28">
        <f t="shared" si="69"/>
        <v>0</v>
      </c>
      <c r="AB52" s="28">
        <f t="shared" si="70"/>
        <v>4085345.7604607344</v>
      </c>
      <c r="AC52" s="28">
        <f t="shared" si="71"/>
        <v>142987.10161612573</v>
      </c>
      <c r="AD52" s="28">
        <f t="shared" si="72"/>
        <v>282380.60140684</v>
      </c>
      <c r="AE52" s="28">
        <f t="shared" si="73"/>
        <v>15000000</v>
      </c>
      <c r="AF52" s="28">
        <f t="shared" si="74"/>
        <v>600000</v>
      </c>
      <c r="AG52" s="28">
        <f t="shared" si="75"/>
        <v>961805.5164625548</v>
      </c>
      <c r="AH52" s="28">
        <f t="shared" si="76"/>
        <v>3000000</v>
      </c>
      <c r="AI52" s="28">
        <f t="shared" si="77"/>
        <v>135000</v>
      </c>
      <c r="AJ52" s="28">
        <f t="shared" si="78"/>
        <v>177361.10329251096</v>
      </c>
      <c r="AK52" s="28">
        <f t="shared" si="79"/>
        <v>0</v>
      </c>
      <c r="AL52" s="28">
        <f t="shared" si="80"/>
        <v>0</v>
      </c>
      <c r="AM52" s="28">
        <f t="shared" si="81"/>
        <v>0</v>
      </c>
      <c r="AN52" s="28">
        <f t="shared" si="82"/>
        <v>0</v>
      </c>
      <c r="AO52" s="28">
        <f t="shared" si="83"/>
        <v>0</v>
      </c>
      <c r="AP52" s="28">
        <f t="shared" si="84"/>
        <v>0</v>
      </c>
      <c r="AQ52" s="4">
        <f t="shared" si="85"/>
        <v>22085345.760460734</v>
      </c>
      <c r="AR52" s="24">
        <f t="shared" si="86"/>
        <v>877987.1016161258</v>
      </c>
      <c r="AS52" s="24">
        <f t="shared" si="87"/>
        <v>1421547.2211619057</v>
      </c>
    </row>
    <row r="53" spans="2:45" ht="12.75">
      <c r="B53" s="56">
        <f t="shared" si="48"/>
        <v>524</v>
      </c>
      <c r="C53" s="23">
        <f t="shared" si="88"/>
        <v>524000000</v>
      </c>
      <c r="D53" s="24">
        <f t="shared" si="45"/>
        <v>998931.1379267456</v>
      </c>
      <c r="E53" s="24">
        <f t="shared" si="46"/>
        <v>1305000</v>
      </c>
      <c r="F53" s="25">
        <f t="shared" si="49"/>
        <v>501872426.0449686</v>
      </c>
      <c r="G53" s="83">
        <f t="shared" si="47"/>
        <v>0</v>
      </c>
      <c r="H53" s="6">
        <f t="shared" si="50"/>
        <v>0.045</v>
      </c>
      <c r="I53" s="26">
        <f t="shared" si="51"/>
        <v>-0.12993385973604682</v>
      </c>
      <c r="J53" s="30">
        <f t="shared" si="52"/>
        <v>0.301330048929624</v>
      </c>
      <c r="K53" s="27">
        <f t="shared" si="53"/>
        <v>490000000</v>
      </c>
      <c r="L53" s="28">
        <f t="shared" si="54"/>
        <v>0</v>
      </c>
      <c r="M53" s="28">
        <f t="shared" si="55"/>
        <v>11872426.044968605</v>
      </c>
      <c r="N53" s="28">
        <f t="shared" si="56"/>
        <v>415534.9115739012</v>
      </c>
      <c r="O53" s="28">
        <f t="shared" si="57"/>
        <v>0</v>
      </c>
      <c r="P53" s="28">
        <f t="shared" si="58"/>
        <v>0</v>
      </c>
      <c r="Q53" s="28">
        <f t="shared" si="59"/>
        <v>0</v>
      </c>
      <c r="R53" s="28">
        <f t="shared" si="60"/>
        <v>0</v>
      </c>
      <c r="S53" s="28">
        <f t="shared" si="61"/>
        <v>0</v>
      </c>
      <c r="T53" s="28">
        <f t="shared" si="62"/>
        <v>0</v>
      </c>
      <c r="U53" s="28">
        <f t="shared" si="63"/>
        <v>0</v>
      </c>
      <c r="V53" s="28">
        <f t="shared" si="64"/>
        <v>0</v>
      </c>
      <c r="W53" s="4">
        <f t="shared" si="65"/>
        <v>501872426.0449686</v>
      </c>
      <c r="X53" s="24">
        <f t="shared" si="66"/>
        <v>415534.9115739012</v>
      </c>
      <c r="Y53" s="27">
        <f t="shared" si="67"/>
        <v>0</v>
      </c>
      <c r="Z53" s="28">
        <f t="shared" si="68"/>
        <v>0</v>
      </c>
      <c r="AA53" s="28">
        <f t="shared" si="69"/>
        <v>0</v>
      </c>
      <c r="AB53" s="28">
        <f t="shared" si="70"/>
        <v>3127573.955031395</v>
      </c>
      <c r="AC53" s="28">
        <f t="shared" si="71"/>
        <v>109465.08842609884</v>
      </c>
      <c r="AD53" s="28">
        <f t="shared" si="72"/>
        <v>216179.06198141072</v>
      </c>
      <c r="AE53" s="28">
        <f t="shared" si="73"/>
        <v>15000000</v>
      </c>
      <c r="AF53" s="28">
        <f t="shared" si="74"/>
        <v>600000</v>
      </c>
      <c r="AG53" s="28">
        <f t="shared" si="75"/>
        <v>961805.5164625548</v>
      </c>
      <c r="AH53" s="28">
        <f t="shared" si="76"/>
        <v>4000000</v>
      </c>
      <c r="AI53" s="28">
        <f t="shared" si="77"/>
        <v>180000</v>
      </c>
      <c r="AJ53" s="28">
        <f t="shared" si="78"/>
        <v>236481.47105668127</v>
      </c>
      <c r="AK53" s="28">
        <f t="shared" si="79"/>
        <v>0</v>
      </c>
      <c r="AL53" s="28">
        <f t="shared" si="80"/>
        <v>0</v>
      </c>
      <c r="AM53" s="28">
        <f t="shared" si="81"/>
        <v>0</v>
      </c>
      <c r="AN53" s="28">
        <f t="shared" si="82"/>
        <v>0</v>
      </c>
      <c r="AO53" s="28">
        <f t="shared" si="83"/>
        <v>0</v>
      </c>
      <c r="AP53" s="28">
        <f t="shared" si="84"/>
        <v>0</v>
      </c>
      <c r="AQ53" s="4">
        <f t="shared" si="85"/>
        <v>22127573.955031395</v>
      </c>
      <c r="AR53" s="24">
        <f t="shared" si="86"/>
        <v>889465.0884260988</v>
      </c>
      <c r="AS53" s="24">
        <f t="shared" si="87"/>
        <v>1414466.0495006468</v>
      </c>
    </row>
    <row r="54" spans="2:45" ht="12.75">
      <c r="B54" s="56">
        <f t="shared" si="48"/>
        <v>525</v>
      </c>
      <c r="C54" s="23">
        <f t="shared" si="88"/>
        <v>525000000</v>
      </c>
      <c r="D54" s="24">
        <f t="shared" si="45"/>
        <v>958327.9530754597</v>
      </c>
      <c r="E54" s="24">
        <f t="shared" si="46"/>
        <v>1350000</v>
      </c>
      <c r="F54" s="25">
        <f t="shared" si="49"/>
        <v>502830197.85039794</v>
      </c>
      <c r="G54" s="83">
        <f t="shared" si="47"/>
        <v>0</v>
      </c>
      <c r="H54" s="6">
        <f t="shared" si="50"/>
        <v>0.045</v>
      </c>
      <c r="I54" s="26">
        <f t="shared" si="51"/>
        <v>-0.12993385973604682</v>
      </c>
      <c r="J54" s="30">
        <f t="shared" si="52"/>
        <v>0.301330048929624</v>
      </c>
      <c r="K54" s="27">
        <f t="shared" si="53"/>
        <v>490000000</v>
      </c>
      <c r="L54" s="28">
        <f t="shared" si="54"/>
        <v>0</v>
      </c>
      <c r="M54" s="28">
        <f t="shared" si="55"/>
        <v>12830197.850397944</v>
      </c>
      <c r="N54" s="28">
        <f t="shared" si="56"/>
        <v>449056.9247639281</v>
      </c>
      <c r="O54" s="28">
        <f t="shared" si="57"/>
        <v>0</v>
      </c>
      <c r="P54" s="28">
        <f t="shared" si="58"/>
        <v>0</v>
      </c>
      <c r="Q54" s="28">
        <f t="shared" si="59"/>
        <v>0</v>
      </c>
      <c r="R54" s="28">
        <f t="shared" si="60"/>
        <v>0</v>
      </c>
      <c r="S54" s="28">
        <f t="shared" si="61"/>
        <v>0</v>
      </c>
      <c r="T54" s="28">
        <f t="shared" si="62"/>
        <v>0</v>
      </c>
      <c r="U54" s="28">
        <f t="shared" si="63"/>
        <v>0</v>
      </c>
      <c r="V54" s="28">
        <f t="shared" si="64"/>
        <v>0</v>
      </c>
      <c r="W54" s="4">
        <f t="shared" si="65"/>
        <v>502830197.85039794</v>
      </c>
      <c r="X54" s="24">
        <f t="shared" si="66"/>
        <v>449056.9247639281</v>
      </c>
      <c r="Y54" s="27">
        <f t="shared" si="67"/>
        <v>0</v>
      </c>
      <c r="Z54" s="28">
        <f t="shared" si="68"/>
        <v>0</v>
      </c>
      <c r="AA54" s="28">
        <f t="shared" si="69"/>
        <v>0</v>
      </c>
      <c r="AB54" s="28">
        <f t="shared" si="70"/>
        <v>2169802.1496020555</v>
      </c>
      <c r="AC54" s="28">
        <f t="shared" si="71"/>
        <v>75943.07523607195</v>
      </c>
      <c r="AD54" s="28">
        <f t="shared" si="72"/>
        <v>149977.5225559814</v>
      </c>
      <c r="AE54" s="28">
        <f t="shared" si="73"/>
        <v>15000000</v>
      </c>
      <c r="AF54" s="28">
        <f t="shared" si="74"/>
        <v>600000</v>
      </c>
      <c r="AG54" s="28">
        <f t="shared" si="75"/>
        <v>961805.5164625548</v>
      </c>
      <c r="AH54" s="28">
        <f t="shared" si="76"/>
        <v>5000000</v>
      </c>
      <c r="AI54" s="28">
        <f t="shared" si="77"/>
        <v>225000</v>
      </c>
      <c r="AJ54" s="28">
        <f t="shared" si="78"/>
        <v>295601.8388208516</v>
      </c>
      <c r="AK54" s="28">
        <f t="shared" si="79"/>
        <v>0</v>
      </c>
      <c r="AL54" s="28">
        <f t="shared" si="80"/>
        <v>0</v>
      </c>
      <c r="AM54" s="28">
        <f t="shared" si="81"/>
        <v>0</v>
      </c>
      <c r="AN54" s="28">
        <f t="shared" si="82"/>
        <v>0</v>
      </c>
      <c r="AO54" s="28">
        <f t="shared" si="83"/>
        <v>0</v>
      </c>
      <c r="AP54" s="28">
        <f t="shared" si="84"/>
        <v>0</v>
      </c>
      <c r="AQ54" s="4">
        <f t="shared" si="85"/>
        <v>22169802.149602056</v>
      </c>
      <c r="AR54" s="24">
        <f t="shared" si="86"/>
        <v>900943.075236072</v>
      </c>
      <c r="AS54" s="24">
        <f t="shared" si="87"/>
        <v>1407384.8778393879</v>
      </c>
    </row>
    <row r="55" spans="2:45" ht="12.75">
      <c r="B55" s="56">
        <f t="shared" si="48"/>
        <v>526</v>
      </c>
      <c r="C55" s="23">
        <f t="shared" si="88"/>
        <v>526000000</v>
      </c>
      <c r="D55" s="24">
        <f t="shared" si="45"/>
        <v>917724.7682241737</v>
      </c>
      <c r="E55" s="24">
        <f t="shared" si="46"/>
        <v>1395000</v>
      </c>
      <c r="F55" s="25">
        <f t="shared" si="49"/>
        <v>503787969.6558273</v>
      </c>
      <c r="G55" s="83">
        <f t="shared" si="47"/>
        <v>0</v>
      </c>
      <c r="H55" s="6">
        <f t="shared" si="50"/>
        <v>0.045</v>
      </c>
      <c r="I55" s="26">
        <f t="shared" si="51"/>
        <v>-0.12993385973604682</v>
      </c>
      <c r="J55" s="30">
        <f t="shared" si="52"/>
        <v>0.301330048929624</v>
      </c>
      <c r="K55" s="27">
        <f t="shared" si="53"/>
        <v>490000000</v>
      </c>
      <c r="L55" s="28">
        <f t="shared" si="54"/>
        <v>0</v>
      </c>
      <c r="M55" s="28">
        <f t="shared" si="55"/>
        <v>13787969.655827284</v>
      </c>
      <c r="N55" s="28">
        <f t="shared" si="56"/>
        <v>482578.93795395497</v>
      </c>
      <c r="O55" s="28">
        <f t="shared" si="57"/>
        <v>0</v>
      </c>
      <c r="P55" s="28">
        <f t="shared" si="58"/>
        <v>0</v>
      </c>
      <c r="Q55" s="28">
        <f t="shared" si="59"/>
        <v>0</v>
      </c>
      <c r="R55" s="28">
        <f t="shared" si="60"/>
        <v>0</v>
      </c>
      <c r="S55" s="28">
        <f t="shared" si="61"/>
        <v>0</v>
      </c>
      <c r="T55" s="28">
        <f t="shared" si="62"/>
        <v>0</v>
      </c>
      <c r="U55" s="28">
        <f t="shared" si="63"/>
        <v>0</v>
      </c>
      <c r="V55" s="28">
        <f t="shared" si="64"/>
        <v>0</v>
      </c>
      <c r="W55" s="4">
        <f t="shared" si="65"/>
        <v>503787969.6558273</v>
      </c>
      <c r="X55" s="24">
        <f t="shared" si="66"/>
        <v>482578.93795395497</v>
      </c>
      <c r="Y55" s="27">
        <f t="shared" si="67"/>
        <v>0</v>
      </c>
      <c r="Z55" s="28">
        <f t="shared" si="68"/>
        <v>0</v>
      </c>
      <c r="AA55" s="28">
        <f t="shared" si="69"/>
        <v>0</v>
      </c>
      <c r="AB55" s="28">
        <f t="shared" si="70"/>
        <v>1212030.3441727161</v>
      </c>
      <c r="AC55" s="28">
        <f t="shared" si="71"/>
        <v>42421.06204604507</v>
      </c>
      <c r="AD55" s="28">
        <f t="shared" si="72"/>
        <v>83775.98313055208</v>
      </c>
      <c r="AE55" s="28">
        <f t="shared" si="73"/>
        <v>15000000</v>
      </c>
      <c r="AF55" s="28">
        <f t="shared" si="74"/>
        <v>600000</v>
      </c>
      <c r="AG55" s="28">
        <f t="shared" si="75"/>
        <v>961805.5164625548</v>
      </c>
      <c r="AH55" s="28">
        <f t="shared" si="76"/>
        <v>6000000</v>
      </c>
      <c r="AI55" s="28">
        <f t="shared" si="77"/>
        <v>270000</v>
      </c>
      <c r="AJ55" s="28">
        <f t="shared" si="78"/>
        <v>354722.2065850219</v>
      </c>
      <c r="AK55" s="28">
        <f t="shared" si="79"/>
        <v>0</v>
      </c>
      <c r="AL55" s="28">
        <f t="shared" si="80"/>
        <v>0</v>
      </c>
      <c r="AM55" s="28">
        <f t="shared" si="81"/>
        <v>0</v>
      </c>
      <c r="AN55" s="28">
        <f t="shared" si="82"/>
        <v>0</v>
      </c>
      <c r="AO55" s="28">
        <f t="shared" si="83"/>
        <v>0</v>
      </c>
      <c r="AP55" s="28">
        <f t="shared" si="84"/>
        <v>0</v>
      </c>
      <c r="AQ55" s="4">
        <f t="shared" si="85"/>
        <v>22212030.344172716</v>
      </c>
      <c r="AR55" s="24">
        <f t="shared" si="86"/>
        <v>912421.0620460451</v>
      </c>
      <c r="AS55" s="24">
        <f t="shared" si="87"/>
        <v>1400303.7061781287</v>
      </c>
    </row>
    <row r="56" spans="2:45" ht="12.75">
      <c r="B56" s="56">
        <f t="shared" si="48"/>
        <v>527</v>
      </c>
      <c r="C56" s="23">
        <f t="shared" si="88"/>
        <v>527000000</v>
      </c>
      <c r="D56" s="24">
        <f t="shared" si="45"/>
        <v>877121.583372894</v>
      </c>
      <c r="E56" s="24">
        <f t="shared" si="46"/>
        <v>1440000</v>
      </c>
      <c r="F56" s="25">
        <f t="shared" si="49"/>
        <v>504745741.46125656</v>
      </c>
      <c r="G56" s="83">
        <f t="shared" si="47"/>
        <v>0</v>
      </c>
      <c r="H56" s="6">
        <f t="shared" si="50"/>
        <v>0.045</v>
      </c>
      <c r="I56" s="26">
        <f t="shared" si="51"/>
        <v>-0.12993385973604682</v>
      </c>
      <c r="J56" s="30">
        <f t="shared" si="52"/>
        <v>0.301330048929624</v>
      </c>
      <c r="K56" s="27">
        <f t="shared" si="53"/>
        <v>490000000</v>
      </c>
      <c r="L56" s="28">
        <f t="shared" si="54"/>
        <v>0</v>
      </c>
      <c r="M56" s="28">
        <f t="shared" si="55"/>
        <v>14745741.461256564</v>
      </c>
      <c r="N56" s="28">
        <f t="shared" si="56"/>
        <v>516100.9511439798</v>
      </c>
      <c r="O56" s="28">
        <f t="shared" si="57"/>
        <v>0</v>
      </c>
      <c r="P56" s="28">
        <f t="shared" si="58"/>
        <v>0</v>
      </c>
      <c r="Q56" s="28">
        <f t="shared" si="59"/>
        <v>0</v>
      </c>
      <c r="R56" s="28">
        <f t="shared" si="60"/>
        <v>0</v>
      </c>
      <c r="S56" s="28">
        <f t="shared" si="61"/>
        <v>0</v>
      </c>
      <c r="T56" s="28">
        <f t="shared" si="62"/>
        <v>0</v>
      </c>
      <c r="U56" s="28">
        <f t="shared" si="63"/>
        <v>0</v>
      </c>
      <c r="V56" s="28">
        <f t="shared" si="64"/>
        <v>0</v>
      </c>
      <c r="W56" s="4">
        <f t="shared" si="65"/>
        <v>504745741.46125656</v>
      </c>
      <c r="X56" s="24">
        <f t="shared" si="66"/>
        <v>516100.9511439798</v>
      </c>
      <c r="Y56" s="27">
        <f t="shared" si="67"/>
        <v>0</v>
      </c>
      <c r="Z56" s="28">
        <f t="shared" si="68"/>
        <v>0</v>
      </c>
      <c r="AA56" s="28">
        <f t="shared" si="69"/>
        <v>0</v>
      </c>
      <c r="AB56" s="28">
        <f t="shared" si="70"/>
        <v>254258.53874343634</v>
      </c>
      <c r="AC56" s="28">
        <f t="shared" si="71"/>
        <v>8899.048856020272</v>
      </c>
      <c r="AD56" s="28">
        <f t="shared" si="72"/>
        <v>17574.44370512687</v>
      </c>
      <c r="AE56" s="28">
        <f t="shared" si="73"/>
        <v>15000000</v>
      </c>
      <c r="AF56" s="28">
        <f t="shared" si="74"/>
        <v>600000</v>
      </c>
      <c r="AG56" s="28">
        <f t="shared" si="75"/>
        <v>961805.5164625548</v>
      </c>
      <c r="AH56" s="28">
        <f t="shared" si="76"/>
        <v>7000000</v>
      </c>
      <c r="AI56" s="28">
        <f t="shared" si="77"/>
        <v>315000</v>
      </c>
      <c r="AJ56" s="28">
        <f t="shared" si="78"/>
        <v>413842.5743491922</v>
      </c>
      <c r="AK56" s="28">
        <f t="shared" si="79"/>
        <v>0</v>
      </c>
      <c r="AL56" s="28">
        <f t="shared" si="80"/>
        <v>0</v>
      </c>
      <c r="AM56" s="28">
        <f t="shared" si="81"/>
        <v>0</v>
      </c>
      <c r="AN56" s="28">
        <f t="shared" si="82"/>
        <v>0</v>
      </c>
      <c r="AO56" s="28">
        <f t="shared" si="83"/>
        <v>0</v>
      </c>
      <c r="AP56" s="28">
        <f t="shared" si="84"/>
        <v>0</v>
      </c>
      <c r="AQ56" s="4">
        <f t="shared" si="85"/>
        <v>22254258.538743436</v>
      </c>
      <c r="AR56" s="24">
        <f t="shared" si="86"/>
        <v>923899.0488560203</v>
      </c>
      <c r="AS56" s="24">
        <f t="shared" si="87"/>
        <v>1393222.5345168738</v>
      </c>
    </row>
    <row r="57" spans="2:45" ht="12.75">
      <c r="B57" s="56">
        <f t="shared" si="48"/>
        <v>528</v>
      </c>
      <c r="C57" s="23">
        <f t="shared" si="88"/>
        <v>528000000</v>
      </c>
      <c r="D57" s="24">
        <f t="shared" si="45"/>
        <v>836518.3985216084</v>
      </c>
      <c r="E57" s="24">
        <f t="shared" si="46"/>
        <v>1485000</v>
      </c>
      <c r="F57" s="25">
        <f t="shared" si="49"/>
        <v>505703513.2666859</v>
      </c>
      <c r="G57" s="83">
        <f t="shared" si="47"/>
        <v>0</v>
      </c>
      <c r="H57" s="6">
        <f t="shared" si="50"/>
        <v>0.045</v>
      </c>
      <c r="I57" s="26">
        <f t="shared" si="51"/>
        <v>-0.12993385973604682</v>
      </c>
      <c r="J57" s="30">
        <f t="shared" si="52"/>
        <v>0.301330048929624</v>
      </c>
      <c r="K57" s="27">
        <f t="shared" si="53"/>
        <v>490000000</v>
      </c>
      <c r="L57" s="28">
        <f t="shared" si="54"/>
        <v>0</v>
      </c>
      <c r="M57" s="28">
        <f t="shared" si="55"/>
        <v>15000000</v>
      </c>
      <c r="N57" s="28">
        <f t="shared" si="56"/>
        <v>525000</v>
      </c>
      <c r="O57" s="28">
        <f t="shared" si="57"/>
        <v>703513.2666859031</v>
      </c>
      <c r="P57" s="28">
        <f t="shared" si="58"/>
        <v>28140.530667436124</v>
      </c>
      <c r="Q57" s="28">
        <f t="shared" si="59"/>
        <v>0</v>
      </c>
      <c r="R57" s="28">
        <f t="shared" si="60"/>
        <v>0</v>
      </c>
      <c r="S57" s="28">
        <f t="shared" si="61"/>
        <v>0</v>
      </c>
      <c r="T57" s="28">
        <f t="shared" si="62"/>
        <v>0</v>
      </c>
      <c r="U57" s="28">
        <f t="shared" si="63"/>
        <v>0</v>
      </c>
      <c r="V57" s="28">
        <f t="shared" si="64"/>
        <v>0</v>
      </c>
      <c r="W57" s="4">
        <f t="shared" si="65"/>
        <v>505703513.2666859</v>
      </c>
      <c r="X57" s="24">
        <f t="shared" si="66"/>
        <v>553140.5306674361</v>
      </c>
      <c r="Y57" s="27">
        <f t="shared" si="67"/>
        <v>0</v>
      </c>
      <c r="Z57" s="28">
        <f t="shared" si="68"/>
        <v>0</v>
      </c>
      <c r="AA57" s="28">
        <f t="shared" si="69"/>
        <v>0</v>
      </c>
      <c r="AB57" s="28">
        <f t="shared" si="70"/>
        <v>0</v>
      </c>
      <c r="AC57" s="28">
        <f t="shared" si="71"/>
        <v>0</v>
      </c>
      <c r="AD57" s="28">
        <f t="shared" si="72"/>
        <v>0</v>
      </c>
      <c r="AE57" s="28">
        <f t="shared" si="73"/>
        <v>14296486.733314097</v>
      </c>
      <c r="AF57" s="28">
        <f t="shared" si="74"/>
        <v>571859.4693325639</v>
      </c>
      <c r="AG57" s="28">
        <f t="shared" si="75"/>
        <v>916695.9870756819</v>
      </c>
      <c r="AH57" s="28">
        <f t="shared" si="76"/>
        <v>8000000</v>
      </c>
      <c r="AI57" s="28">
        <f t="shared" si="77"/>
        <v>360000</v>
      </c>
      <c r="AJ57" s="28">
        <f t="shared" si="78"/>
        <v>472962.94211336254</v>
      </c>
      <c r="AK57" s="28">
        <f t="shared" si="79"/>
        <v>0</v>
      </c>
      <c r="AL57" s="28">
        <f t="shared" si="80"/>
        <v>0</v>
      </c>
      <c r="AM57" s="28">
        <f t="shared" si="81"/>
        <v>0</v>
      </c>
      <c r="AN57" s="28">
        <f t="shared" si="82"/>
        <v>0</v>
      </c>
      <c r="AO57" s="28">
        <f t="shared" si="83"/>
        <v>0</v>
      </c>
      <c r="AP57" s="28">
        <f t="shared" si="84"/>
        <v>0</v>
      </c>
      <c r="AQ57" s="4">
        <f t="shared" si="85"/>
        <v>22296486.733314097</v>
      </c>
      <c r="AR57" s="24">
        <f t="shared" si="86"/>
        <v>931859.4693325639</v>
      </c>
      <c r="AS57" s="24">
        <f t="shared" si="87"/>
        <v>1389658.9291890445</v>
      </c>
    </row>
    <row r="58" spans="2:45" ht="12.75">
      <c r="B58" s="56">
        <f t="shared" si="48"/>
        <v>529</v>
      </c>
      <c r="C58" s="23">
        <f t="shared" si="88"/>
        <v>529000000</v>
      </c>
      <c r="D58" s="24">
        <f t="shared" si="45"/>
        <v>795915.2136703224</v>
      </c>
      <c r="E58" s="24">
        <f t="shared" si="46"/>
        <v>1530000</v>
      </c>
      <c r="F58" s="25">
        <f t="shared" si="49"/>
        <v>506661285.07211524</v>
      </c>
      <c r="G58" s="83">
        <f t="shared" si="47"/>
        <v>0</v>
      </c>
      <c r="H58" s="6">
        <f t="shared" si="50"/>
        <v>0.045</v>
      </c>
      <c r="I58" s="26">
        <f t="shared" si="51"/>
        <v>-0.12993385973604682</v>
      </c>
      <c r="J58" s="30">
        <f t="shared" si="52"/>
        <v>0.301330048929624</v>
      </c>
      <c r="K58" s="27">
        <f t="shared" si="53"/>
        <v>490000000</v>
      </c>
      <c r="L58" s="28">
        <f t="shared" si="54"/>
        <v>0</v>
      </c>
      <c r="M58" s="28">
        <f t="shared" si="55"/>
        <v>15000000</v>
      </c>
      <c r="N58" s="28">
        <f t="shared" si="56"/>
        <v>525000</v>
      </c>
      <c r="O58" s="28">
        <f t="shared" si="57"/>
        <v>1661285.0721152425</v>
      </c>
      <c r="P58" s="28">
        <f t="shared" si="58"/>
        <v>66451.4028846097</v>
      </c>
      <c r="Q58" s="28">
        <f t="shared" si="59"/>
        <v>0</v>
      </c>
      <c r="R58" s="28">
        <f t="shared" si="60"/>
        <v>0</v>
      </c>
      <c r="S58" s="28">
        <f t="shared" si="61"/>
        <v>0</v>
      </c>
      <c r="T58" s="28">
        <f t="shared" si="62"/>
        <v>0</v>
      </c>
      <c r="U58" s="28">
        <f t="shared" si="63"/>
        <v>0</v>
      </c>
      <c r="V58" s="28">
        <f t="shared" si="64"/>
        <v>0</v>
      </c>
      <c r="W58" s="4">
        <f t="shared" si="65"/>
        <v>506661285.07211524</v>
      </c>
      <c r="X58" s="24">
        <f t="shared" si="66"/>
        <v>591451.4028846098</v>
      </c>
      <c r="Y58" s="27">
        <f t="shared" si="67"/>
        <v>0</v>
      </c>
      <c r="Z58" s="28">
        <f t="shared" si="68"/>
        <v>0</v>
      </c>
      <c r="AA58" s="28">
        <f t="shared" si="69"/>
        <v>0</v>
      </c>
      <c r="AB58" s="28">
        <f t="shared" si="70"/>
        <v>0</v>
      </c>
      <c r="AC58" s="28">
        <f t="shared" si="71"/>
        <v>0</v>
      </c>
      <c r="AD58" s="28">
        <f t="shared" si="72"/>
        <v>0</v>
      </c>
      <c r="AE58" s="28">
        <f t="shared" si="73"/>
        <v>13338714.927884758</v>
      </c>
      <c r="AF58" s="28">
        <f t="shared" si="74"/>
        <v>533548.5971153904</v>
      </c>
      <c r="AG58" s="28">
        <f t="shared" si="75"/>
        <v>855283.3066773993</v>
      </c>
      <c r="AH58" s="28">
        <f t="shared" si="76"/>
        <v>9000000</v>
      </c>
      <c r="AI58" s="28">
        <f t="shared" si="77"/>
        <v>405000</v>
      </c>
      <c r="AJ58" s="28">
        <f t="shared" si="78"/>
        <v>532083.3098775329</v>
      </c>
      <c r="AK58" s="28">
        <f t="shared" si="79"/>
        <v>0</v>
      </c>
      <c r="AL58" s="28">
        <f t="shared" si="80"/>
        <v>0</v>
      </c>
      <c r="AM58" s="28">
        <f t="shared" si="81"/>
        <v>0</v>
      </c>
      <c r="AN58" s="28">
        <f t="shared" si="82"/>
        <v>0</v>
      </c>
      <c r="AO58" s="28">
        <f t="shared" si="83"/>
        <v>0</v>
      </c>
      <c r="AP58" s="28">
        <f t="shared" si="84"/>
        <v>0</v>
      </c>
      <c r="AQ58" s="4">
        <f t="shared" si="85"/>
        <v>22338714.927884758</v>
      </c>
      <c r="AR58" s="24">
        <f t="shared" si="86"/>
        <v>938548.5971153904</v>
      </c>
      <c r="AS58" s="24">
        <f t="shared" si="87"/>
        <v>1387366.6165549322</v>
      </c>
    </row>
    <row r="59" spans="2:45" ht="12.75">
      <c r="B59" s="56">
        <f t="shared" si="48"/>
        <v>530</v>
      </c>
      <c r="C59" s="23">
        <f t="shared" si="88"/>
        <v>530000000</v>
      </c>
      <c r="D59" s="24">
        <f t="shared" si="45"/>
        <v>755312.0288190367</v>
      </c>
      <c r="E59" s="24">
        <f t="shared" si="46"/>
        <v>1575000</v>
      </c>
      <c r="F59" s="25">
        <f t="shared" si="49"/>
        <v>507619056.8775446</v>
      </c>
      <c r="G59" s="83">
        <f t="shared" si="47"/>
        <v>0</v>
      </c>
      <c r="H59" s="6">
        <f t="shared" si="50"/>
        <v>0.045</v>
      </c>
      <c r="I59" s="26">
        <f t="shared" si="51"/>
        <v>-0.12993385973604682</v>
      </c>
      <c r="J59" s="30">
        <f t="shared" si="52"/>
        <v>0.301330048929624</v>
      </c>
      <c r="K59" s="27">
        <f t="shared" si="53"/>
        <v>490000000</v>
      </c>
      <c r="L59" s="28">
        <f t="shared" si="54"/>
        <v>0</v>
      </c>
      <c r="M59" s="28">
        <f t="shared" si="55"/>
        <v>15000000</v>
      </c>
      <c r="N59" s="28">
        <f t="shared" si="56"/>
        <v>525000</v>
      </c>
      <c r="O59" s="28">
        <f t="shared" si="57"/>
        <v>2619056.877544582</v>
      </c>
      <c r="P59" s="28">
        <f t="shared" si="58"/>
        <v>104762.27510178328</v>
      </c>
      <c r="Q59" s="28">
        <f t="shared" si="59"/>
        <v>0</v>
      </c>
      <c r="R59" s="28">
        <f t="shared" si="60"/>
        <v>0</v>
      </c>
      <c r="S59" s="28">
        <f t="shared" si="61"/>
        <v>0</v>
      </c>
      <c r="T59" s="28">
        <f t="shared" si="62"/>
        <v>0</v>
      </c>
      <c r="U59" s="28">
        <f t="shared" si="63"/>
        <v>0</v>
      </c>
      <c r="V59" s="28">
        <f t="shared" si="64"/>
        <v>0</v>
      </c>
      <c r="W59" s="4">
        <f t="shared" si="65"/>
        <v>507619056.8775446</v>
      </c>
      <c r="X59" s="24">
        <f t="shared" si="66"/>
        <v>629762.2751017832</v>
      </c>
      <c r="Y59" s="27">
        <f t="shared" si="67"/>
        <v>0</v>
      </c>
      <c r="Z59" s="28">
        <f t="shared" si="68"/>
        <v>0</v>
      </c>
      <c r="AA59" s="28">
        <f t="shared" si="69"/>
        <v>0</v>
      </c>
      <c r="AB59" s="28">
        <f t="shared" si="70"/>
        <v>0</v>
      </c>
      <c r="AC59" s="28">
        <f t="shared" si="71"/>
        <v>0</v>
      </c>
      <c r="AD59" s="28">
        <f t="shared" si="72"/>
        <v>0</v>
      </c>
      <c r="AE59" s="28">
        <f t="shared" si="73"/>
        <v>12380943.122455418</v>
      </c>
      <c r="AF59" s="28">
        <f t="shared" si="74"/>
        <v>495237.7248982167</v>
      </c>
      <c r="AG59" s="28">
        <f t="shared" si="75"/>
        <v>793870.6262791166</v>
      </c>
      <c r="AH59" s="28">
        <f t="shared" si="76"/>
        <v>10000000</v>
      </c>
      <c r="AI59" s="28">
        <f t="shared" si="77"/>
        <v>450000</v>
      </c>
      <c r="AJ59" s="28">
        <f t="shared" si="78"/>
        <v>591203.6776417032</v>
      </c>
      <c r="AK59" s="28">
        <f t="shared" si="79"/>
        <v>0</v>
      </c>
      <c r="AL59" s="28">
        <f t="shared" si="80"/>
        <v>0</v>
      </c>
      <c r="AM59" s="28">
        <f t="shared" si="81"/>
        <v>0</v>
      </c>
      <c r="AN59" s="28">
        <f t="shared" si="82"/>
        <v>0</v>
      </c>
      <c r="AO59" s="28">
        <f t="shared" si="83"/>
        <v>0</v>
      </c>
      <c r="AP59" s="28">
        <f t="shared" si="84"/>
        <v>0</v>
      </c>
      <c r="AQ59" s="4">
        <f t="shared" si="85"/>
        <v>22380943.122455418</v>
      </c>
      <c r="AR59" s="24">
        <f t="shared" si="86"/>
        <v>945237.7248982168</v>
      </c>
      <c r="AS59" s="24">
        <f t="shared" si="87"/>
        <v>1385074.30392082</v>
      </c>
    </row>
    <row r="60" spans="2:45" ht="12.75">
      <c r="B60" s="56">
        <f t="shared" si="48"/>
        <v>531</v>
      </c>
      <c r="C60" s="23">
        <f t="shared" si="88"/>
        <v>531000000</v>
      </c>
      <c r="D60" s="24">
        <f t="shared" si="45"/>
        <v>714708.8439677507</v>
      </c>
      <c r="E60" s="24">
        <f t="shared" si="46"/>
        <v>1620000</v>
      </c>
      <c r="F60" s="25">
        <f t="shared" si="49"/>
        <v>508576828.6829739</v>
      </c>
      <c r="G60" s="83">
        <f t="shared" si="47"/>
        <v>0</v>
      </c>
      <c r="H60" s="6">
        <f t="shared" si="50"/>
        <v>0.045</v>
      </c>
      <c r="I60" s="26">
        <f t="shared" si="51"/>
        <v>-0.12993385973604682</v>
      </c>
      <c r="J60" s="30">
        <f t="shared" si="52"/>
        <v>0.301330048929624</v>
      </c>
      <c r="K60" s="27">
        <f t="shared" si="53"/>
        <v>490000000</v>
      </c>
      <c r="L60" s="28">
        <f t="shared" si="54"/>
        <v>0</v>
      </c>
      <c r="M60" s="28">
        <f t="shared" si="55"/>
        <v>15000000</v>
      </c>
      <c r="N60" s="28">
        <f t="shared" si="56"/>
        <v>525000</v>
      </c>
      <c r="O60" s="28">
        <f t="shared" si="57"/>
        <v>3576828.6829739213</v>
      </c>
      <c r="P60" s="28">
        <f t="shared" si="58"/>
        <v>143073.14731895685</v>
      </c>
      <c r="Q60" s="28">
        <f t="shared" si="59"/>
        <v>0</v>
      </c>
      <c r="R60" s="28">
        <f t="shared" si="60"/>
        <v>0</v>
      </c>
      <c r="S60" s="28">
        <f t="shared" si="61"/>
        <v>0</v>
      </c>
      <c r="T60" s="28">
        <f t="shared" si="62"/>
        <v>0</v>
      </c>
      <c r="U60" s="28">
        <f t="shared" si="63"/>
        <v>0</v>
      </c>
      <c r="V60" s="28">
        <f t="shared" si="64"/>
        <v>0</v>
      </c>
      <c r="W60" s="4">
        <f t="shared" si="65"/>
        <v>508576828.6829739</v>
      </c>
      <c r="X60" s="24">
        <f t="shared" si="66"/>
        <v>668073.1473189569</v>
      </c>
      <c r="Y60" s="27">
        <f t="shared" si="67"/>
        <v>0</v>
      </c>
      <c r="Z60" s="28">
        <f t="shared" si="68"/>
        <v>0</v>
      </c>
      <c r="AA60" s="28">
        <f t="shared" si="69"/>
        <v>0</v>
      </c>
      <c r="AB60" s="28">
        <f t="shared" si="70"/>
        <v>0</v>
      </c>
      <c r="AC60" s="28">
        <f t="shared" si="71"/>
        <v>0</v>
      </c>
      <c r="AD60" s="28">
        <f t="shared" si="72"/>
        <v>0</v>
      </c>
      <c r="AE60" s="28">
        <f t="shared" si="73"/>
        <v>11423171.317026079</v>
      </c>
      <c r="AF60" s="28">
        <f t="shared" si="74"/>
        <v>456926.85268104315</v>
      </c>
      <c r="AG60" s="28">
        <f t="shared" si="75"/>
        <v>732457.945880834</v>
      </c>
      <c r="AH60" s="28">
        <f t="shared" si="76"/>
        <v>11000000</v>
      </c>
      <c r="AI60" s="28">
        <f t="shared" si="77"/>
        <v>495000</v>
      </c>
      <c r="AJ60" s="28">
        <f t="shared" si="78"/>
        <v>650324.0454058734</v>
      </c>
      <c r="AK60" s="28">
        <f t="shared" si="79"/>
        <v>0</v>
      </c>
      <c r="AL60" s="28">
        <f t="shared" si="80"/>
        <v>0</v>
      </c>
      <c r="AM60" s="28">
        <f t="shared" si="81"/>
        <v>0</v>
      </c>
      <c r="AN60" s="28">
        <f t="shared" si="82"/>
        <v>0</v>
      </c>
      <c r="AO60" s="28">
        <f t="shared" si="83"/>
        <v>0</v>
      </c>
      <c r="AP60" s="28">
        <f t="shared" si="84"/>
        <v>0</v>
      </c>
      <c r="AQ60" s="4">
        <f t="shared" si="85"/>
        <v>22423171.31702608</v>
      </c>
      <c r="AR60" s="24">
        <f t="shared" si="86"/>
        <v>951926.8526810431</v>
      </c>
      <c r="AS60" s="24">
        <f t="shared" si="87"/>
        <v>1382781.9912867076</v>
      </c>
    </row>
    <row r="61" spans="2:45" ht="12.75">
      <c r="B61" s="56">
        <f t="shared" si="48"/>
        <v>532</v>
      </c>
      <c r="C61" s="23">
        <f t="shared" si="88"/>
        <v>532000000</v>
      </c>
      <c r="D61" s="24">
        <f t="shared" si="45"/>
        <v>674105.6591164649</v>
      </c>
      <c r="E61" s="24">
        <f t="shared" si="46"/>
        <v>1665000</v>
      </c>
      <c r="F61" s="25">
        <f t="shared" si="49"/>
        <v>509534600.48840326</v>
      </c>
      <c r="G61" s="83">
        <f t="shared" si="47"/>
        <v>0</v>
      </c>
      <c r="H61" s="6">
        <f t="shared" si="50"/>
        <v>0.045</v>
      </c>
      <c r="I61" s="26">
        <f t="shared" si="51"/>
        <v>-0.12993385973604682</v>
      </c>
      <c r="J61" s="30">
        <f t="shared" si="52"/>
        <v>0.301330048929624</v>
      </c>
      <c r="K61" s="27">
        <f t="shared" si="53"/>
        <v>490000000</v>
      </c>
      <c r="L61" s="28">
        <f t="shared" si="54"/>
        <v>0</v>
      </c>
      <c r="M61" s="28">
        <f t="shared" si="55"/>
        <v>15000000</v>
      </c>
      <c r="N61" s="28">
        <f t="shared" si="56"/>
        <v>525000</v>
      </c>
      <c r="O61" s="28">
        <f t="shared" si="57"/>
        <v>4534600.488403261</v>
      </c>
      <c r="P61" s="28">
        <f t="shared" si="58"/>
        <v>181384.01953613042</v>
      </c>
      <c r="Q61" s="28">
        <f t="shared" si="59"/>
        <v>0</v>
      </c>
      <c r="R61" s="28">
        <f t="shared" si="60"/>
        <v>0</v>
      </c>
      <c r="S61" s="28">
        <f t="shared" si="61"/>
        <v>0</v>
      </c>
      <c r="T61" s="28">
        <f t="shared" si="62"/>
        <v>0</v>
      </c>
      <c r="U61" s="28">
        <f t="shared" si="63"/>
        <v>0</v>
      </c>
      <c r="V61" s="28">
        <f t="shared" si="64"/>
        <v>0</v>
      </c>
      <c r="W61" s="4">
        <f t="shared" si="65"/>
        <v>509534600.48840326</v>
      </c>
      <c r="X61" s="24">
        <f t="shared" si="66"/>
        <v>706384.0195361304</v>
      </c>
      <c r="Y61" s="27">
        <f t="shared" si="67"/>
        <v>0</v>
      </c>
      <c r="Z61" s="28">
        <f t="shared" si="68"/>
        <v>0</v>
      </c>
      <c r="AA61" s="28">
        <f t="shared" si="69"/>
        <v>0</v>
      </c>
      <c r="AB61" s="28">
        <f t="shared" si="70"/>
        <v>0</v>
      </c>
      <c r="AC61" s="28">
        <f t="shared" si="71"/>
        <v>0</v>
      </c>
      <c r="AD61" s="28">
        <f t="shared" si="72"/>
        <v>0</v>
      </c>
      <c r="AE61" s="28">
        <f t="shared" si="73"/>
        <v>10465399.51159674</v>
      </c>
      <c r="AF61" s="28">
        <f t="shared" si="74"/>
        <v>418615.9804638696</v>
      </c>
      <c r="AG61" s="28">
        <f t="shared" si="75"/>
        <v>671045.2654825514</v>
      </c>
      <c r="AH61" s="28">
        <f t="shared" si="76"/>
        <v>12000000</v>
      </c>
      <c r="AI61" s="28">
        <f t="shared" si="77"/>
        <v>540000</v>
      </c>
      <c r="AJ61" s="28">
        <f t="shared" si="78"/>
        <v>709444.4131700438</v>
      </c>
      <c r="AK61" s="28">
        <f t="shared" si="79"/>
        <v>0</v>
      </c>
      <c r="AL61" s="28">
        <f t="shared" si="80"/>
        <v>0</v>
      </c>
      <c r="AM61" s="28">
        <f t="shared" si="81"/>
        <v>0</v>
      </c>
      <c r="AN61" s="28">
        <f t="shared" si="82"/>
        <v>0</v>
      </c>
      <c r="AO61" s="28">
        <f t="shared" si="83"/>
        <v>0</v>
      </c>
      <c r="AP61" s="28">
        <f t="shared" si="84"/>
        <v>0</v>
      </c>
      <c r="AQ61" s="4">
        <f t="shared" si="85"/>
        <v>22465399.51159674</v>
      </c>
      <c r="AR61" s="24">
        <f t="shared" si="86"/>
        <v>958615.9804638696</v>
      </c>
      <c r="AS61" s="24">
        <f t="shared" si="87"/>
        <v>1380489.6786525953</v>
      </c>
    </row>
    <row r="62" spans="2:45" ht="12.75">
      <c r="B62" s="56">
        <f t="shared" si="48"/>
        <v>533</v>
      </c>
      <c r="C62" s="23">
        <f t="shared" si="88"/>
        <v>533000000</v>
      </c>
      <c r="D62" s="24">
        <f t="shared" si="45"/>
        <v>633502.4742651851</v>
      </c>
      <c r="E62" s="24">
        <f t="shared" si="46"/>
        <v>1710000</v>
      </c>
      <c r="F62" s="25">
        <f t="shared" si="49"/>
        <v>510492372.29383254</v>
      </c>
      <c r="G62" s="83">
        <f t="shared" si="47"/>
        <v>0</v>
      </c>
      <c r="H62" s="6">
        <f t="shared" si="50"/>
        <v>0.045</v>
      </c>
      <c r="I62" s="26">
        <f t="shared" si="51"/>
        <v>-0.12993385973604682</v>
      </c>
      <c r="J62" s="30">
        <f t="shared" si="52"/>
        <v>0.301330048929624</v>
      </c>
      <c r="K62" s="27">
        <f t="shared" si="53"/>
        <v>490000000</v>
      </c>
      <c r="L62" s="28">
        <f t="shared" si="54"/>
        <v>0</v>
      </c>
      <c r="M62" s="28">
        <f t="shared" si="55"/>
        <v>15000000</v>
      </c>
      <c r="N62" s="28">
        <f t="shared" si="56"/>
        <v>525000</v>
      </c>
      <c r="O62" s="28">
        <f t="shared" si="57"/>
        <v>5492372.2938325405</v>
      </c>
      <c r="P62" s="28">
        <f t="shared" si="58"/>
        <v>219694.89175330164</v>
      </c>
      <c r="Q62" s="28">
        <f t="shared" si="59"/>
        <v>0</v>
      </c>
      <c r="R62" s="28">
        <f t="shared" si="60"/>
        <v>0</v>
      </c>
      <c r="S62" s="28">
        <f t="shared" si="61"/>
        <v>0</v>
      </c>
      <c r="T62" s="28">
        <f t="shared" si="62"/>
        <v>0</v>
      </c>
      <c r="U62" s="28">
        <f t="shared" si="63"/>
        <v>0</v>
      </c>
      <c r="V62" s="28">
        <f t="shared" si="64"/>
        <v>0</v>
      </c>
      <c r="W62" s="4">
        <f t="shared" si="65"/>
        <v>510492372.29383254</v>
      </c>
      <c r="X62" s="24">
        <f t="shared" si="66"/>
        <v>744694.8917533016</v>
      </c>
      <c r="Y62" s="27">
        <f t="shared" si="67"/>
        <v>0</v>
      </c>
      <c r="Z62" s="28">
        <f t="shared" si="68"/>
        <v>0</v>
      </c>
      <c r="AA62" s="28">
        <f t="shared" si="69"/>
        <v>0</v>
      </c>
      <c r="AB62" s="28">
        <f t="shared" si="70"/>
        <v>0</v>
      </c>
      <c r="AC62" s="28">
        <f t="shared" si="71"/>
        <v>0</v>
      </c>
      <c r="AD62" s="28">
        <f t="shared" si="72"/>
        <v>0</v>
      </c>
      <c r="AE62" s="28">
        <f t="shared" si="73"/>
        <v>9507627.70616746</v>
      </c>
      <c r="AF62" s="28">
        <f t="shared" si="74"/>
        <v>380305.1082466984</v>
      </c>
      <c r="AG62" s="28">
        <f t="shared" si="75"/>
        <v>609632.5850842725</v>
      </c>
      <c r="AH62" s="28">
        <f t="shared" si="76"/>
        <v>13000000</v>
      </c>
      <c r="AI62" s="28">
        <f t="shared" si="77"/>
        <v>585000</v>
      </c>
      <c r="AJ62" s="28">
        <f t="shared" si="78"/>
        <v>768564.7809342141</v>
      </c>
      <c r="AK62" s="28">
        <f t="shared" si="79"/>
        <v>0</v>
      </c>
      <c r="AL62" s="28">
        <f t="shared" si="80"/>
        <v>0</v>
      </c>
      <c r="AM62" s="28">
        <f t="shared" si="81"/>
        <v>0</v>
      </c>
      <c r="AN62" s="28">
        <f t="shared" si="82"/>
        <v>0</v>
      </c>
      <c r="AO62" s="28">
        <f t="shared" si="83"/>
        <v>0</v>
      </c>
      <c r="AP62" s="28">
        <f t="shared" si="84"/>
        <v>0</v>
      </c>
      <c r="AQ62" s="4">
        <f t="shared" si="85"/>
        <v>22507627.70616746</v>
      </c>
      <c r="AR62" s="24">
        <f t="shared" si="86"/>
        <v>965305.1082466984</v>
      </c>
      <c r="AS62" s="24">
        <f t="shared" si="87"/>
        <v>1378197.3660184867</v>
      </c>
    </row>
    <row r="63" spans="2:45" ht="12.75">
      <c r="B63" s="56">
        <f t="shared" si="48"/>
        <v>534</v>
      </c>
      <c r="C63" s="23">
        <f t="shared" si="88"/>
        <v>534000000</v>
      </c>
      <c r="D63" s="24">
        <f t="shared" si="45"/>
        <v>592899.2894138992</v>
      </c>
      <c r="E63" s="24">
        <f t="shared" si="46"/>
        <v>1755000</v>
      </c>
      <c r="F63" s="25">
        <f t="shared" si="49"/>
        <v>511450144.0992619</v>
      </c>
      <c r="G63" s="83">
        <f t="shared" si="47"/>
        <v>0</v>
      </c>
      <c r="H63" s="6">
        <f t="shared" si="50"/>
        <v>0.045</v>
      </c>
      <c r="I63" s="26">
        <f t="shared" si="51"/>
        <v>-0.12993385973604682</v>
      </c>
      <c r="J63" s="30">
        <f t="shared" si="52"/>
        <v>0.301330048929624</v>
      </c>
      <c r="K63" s="27">
        <f t="shared" si="53"/>
        <v>490000000</v>
      </c>
      <c r="L63" s="28">
        <f t="shared" si="54"/>
        <v>0</v>
      </c>
      <c r="M63" s="28">
        <f t="shared" si="55"/>
        <v>15000000</v>
      </c>
      <c r="N63" s="28">
        <f t="shared" si="56"/>
        <v>525000</v>
      </c>
      <c r="O63" s="28">
        <f t="shared" si="57"/>
        <v>6450144.09926188</v>
      </c>
      <c r="P63" s="28">
        <f t="shared" si="58"/>
        <v>258005.7639704752</v>
      </c>
      <c r="Q63" s="28">
        <f t="shared" si="59"/>
        <v>0</v>
      </c>
      <c r="R63" s="28">
        <f t="shared" si="60"/>
        <v>0</v>
      </c>
      <c r="S63" s="28">
        <f t="shared" si="61"/>
        <v>0</v>
      </c>
      <c r="T63" s="28">
        <f t="shared" si="62"/>
        <v>0</v>
      </c>
      <c r="U63" s="28">
        <f t="shared" si="63"/>
        <v>0</v>
      </c>
      <c r="V63" s="28">
        <f t="shared" si="64"/>
        <v>0</v>
      </c>
      <c r="W63" s="4">
        <f t="shared" si="65"/>
        <v>511450144.0992619</v>
      </c>
      <c r="X63" s="24">
        <f t="shared" si="66"/>
        <v>783005.7639704752</v>
      </c>
      <c r="Y63" s="27">
        <f t="shared" si="67"/>
        <v>0</v>
      </c>
      <c r="Z63" s="28">
        <f t="shared" si="68"/>
        <v>0</v>
      </c>
      <c r="AA63" s="28">
        <f t="shared" si="69"/>
        <v>0</v>
      </c>
      <c r="AB63" s="28">
        <f t="shared" si="70"/>
        <v>0</v>
      </c>
      <c r="AC63" s="28">
        <f t="shared" si="71"/>
        <v>0</v>
      </c>
      <c r="AD63" s="28">
        <f t="shared" si="72"/>
        <v>0</v>
      </c>
      <c r="AE63" s="28">
        <f t="shared" si="73"/>
        <v>8549855.90073812</v>
      </c>
      <c r="AF63" s="28">
        <f t="shared" si="74"/>
        <v>341994.2360295248</v>
      </c>
      <c r="AG63" s="28">
        <f t="shared" si="75"/>
        <v>548219.90468599</v>
      </c>
      <c r="AH63" s="28">
        <f t="shared" si="76"/>
        <v>14000000</v>
      </c>
      <c r="AI63" s="28">
        <f t="shared" si="77"/>
        <v>630000</v>
      </c>
      <c r="AJ63" s="28">
        <f t="shared" si="78"/>
        <v>827685.1486983844</v>
      </c>
      <c r="AK63" s="28">
        <f t="shared" si="79"/>
        <v>0</v>
      </c>
      <c r="AL63" s="28">
        <f t="shared" si="80"/>
        <v>0</v>
      </c>
      <c r="AM63" s="28">
        <f t="shared" si="81"/>
        <v>0</v>
      </c>
      <c r="AN63" s="28">
        <f t="shared" si="82"/>
        <v>0</v>
      </c>
      <c r="AO63" s="28">
        <f t="shared" si="83"/>
        <v>0</v>
      </c>
      <c r="AP63" s="28">
        <f t="shared" si="84"/>
        <v>0</v>
      </c>
      <c r="AQ63" s="4">
        <f t="shared" si="85"/>
        <v>22549855.90073812</v>
      </c>
      <c r="AR63" s="24">
        <f t="shared" si="86"/>
        <v>971994.2360295248</v>
      </c>
      <c r="AS63" s="24">
        <f t="shared" si="87"/>
        <v>1375905.0533843744</v>
      </c>
    </row>
    <row r="64" spans="2:45" ht="12.75">
      <c r="B64" s="56">
        <f t="shared" si="48"/>
        <v>535</v>
      </c>
      <c r="C64" s="23">
        <f t="shared" si="88"/>
        <v>535000000</v>
      </c>
      <c r="D64" s="24">
        <f t="shared" si="45"/>
        <v>552296.1045626132</v>
      </c>
      <c r="E64" s="24">
        <f t="shared" si="46"/>
        <v>1800000</v>
      </c>
      <c r="F64" s="25">
        <f t="shared" si="49"/>
        <v>512407915.9046912</v>
      </c>
      <c r="G64" s="83">
        <f t="shared" si="47"/>
        <v>0</v>
      </c>
      <c r="H64" s="6">
        <f t="shared" si="50"/>
        <v>0.045</v>
      </c>
      <c r="I64" s="26">
        <f t="shared" si="51"/>
        <v>-0.12993385973604682</v>
      </c>
      <c r="J64" s="30">
        <f t="shared" si="52"/>
        <v>0.301330048929624</v>
      </c>
      <c r="K64" s="27">
        <f t="shared" si="53"/>
        <v>490000000</v>
      </c>
      <c r="L64" s="28">
        <f t="shared" si="54"/>
        <v>0</v>
      </c>
      <c r="M64" s="28">
        <f t="shared" si="55"/>
        <v>15000000</v>
      </c>
      <c r="N64" s="28">
        <f t="shared" si="56"/>
        <v>525000</v>
      </c>
      <c r="O64" s="28">
        <f t="shared" si="57"/>
        <v>7407915.904691219</v>
      </c>
      <c r="P64" s="28">
        <f t="shared" si="58"/>
        <v>296316.6361876488</v>
      </c>
      <c r="Q64" s="28">
        <f t="shared" si="59"/>
        <v>0</v>
      </c>
      <c r="R64" s="28">
        <f t="shared" si="60"/>
        <v>0</v>
      </c>
      <c r="S64" s="28">
        <f t="shared" si="61"/>
        <v>0</v>
      </c>
      <c r="T64" s="28">
        <f t="shared" si="62"/>
        <v>0</v>
      </c>
      <c r="U64" s="28">
        <f t="shared" si="63"/>
        <v>0</v>
      </c>
      <c r="V64" s="28">
        <f t="shared" si="64"/>
        <v>0</v>
      </c>
      <c r="W64" s="4">
        <f t="shared" si="65"/>
        <v>512407915.9046912</v>
      </c>
      <c r="X64" s="24">
        <f t="shared" si="66"/>
        <v>821316.6361876489</v>
      </c>
      <c r="Y64" s="27">
        <f t="shared" si="67"/>
        <v>0</v>
      </c>
      <c r="Z64" s="28">
        <f t="shared" si="68"/>
        <v>0</v>
      </c>
      <c r="AA64" s="28">
        <f t="shared" si="69"/>
        <v>0</v>
      </c>
      <c r="AB64" s="28">
        <f t="shared" si="70"/>
        <v>0</v>
      </c>
      <c r="AC64" s="28">
        <f t="shared" si="71"/>
        <v>0</v>
      </c>
      <c r="AD64" s="28">
        <f t="shared" si="72"/>
        <v>0</v>
      </c>
      <c r="AE64" s="28">
        <f t="shared" si="73"/>
        <v>7592084.095308781</v>
      </c>
      <c r="AF64" s="28">
        <f t="shared" si="74"/>
        <v>303683.36381235125</v>
      </c>
      <c r="AG64" s="28">
        <f t="shared" si="75"/>
        <v>486807.22428770736</v>
      </c>
      <c r="AH64" s="28">
        <f t="shared" si="76"/>
        <v>15000000</v>
      </c>
      <c r="AI64" s="28">
        <f t="shared" si="77"/>
        <v>675000</v>
      </c>
      <c r="AJ64" s="28">
        <f t="shared" si="78"/>
        <v>886805.5164625548</v>
      </c>
      <c r="AK64" s="28">
        <f t="shared" si="79"/>
        <v>0</v>
      </c>
      <c r="AL64" s="28">
        <f t="shared" si="80"/>
        <v>0</v>
      </c>
      <c r="AM64" s="28">
        <f t="shared" si="81"/>
        <v>0</v>
      </c>
      <c r="AN64" s="28">
        <f t="shared" si="82"/>
        <v>0</v>
      </c>
      <c r="AO64" s="28">
        <f t="shared" si="83"/>
        <v>0</v>
      </c>
      <c r="AP64" s="28">
        <f t="shared" si="84"/>
        <v>0</v>
      </c>
      <c r="AQ64" s="4">
        <f t="shared" si="85"/>
        <v>22592084.09530878</v>
      </c>
      <c r="AR64" s="24">
        <f t="shared" si="86"/>
        <v>978683.3638123513</v>
      </c>
      <c r="AS64" s="24">
        <f t="shared" si="87"/>
        <v>1373612.740750262</v>
      </c>
    </row>
    <row r="65" spans="2:45" ht="12.75">
      <c r="B65" s="56">
        <f t="shared" si="48"/>
        <v>536</v>
      </c>
      <c r="C65" s="23">
        <f t="shared" si="88"/>
        <v>536000000</v>
      </c>
      <c r="D65" s="24">
        <f t="shared" si="45"/>
        <v>511692.9197113274</v>
      </c>
      <c r="E65" s="24">
        <f t="shared" si="46"/>
        <v>1845000</v>
      </c>
      <c r="F65" s="25">
        <f t="shared" si="49"/>
        <v>513365687.71012056</v>
      </c>
      <c r="G65" s="83">
        <f t="shared" si="47"/>
        <v>0</v>
      </c>
      <c r="H65" s="6">
        <f t="shared" si="50"/>
        <v>0.045</v>
      </c>
      <c r="I65" s="26">
        <f t="shared" si="51"/>
        <v>-0.12993385973604682</v>
      </c>
      <c r="J65" s="30">
        <f t="shared" si="52"/>
        <v>0.301330048929624</v>
      </c>
      <c r="K65" s="27">
        <f t="shared" si="53"/>
        <v>490000000</v>
      </c>
      <c r="L65" s="28">
        <f t="shared" si="54"/>
        <v>0</v>
      </c>
      <c r="M65" s="28">
        <f t="shared" si="55"/>
        <v>15000000</v>
      </c>
      <c r="N65" s="28">
        <f t="shared" si="56"/>
        <v>525000</v>
      </c>
      <c r="O65" s="28">
        <f t="shared" si="57"/>
        <v>8365687.710120559</v>
      </c>
      <c r="P65" s="28">
        <f t="shared" si="58"/>
        <v>334627.5084048224</v>
      </c>
      <c r="Q65" s="28">
        <f t="shared" si="59"/>
        <v>0</v>
      </c>
      <c r="R65" s="28">
        <f t="shared" si="60"/>
        <v>0</v>
      </c>
      <c r="S65" s="28">
        <f t="shared" si="61"/>
        <v>0</v>
      </c>
      <c r="T65" s="28">
        <f t="shared" si="62"/>
        <v>0</v>
      </c>
      <c r="U65" s="28">
        <f t="shared" si="63"/>
        <v>0</v>
      </c>
      <c r="V65" s="28">
        <f t="shared" si="64"/>
        <v>0</v>
      </c>
      <c r="W65" s="4">
        <f t="shared" si="65"/>
        <v>513365687.71012056</v>
      </c>
      <c r="X65" s="24">
        <f t="shared" si="66"/>
        <v>859627.5084048223</v>
      </c>
      <c r="Y65" s="27">
        <f t="shared" si="67"/>
        <v>0</v>
      </c>
      <c r="Z65" s="28">
        <f t="shared" si="68"/>
        <v>0</v>
      </c>
      <c r="AA65" s="28">
        <f t="shared" si="69"/>
        <v>0</v>
      </c>
      <c r="AB65" s="28">
        <f t="shared" si="70"/>
        <v>0</v>
      </c>
      <c r="AC65" s="28">
        <f t="shared" si="71"/>
        <v>0</v>
      </c>
      <c r="AD65" s="28">
        <f t="shared" si="72"/>
        <v>0</v>
      </c>
      <c r="AE65" s="28">
        <f t="shared" si="73"/>
        <v>6634312.289879441</v>
      </c>
      <c r="AF65" s="28">
        <f t="shared" si="74"/>
        <v>265372.4915951777</v>
      </c>
      <c r="AG65" s="28">
        <f t="shared" si="75"/>
        <v>425394.5438894247</v>
      </c>
      <c r="AH65" s="28">
        <f t="shared" si="76"/>
        <v>16000000</v>
      </c>
      <c r="AI65" s="28">
        <f t="shared" si="77"/>
        <v>720000</v>
      </c>
      <c r="AJ65" s="28">
        <f t="shared" si="78"/>
        <v>945925.8842267251</v>
      </c>
      <c r="AK65" s="28">
        <f t="shared" si="79"/>
        <v>0</v>
      </c>
      <c r="AL65" s="28">
        <f t="shared" si="80"/>
        <v>0</v>
      </c>
      <c r="AM65" s="28">
        <f t="shared" si="81"/>
        <v>0</v>
      </c>
      <c r="AN65" s="28">
        <f t="shared" si="82"/>
        <v>0</v>
      </c>
      <c r="AO65" s="28">
        <f t="shared" si="83"/>
        <v>0</v>
      </c>
      <c r="AP65" s="28">
        <f t="shared" si="84"/>
        <v>0</v>
      </c>
      <c r="AQ65" s="4">
        <f t="shared" si="85"/>
        <v>22634312.28987944</v>
      </c>
      <c r="AR65" s="24">
        <f t="shared" si="86"/>
        <v>985372.4915951777</v>
      </c>
      <c r="AS65" s="24">
        <f t="shared" si="87"/>
        <v>1371320.4281161497</v>
      </c>
    </row>
    <row r="66" spans="2:45" ht="12.75">
      <c r="B66" s="56">
        <f t="shared" si="48"/>
        <v>537</v>
      </c>
      <c r="C66" s="23">
        <f t="shared" si="88"/>
        <v>537000000</v>
      </c>
      <c r="D66" s="24">
        <f t="shared" si="45"/>
        <v>471089.7348600414</v>
      </c>
      <c r="E66" s="24">
        <f t="shared" si="46"/>
        <v>1890000</v>
      </c>
      <c r="F66" s="25">
        <f t="shared" si="49"/>
        <v>514323459.5155499</v>
      </c>
      <c r="G66" s="83">
        <f t="shared" si="47"/>
        <v>0</v>
      </c>
      <c r="H66" s="6">
        <f t="shared" si="50"/>
        <v>0.045</v>
      </c>
      <c r="I66" s="26">
        <f t="shared" si="51"/>
        <v>-0.12993385973604682</v>
      </c>
      <c r="J66" s="30">
        <f t="shared" si="52"/>
        <v>0.301330048929624</v>
      </c>
      <c r="K66" s="27">
        <f t="shared" si="53"/>
        <v>490000000</v>
      </c>
      <c r="L66" s="28">
        <f t="shared" si="54"/>
        <v>0</v>
      </c>
      <c r="M66" s="28">
        <f t="shared" si="55"/>
        <v>15000000</v>
      </c>
      <c r="N66" s="28">
        <f t="shared" si="56"/>
        <v>525000</v>
      </c>
      <c r="O66" s="28">
        <f t="shared" si="57"/>
        <v>9323459.515549898</v>
      </c>
      <c r="P66" s="28">
        <f t="shared" si="58"/>
        <v>372938.38062199595</v>
      </c>
      <c r="Q66" s="28">
        <f t="shared" si="59"/>
        <v>0</v>
      </c>
      <c r="R66" s="28">
        <f t="shared" si="60"/>
        <v>0</v>
      </c>
      <c r="S66" s="28">
        <f t="shared" si="61"/>
        <v>0</v>
      </c>
      <c r="T66" s="28">
        <f t="shared" si="62"/>
        <v>0</v>
      </c>
      <c r="U66" s="28">
        <f t="shared" si="63"/>
        <v>0</v>
      </c>
      <c r="V66" s="28">
        <f t="shared" si="64"/>
        <v>0</v>
      </c>
      <c r="W66" s="4">
        <f t="shared" si="65"/>
        <v>514323459.5155499</v>
      </c>
      <c r="X66" s="24">
        <f t="shared" si="66"/>
        <v>897938.380621996</v>
      </c>
      <c r="Y66" s="27">
        <f t="shared" si="67"/>
        <v>0</v>
      </c>
      <c r="Z66" s="28">
        <f t="shared" si="68"/>
        <v>0</v>
      </c>
      <c r="AA66" s="28">
        <f t="shared" si="69"/>
        <v>0</v>
      </c>
      <c r="AB66" s="28">
        <f t="shared" si="70"/>
        <v>0</v>
      </c>
      <c r="AC66" s="28">
        <f t="shared" si="71"/>
        <v>0</v>
      </c>
      <c r="AD66" s="28">
        <f t="shared" si="72"/>
        <v>0</v>
      </c>
      <c r="AE66" s="28">
        <f t="shared" si="73"/>
        <v>5676540.484450102</v>
      </c>
      <c r="AF66" s="28">
        <f t="shared" si="74"/>
        <v>227061.61937800408</v>
      </c>
      <c r="AG66" s="28">
        <f t="shared" si="75"/>
        <v>363981.8634911421</v>
      </c>
      <c r="AH66" s="28">
        <f t="shared" si="76"/>
        <v>17000000</v>
      </c>
      <c r="AI66" s="28">
        <f t="shared" si="77"/>
        <v>765000</v>
      </c>
      <c r="AJ66" s="28">
        <f t="shared" si="78"/>
        <v>1005046.2519908954</v>
      </c>
      <c r="AK66" s="28">
        <f t="shared" si="79"/>
        <v>0</v>
      </c>
      <c r="AL66" s="28">
        <f t="shared" si="80"/>
        <v>0</v>
      </c>
      <c r="AM66" s="28">
        <f t="shared" si="81"/>
        <v>0</v>
      </c>
      <c r="AN66" s="28">
        <f t="shared" si="82"/>
        <v>0</v>
      </c>
      <c r="AO66" s="28">
        <f t="shared" si="83"/>
        <v>0</v>
      </c>
      <c r="AP66" s="28">
        <f t="shared" si="84"/>
        <v>0</v>
      </c>
      <c r="AQ66" s="4">
        <f t="shared" si="85"/>
        <v>22676540.4844501</v>
      </c>
      <c r="AR66" s="24">
        <f t="shared" si="86"/>
        <v>992061.6193780041</v>
      </c>
      <c r="AS66" s="24">
        <f t="shared" si="87"/>
        <v>1369028.1154820374</v>
      </c>
    </row>
    <row r="67" spans="2:45" ht="12.75">
      <c r="B67" s="56">
        <f t="shared" si="48"/>
        <v>538</v>
      </c>
      <c r="C67" s="23">
        <f t="shared" si="88"/>
        <v>538000000</v>
      </c>
      <c r="D67" s="24">
        <f t="shared" si="45"/>
        <v>430486.55000876193</v>
      </c>
      <c r="E67" s="24">
        <f t="shared" si="46"/>
        <v>1935000</v>
      </c>
      <c r="F67" s="25">
        <f t="shared" si="49"/>
        <v>515281231.3209792</v>
      </c>
      <c r="G67" s="83">
        <f t="shared" si="47"/>
        <v>0</v>
      </c>
      <c r="H67" s="6">
        <f t="shared" si="50"/>
        <v>0.045</v>
      </c>
      <c r="I67" s="26">
        <f t="shared" si="51"/>
        <v>-0.12993385973604682</v>
      </c>
      <c r="J67" s="30">
        <f t="shared" si="52"/>
        <v>0.301330048929624</v>
      </c>
      <c r="K67" s="27">
        <f t="shared" si="53"/>
        <v>490000000</v>
      </c>
      <c r="L67" s="28">
        <f t="shared" si="54"/>
        <v>0</v>
      </c>
      <c r="M67" s="28">
        <f t="shared" si="55"/>
        <v>15000000</v>
      </c>
      <c r="N67" s="28">
        <f t="shared" si="56"/>
        <v>525000</v>
      </c>
      <c r="O67" s="28">
        <f t="shared" si="57"/>
        <v>10281231.320979178</v>
      </c>
      <c r="P67" s="28">
        <f t="shared" si="58"/>
        <v>411249.25283916714</v>
      </c>
      <c r="Q67" s="28">
        <f t="shared" si="59"/>
        <v>0</v>
      </c>
      <c r="R67" s="28">
        <f t="shared" si="60"/>
        <v>0</v>
      </c>
      <c r="S67" s="28">
        <f t="shared" si="61"/>
        <v>0</v>
      </c>
      <c r="T67" s="28">
        <f t="shared" si="62"/>
        <v>0</v>
      </c>
      <c r="U67" s="28">
        <f t="shared" si="63"/>
        <v>0</v>
      </c>
      <c r="V67" s="28">
        <f t="shared" si="64"/>
        <v>0</v>
      </c>
      <c r="W67" s="4">
        <f t="shared" si="65"/>
        <v>515281231.3209792</v>
      </c>
      <c r="X67" s="24">
        <f t="shared" si="66"/>
        <v>936249.2528391671</v>
      </c>
      <c r="Y67" s="27">
        <f t="shared" si="67"/>
        <v>0</v>
      </c>
      <c r="Z67" s="28">
        <f t="shared" si="68"/>
        <v>0</v>
      </c>
      <c r="AA67" s="28">
        <f t="shared" si="69"/>
        <v>0</v>
      </c>
      <c r="AB67" s="28">
        <f t="shared" si="70"/>
        <v>0</v>
      </c>
      <c r="AC67" s="28">
        <f t="shared" si="71"/>
        <v>0</v>
      </c>
      <c r="AD67" s="28">
        <f t="shared" si="72"/>
        <v>0</v>
      </c>
      <c r="AE67" s="28">
        <f t="shared" si="73"/>
        <v>4718768.679020822</v>
      </c>
      <c r="AF67" s="28">
        <f t="shared" si="74"/>
        <v>188750.7471608329</v>
      </c>
      <c r="AG67" s="28">
        <f t="shared" si="75"/>
        <v>302569.1830928633</v>
      </c>
      <c r="AH67" s="28">
        <f t="shared" si="76"/>
        <v>18000000</v>
      </c>
      <c r="AI67" s="28">
        <f t="shared" si="77"/>
        <v>810000</v>
      </c>
      <c r="AJ67" s="28">
        <f t="shared" si="78"/>
        <v>1064166.6197550658</v>
      </c>
      <c r="AK67" s="28">
        <f t="shared" si="79"/>
        <v>0</v>
      </c>
      <c r="AL67" s="28">
        <f t="shared" si="80"/>
        <v>0</v>
      </c>
      <c r="AM67" s="28">
        <f t="shared" si="81"/>
        <v>0</v>
      </c>
      <c r="AN67" s="28">
        <f t="shared" si="82"/>
        <v>0</v>
      </c>
      <c r="AO67" s="28">
        <f t="shared" si="83"/>
        <v>0</v>
      </c>
      <c r="AP67" s="28">
        <f t="shared" si="84"/>
        <v>0</v>
      </c>
      <c r="AQ67" s="4">
        <f t="shared" si="85"/>
        <v>22718768.679020822</v>
      </c>
      <c r="AR67" s="24">
        <f t="shared" si="86"/>
        <v>998750.7471608329</v>
      </c>
      <c r="AS67" s="24">
        <f t="shared" si="87"/>
        <v>1366735.802847929</v>
      </c>
    </row>
    <row r="68" spans="2:45" ht="12.75">
      <c r="B68" s="56">
        <f t="shared" si="48"/>
        <v>539</v>
      </c>
      <c r="C68" s="23">
        <f t="shared" si="88"/>
        <v>539000000</v>
      </c>
      <c r="D68" s="24">
        <f t="shared" si="45"/>
        <v>389883.36515747604</v>
      </c>
      <c r="E68" s="24">
        <f t="shared" si="46"/>
        <v>1980000</v>
      </c>
      <c r="F68" s="25">
        <f t="shared" si="49"/>
        <v>516239003.1264085</v>
      </c>
      <c r="G68" s="83">
        <f t="shared" si="47"/>
        <v>0</v>
      </c>
      <c r="H68" s="6">
        <f t="shared" si="50"/>
        <v>0.045</v>
      </c>
      <c r="I68" s="26">
        <f t="shared" si="51"/>
        <v>-0.12993385973604682</v>
      </c>
      <c r="J68" s="30">
        <f t="shared" si="52"/>
        <v>0.301330048929624</v>
      </c>
      <c r="K68" s="27">
        <f t="shared" si="53"/>
        <v>490000000</v>
      </c>
      <c r="L68" s="28">
        <f t="shared" si="54"/>
        <v>0</v>
      </c>
      <c r="M68" s="28">
        <f t="shared" si="55"/>
        <v>15000000</v>
      </c>
      <c r="N68" s="28">
        <f t="shared" si="56"/>
        <v>525000</v>
      </c>
      <c r="O68" s="28">
        <f t="shared" si="57"/>
        <v>11239003.126408517</v>
      </c>
      <c r="P68" s="28">
        <f t="shared" si="58"/>
        <v>449560.1250563407</v>
      </c>
      <c r="Q68" s="28">
        <f t="shared" si="59"/>
        <v>0</v>
      </c>
      <c r="R68" s="28">
        <f t="shared" si="60"/>
        <v>0</v>
      </c>
      <c r="S68" s="28">
        <f t="shared" si="61"/>
        <v>0</v>
      </c>
      <c r="T68" s="28">
        <f t="shared" si="62"/>
        <v>0</v>
      </c>
      <c r="U68" s="28">
        <f t="shared" si="63"/>
        <v>0</v>
      </c>
      <c r="V68" s="28">
        <f t="shared" si="64"/>
        <v>0</v>
      </c>
      <c r="W68" s="4">
        <f t="shared" si="65"/>
        <v>516239003.1264085</v>
      </c>
      <c r="X68" s="24">
        <f t="shared" si="66"/>
        <v>974560.1250563407</v>
      </c>
      <c r="Y68" s="27">
        <f t="shared" si="67"/>
        <v>0</v>
      </c>
      <c r="Z68" s="28">
        <f t="shared" si="68"/>
        <v>0</v>
      </c>
      <c r="AA68" s="28">
        <f t="shared" si="69"/>
        <v>0</v>
      </c>
      <c r="AB68" s="28">
        <f t="shared" si="70"/>
        <v>0</v>
      </c>
      <c r="AC68" s="28">
        <f t="shared" si="71"/>
        <v>0</v>
      </c>
      <c r="AD68" s="28">
        <f t="shared" si="72"/>
        <v>0</v>
      </c>
      <c r="AE68" s="28">
        <f t="shared" si="73"/>
        <v>3760996.8735914826</v>
      </c>
      <c r="AF68" s="28">
        <f t="shared" si="74"/>
        <v>150439.87494365932</v>
      </c>
      <c r="AG68" s="28">
        <f t="shared" si="75"/>
        <v>241156.50269458067</v>
      </c>
      <c r="AH68" s="28">
        <f t="shared" si="76"/>
        <v>19000000</v>
      </c>
      <c r="AI68" s="28">
        <f t="shared" si="77"/>
        <v>855000</v>
      </c>
      <c r="AJ68" s="28">
        <f t="shared" si="78"/>
        <v>1123286.987519236</v>
      </c>
      <c r="AK68" s="28">
        <f t="shared" si="79"/>
        <v>0</v>
      </c>
      <c r="AL68" s="28">
        <f t="shared" si="80"/>
        <v>0</v>
      </c>
      <c r="AM68" s="28">
        <f t="shared" si="81"/>
        <v>0</v>
      </c>
      <c r="AN68" s="28">
        <f t="shared" si="82"/>
        <v>0</v>
      </c>
      <c r="AO68" s="28">
        <f t="shared" si="83"/>
        <v>0</v>
      </c>
      <c r="AP68" s="28">
        <f t="shared" si="84"/>
        <v>0</v>
      </c>
      <c r="AQ68" s="4">
        <f t="shared" si="85"/>
        <v>22760996.873591483</v>
      </c>
      <c r="AR68" s="24">
        <f t="shared" si="86"/>
        <v>1005439.8749436593</v>
      </c>
      <c r="AS68" s="24">
        <f t="shared" si="87"/>
        <v>1364443.4902138168</v>
      </c>
    </row>
    <row r="69" spans="2:45" ht="12.75">
      <c r="B69" s="56">
        <f t="shared" si="48"/>
        <v>540</v>
      </c>
      <c r="C69" s="23">
        <f t="shared" si="88"/>
        <v>540000000</v>
      </c>
      <c r="D69" s="24">
        <f t="shared" si="45"/>
        <v>349280.18030619016</v>
      </c>
      <c r="E69" s="24">
        <f t="shared" si="46"/>
        <v>2025000</v>
      </c>
      <c r="F69" s="25">
        <f t="shared" si="49"/>
        <v>517196774.93183786</v>
      </c>
      <c r="G69" s="83">
        <f t="shared" si="47"/>
        <v>0</v>
      </c>
      <c r="H69" s="6">
        <f t="shared" si="50"/>
        <v>0.045</v>
      </c>
      <c r="I69" s="26">
        <f t="shared" si="51"/>
        <v>-0.12993385973604682</v>
      </c>
      <c r="J69" s="30">
        <f t="shared" si="52"/>
        <v>0.301330048929624</v>
      </c>
      <c r="K69" s="27">
        <f t="shared" si="53"/>
        <v>490000000</v>
      </c>
      <c r="L69" s="28">
        <f t="shared" si="54"/>
        <v>0</v>
      </c>
      <c r="M69" s="28">
        <f t="shared" si="55"/>
        <v>15000000</v>
      </c>
      <c r="N69" s="28">
        <f t="shared" si="56"/>
        <v>525000</v>
      </c>
      <c r="O69" s="28">
        <f t="shared" si="57"/>
        <v>12196774.931837857</v>
      </c>
      <c r="P69" s="28">
        <f t="shared" si="58"/>
        <v>487870.9972735143</v>
      </c>
      <c r="Q69" s="28">
        <f t="shared" si="59"/>
        <v>0</v>
      </c>
      <c r="R69" s="28">
        <f t="shared" si="60"/>
        <v>0</v>
      </c>
      <c r="S69" s="28">
        <f t="shared" si="61"/>
        <v>0</v>
      </c>
      <c r="T69" s="28">
        <f t="shared" si="62"/>
        <v>0</v>
      </c>
      <c r="U69" s="28">
        <f t="shared" si="63"/>
        <v>0</v>
      </c>
      <c r="V69" s="28">
        <f t="shared" si="64"/>
        <v>0</v>
      </c>
      <c r="W69" s="4">
        <f t="shared" si="65"/>
        <v>517196774.93183786</v>
      </c>
      <c r="X69" s="24">
        <f t="shared" si="66"/>
        <v>1012870.9972735143</v>
      </c>
      <c r="Y69" s="27">
        <f t="shared" si="67"/>
        <v>0</v>
      </c>
      <c r="Z69" s="28">
        <f t="shared" si="68"/>
        <v>0</v>
      </c>
      <c r="AA69" s="28">
        <f t="shared" si="69"/>
        <v>0</v>
      </c>
      <c r="AB69" s="28">
        <f t="shared" si="70"/>
        <v>0</v>
      </c>
      <c r="AC69" s="28">
        <f t="shared" si="71"/>
        <v>0</v>
      </c>
      <c r="AD69" s="28">
        <f t="shared" si="72"/>
        <v>0</v>
      </c>
      <c r="AE69" s="28">
        <f t="shared" si="73"/>
        <v>2803225.068162143</v>
      </c>
      <c r="AF69" s="28">
        <f t="shared" si="74"/>
        <v>112129.00272648573</v>
      </c>
      <c r="AG69" s="28">
        <f t="shared" si="75"/>
        <v>179743.82229629805</v>
      </c>
      <c r="AH69" s="28">
        <f t="shared" si="76"/>
        <v>20000000</v>
      </c>
      <c r="AI69" s="28">
        <f t="shared" si="77"/>
        <v>900000</v>
      </c>
      <c r="AJ69" s="28">
        <f t="shared" si="78"/>
        <v>1182407.3552834063</v>
      </c>
      <c r="AK69" s="28">
        <f t="shared" si="79"/>
        <v>0</v>
      </c>
      <c r="AL69" s="28">
        <f t="shared" si="80"/>
        <v>0</v>
      </c>
      <c r="AM69" s="28">
        <f t="shared" si="81"/>
        <v>0</v>
      </c>
      <c r="AN69" s="28">
        <f t="shared" si="82"/>
        <v>0</v>
      </c>
      <c r="AO69" s="28">
        <f t="shared" si="83"/>
        <v>0</v>
      </c>
      <c r="AP69" s="28">
        <f t="shared" si="84"/>
        <v>0</v>
      </c>
      <c r="AQ69" s="4">
        <f t="shared" si="85"/>
        <v>22803225.068162143</v>
      </c>
      <c r="AR69" s="24">
        <f t="shared" si="86"/>
        <v>1012129.0027264857</v>
      </c>
      <c r="AS69" s="24">
        <f t="shared" si="87"/>
        <v>1362151.1775797044</v>
      </c>
    </row>
    <row r="70" spans="2:45" ht="12.75">
      <c r="B70" s="56">
        <f t="shared" si="48"/>
        <v>541</v>
      </c>
      <c r="C70" s="23">
        <f t="shared" si="88"/>
        <v>541000000</v>
      </c>
      <c r="D70" s="24">
        <f t="shared" si="45"/>
        <v>308676.9954549044</v>
      </c>
      <c r="E70" s="24">
        <f t="shared" si="46"/>
        <v>2070000</v>
      </c>
      <c r="F70" s="25">
        <f t="shared" si="49"/>
        <v>518154546.7372672</v>
      </c>
      <c r="G70" s="83">
        <f t="shared" si="47"/>
        <v>0</v>
      </c>
      <c r="H70" s="6">
        <f t="shared" si="50"/>
        <v>0.045</v>
      </c>
      <c r="I70" s="26">
        <f t="shared" si="51"/>
        <v>-0.12993385973604682</v>
      </c>
      <c r="J70" s="30">
        <f t="shared" si="52"/>
        <v>0.301330048929624</v>
      </c>
      <c r="K70" s="27">
        <f t="shared" si="53"/>
        <v>490000000</v>
      </c>
      <c r="L70" s="28">
        <f t="shared" si="54"/>
        <v>0</v>
      </c>
      <c r="M70" s="28">
        <f t="shared" si="55"/>
        <v>15000000</v>
      </c>
      <c r="N70" s="28">
        <f t="shared" si="56"/>
        <v>525000</v>
      </c>
      <c r="O70" s="28">
        <f t="shared" si="57"/>
        <v>13154546.737267196</v>
      </c>
      <c r="P70" s="28">
        <f t="shared" si="58"/>
        <v>526181.8694906879</v>
      </c>
      <c r="Q70" s="28">
        <f t="shared" si="59"/>
        <v>0</v>
      </c>
      <c r="R70" s="28">
        <f t="shared" si="60"/>
        <v>0</v>
      </c>
      <c r="S70" s="28">
        <f t="shared" si="61"/>
        <v>0</v>
      </c>
      <c r="T70" s="28">
        <f t="shared" si="62"/>
        <v>0</v>
      </c>
      <c r="U70" s="28">
        <f t="shared" si="63"/>
        <v>0</v>
      </c>
      <c r="V70" s="28">
        <f t="shared" si="64"/>
        <v>0</v>
      </c>
      <c r="W70" s="4">
        <f t="shared" si="65"/>
        <v>518154546.7372672</v>
      </c>
      <c r="X70" s="24">
        <f t="shared" si="66"/>
        <v>1051181.8694906877</v>
      </c>
      <c r="Y70" s="27">
        <f t="shared" si="67"/>
        <v>0</v>
      </c>
      <c r="Z70" s="28">
        <f t="shared" si="68"/>
        <v>0</v>
      </c>
      <c r="AA70" s="28">
        <f t="shared" si="69"/>
        <v>0</v>
      </c>
      <c r="AB70" s="28">
        <f t="shared" si="70"/>
        <v>0</v>
      </c>
      <c r="AC70" s="28">
        <f t="shared" si="71"/>
        <v>0</v>
      </c>
      <c r="AD70" s="28">
        <f t="shared" si="72"/>
        <v>0</v>
      </c>
      <c r="AE70" s="28">
        <f t="shared" si="73"/>
        <v>1845453.2627328038</v>
      </c>
      <c r="AF70" s="28">
        <f t="shared" si="74"/>
        <v>73818.13050931215</v>
      </c>
      <c r="AG70" s="28">
        <f t="shared" si="75"/>
        <v>118331.14189801541</v>
      </c>
      <c r="AH70" s="28">
        <f t="shared" si="76"/>
        <v>21000000</v>
      </c>
      <c r="AI70" s="28">
        <f t="shared" si="77"/>
        <v>945000</v>
      </c>
      <c r="AJ70" s="28">
        <f t="shared" si="78"/>
        <v>1241527.7230475766</v>
      </c>
      <c r="AK70" s="28">
        <f t="shared" si="79"/>
        <v>0</v>
      </c>
      <c r="AL70" s="28">
        <f t="shared" si="80"/>
        <v>0</v>
      </c>
      <c r="AM70" s="28">
        <f t="shared" si="81"/>
        <v>0</v>
      </c>
      <c r="AN70" s="28">
        <f t="shared" si="82"/>
        <v>0</v>
      </c>
      <c r="AO70" s="28">
        <f t="shared" si="83"/>
        <v>0</v>
      </c>
      <c r="AP70" s="28">
        <f t="shared" si="84"/>
        <v>0</v>
      </c>
      <c r="AQ70" s="4">
        <f t="shared" si="85"/>
        <v>22845453.262732804</v>
      </c>
      <c r="AR70" s="24">
        <f t="shared" si="86"/>
        <v>1018818.1305093121</v>
      </c>
      <c r="AS70" s="24">
        <f t="shared" si="87"/>
        <v>1359858.8649455921</v>
      </c>
    </row>
    <row r="71" spans="2:45" ht="12.75">
      <c r="B71" s="56">
        <f t="shared" si="48"/>
        <v>542</v>
      </c>
      <c r="C71" s="23">
        <f t="shared" si="88"/>
        <v>542000000</v>
      </c>
      <c r="D71" s="24">
        <f t="shared" si="45"/>
        <v>268073.81060361816</v>
      </c>
      <c r="E71" s="24">
        <f t="shared" si="46"/>
        <v>2115000</v>
      </c>
      <c r="F71" s="25">
        <f t="shared" si="49"/>
        <v>519112318.54269654</v>
      </c>
      <c r="G71" s="83">
        <f t="shared" si="47"/>
        <v>0</v>
      </c>
      <c r="H71" s="6">
        <f t="shared" si="50"/>
        <v>0.045</v>
      </c>
      <c r="I71" s="26">
        <f t="shared" si="51"/>
        <v>-0.12993385973604682</v>
      </c>
      <c r="J71" s="30">
        <f t="shared" si="52"/>
        <v>0.301330048929624</v>
      </c>
      <c r="K71" s="27">
        <f t="shared" si="53"/>
        <v>490000000</v>
      </c>
      <c r="L71" s="28">
        <f t="shared" si="54"/>
        <v>0</v>
      </c>
      <c r="M71" s="28">
        <f t="shared" si="55"/>
        <v>15000000</v>
      </c>
      <c r="N71" s="28">
        <f t="shared" si="56"/>
        <v>525000</v>
      </c>
      <c r="O71" s="28">
        <f t="shared" si="57"/>
        <v>14112318.542696536</v>
      </c>
      <c r="P71" s="28">
        <f t="shared" si="58"/>
        <v>564492.7417078614</v>
      </c>
      <c r="Q71" s="28">
        <f t="shared" si="59"/>
        <v>0</v>
      </c>
      <c r="R71" s="28">
        <f t="shared" si="60"/>
        <v>0</v>
      </c>
      <c r="S71" s="28">
        <f t="shared" si="61"/>
        <v>0</v>
      </c>
      <c r="T71" s="28">
        <f t="shared" si="62"/>
        <v>0</v>
      </c>
      <c r="U71" s="28">
        <f t="shared" si="63"/>
        <v>0</v>
      </c>
      <c r="V71" s="28">
        <f t="shared" si="64"/>
        <v>0</v>
      </c>
      <c r="W71" s="4">
        <f t="shared" si="65"/>
        <v>519112318.54269654</v>
      </c>
      <c r="X71" s="24">
        <f t="shared" si="66"/>
        <v>1089492.7417078614</v>
      </c>
      <c r="Y71" s="27">
        <f t="shared" si="67"/>
        <v>0</v>
      </c>
      <c r="Z71" s="28">
        <f t="shared" si="68"/>
        <v>0</v>
      </c>
      <c r="AA71" s="28">
        <f t="shared" si="69"/>
        <v>0</v>
      </c>
      <c r="AB71" s="28">
        <f t="shared" si="70"/>
        <v>0</v>
      </c>
      <c r="AC71" s="28">
        <f t="shared" si="71"/>
        <v>0</v>
      </c>
      <c r="AD71" s="28">
        <f t="shared" si="72"/>
        <v>0</v>
      </c>
      <c r="AE71" s="28">
        <f t="shared" si="73"/>
        <v>887681.4573034644</v>
      </c>
      <c r="AF71" s="28">
        <f t="shared" si="74"/>
        <v>35507.25829213858</v>
      </c>
      <c r="AG71" s="28">
        <f t="shared" si="75"/>
        <v>56918.461499732795</v>
      </c>
      <c r="AH71" s="28">
        <f t="shared" si="76"/>
        <v>22000000</v>
      </c>
      <c r="AI71" s="28">
        <f t="shared" si="77"/>
        <v>990000</v>
      </c>
      <c r="AJ71" s="28">
        <f t="shared" si="78"/>
        <v>1300648.090811747</v>
      </c>
      <c r="AK71" s="28">
        <f t="shared" si="79"/>
        <v>0</v>
      </c>
      <c r="AL71" s="28">
        <f t="shared" si="80"/>
        <v>0</v>
      </c>
      <c r="AM71" s="28">
        <f t="shared" si="81"/>
        <v>0</v>
      </c>
      <c r="AN71" s="28">
        <f t="shared" si="82"/>
        <v>0</v>
      </c>
      <c r="AO71" s="28">
        <f t="shared" si="83"/>
        <v>0</v>
      </c>
      <c r="AP71" s="28">
        <f t="shared" si="84"/>
        <v>0</v>
      </c>
      <c r="AQ71" s="4">
        <f t="shared" si="85"/>
        <v>22887681.457303464</v>
      </c>
      <c r="AR71" s="24">
        <f t="shared" si="86"/>
        <v>1025507.2582921386</v>
      </c>
      <c r="AS71" s="24">
        <f t="shared" si="87"/>
        <v>1357566.5523114796</v>
      </c>
    </row>
    <row r="72" spans="2:45" ht="12.75">
      <c r="B72" s="56">
        <f t="shared" si="48"/>
        <v>543</v>
      </c>
      <c r="C72" s="23">
        <f t="shared" si="88"/>
        <v>543000000</v>
      </c>
      <c r="D72" s="24">
        <f t="shared" si="45"/>
        <v>227470.6257523324</v>
      </c>
      <c r="E72" s="24">
        <f t="shared" si="46"/>
        <v>2160000</v>
      </c>
      <c r="F72" s="25">
        <f t="shared" si="49"/>
        <v>520070090.3481259</v>
      </c>
      <c r="G72" s="83">
        <f t="shared" si="47"/>
        <v>0</v>
      </c>
      <c r="H72" s="6">
        <f t="shared" si="50"/>
        <v>0.045</v>
      </c>
      <c r="I72" s="26">
        <f t="shared" si="51"/>
        <v>-0.12993385973604682</v>
      </c>
      <c r="J72" s="30">
        <f t="shared" si="52"/>
        <v>0.301330048929624</v>
      </c>
      <c r="K72" s="27">
        <f t="shared" si="53"/>
        <v>490000000</v>
      </c>
      <c r="L72" s="28">
        <f t="shared" si="54"/>
        <v>0</v>
      </c>
      <c r="M72" s="28">
        <f t="shared" si="55"/>
        <v>15000000</v>
      </c>
      <c r="N72" s="28">
        <f t="shared" si="56"/>
        <v>525000</v>
      </c>
      <c r="O72" s="28">
        <f t="shared" si="57"/>
        <v>15000000</v>
      </c>
      <c r="P72" s="28">
        <f t="shared" si="58"/>
        <v>600000</v>
      </c>
      <c r="Q72" s="28">
        <f t="shared" si="59"/>
        <v>70090.348125875</v>
      </c>
      <c r="R72" s="28">
        <f t="shared" si="60"/>
        <v>3154.0656656643746</v>
      </c>
      <c r="S72" s="28">
        <f t="shared" si="61"/>
        <v>0</v>
      </c>
      <c r="T72" s="28">
        <f t="shared" si="62"/>
        <v>0</v>
      </c>
      <c r="U72" s="28">
        <f t="shared" si="63"/>
        <v>0</v>
      </c>
      <c r="V72" s="28">
        <f t="shared" si="64"/>
        <v>0</v>
      </c>
      <c r="W72" s="4">
        <f t="shared" si="65"/>
        <v>520070090.3481259</v>
      </c>
      <c r="X72" s="24">
        <f t="shared" si="66"/>
        <v>1128154.0656656644</v>
      </c>
      <c r="Y72" s="27">
        <f t="shared" si="67"/>
        <v>0</v>
      </c>
      <c r="Z72" s="28">
        <f t="shared" si="68"/>
        <v>0</v>
      </c>
      <c r="AA72" s="28">
        <f t="shared" si="69"/>
        <v>0</v>
      </c>
      <c r="AB72" s="28">
        <f t="shared" si="70"/>
        <v>0</v>
      </c>
      <c r="AC72" s="28">
        <f t="shared" si="71"/>
        <v>0</v>
      </c>
      <c r="AD72" s="28">
        <f t="shared" si="72"/>
        <v>0</v>
      </c>
      <c r="AE72" s="28">
        <f t="shared" si="73"/>
        <v>0</v>
      </c>
      <c r="AF72" s="28">
        <f t="shared" si="74"/>
        <v>0</v>
      </c>
      <c r="AG72" s="28">
        <f t="shared" si="75"/>
        <v>0</v>
      </c>
      <c r="AH72" s="28">
        <f t="shared" si="76"/>
        <v>22929909.651874125</v>
      </c>
      <c r="AI72" s="28">
        <f t="shared" si="77"/>
        <v>1031845.9343343356</v>
      </c>
      <c r="AJ72" s="28">
        <f t="shared" si="78"/>
        <v>1355624.6914179968</v>
      </c>
      <c r="AK72" s="28">
        <f t="shared" si="79"/>
        <v>0</v>
      </c>
      <c r="AL72" s="28">
        <f t="shared" si="80"/>
        <v>0</v>
      </c>
      <c r="AM72" s="28">
        <f t="shared" si="81"/>
        <v>0</v>
      </c>
      <c r="AN72" s="28">
        <f t="shared" si="82"/>
        <v>0</v>
      </c>
      <c r="AO72" s="28">
        <f t="shared" si="83"/>
        <v>0</v>
      </c>
      <c r="AP72" s="28">
        <f t="shared" si="84"/>
        <v>0</v>
      </c>
      <c r="AQ72" s="4">
        <f t="shared" si="85"/>
        <v>22929909.651874125</v>
      </c>
      <c r="AR72" s="24">
        <f t="shared" si="86"/>
        <v>1031845.9343343356</v>
      </c>
      <c r="AS72" s="24">
        <f t="shared" si="87"/>
        <v>1355624.6914179968</v>
      </c>
    </row>
    <row r="73" spans="2:45" ht="12.75">
      <c r="B73" s="56">
        <f t="shared" si="48"/>
        <v>544</v>
      </c>
      <c r="C73" s="23">
        <f t="shared" si="88"/>
        <v>544000000</v>
      </c>
      <c r="D73" s="24">
        <f t="shared" si="45"/>
        <v>186867.4409010529</v>
      </c>
      <c r="E73" s="24">
        <f t="shared" si="46"/>
        <v>2205000</v>
      </c>
      <c r="F73" s="25">
        <f t="shared" si="49"/>
        <v>521027862.15355515</v>
      </c>
      <c r="G73" s="83">
        <f t="shared" si="47"/>
        <v>0</v>
      </c>
      <c r="H73" s="6">
        <f t="shared" si="50"/>
        <v>0.045</v>
      </c>
      <c r="I73" s="26">
        <f t="shared" si="51"/>
        <v>-0.12993385973604682</v>
      </c>
      <c r="J73" s="30">
        <f t="shared" si="52"/>
        <v>0.301330048929624</v>
      </c>
      <c r="K73" s="27">
        <f t="shared" si="53"/>
        <v>490000000</v>
      </c>
      <c r="L73" s="28">
        <f t="shared" si="54"/>
        <v>0</v>
      </c>
      <c r="M73" s="28">
        <f t="shared" si="55"/>
        <v>15000000</v>
      </c>
      <c r="N73" s="28">
        <f t="shared" si="56"/>
        <v>525000</v>
      </c>
      <c r="O73" s="28">
        <f t="shared" si="57"/>
        <v>15000000</v>
      </c>
      <c r="P73" s="28">
        <f t="shared" si="58"/>
        <v>600000</v>
      </c>
      <c r="Q73" s="28">
        <f t="shared" si="59"/>
        <v>1027862.1535551548</v>
      </c>
      <c r="R73" s="28">
        <f t="shared" si="60"/>
        <v>46253.79690998197</v>
      </c>
      <c r="S73" s="28">
        <f t="shared" si="61"/>
        <v>0</v>
      </c>
      <c r="T73" s="28">
        <f t="shared" si="62"/>
        <v>0</v>
      </c>
      <c r="U73" s="28">
        <f t="shared" si="63"/>
        <v>0</v>
      </c>
      <c r="V73" s="28">
        <f t="shared" si="64"/>
        <v>0</v>
      </c>
      <c r="W73" s="4">
        <f t="shared" si="65"/>
        <v>521027862.15355515</v>
      </c>
      <c r="X73" s="24">
        <f t="shared" si="66"/>
        <v>1171253.7969099819</v>
      </c>
      <c r="Y73" s="27">
        <f t="shared" si="67"/>
        <v>0</v>
      </c>
      <c r="Z73" s="28">
        <f t="shared" si="68"/>
        <v>0</v>
      </c>
      <c r="AA73" s="28">
        <f t="shared" si="69"/>
        <v>0</v>
      </c>
      <c r="AB73" s="28">
        <f t="shared" si="70"/>
        <v>0</v>
      </c>
      <c r="AC73" s="28">
        <f t="shared" si="71"/>
        <v>0</v>
      </c>
      <c r="AD73" s="28">
        <f t="shared" si="72"/>
        <v>0</v>
      </c>
      <c r="AE73" s="28">
        <f t="shared" si="73"/>
        <v>0</v>
      </c>
      <c r="AF73" s="28">
        <f t="shared" si="74"/>
        <v>0</v>
      </c>
      <c r="AG73" s="28">
        <f t="shared" si="75"/>
        <v>0</v>
      </c>
      <c r="AH73" s="28">
        <f t="shared" si="76"/>
        <v>22972137.846444845</v>
      </c>
      <c r="AI73" s="28">
        <f t="shared" si="77"/>
        <v>1033746.203090018</v>
      </c>
      <c r="AJ73" s="28">
        <f t="shared" si="78"/>
        <v>1358121.2378110348</v>
      </c>
      <c r="AK73" s="28">
        <f t="shared" si="79"/>
        <v>0</v>
      </c>
      <c r="AL73" s="28">
        <f t="shared" si="80"/>
        <v>0</v>
      </c>
      <c r="AM73" s="28">
        <f t="shared" si="81"/>
        <v>0</v>
      </c>
      <c r="AN73" s="28">
        <f t="shared" si="82"/>
        <v>0</v>
      </c>
      <c r="AO73" s="28">
        <f t="shared" si="83"/>
        <v>0</v>
      </c>
      <c r="AP73" s="28">
        <f t="shared" si="84"/>
        <v>0</v>
      </c>
      <c r="AQ73" s="4">
        <f t="shared" si="85"/>
        <v>22972137.846444845</v>
      </c>
      <c r="AR73" s="24">
        <f t="shared" si="86"/>
        <v>1033746.203090018</v>
      </c>
      <c r="AS73" s="24">
        <f t="shared" si="87"/>
        <v>1358121.2378110348</v>
      </c>
    </row>
    <row r="74" spans="2:45" ht="12.75">
      <c r="B74" s="56">
        <f t="shared" si="48"/>
        <v>545</v>
      </c>
      <c r="C74" s="23">
        <f t="shared" si="88"/>
        <v>545000000</v>
      </c>
      <c r="D74" s="24">
        <f t="shared" si="45"/>
        <v>146264.2560497669</v>
      </c>
      <c r="E74" s="24">
        <f t="shared" si="46"/>
        <v>2250000</v>
      </c>
      <c r="F74" s="25">
        <f t="shared" si="49"/>
        <v>521985633.9589845</v>
      </c>
      <c r="G74" s="83">
        <f t="shared" si="47"/>
        <v>0</v>
      </c>
      <c r="H74" s="6">
        <f t="shared" si="50"/>
        <v>0.045</v>
      </c>
      <c r="I74" s="26">
        <f t="shared" si="51"/>
        <v>-0.12993385973604682</v>
      </c>
      <c r="J74" s="30">
        <f t="shared" si="52"/>
        <v>0.301330048929624</v>
      </c>
      <c r="K74" s="27">
        <f t="shared" si="53"/>
        <v>490000000</v>
      </c>
      <c r="L74" s="28">
        <f t="shared" si="54"/>
        <v>0</v>
      </c>
      <c r="M74" s="28">
        <f t="shared" si="55"/>
        <v>15000000</v>
      </c>
      <c r="N74" s="28">
        <f t="shared" si="56"/>
        <v>525000</v>
      </c>
      <c r="O74" s="28">
        <f t="shared" si="57"/>
        <v>15000000</v>
      </c>
      <c r="P74" s="28">
        <f t="shared" si="58"/>
        <v>600000</v>
      </c>
      <c r="Q74" s="28">
        <f t="shared" si="59"/>
        <v>1985633.9589844942</v>
      </c>
      <c r="R74" s="28">
        <f t="shared" si="60"/>
        <v>89353.52815430224</v>
      </c>
      <c r="S74" s="28">
        <f t="shared" si="61"/>
        <v>0</v>
      </c>
      <c r="T74" s="28">
        <f t="shared" si="62"/>
        <v>0</v>
      </c>
      <c r="U74" s="28">
        <f t="shared" si="63"/>
        <v>0</v>
      </c>
      <c r="V74" s="28">
        <f t="shared" si="64"/>
        <v>0</v>
      </c>
      <c r="W74" s="4">
        <f t="shared" si="65"/>
        <v>521985633.9589845</v>
      </c>
      <c r="X74" s="24">
        <f t="shared" si="66"/>
        <v>1214353.5281543022</v>
      </c>
      <c r="Y74" s="27">
        <f t="shared" si="67"/>
        <v>0</v>
      </c>
      <c r="Z74" s="28">
        <f t="shared" si="68"/>
        <v>0</v>
      </c>
      <c r="AA74" s="28">
        <f t="shared" si="69"/>
        <v>0</v>
      </c>
      <c r="AB74" s="28">
        <f t="shared" si="70"/>
        <v>0</v>
      </c>
      <c r="AC74" s="28">
        <f t="shared" si="71"/>
        <v>0</v>
      </c>
      <c r="AD74" s="28">
        <f t="shared" si="72"/>
        <v>0</v>
      </c>
      <c r="AE74" s="28">
        <f t="shared" si="73"/>
        <v>0</v>
      </c>
      <c r="AF74" s="28">
        <f t="shared" si="74"/>
        <v>0</v>
      </c>
      <c r="AG74" s="28">
        <f t="shared" si="75"/>
        <v>0</v>
      </c>
      <c r="AH74" s="28">
        <f t="shared" si="76"/>
        <v>23014366.041015506</v>
      </c>
      <c r="AI74" s="28">
        <f t="shared" si="77"/>
        <v>1035646.4718456977</v>
      </c>
      <c r="AJ74" s="28">
        <f t="shared" si="78"/>
        <v>1360617.784204069</v>
      </c>
      <c r="AK74" s="28">
        <f t="shared" si="79"/>
        <v>0</v>
      </c>
      <c r="AL74" s="28">
        <f t="shared" si="80"/>
        <v>0</v>
      </c>
      <c r="AM74" s="28">
        <f t="shared" si="81"/>
        <v>0</v>
      </c>
      <c r="AN74" s="28">
        <f t="shared" si="82"/>
        <v>0</v>
      </c>
      <c r="AO74" s="28">
        <f t="shared" si="83"/>
        <v>0</v>
      </c>
      <c r="AP74" s="28">
        <f t="shared" si="84"/>
        <v>0</v>
      </c>
      <c r="AQ74" s="4">
        <f t="shared" si="85"/>
        <v>23014366.041015506</v>
      </c>
      <c r="AR74" s="24">
        <f t="shared" si="86"/>
        <v>1035646.4718456977</v>
      </c>
      <c r="AS74" s="24">
        <f t="shared" si="87"/>
        <v>1360617.784204069</v>
      </c>
    </row>
    <row r="75" spans="2:45" ht="12.75">
      <c r="B75" s="56">
        <f t="shared" si="48"/>
        <v>546</v>
      </c>
      <c r="C75" s="23">
        <f t="shared" si="88"/>
        <v>546000000</v>
      </c>
      <c r="D75" s="24">
        <f t="shared" si="45"/>
        <v>105661.07119848114</v>
      </c>
      <c r="E75" s="24">
        <f t="shared" si="46"/>
        <v>2295000</v>
      </c>
      <c r="F75" s="25">
        <f t="shared" si="49"/>
        <v>522943405.76441383</v>
      </c>
      <c r="G75" s="83">
        <f t="shared" si="47"/>
        <v>0</v>
      </c>
      <c r="H75" s="6">
        <f t="shared" si="50"/>
        <v>0.045</v>
      </c>
      <c r="I75" s="26">
        <f t="shared" si="51"/>
        <v>-0.12993385973604682</v>
      </c>
      <c r="J75" s="30">
        <f t="shared" si="52"/>
        <v>0.301330048929624</v>
      </c>
      <c r="K75" s="27">
        <f t="shared" si="53"/>
        <v>490000000</v>
      </c>
      <c r="L75" s="28">
        <f t="shared" si="54"/>
        <v>0</v>
      </c>
      <c r="M75" s="28">
        <f t="shared" si="55"/>
        <v>15000000</v>
      </c>
      <c r="N75" s="28">
        <f t="shared" si="56"/>
        <v>525000</v>
      </c>
      <c r="O75" s="28">
        <f t="shared" si="57"/>
        <v>15000000</v>
      </c>
      <c r="P75" s="28">
        <f t="shared" si="58"/>
        <v>600000</v>
      </c>
      <c r="Q75" s="28">
        <f t="shared" si="59"/>
        <v>2943405.7644138336</v>
      </c>
      <c r="R75" s="28">
        <f t="shared" si="60"/>
        <v>132453.2593986225</v>
      </c>
      <c r="S75" s="28">
        <f t="shared" si="61"/>
        <v>0</v>
      </c>
      <c r="T75" s="28">
        <f t="shared" si="62"/>
        <v>0</v>
      </c>
      <c r="U75" s="28">
        <f t="shared" si="63"/>
        <v>0</v>
      </c>
      <c r="V75" s="28">
        <f t="shared" si="64"/>
        <v>0</v>
      </c>
      <c r="W75" s="4">
        <f t="shared" si="65"/>
        <v>522943405.76441383</v>
      </c>
      <c r="X75" s="24">
        <f t="shared" si="66"/>
        <v>1257453.2593986224</v>
      </c>
      <c r="Y75" s="27">
        <f t="shared" si="67"/>
        <v>0</v>
      </c>
      <c r="Z75" s="28">
        <f t="shared" si="68"/>
        <v>0</v>
      </c>
      <c r="AA75" s="28">
        <f t="shared" si="69"/>
        <v>0</v>
      </c>
      <c r="AB75" s="28">
        <f t="shared" si="70"/>
        <v>0</v>
      </c>
      <c r="AC75" s="28">
        <f t="shared" si="71"/>
        <v>0</v>
      </c>
      <c r="AD75" s="28">
        <f t="shared" si="72"/>
        <v>0</v>
      </c>
      <c r="AE75" s="28">
        <f t="shared" si="73"/>
        <v>0</v>
      </c>
      <c r="AF75" s="28">
        <f t="shared" si="74"/>
        <v>0</v>
      </c>
      <c r="AG75" s="28">
        <f t="shared" si="75"/>
        <v>0</v>
      </c>
      <c r="AH75" s="28">
        <f t="shared" si="76"/>
        <v>23056594.235586166</v>
      </c>
      <c r="AI75" s="28">
        <f t="shared" si="77"/>
        <v>1037546.7406013774</v>
      </c>
      <c r="AJ75" s="28">
        <f t="shared" si="78"/>
        <v>1363114.3305971036</v>
      </c>
      <c r="AK75" s="28">
        <f t="shared" si="79"/>
        <v>0</v>
      </c>
      <c r="AL75" s="28">
        <f t="shared" si="80"/>
        <v>0</v>
      </c>
      <c r="AM75" s="28">
        <f t="shared" si="81"/>
        <v>0</v>
      </c>
      <c r="AN75" s="28">
        <f t="shared" si="82"/>
        <v>0</v>
      </c>
      <c r="AO75" s="28">
        <f t="shared" si="83"/>
        <v>0</v>
      </c>
      <c r="AP75" s="28">
        <f t="shared" si="84"/>
        <v>0</v>
      </c>
      <c r="AQ75" s="4">
        <f t="shared" si="85"/>
        <v>23056594.235586166</v>
      </c>
      <c r="AR75" s="24">
        <f t="shared" si="86"/>
        <v>1037546.7406013774</v>
      </c>
      <c r="AS75" s="24">
        <f t="shared" si="87"/>
        <v>1363114.3305971036</v>
      </c>
    </row>
    <row r="76" spans="2:45" ht="12.75">
      <c r="B76" s="56">
        <f t="shared" si="48"/>
        <v>547</v>
      </c>
      <c r="C76" s="23">
        <f t="shared" si="88"/>
        <v>547000000</v>
      </c>
      <c r="D76" s="24">
        <f t="shared" si="45"/>
        <v>65057.88634719513</v>
      </c>
      <c r="E76" s="24">
        <f t="shared" si="46"/>
        <v>2340000</v>
      </c>
      <c r="F76" s="25">
        <f t="shared" si="49"/>
        <v>523901177.5698432</v>
      </c>
      <c r="G76" s="83">
        <f t="shared" si="47"/>
        <v>0</v>
      </c>
      <c r="H76" s="6">
        <f t="shared" si="50"/>
        <v>0.045</v>
      </c>
      <c r="I76" s="26">
        <f t="shared" si="51"/>
        <v>-0.12993385973604682</v>
      </c>
      <c r="J76" s="30">
        <f t="shared" si="52"/>
        <v>0.301330048929624</v>
      </c>
      <c r="K76" s="27">
        <f t="shared" si="53"/>
        <v>490000000</v>
      </c>
      <c r="L76" s="28">
        <f t="shared" si="54"/>
        <v>0</v>
      </c>
      <c r="M76" s="28">
        <f t="shared" si="55"/>
        <v>15000000</v>
      </c>
      <c r="N76" s="28">
        <f t="shared" si="56"/>
        <v>525000</v>
      </c>
      <c r="O76" s="28">
        <f t="shared" si="57"/>
        <v>15000000</v>
      </c>
      <c r="P76" s="28">
        <f t="shared" si="58"/>
        <v>600000</v>
      </c>
      <c r="Q76" s="28">
        <f t="shared" si="59"/>
        <v>3901177.569843173</v>
      </c>
      <c r="R76" s="28">
        <f t="shared" si="60"/>
        <v>175552.99064294278</v>
      </c>
      <c r="S76" s="28">
        <f t="shared" si="61"/>
        <v>0</v>
      </c>
      <c r="T76" s="28">
        <f t="shared" si="62"/>
        <v>0</v>
      </c>
      <c r="U76" s="28">
        <f t="shared" si="63"/>
        <v>0</v>
      </c>
      <c r="V76" s="28">
        <f t="shared" si="64"/>
        <v>0</v>
      </c>
      <c r="W76" s="4">
        <f t="shared" si="65"/>
        <v>523901177.5698432</v>
      </c>
      <c r="X76" s="24">
        <f t="shared" si="66"/>
        <v>1300552.9906429427</v>
      </c>
      <c r="Y76" s="27">
        <f t="shared" si="67"/>
        <v>0</v>
      </c>
      <c r="Z76" s="28">
        <f t="shared" si="68"/>
        <v>0</v>
      </c>
      <c r="AA76" s="28">
        <f t="shared" si="69"/>
        <v>0</v>
      </c>
      <c r="AB76" s="28">
        <f t="shared" si="70"/>
        <v>0</v>
      </c>
      <c r="AC76" s="28">
        <f t="shared" si="71"/>
        <v>0</v>
      </c>
      <c r="AD76" s="28">
        <f t="shared" si="72"/>
        <v>0</v>
      </c>
      <c r="AE76" s="28">
        <f t="shared" si="73"/>
        <v>0</v>
      </c>
      <c r="AF76" s="28">
        <f t="shared" si="74"/>
        <v>0</v>
      </c>
      <c r="AG76" s="28">
        <f t="shared" si="75"/>
        <v>0</v>
      </c>
      <c r="AH76" s="28">
        <f t="shared" si="76"/>
        <v>23098822.430156827</v>
      </c>
      <c r="AI76" s="28">
        <f t="shared" si="77"/>
        <v>1039447.0093570572</v>
      </c>
      <c r="AJ76" s="28">
        <f t="shared" si="78"/>
        <v>1365610.8769901379</v>
      </c>
      <c r="AK76" s="28">
        <f t="shared" si="79"/>
        <v>0</v>
      </c>
      <c r="AL76" s="28">
        <f t="shared" si="80"/>
        <v>0</v>
      </c>
      <c r="AM76" s="28">
        <f t="shared" si="81"/>
        <v>0</v>
      </c>
      <c r="AN76" s="28">
        <f t="shared" si="82"/>
        <v>0</v>
      </c>
      <c r="AO76" s="28">
        <f t="shared" si="83"/>
        <v>0</v>
      </c>
      <c r="AP76" s="28">
        <f t="shared" si="84"/>
        <v>0</v>
      </c>
      <c r="AQ76" s="4">
        <f t="shared" si="85"/>
        <v>23098822.430156827</v>
      </c>
      <c r="AR76" s="24">
        <f t="shared" si="86"/>
        <v>1039447.0093570572</v>
      </c>
      <c r="AS76" s="24">
        <f t="shared" si="87"/>
        <v>1365610.8769901379</v>
      </c>
    </row>
    <row r="77" spans="2:45" ht="12.75">
      <c r="B77" s="56">
        <f t="shared" si="48"/>
        <v>548</v>
      </c>
      <c r="C77" s="23">
        <f t="shared" si="88"/>
        <v>548000000</v>
      </c>
      <c r="D77" s="24">
        <f t="shared" si="45"/>
        <v>24454.701495909365</v>
      </c>
      <c r="E77" s="24">
        <f t="shared" si="46"/>
        <v>2385000</v>
      </c>
      <c r="F77" s="25">
        <f t="shared" si="49"/>
        <v>524858949.3752725</v>
      </c>
      <c r="G77" s="83">
        <f t="shared" si="47"/>
        <v>0</v>
      </c>
      <c r="H77" s="6">
        <f t="shared" si="50"/>
        <v>0.045</v>
      </c>
      <c r="I77" s="26">
        <f t="shared" si="51"/>
        <v>-0.12993385973604682</v>
      </c>
      <c r="J77" s="30">
        <f t="shared" si="52"/>
        <v>0.301330048929624</v>
      </c>
      <c r="K77" s="27">
        <f t="shared" si="53"/>
        <v>490000000</v>
      </c>
      <c r="L77" s="28">
        <f t="shared" si="54"/>
        <v>0</v>
      </c>
      <c r="M77" s="28">
        <f t="shared" si="55"/>
        <v>15000000</v>
      </c>
      <c r="N77" s="28">
        <f t="shared" si="56"/>
        <v>525000</v>
      </c>
      <c r="O77" s="28">
        <f t="shared" si="57"/>
        <v>15000000</v>
      </c>
      <c r="P77" s="28">
        <f t="shared" si="58"/>
        <v>600000</v>
      </c>
      <c r="Q77" s="28">
        <f t="shared" si="59"/>
        <v>4858949.375272512</v>
      </c>
      <c r="R77" s="28">
        <f t="shared" si="60"/>
        <v>218652.72188726306</v>
      </c>
      <c r="S77" s="28">
        <f t="shared" si="61"/>
        <v>0</v>
      </c>
      <c r="T77" s="28">
        <f t="shared" si="62"/>
        <v>0</v>
      </c>
      <c r="U77" s="28">
        <f t="shared" si="63"/>
        <v>0</v>
      </c>
      <c r="V77" s="28">
        <f t="shared" si="64"/>
        <v>0</v>
      </c>
      <c r="W77" s="4">
        <f t="shared" si="65"/>
        <v>524858949.3752725</v>
      </c>
      <c r="X77" s="24">
        <f t="shared" si="66"/>
        <v>1343652.721887263</v>
      </c>
      <c r="Y77" s="27">
        <f t="shared" si="67"/>
        <v>0</v>
      </c>
      <c r="Z77" s="28">
        <f t="shared" si="68"/>
        <v>0</v>
      </c>
      <c r="AA77" s="28">
        <f t="shared" si="69"/>
        <v>0</v>
      </c>
      <c r="AB77" s="28">
        <f t="shared" si="70"/>
        <v>0</v>
      </c>
      <c r="AC77" s="28">
        <f t="shared" si="71"/>
        <v>0</v>
      </c>
      <c r="AD77" s="28">
        <f t="shared" si="72"/>
        <v>0</v>
      </c>
      <c r="AE77" s="28">
        <f t="shared" si="73"/>
        <v>0</v>
      </c>
      <c r="AF77" s="28">
        <f t="shared" si="74"/>
        <v>0</v>
      </c>
      <c r="AG77" s="28">
        <f t="shared" si="75"/>
        <v>0</v>
      </c>
      <c r="AH77" s="28">
        <f t="shared" si="76"/>
        <v>23141050.624727488</v>
      </c>
      <c r="AI77" s="28">
        <f t="shared" si="77"/>
        <v>1041347.2781127369</v>
      </c>
      <c r="AJ77" s="28">
        <f t="shared" si="78"/>
        <v>1368107.4233831724</v>
      </c>
      <c r="AK77" s="28">
        <f t="shared" si="79"/>
        <v>0</v>
      </c>
      <c r="AL77" s="28">
        <f t="shared" si="80"/>
        <v>0</v>
      </c>
      <c r="AM77" s="28">
        <f t="shared" si="81"/>
        <v>0</v>
      </c>
      <c r="AN77" s="28">
        <f t="shared" si="82"/>
        <v>0</v>
      </c>
      <c r="AO77" s="28">
        <f t="shared" si="83"/>
        <v>0</v>
      </c>
      <c r="AP77" s="28">
        <f t="shared" si="84"/>
        <v>0</v>
      </c>
      <c r="AQ77" s="4">
        <f t="shared" si="85"/>
        <v>23141050.624727488</v>
      </c>
      <c r="AR77" s="24">
        <f t="shared" si="86"/>
        <v>1041347.2781127369</v>
      </c>
      <c r="AS77" s="24">
        <f t="shared" si="87"/>
        <v>1368107.4233831724</v>
      </c>
    </row>
    <row r="78" spans="2:45" ht="12.75">
      <c r="B78" s="56">
        <f t="shared" si="48"/>
        <v>549</v>
      </c>
      <c r="C78" s="23">
        <f t="shared" si="88"/>
        <v>549000000</v>
      </c>
      <c r="D78" s="24">
        <f t="shared" si="45"/>
        <v>-16148.483355376637</v>
      </c>
      <c r="E78" s="24">
        <f t="shared" si="46"/>
        <v>2430000</v>
      </c>
      <c r="F78" s="25">
        <f t="shared" si="49"/>
        <v>525816721.18070185</v>
      </c>
      <c r="G78" s="83">
        <f t="shared" si="47"/>
        <v>0</v>
      </c>
      <c r="H78" s="6">
        <f t="shared" si="50"/>
        <v>0.045</v>
      </c>
      <c r="I78" s="26">
        <f t="shared" si="51"/>
        <v>-0.12993385973604682</v>
      </c>
      <c r="J78" s="30">
        <f t="shared" si="52"/>
        <v>0.301330048929624</v>
      </c>
      <c r="K78" s="27">
        <f t="shared" si="53"/>
        <v>490000000</v>
      </c>
      <c r="L78" s="28">
        <f t="shared" si="54"/>
        <v>0</v>
      </c>
      <c r="M78" s="28">
        <f t="shared" si="55"/>
        <v>15000000</v>
      </c>
      <c r="N78" s="28">
        <f t="shared" si="56"/>
        <v>525000</v>
      </c>
      <c r="O78" s="28">
        <f t="shared" si="57"/>
        <v>15000000</v>
      </c>
      <c r="P78" s="28">
        <f t="shared" si="58"/>
        <v>600000</v>
      </c>
      <c r="Q78" s="28">
        <f t="shared" si="59"/>
        <v>5816721.180701852</v>
      </c>
      <c r="R78" s="28">
        <f t="shared" si="60"/>
        <v>261752.45313158332</v>
      </c>
      <c r="S78" s="28">
        <f t="shared" si="61"/>
        <v>0</v>
      </c>
      <c r="T78" s="28">
        <f t="shared" si="62"/>
        <v>0</v>
      </c>
      <c r="U78" s="28">
        <f t="shared" si="63"/>
        <v>0</v>
      </c>
      <c r="V78" s="28">
        <f t="shared" si="64"/>
        <v>0</v>
      </c>
      <c r="W78" s="4">
        <f t="shared" si="65"/>
        <v>525816721.18070185</v>
      </c>
      <c r="X78" s="24">
        <f t="shared" si="66"/>
        <v>1386752.4531315833</v>
      </c>
      <c r="Y78" s="27">
        <f t="shared" si="67"/>
        <v>0</v>
      </c>
      <c r="Z78" s="28">
        <f t="shared" si="68"/>
        <v>0</v>
      </c>
      <c r="AA78" s="28">
        <f t="shared" si="69"/>
        <v>0</v>
      </c>
      <c r="AB78" s="28">
        <f t="shared" si="70"/>
        <v>0</v>
      </c>
      <c r="AC78" s="28">
        <f t="shared" si="71"/>
        <v>0</v>
      </c>
      <c r="AD78" s="28">
        <f t="shared" si="72"/>
        <v>0</v>
      </c>
      <c r="AE78" s="28">
        <f t="shared" si="73"/>
        <v>0</v>
      </c>
      <c r="AF78" s="28">
        <f t="shared" si="74"/>
        <v>0</v>
      </c>
      <c r="AG78" s="28">
        <f t="shared" si="75"/>
        <v>0</v>
      </c>
      <c r="AH78" s="28">
        <f t="shared" si="76"/>
        <v>23183278.81929815</v>
      </c>
      <c r="AI78" s="28">
        <f t="shared" si="77"/>
        <v>1043247.5468684166</v>
      </c>
      <c r="AJ78" s="28">
        <f t="shared" si="78"/>
        <v>1370603.9697762066</v>
      </c>
      <c r="AK78" s="28">
        <f t="shared" si="79"/>
        <v>0</v>
      </c>
      <c r="AL78" s="28">
        <f t="shared" si="80"/>
        <v>0</v>
      </c>
      <c r="AM78" s="28">
        <f t="shared" si="81"/>
        <v>0</v>
      </c>
      <c r="AN78" s="28">
        <f t="shared" si="82"/>
        <v>0</v>
      </c>
      <c r="AO78" s="28">
        <f t="shared" si="83"/>
        <v>0</v>
      </c>
      <c r="AP78" s="28">
        <f t="shared" si="84"/>
        <v>0</v>
      </c>
      <c r="AQ78" s="4">
        <f t="shared" si="85"/>
        <v>23183278.81929815</v>
      </c>
      <c r="AR78" s="24">
        <f t="shared" si="86"/>
        <v>1043247.5468684166</v>
      </c>
      <c r="AS78" s="24">
        <f t="shared" si="87"/>
        <v>1370603.9697762066</v>
      </c>
    </row>
    <row r="79" spans="2:45" ht="12.75">
      <c r="B79" s="56">
        <f t="shared" si="48"/>
        <v>550</v>
      </c>
      <c r="C79" s="23">
        <f t="shared" si="88"/>
        <v>550000000</v>
      </c>
      <c r="D79" s="24">
        <f t="shared" si="45"/>
        <v>-56751.66820665612</v>
      </c>
      <c r="E79" s="24">
        <f t="shared" si="46"/>
        <v>2475000</v>
      </c>
      <c r="F79" s="25">
        <f t="shared" si="49"/>
        <v>526774492.98613113</v>
      </c>
      <c r="G79" s="83">
        <f t="shared" si="47"/>
        <v>0</v>
      </c>
      <c r="H79" s="6">
        <f t="shared" si="50"/>
        <v>0.045</v>
      </c>
      <c r="I79" s="26">
        <f t="shared" si="51"/>
        <v>-0.12993385973604682</v>
      </c>
      <c r="J79" s="30">
        <f t="shared" si="52"/>
        <v>0.301330048929624</v>
      </c>
      <c r="K79" s="27">
        <f t="shared" si="53"/>
        <v>490000000</v>
      </c>
      <c r="L79" s="28">
        <f t="shared" si="54"/>
        <v>0</v>
      </c>
      <c r="M79" s="28">
        <f t="shared" si="55"/>
        <v>15000000</v>
      </c>
      <c r="N79" s="28">
        <f t="shared" si="56"/>
        <v>525000</v>
      </c>
      <c r="O79" s="28">
        <f t="shared" si="57"/>
        <v>15000000</v>
      </c>
      <c r="P79" s="28">
        <f t="shared" si="58"/>
        <v>600000</v>
      </c>
      <c r="Q79" s="28">
        <f t="shared" si="59"/>
        <v>6774492.986131132</v>
      </c>
      <c r="R79" s="28">
        <f t="shared" si="60"/>
        <v>304852.1843759009</v>
      </c>
      <c r="S79" s="28">
        <f t="shared" si="61"/>
        <v>0</v>
      </c>
      <c r="T79" s="28">
        <f t="shared" si="62"/>
        <v>0</v>
      </c>
      <c r="U79" s="28">
        <f t="shared" si="63"/>
        <v>0</v>
      </c>
      <c r="V79" s="28">
        <f t="shared" si="64"/>
        <v>0</v>
      </c>
      <c r="W79" s="4">
        <f t="shared" si="65"/>
        <v>526774492.98613113</v>
      </c>
      <c r="X79" s="24">
        <f t="shared" si="66"/>
        <v>1429852.1843759008</v>
      </c>
      <c r="Y79" s="27">
        <f t="shared" si="67"/>
        <v>0</v>
      </c>
      <c r="Z79" s="28">
        <f t="shared" si="68"/>
        <v>0</v>
      </c>
      <c r="AA79" s="28">
        <f t="shared" si="69"/>
        <v>0</v>
      </c>
      <c r="AB79" s="28">
        <f t="shared" si="70"/>
        <v>0</v>
      </c>
      <c r="AC79" s="28">
        <f t="shared" si="71"/>
        <v>0</v>
      </c>
      <c r="AD79" s="28">
        <f t="shared" si="72"/>
        <v>0</v>
      </c>
      <c r="AE79" s="28">
        <f t="shared" si="73"/>
        <v>0</v>
      </c>
      <c r="AF79" s="28">
        <f t="shared" si="74"/>
        <v>0</v>
      </c>
      <c r="AG79" s="28">
        <f t="shared" si="75"/>
        <v>0</v>
      </c>
      <c r="AH79" s="28">
        <f t="shared" si="76"/>
        <v>23225507.01386887</v>
      </c>
      <c r="AI79" s="28">
        <f t="shared" si="77"/>
        <v>1045147.815624099</v>
      </c>
      <c r="AJ79" s="28">
        <f t="shared" si="78"/>
        <v>1373100.5161692447</v>
      </c>
      <c r="AK79" s="28">
        <f t="shared" si="79"/>
        <v>0</v>
      </c>
      <c r="AL79" s="28">
        <f t="shared" si="80"/>
        <v>0</v>
      </c>
      <c r="AM79" s="28">
        <f t="shared" si="81"/>
        <v>0</v>
      </c>
      <c r="AN79" s="28">
        <f t="shared" si="82"/>
        <v>0</v>
      </c>
      <c r="AO79" s="28">
        <f t="shared" si="83"/>
        <v>0</v>
      </c>
      <c r="AP79" s="28">
        <f t="shared" si="84"/>
        <v>0</v>
      </c>
      <c r="AQ79" s="4">
        <f t="shared" si="85"/>
        <v>23225507.01386887</v>
      </c>
      <c r="AR79" s="24">
        <f t="shared" si="86"/>
        <v>1045147.815624099</v>
      </c>
      <c r="AS79" s="24">
        <f t="shared" si="87"/>
        <v>1373100.5161692447</v>
      </c>
    </row>
    <row r="80" spans="2:45" ht="12.75">
      <c r="B80" s="56">
        <f t="shared" si="48"/>
        <v>551</v>
      </c>
      <c r="C80" s="23">
        <f t="shared" si="88"/>
        <v>551000000</v>
      </c>
      <c r="D80" s="24">
        <f t="shared" si="45"/>
        <v>-97354.85305794235</v>
      </c>
      <c r="E80" s="24">
        <f t="shared" si="46"/>
        <v>2520000</v>
      </c>
      <c r="F80" s="25">
        <f t="shared" si="49"/>
        <v>527732264.7915605</v>
      </c>
      <c r="G80" s="83">
        <f t="shared" si="47"/>
        <v>0</v>
      </c>
      <c r="H80" s="6">
        <f t="shared" si="50"/>
        <v>0.045</v>
      </c>
      <c r="I80" s="26">
        <f t="shared" si="51"/>
        <v>-0.12993385973604682</v>
      </c>
      <c r="J80" s="30">
        <f t="shared" si="52"/>
        <v>0.301330048929624</v>
      </c>
      <c r="K80" s="27">
        <f t="shared" si="53"/>
        <v>490000000</v>
      </c>
      <c r="L80" s="28">
        <f t="shared" si="54"/>
        <v>0</v>
      </c>
      <c r="M80" s="28">
        <f t="shared" si="55"/>
        <v>15000000</v>
      </c>
      <c r="N80" s="28">
        <f t="shared" si="56"/>
        <v>525000</v>
      </c>
      <c r="O80" s="28">
        <f t="shared" si="57"/>
        <v>15000000</v>
      </c>
      <c r="P80" s="28">
        <f t="shared" si="58"/>
        <v>600000</v>
      </c>
      <c r="Q80" s="28">
        <f t="shared" si="59"/>
        <v>7732264.791560471</v>
      </c>
      <c r="R80" s="28">
        <f t="shared" si="60"/>
        <v>347951.9156202212</v>
      </c>
      <c r="S80" s="28">
        <f t="shared" si="61"/>
        <v>0</v>
      </c>
      <c r="T80" s="28">
        <f t="shared" si="62"/>
        <v>0</v>
      </c>
      <c r="U80" s="28">
        <f t="shared" si="63"/>
        <v>0</v>
      </c>
      <c r="V80" s="28">
        <f t="shared" si="64"/>
        <v>0</v>
      </c>
      <c r="W80" s="4">
        <f t="shared" si="65"/>
        <v>527732264.7915605</v>
      </c>
      <c r="X80" s="24">
        <f t="shared" si="66"/>
        <v>1472951.9156202213</v>
      </c>
      <c r="Y80" s="27">
        <f t="shared" si="67"/>
        <v>0</v>
      </c>
      <c r="Z80" s="28">
        <f t="shared" si="68"/>
        <v>0</v>
      </c>
      <c r="AA80" s="28">
        <f t="shared" si="69"/>
        <v>0</v>
      </c>
      <c r="AB80" s="28">
        <f t="shared" si="70"/>
        <v>0</v>
      </c>
      <c r="AC80" s="28">
        <f t="shared" si="71"/>
        <v>0</v>
      </c>
      <c r="AD80" s="28">
        <f t="shared" si="72"/>
        <v>0</v>
      </c>
      <c r="AE80" s="28">
        <f t="shared" si="73"/>
        <v>0</v>
      </c>
      <c r="AF80" s="28">
        <f t="shared" si="74"/>
        <v>0</v>
      </c>
      <c r="AG80" s="28">
        <f t="shared" si="75"/>
        <v>0</v>
      </c>
      <c r="AH80" s="28">
        <f t="shared" si="76"/>
        <v>23267735.20843953</v>
      </c>
      <c r="AI80" s="28">
        <f t="shared" si="77"/>
        <v>1047048.0843797787</v>
      </c>
      <c r="AJ80" s="28">
        <f t="shared" si="78"/>
        <v>1375597.062562279</v>
      </c>
      <c r="AK80" s="28">
        <f t="shared" si="79"/>
        <v>0</v>
      </c>
      <c r="AL80" s="28">
        <f t="shared" si="80"/>
        <v>0</v>
      </c>
      <c r="AM80" s="28">
        <f t="shared" si="81"/>
        <v>0</v>
      </c>
      <c r="AN80" s="28">
        <f t="shared" si="82"/>
        <v>0</v>
      </c>
      <c r="AO80" s="28">
        <f t="shared" si="83"/>
        <v>0</v>
      </c>
      <c r="AP80" s="28">
        <f t="shared" si="84"/>
        <v>0</v>
      </c>
      <c r="AQ80" s="4">
        <f t="shared" si="85"/>
        <v>23267735.20843953</v>
      </c>
      <c r="AR80" s="24">
        <f t="shared" si="86"/>
        <v>1047048.0843797787</v>
      </c>
      <c r="AS80" s="24">
        <f t="shared" si="87"/>
        <v>1375597.062562279</v>
      </c>
    </row>
    <row r="81" spans="2:45" ht="12.75">
      <c r="B81" s="56">
        <f t="shared" si="48"/>
        <v>552</v>
      </c>
      <c r="C81" s="23">
        <f t="shared" si="88"/>
        <v>552000000</v>
      </c>
      <c r="D81" s="24">
        <f t="shared" si="45"/>
        <v>-137958.0379092279</v>
      </c>
      <c r="E81" s="24">
        <f t="shared" si="46"/>
        <v>2565000</v>
      </c>
      <c r="F81" s="25">
        <f t="shared" si="49"/>
        <v>528690036.5969898</v>
      </c>
      <c r="G81" s="83">
        <f t="shared" si="47"/>
        <v>0</v>
      </c>
      <c r="H81" s="6">
        <f t="shared" si="50"/>
        <v>0.045</v>
      </c>
      <c r="I81" s="26">
        <f t="shared" si="51"/>
        <v>-0.12993385973604682</v>
      </c>
      <c r="J81" s="30">
        <f t="shared" si="52"/>
        <v>0.301330048929624</v>
      </c>
      <c r="K81" s="27">
        <f t="shared" si="53"/>
        <v>490000000</v>
      </c>
      <c r="L81" s="28">
        <f t="shared" si="54"/>
        <v>0</v>
      </c>
      <c r="M81" s="28">
        <f t="shared" si="55"/>
        <v>15000000</v>
      </c>
      <c r="N81" s="28">
        <f t="shared" si="56"/>
        <v>525000</v>
      </c>
      <c r="O81" s="28">
        <f t="shared" si="57"/>
        <v>15000000</v>
      </c>
      <c r="P81" s="28">
        <f t="shared" si="58"/>
        <v>600000</v>
      </c>
      <c r="Q81" s="28">
        <f t="shared" si="59"/>
        <v>8690036.59698981</v>
      </c>
      <c r="R81" s="28">
        <f t="shared" si="60"/>
        <v>391051.64686454146</v>
      </c>
      <c r="S81" s="28">
        <f t="shared" si="61"/>
        <v>0</v>
      </c>
      <c r="T81" s="28">
        <f t="shared" si="62"/>
        <v>0</v>
      </c>
      <c r="U81" s="28">
        <f t="shared" si="63"/>
        <v>0</v>
      </c>
      <c r="V81" s="28">
        <f t="shared" si="64"/>
        <v>0</v>
      </c>
      <c r="W81" s="4">
        <f t="shared" si="65"/>
        <v>528690036.5969898</v>
      </c>
      <c r="X81" s="24">
        <f t="shared" si="66"/>
        <v>1516051.6468645413</v>
      </c>
      <c r="Y81" s="27">
        <f t="shared" si="67"/>
        <v>0</v>
      </c>
      <c r="Z81" s="28">
        <f t="shared" si="68"/>
        <v>0</v>
      </c>
      <c r="AA81" s="28">
        <f t="shared" si="69"/>
        <v>0</v>
      </c>
      <c r="AB81" s="28">
        <f t="shared" si="70"/>
        <v>0</v>
      </c>
      <c r="AC81" s="28">
        <f t="shared" si="71"/>
        <v>0</v>
      </c>
      <c r="AD81" s="28">
        <f t="shared" si="72"/>
        <v>0</v>
      </c>
      <c r="AE81" s="28">
        <f t="shared" si="73"/>
        <v>0</v>
      </c>
      <c r="AF81" s="28">
        <f t="shared" si="74"/>
        <v>0</v>
      </c>
      <c r="AG81" s="28">
        <f t="shared" si="75"/>
        <v>0</v>
      </c>
      <c r="AH81" s="28">
        <f t="shared" si="76"/>
        <v>23309963.40301019</v>
      </c>
      <c r="AI81" s="28">
        <f t="shared" si="77"/>
        <v>1048948.3531354584</v>
      </c>
      <c r="AJ81" s="28">
        <f t="shared" si="78"/>
        <v>1378093.6089553135</v>
      </c>
      <c r="AK81" s="28">
        <f t="shared" si="79"/>
        <v>0</v>
      </c>
      <c r="AL81" s="28">
        <f t="shared" si="80"/>
        <v>0</v>
      </c>
      <c r="AM81" s="28">
        <f t="shared" si="81"/>
        <v>0</v>
      </c>
      <c r="AN81" s="28">
        <f t="shared" si="82"/>
        <v>0</v>
      </c>
      <c r="AO81" s="28">
        <f t="shared" si="83"/>
        <v>0</v>
      </c>
      <c r="AP81" s="28">
        <f t="shared" si="84"/>
        <v>0</v>
      </c>
      <c r="AQ81" s="4">
        <f t="shared" si="85"/>
        <v>23309963.40301019</v>
      </c>
      <c r="AR81" s="24">
        <f t="shared" si="86"/>
        <v>1048948.3531354584</v>
      </c>
      <c r="AS81" s="24">
        <f t="shared" si="87"/>
        <v>1378093.6089553135</v>
      </c>
    </row>
    <row r="82" spans="2:45" ht="12.75">
      <c r="B82" s="56">
        <f t="shared" si="48"/>
        <v>553</v>
      </c>
      <c r="C82" s="23">
        <f t="shared" si="88"/>
        <v>553000000</v>
      </c>
      <c r="D82" s="24">
        <f t="shared" si="45"/>
        <v>-178561.22276051412</v>
      </c>
      <c r="E82" s="24">
        <f t="shared" si="46"/>
        <v>2610000</v>
      </c>
      <c r="F82" s="25">
        <f t="shared" si="49"/>
        <v>529647808.40241915</v>
      </c>
      <c r="G82" s="83">
        <f t="shared" si="47"/>
        <v>0</v>
      </c>
      <c r="H82" s="6">
        <f t="shared" si="50"/>
        <v>0.045</v>
      </c>
      <c r="I82" s="26">
        <f t="shared" si="51"/>
        <v>-0.12993385973604682</v>
      </c>
      <c r="J82" s="30">
        <f t="shared" si="52"/>
        <v>0.301330048929624</v>
      </c>
      <c r="K82" s="27">
        <f t="shared" si="53"/>
        <v>490000000</v>
      </c>
      <c r="L82" s="28">
        <f t="shared" si="54"/>
        <v>0</v>
      </c>
      <c r="M82" s="28">
        <f t="shared" si="55"/>
        <v>15000000</v>
      </c>
      <c r="N82" s="28">
        <f t="shared" si="56"/>
        <v>525000</v>
      </c>
      <c r="O82" s="28">
        <f t="shared" si="57"/>
        <v>15000000</v>
      </c>
      <c r="P82" s="28">
        <f t="shared" si="58"/>
        <v>600000</v>
      </c>
      <c r="Q82" s="28">
        <f t="shared" si="59"/>
        <v>9647808.40241915</v>
      </c>
      <c r="R82" s="28">
        <f t="shared" si="60"/>
        <v>434151.37810886174</v>
      </c>
      <c r="S82" s="28">
        <f t="shared" si="61"/>
        <v>0</v>
      </c>
      <c r="T82" s="28">
        <f t="shared" si="62"/>
        <v>0</v>
      </c>
      <c r="U82" s="28">
        <f t="shared" si="63"/>
        <v>0</v>
      </c>
      <c r="V82" s="28">
        <f t="shared" si="64"/>
        <v>0</v>
      </c>
      <c r="W82" s="4">
        <f t="shared" si="65"/>
        <v>529647808.40241915</v>
      </c>
      <c r="X82" s="24">
        <f t="shared" si="66"/>
        <v>1559151.3781088619</v>
      </c>
      <c r="Y82" s="27">
        <f t="shared" si="67"/>
        <v>0</v>
      </c>
      <c r="Z82" s="28">
        <f t="shared" si="68"/>
        <v>0</v>
      </c>
      <c r="AA82" s="28">
        <f t="shared" si="69"/>
        <v>0</v>
      </c>
      <c r="AB82" s="28">
        <f t="shared" si="70"/>
        <v>0</v>
      </c>
      <c r="AC82" s="28">
        <f t="shared" si="71"/>
        <v>0</v>
      </c>
      <c r="AD82" s="28">
        <f t="shared" si="72"/>
        <v>0</v>
      </c>
      <c r="AE82" s="28">
        <f t="shared" si="73"/>
        <v>0</v>
      </c>
      <c r="AF82" s="28">
        <f t="shared" si="74"/>
        <v>0</v>
      </c>
      <c r="AG82" s="28">
        <f t="shared" si="75"/>
        <v>0</v>
      </c>
      <c r="AH82" s="28">
        <f t="shared" si="76"/>
        <v>23352191.59758085</v>
      </c>
      <c r="AI82" s="28">
        <f t="shared" si="77"/>
        <v>1050848.6218911381</v>
      </c>
      <c r="AJ82" s="28">
        <f t="shared" si="78"/>
        <v>1380590.1553483477</v>
      </c>
      <c r="AK82" s="28">
        <f t="shared" si="79"/>
        <v>0</v>
      </c>
      <c r="AL82" s="28">
        <f t="shared" si="80"/>
        <v>0</v>
      </c>
      <c r="AM82" s="28">
        <f t="shared" si="81"/>
        <v>0</v>
      </c>
      <c r="AN82" s="28">
        <f t="shared" si="82"/>
        <v>0</v>
      </c>
      <c r="AO82" s="28">
        <f t="shared" si="83"/>
        <v>0</v>
      </c>
      <c r="AP82" s="28">
        <f t="shared" si="84"/>
        <v>0</v>
      </c>
      <c r="AQ82" s="4">
        <f t="shared" si="85"/>
        <v>23352191.59758085</v>
      </c>
      <c r="AR82" s="24">
        <f t="shared" si="86"/>
        <v>1050848.6218911381</v>
      </c>
      <c r="AS82" s="24">
        <f t="shared" si="87"/>
        <v>1380590.1553483477</v>
      </c>
    </row>
    <row r="83" spans="2:45" ht="12.75">
      <c r="B83" s="56">
        <f aca="true" t="shared" si="89" ref="B83:B114">C83/1000000</f>
        <v>554</v>
      </c>
      <c r="C83" s="23">
        <f t="shared" si="88"/>
        <v>554000000</v>
      </c>
      <c r="D83" s="24">
        <f t="shared" si="45"/>
        <v>-219164.40761179966</v>
      </c>
      <c r="E83" s="24">
        <f t="shared" si="46"/>
        <v>2655000</v>
      </c>
      <c r="F83" s="25">
        <f aca="true" t="shared" si="90" ref="F83:F114">C83*((($H$4-$K$4)/(J83-$K$4))^$D$11)</f>
        <v>530605580.2078485</v>
      </c>
      <c r="G83" s="83">
        <f t="shared" si="47"/>
        <v>0</v>
      </c>
      <c r="H83" s="6">
        <f aca="true" t="shared" si="91" ref="H83:H114">IF(C83&lt;$D$5,$F$4,IF(C83&lt;$D$6,$F$5,IF(C83&lt;$D$7,$F$6,IF(C83&lt;$D$8,$F$7,IF(C83&lt;$D$9,$F$8,$F$9)))))</f>
        <v>0.045</v>
      </c>
      <c r="I83" s="26">
        <f aca="true" t="shared" si="92" ref="I83:I114">-H83/$H$4</f>
        <v>-0.12993385973604682</v>
      </c>
      <c r="J83" s="30">
        <f aca="true" t="shared" si="93" ref="J83:J114">$H$4-H83</f>
        <v>0.301330048929624</v>
      </c>
      <c r="K83" s="27">
        <f aca="true" t="shared" si="94" ref="K83:K114">IF(F83&gt;$E$4,$E$4,F83)</f>
        <v>490000000</v>
      </c>
      <c r="L83" s="28">
        <f aca="true" t="shared" si="95" ref="L83:L114">K83*$F$4</f>
        <v>0</v>
      </c>
      <c r="M83" s="28">
        <f aca="true" t="shared" si="96" ref="M83:M114">IF(F83&lt;$D$5,0,IF(F83&gt;$E$5,($E$5-$E$4),((F83-$E$4))))</f>
        <v>15000000</v>
      </c>
      <c r="N83" s="28">
        <f aca="true" t="shared" si="97" ref="N83:N114">M83*$F$5</f>
        <v>525000</v>
      </c>
      <c r="O83" s="28">
        <f aca="true" t="shared" si="98" ref="O83:O114">IF(F83&lt;$D$6,0,IF(F83&gt;$E$6,($E$6-$E$5),((F83-$E$5))))</f>
        <v>15000000</v>
      </c>
      <c r="P83" s="28">
        <f aca="true" t="shared" si="99" ref="P83:P114">O83*$F$6</f>
        <v>600000</v>
      </c>
      <c r="Q83" s="28">
        <f aca="true" t="shared" si="100" ref="Q83:Q114">IF(F83&lt;$D$7,0,IF(F83&gt;$E$7,($E$7-$E$6),((F83-$E$6))))</f>
        <v>10605580.20784849</v>
      </c>
      <c r="R83" s="28">
        <f aca="true" t="shared" si="101" ref="R83:R114">Q83*$F$7</f>
        <v>477251.109353182</v>
      </c>
      <c r="S83" s="28">
        <f aca="true" t="shared" si="102" ref="S83:S114">IF(F83&lt;$D$8,0,IF(F83&gt;$E$8,($E$8-$E$7),((F83-$E$7))))</f>
        <v>0</v>
      </c>
      <c r="T83" s="28">
        <f aca="true" t="shared" si="103" ref="T83:T114">S83*$F$8</f>
        <v>0</v>
      </c>
      <c r="U83" s="28">
        <f aca="true" t="shared" si="104" ref="U83:U114">IF(F83&lt;$D$9,0,IF(F83&gt;$E$9,($E$9-$E$8),((F83-$E$8))))</f>
        <v>0</v>
      </c>
      <c r="V83" s="28">
        <f aca="true" t="shared" si="105" ref="V83:V114">U83*$F$9</f>
        <v>0</v>
      </c>
      <c r="W83" s="4">
        <f aca="true" t="shared" si="106" ref="W83:W114">K83+M83+O83+Q83+S83+U83</f>
        <v>530605580.2078485</v>
      </c>
      <c r="X83" s="24">
        <f aca="true" t="shared" si="107" ref="X83:X114">L83+N83+P83+R83+T83+V83</f>
        <v>1602251.109353182</v>
      </c>
      <c r="Y83" s="27">
        <f aca="true" t="shared" si="108" ref="Y83:Y114">(IF(C83&gt;$E$4,$E$4,C83))-K83</f>
        <v>0</v>
      </c>
      <c r="Z83" s="28">
        <f aca="true" t="shared" si="109" ref="Z83:Z114">Y83*$F$4</f>
        <v>0</v>
      </c>
      <c r="AA83" s="28">
        <f aca="true" t="shared" si="110" ref="AA83:AA114">Y83*$N$4</f>
        <v>0</v>
      </c>
      <c r="AB83" s="28">
        <f aca="true" t="shared" si="111" ref="AB83:AB114">(IF(C83&lt;$D$5,0,IF(C83&gt;$E$5,($E$5-$E$4),((C83-$E$4)))))-M83</f>
        <v>0</v>
      </c>
      <c r="AC83" s="28">
        <f aca="true" t="shared" si="112" ref="AC83:AC114">AB83*$F$5</f>
        <v>0</v>
      </c>
      <c r="AD83" s="28">
        <f aca="true" t="shared" si="113" ref="AD83:AD114">AB83*$N$5</f>
        <v>0</v>
      </c>
      <c r="AE83" s="28">
        <f aca="true" t="shared" si="114" ref="AE83:AE114">(IF(C83&lt;$D$6,0,IF(C83&gt;$E$6,($E$6-$E$5),((C83-$E$5)))))-O83</f>
        <v>0</v>
      </c>
      <c r="AF83" s="28">
        <f aca="true" t="shared" si="115" ref="AF83:AF114">AE83*$F$6</f>
        <v>0</v>
      </c>
      <c r="AG83" s="28">
        <f aca="true" t="shared" si="116" ref="AG83:AG114">AE83*$N$6</f>
        <v>0</v>
      </c>
      <c r="AH83" s="28">
        <f aca="true" t="shared" si="117" ref="AH83:AH114">(IF(C83&lt;$D$7,0,IF(C83&gt;$E$7,($E$7-$E$6),((C83-$E$6)))))-Q83</f>
        <v>23394419.79215151</v>
      </c>
      <c r="AI83" s="28">
        <f aca="true" t="shared" si="118" ref="AI83:AI114">AH83*$F$7</f>
        <v>1052748.8906468179</v>
      </c>
      <c r="AJ83" s="28">
        <f aca="true" t="shared" si="119" ref="AJ83:AJ114">AH83*$N$7</f>
        <v>1383086.7017413822</v>
      </c>
      <c r="AK83" s="28">
        <f aca="true" t="shared" si="120" ref="AK83:AK114">(IF(C83&lt;$D$8,0,IF(C83&gt;$E$8,($E$8-$E$7),((C83-$E$7)))))-S83</f>
        <v>0</v>
      </c>
      <c r="AL83" s="28">
        <f aca="true" t="shared" si="121" ref="AL83:AL114">AK83*$F$8</f>
        <v>0</v>
      </c>
      <c r="AM83" s="28">
        <f aca="true" t="shared" si="122" ref="AM83:AM114">AK83*$N$8</f>
        <v>0</v>
      </c>
      <c r="AN83" s="28">
        <f aca="true" t="shared" si="123" ref="AN83:AN114">(IF(C83&lt;$D$9,0,IF(C83&gt;$E$9,($E$9-$E$8),((C83-$E$8)))))-U83</f>
        <v>0</v>
      </c>
      <c r="AO83" s="28">
        <f aca="true" t="shared" si="124" ref="AO83:AO114">AN83*$F$9</f>
        <v>0</v>
      </c>
      <c r="AP83" s="28">
        <f aca="true" t="shared" si="125" ref="AP83:AP114">AN83*$N$9</f>
        <v>0</v>
      </c>
      <c r="AQ83" s="4">
        <f aca="true" t="shared" si="126" ref="AQ83:AQ114">Y83+AB83+AE83+AH83+AK83+AN83</f>
        <v>23394419.79215151</v>
      </c>
      <c r="AR83" s="24">
        <f aca="true" t="shared" si="127" ref="AR83:AR114">Z83+AC83+AF83+AI83+AL83+AO83</f>
        <v>1052748.8906468179</v>
      </c>
      <c r="AS83" s="24">
        <f aca="true" t="shared" si="128" ref="AS83:AS114">AA83+AD83+AG83+AJ83+AM83+AP83</f>
        <v>1383086.7017413822</v>
      </c>
    </row>
    <row r="84" spans="2:45" ht="12.75">
      <c r="B84" s="56">
        <f t="shared" si="89"/>
        <v>555</v>
      </c>
      <c r="C84" s="23">
        <f aca="true" t="shared" si="129" ref="C84:C115">C83+1000000</f>
        <v>555000000</v>
      </c>
      <c r="D84" s="24">
        <f aca="true" t="shared" si="130" ref="D84:D147">(AS84-X84)+G84</f>
        <v>-259767.59246308566</v>
      </c>
      <c r="E84" s="24">
        <f aca="true" t="shared" si="131" ref="E84:E147">(X84+AR84)-G84</f>
        <v>2700000</v>
      </c>
      <c r="F84" s="25">
        <f t="shared" si="90"/>
        <v>531563352.0132778</v>
      </c>
      <c r="G84" s="83">
        <f aca="true" t="shared" si="132" ref="G84:G147">IF(C84&gt;($G$4-1000000),0,IF(C84=$E$4,0,$G$5))</f>
        <v>0</v>
      </c>
      <c r="H84" s="6">
        <f t="shared" si="91"/>
        <v>0.045</v>
      </c>
      <c r="I84" s="26">
        <f t="shared" si="92"/>
        <v>-0.12993385973604682</v>
      </c>
      <c r="J84" s="30">
        <f t="shared" si="93"/>
        <v>0.301330048929624</v>
      </c>
      <c r="K84" s="27">
        <f t="shared" si="94"/>
        <v>490000000</v>
      </c>
      <c r="L84" s="28">
        <f t="shared" si="95"/>
        <v>0</v>
      </c>
      <c r="M84" s="28">
        <f t="shared" si="96"/>
        <v>15000000</v>
      </c>
      <c r="N84" s="28">
        <f t="shared" si="97"/>
        <v>525000</v>
      </c>
      <c r="O84" s="28">
        <f t="shared" si="98"/>
        <v>15000000</v>
      </c>
      <c r="P84" s="28">
        <f t="shared" si="99"/>
        <v>600000</v>
      </c>
      <c r="Q84" s="28">
        <f t="shared" si="100"/>
        <v>11563352.013277829</v>
      </c>
      <c r="R84" s="28">
        <f t="shared" si="101"/>
        <v>520350.84059750225</v>
      </c>
      <c r="S84" s="28">
        <f t="shared" si="102"/>
        <v>0</v>
      </c>
      <c r="T84" s="28">
        <f t="shared" si="103"/>
        <v>0</v>
      </c>
      <c r="U84" s="28">
        <f t="shared" si="104"/>
        <v>0</v>
      </c>
      <c r="V84" s="28">
        <f t="shared" si="105"/>
        <v>0</v>
      </c>
      <c r="W84" s="4">
        <f t="shared" si="106"/>
        <v>531563352.0132778</v>
      </c>
      <c r="X84" s="24">
        <f t="shared" si="107"/>
        <v>1645350.8405975022</v>
      </c>
      <c r="Y84" s="27">
        <f t="shared" si="108"/>
        <v>0</v>
      </c>
      <c r="Z84" s="28">
        <f t="shared" si="109"/>
        <v>0</v>
      </c>
      <c r="AA84" s="28">
        <f t="shared" si="110"/>
        <v>0</v>
      </c>
      <c r="AB84" s="28">
        <f t="shared" si="111"/>
        <v>0</v>
      </c>
      <c r="AC84" s="28">
        <f t="shared" si="112"/>
        <v>0</v>
      </c>
      <c r="AD84" s="28">
        <f t="shared" si="113"/>
        <v>0</v>
      </c>
      <c r="AE84" s="28">
        <f t="shared" si="114"/>
        <v>0</v>
      </c>
      <c r="AF84" s="28">
        <f t="shared" si="115"/>
        <v>0</v>
      </c>
      <c r="AG84" s="28">
        <f t="shared" si="116"/>
        <v>0</v>
      </c>
      <c r="AH84" s="28">
        <f t="shared" si="117"/>
        <v>23436647.98672217</v>
      </c>
      <c r="AI84" s="28">
        <f t="shared" si="118"/>
        <v>1054649.1594024976</v>
      </c>
      <c r="AJ84" s="28">
        <f t="shared" si="119"/>
        <v>1385583.2481344165</v>
      </c>
      <c r="AK84" s="28">
        <f t="shared" si="120"/>
        <v>0</v>
      </c>
      <c r="AL84" s="28">
        <f t="shared" si="121"/>
        <v>0</v>
      </c>
      <c r="AM84" s="28">
        <f t="shared" si="122"/>
        <v>0</v>
      </c>
      <c r="AN84" s="28">
        <f t="shared" si="123"/>
        <v>0</v>
      </c>
      <c r="AO84" s="28">
        <f t="shared" si="124"/>
        <v>0</v>
      </c>
      <c r="AP84" s="28">
        <f t="shared" si="125"/>
        <v>0</v>
      </c>
      <c r="AQ84" s="4">
        <f t="shared" si="126"/>
        <v>23436647.98672217</v>
      </c>
      <c r="AR84" s="24">
        <f t="shared" si="127"/>
        <v>1054649.1594024976</v>
      </c>
      <c r="AS84" s="24">
        <f t="shared" si="128"/>
        <v>1385583.2481344165</v>
      </c>
    </row>
    <row r="85" spans="2:45" ht="12.75">
      <c r="B85" s="56">
        <f t="shared" si="89"/>
        <v>556</v>
      </c>
      <c r="C85" s="23">
        <f t="shared" si="129"/>
        <v>556000000</v>
      </c>
      <c r="D85" s="24">
        <f t="shared" si="130"/>
        <v>-300370.7773143654</v>
      </c>
      <c r="E85" s="24">
        <f t="shared" si="131"/>
        <v>2745000</v>
      </c>
      <c r="F85" s="25">
        <f t="shared" si="90"/>
        <v>532521123.8187071</v>
      </c>
      <c r="G85" s="83">
        <f t="shared" si="132"/>
        <v>0</v>
      </c>
      <c r="H85" s="6">
        <f t="shared" si="91"/>
        <v>0.045</v>
      </c>
      <c r="I85" s="26">
        <f t="shared" si="92"/>
        <v>-0.12993385973604682</v>
      </c>
      <c r="J85" s="30">
        <f t="shared" si="93"/>
        <v>0.301330048929624</v>
      </c>
      <c r="K85" s="27">
        <f t="shared" si="94"/>
        <v>490000000</v>
      </c>
      <c r="L85" s="28">
        <f t="shared" si="95"/>
        <v>0</v>
      </c>
      <c r="M85" s="28">
        <f t="shared" si="96"/>
        <v>15000000</v>
      </c>
      <c r="N85" s="28">
        <f t="shared" si="97"/>
        <v>525000</v>
      </c>
      <c r="O85" s="28">
        <f t="shared" si="98"/>
        <v>15000000</v>
      </c>
      <c r="P85" s="28">
        <f t="shared" si="99"/>
        <v>600000</v>
      </c>
      <c r="Q85" s="28">
        <f t="shared" si="100"/>
        <v>12521123.818707108</v>
      </c>
      <c r="R85" s="28">
        <f t="shared" si="101"/>
        <v>563450.5718418199</v>
      </c>
      <c r="S85" s="28">
        <f t="shared" si="102"/>
        <v>0</v>
      </c>
      <c r="T85" s="28">
        <f t="shared" si="103"/>
        <v>0</v>
      </c>
      <c r="U85" s="28">
        <f t="shared" si="104"/>
        <v>0</v>
      </c>
      <c r="V85" s="28">
        <f t="shared" si="105"/>
        <v>0</v>
      </c>
      <c r="W85" s="4">
        <f t="shared" si="106"/>
        <v>532521123.8187071</v>
      </c>
      <c r="X85" s="24">
        <f t="shared" si="107"/>
        <v>1688450.57184182</v>
      </c>
      <c r="Y85" s="27">
        <f t="shared" si="108"/>
        <v>0</v>
      </c>
      <c r="Z85" s="28">
        <f t="shared" si="109"/>
        <v>0</v>
      </c>
      <c r="AA85" s="28">
        <f t="shared" si="110"/>
        <v>0</v>
      </c>
      <c r="AB85" s="28">
        <f t="shared" si="111"/>
        <v>0</v>
      </c>
      <c r="AC85" s="28">
        <f t="shared" si="112"/>
        <v>0</v>
      </c>
      <c r="AD85" s="28">
        <f t="shared" si="113"/>
        <v>0</v>
      </c>
      <c r="AE85" s="28">
        <f t="shared" si="114"/>
        <v>0</v>
      </c>
      <c r="AF85" s="28">
        <f t="shared" si="115"/>
        <v>0</v>
      </c>
      <c r="AG85" s="28">
        <f t="shared" si="116"/>
        <v>0</v>
      </c>
      <c r="AH85" s="28">
        <f t="shared" si="117"/>
        <v>23478876.18129289</v>
      </c>
      <c r="AI85" s="28">
        <f t="shared" si="118"/>
        <v>1056549.42815818</v>
      </c>
      <c r="AJ85" s="28">
        <f t="shared" si="119"/>
        <v>1388079.7945274545</v>
      </c>
      <c r="AK85" s="28">
        <f t="shared" si="120"/>
        <v>0</v>
      </c>
      <c r="AL85" s="28">
        <f t="shared" si="121"/>
        <v>0</v>
      </c>
      <c r="AM85" s="28">
        <f t="shared" si="122"/>
        <v>0</v>
      </c>
      <c r="AN85" s="28">
        <f t="shared" si="123"/>
        <v>0</v>
      </c>
      <c r="AO85" s="28">
        <f t="shared" si="124"/>
        <v>0</v>
      </c>
      <c r="AP85" s="28">
        <f t="shared" si="125"/>
        <v>0</v>
      </c>
      <c r="AQ85" s="4">
        <f t="shared" si="126"/>
        <v>23478876.18129289</v>
      </c>
      <c r="AR85" s="24">
        <f t="shared" si="127"/>
        <v>1056549.42815818</v>
      </c>
      <c r="AS85" s="24">
        <f t="shared" si="128"/>
        <v>1388079.7945274545</v>
      </c>
    </row>
    <row r="86" spans="2:45" ht="12.75">
      <c r="B86" s="56">
        <f t="shared" si="89"/>
        <v>557</v>
      </c>
      <c r="C86" s="23">
        <f t="shared" si="129"/>
        <v>557000000</v>
      </c>
      <c r="D86" s="24">
        <f t="shared" si="130"/>
        <v>-340973.96216565114</v>
      </c>
      <c r="E86" s="24">
        <f t="shared" si="131"/>
        <v>2790000</v>
      </c>
      <c r="F86" s="25">
        <f t="shared" si="90"/>
        <v>533478895.62413645</v>
      </c>
      <c r="G86" s="83">
        <f t="shared" si="132"/>
        <v>0</v>
      </c>
      <c r="H86" s="6">
        <f t="shared" si="91"/>
        <v>0.045</v>
      </c>
      <c r="I86" s="26">
        <f t="shared" si="92"/>
        <v>-0.12993385973604682</v>
      </c>
      <c r="J86" s="30">
        <f t="shared" si="93"/>
        <v>0.301330048929624</v>
      </c>
      <c r="K86" s="27">
        <f t="shared" si="94"/>
        <v>490000000</v>
      </c>
      <c r="L86" s="28">
        <f t="shared" si="95"/>
        <v>0</v>
      </c>
      <c r="M86" s="28">
        <f t="shared" si="96"/>
        <v>15000000</v>
      </c>
      <c r="N86" s="28">
        <f t="shared" si="97"/>
        <v>525000</v>
      </c>
      <c r="O86" s="28">
        <f t="shared" si="98"/>
        <v>15000000</v>
      </c>
      <c r="P86" s="28">
        <f t="shared" si="99"/>
        <v>600000</v>
      </c>
      <c r="Q86" s="28">
        <f t="shared" si="100"/>
        <v>13478895.624136448</v>
      </c>
      <c r="R86" s="28">
        <f t="shared" si="101"/>
        <v>606550.3030861401</v>
      </c>
      <c r="S86" s="28">
        <f t="shared" si="102"/>
        <v>0</v>
      </c>
      <c r="T86" s="28">
        <f t="shared" si="103"/>
        <v>0</v>
      </c>
      <c r="U86" s="28">
        <f t="shared" si="104"/>
        <v>0</v>
      </c>
      <c r="V86" s="28">
        <f t="shared" si="105"/>
        <v>0</v>
      </c>
      <c r="W86" s="4">
        <f t="shared" si="106"/>
        <v>533478895.62413645</v>
      </c>
      <c r="X86" s="24">
        <f t="shared" si="107"/>
        <v>1731550.3030861402</v>
      </c>
      <c r="Y86" s="27">
        <f t="shared" si="108"/>
        <v>0</v>
      </c>
      <c r="Z86" s="28">
        <f t="shared" si="109"/>
        <v>0</v>
      </c>
      <c r="AA86" s="28">
        <f t="shared" si="110"/>
        <v>0</v>
      </c>
      <c r="AB86" s="28">
        <f t="shared" si="111"/>
        <v>0</v>
      </c>
      <c r="AC86" s="28">
        <f t="shared" si="112"/>
        <v>0</v>
      </c>
      <c r="AD86" s="28">
        <f t="shared" si="113"/>
        <v>0</v>
      </c>
      <c r="AE86" s="28">
        <f t="shared" si="114"/>
        <v>0</v>
      </c>
      <c r="AF86" s="28">
        <f t="shared" si="115"/>
        <v>0</v>
      </c>
      <c r="AG86" s="28">
        <f t="shared" si="116"/>
        <v>0</v>
      </c>
      <c r="AH86" s="28">
        <f t="shared" si="117"/>
        <v>23521104.375863552</v>
      </c>
      <c r="AI86" s="28">
        <f t="shared" si="118"/>
        <v>1058449.6969138598</v>
      </c>
      <c r="AJ86" s="28">
        <f t="shared" si="119"/>
        <v>1390576.340920489</v>
      </c>
      <c r="AK86" s="28">
        <f t="shared" si="120"/>
        <v>0</v>
      </c>
      <c r="AL86" s="28">
        <f t="shared" si="121"/>
        <v>0</v>
      </c>
      <c r="AM86" s="28">
        <f t="shared" si="122"/>
        <v>0</v>
      </c>
      <c r="AN86" s="28">
        <f t="shared" si="123"/>
        <v>0</v>
      </c>
      <c r="AO86" s="28">
        <f t="shared" si="124"/>
        <v>0</v>
      </c>
      <c r="AP86" s="28">
        <f t="shared" si="125"/>
        <v>0</v>
      </c>
      <c r="AQ86" s="4">
        <f t="shared" si="126"/>
        <v>23521104.375863552</v>
      </c>
      <c r="AR86" s="24">
        <f t="shared" si="127"/>
        <v>1058449.6969138598</v>
      </c>
      <c r="AS86" s="24">
        <f t="shared" si="128"/>
        <v>1390576.340920489</v>
      </c>
    </row>
    <row r="87" spans="2:45" ht="12.75">
      <c r="B87" s="56">
        <f t="shared" si="89"/>
        <v>558</v>
      </c>
      <c r="C87" s="23">
        <f t="shared" si="129"/>
        <v>558000000</v>
      </c>
      <c r="D87" s="24">
        <f t="shared" si="130"/>
        <v>-381577.1470169369</v>
      </c>
      <c r="E87" s="24">
        <f t="shared" si="131"/>
        <v>2835000</v>
      </c>
      <c r="F87" s="25">
        <f t="shared" si="90"/>
        <v>534436667.4295658</v>
      </c>
      <c r="G87" s="83">
        <f t="shared" si="132"/>
        <v>0</v>
      </c>
      <c r="H87" s="6">
        <f t="shared" si="91"/>
        <v>0.045</v>
      </c>
      <c r="I87" s="26">
        <f t="shared" si="92"/>
        <v>-0.12993385973604682</v>
      </c>
      <c r="J87" s="30">
        <f t="shared" si="93"/>
        <v>0.301330048929624</v>
      </c>
      <c r="K87" s="27">
        <f t="shared" si="94"/>
        <v>490000000</v>
      </c>
      <c r="L87" s="28">
        <f t="shared" si="95"/>
        <v>0</v>
      </c>
      <c r="M87" s="28">
        <f t="shared" si="96"/>
        <v>15000000</v>
      </c>
      <c r="N87" s="28">
        <f t="shared" si="97"/>
        <v>525000</v>
      </c>
      <c r="O87" s="28">
        <f t="shared" si="98"/>
        <v>15000000</v>
      </c>
      <c r="P87" s="28">
        <f t="shared" si="99"/>
        <v>600000</v>
      </c>
      <c r="Q87" s="28">
        <f t="shared" si="100"/>
        <v>14436667.429565787</v>
      </c>
      <c r="R87" s="28">
        <f t="shared" si="101"/>
        <v>649650.0343304604</v>
      </c>
      <c r="S87" s="28">
        <f t="shared" si="102"/>
        <v>0</v>
      </c>
      <c r="T87" s="28">
        <f t="shared" si="103"/>
        <v>0</v>
      </c>
      <c r="U87" s="28">
        <f t="shared" si="104"/>
        <v>0</v>
      </c>
      <c r="V87" s="28">
        <f t="shared" si="105"/>
        <v>0</v>
      </c>
      <c r="W87" s="4">
        <f t="shared" si="106"/>
        <v>534436667.4295658</v>
      </c>
      <c r="X87" s="24">
        <f t="shared" si="107"/>
        <v>1774650.0343304602</v>
      </c>
      <c r="Y87" s="27">
        <f t="shared" si="108"/>
        <v>0</v>
      </c>
      <c r="Z87" s="28">
        <f t="shared" si="109"/>
        <v>0</v>
      </c>
      <c r="AA87" s="28">
        <f t="shared" si="110"/>
        <v>0</v>
      </c>
      <c r="AB87" s="28">
        <f t="shared" si="111"/>
        <v>0</v>
      </c>
      <c r="AC87" s="28">
        <f t="shared" si="112"/>
        <v>0</v>
      </c>
      <c r="AD87" s="28">
        <f t="shared" si="113"/>
        <v>0</v>
      </c>
      <c r="AE87" s="28">
        <f t="shared" si="114"/>
        <v>0</v>
      </c>
      <c r="AF87" s="28">
        <f t="shared" si="115"/>
        <v>0</v>
      </c>
      <c r="AG87" s="28">
        <f t="shared" si="116"/>
        <v>0</v>
      </c>
      <c r="AH87" s="28">
        <f t="shared" si="117"/>
        <v>23563332.570434213</v>
      </c>
      <c r="AI87" s="28">
        <f t="shared" si="118"/>
        <v>1060349.9656695395</v>
      </c>
      <c r="AJ87" s="28">
        <f t="shared" si="119"/>
        <v>1393072.8873135233</v>
      </c>
      <c r="AK87" s="28">
        <f t="shared" si="120"/>
        <v>0</v>
      </c>
      <c r="AL87" s="28">
        <f t="shared" si="121"/>
        <v>0</v>
      </c>
      <c r="AM87" s="28">
        <f t="shared" si="122"/>
        <v>0</v>
      </c>
      <c r="AN87" s="28">
        <f t="shared" si="123"/>
        <v>0</v>
      </c>
      <c r="AO87" s="28">
        <f t="shared" si="124"/>
        <v>0</v>
      </c>
      <c r="AP87" s="28">
        <f t="shared" si="125"/>
        <v>0</v>
      </c>
      <c r="AQ87" s="4">
        <f t="shared" si="126"/>
        <v>23563332.570434213</v>
      </c>
      <c r="AR87" s="24">
        <f t="shared" si="127"/>
        <v>1060349.9656695395</v>
      </c>
      <c r="AS87" s="24">
        <f t="shared" si="128"/>
        <v>1393072.8873135233</v>
      </c>
    </row>
    <row r="88" spans="2:45" ht="12.75">
      <c r="B88" s="56">
        <f t="shared" si="89"/>
        <v>559</v>
      </c>
      <c r="C88" s="23">
        <f t="shared" si="129"/>
        <v>559000000</v>
      </c>
      <c r="D88" s="24">
        <f t="shared" si="130"/>
        <v>-422180.33186822315</v>
      </c>
      <c r="E88" s="24">
        <f t="shared" si="131"/>
        <v>2880000</v>
      </c>
      <c r="F88" s="25">
        <f t="shared" si="90"/>
        <v>535394439.2349951</v>
      </c>
      <c r="G88" s="83">
        <f t="shared" si="132"/>
        <v>0</v>
      </c>
      <c r="H88" s="6">
        <f t="shared" si="91"/>
        <v>0.045</v>
      </c>
      <c r="I88" s="26">
        <f t="shared" si="92"/>
        <v>-0.12993385973604682</v>
      </c>
      <c r="J88" s="30">
        <f t="shared" si="93"/>
        <v>0.301330048929624</v>
      </c>
      <c r="K88" s="27">
        <f t="shared" si="94"/>
        <v>490000000</v>
      </c>
      <c r="L88" s="28">
        <f t="shared" si="95"/>
        <v>0</v>
      </c>
      <c r="M88" s="28">
        <f t="shared" si="96"/>
        <v>15000000</v>
      </c>
      <c r="N88" s="28">
        <f t="shared" si="97"/>
        <v>525000</v>
      </c>
      <c r="O88" s="28">
        <f t="shared" si="98"/>
        <v>15000000</v>
      </c>
      <c r="P88" s="28">
        <f t="shared" si="99"/>
        <v>600000</v>
      </c>
      <c r="Q88" s="28">
        <f t="shared" si="100"/>
        <v>15394439.234995127</v>
      </c>
      <c r="R88" s="28">
        <f t="shared" si="101"/>
        <v>692749.7655747806</v>
      </c>
      <c r="S88" s="28">
        <f t="shared" si="102"/>
        <v>0</v>
      </c>
      <c r="T88" s="28">
        <f t="shared" si="103"/>
        <v>0</v>
      </c>
      <c r="U88" s="28">
        <f t="shared" si="104"/>
        <v>0</v>
      </c>
      <c r="V88" s="28">
        <f t="shared" si="105"/>
        <v>0</v>
      </c>
      <c r="W88" s="4">
        <f t="shared" si="106"/>
        <v>535394439.2349951</v>
      </c>
      <c r="X88" s="24">
        <f t="shared" si="107"/>
        <v>1817749.7655747808</v>
      </c>
      <c r="Y88" s="27">
        <f t="shared" si="108"/>
        <v>0</v>
      </c>
      <c r="Z88" s="28">
        <f t="shared" si="109"/>
        <v>0</v>
      </c>
      <c r="AA88" s="28">
        <f t="shared" si="110"/>
        <v>0</v>
      </c>
      <c r="AB88" s="28">
        <f t="shared" si="111"/>
        <v>0</v>
      </c>
      <c r="AC88" s="28">
        <f t="shared" si="112"/>
        <v>0</v>
      </c>
      <c r="AD88" s="28">
        <f t="shared" si="113"/>
        <v>0</v>
      </c>
      <c r="AE88" s="28">
        <f t="shared" si="114"/>
        <v>0</v>
      </c>
      <c r="AF88" s="28">
        <f t="shared" si="115"/>
        <v>0</v>
      </c>
      <c r="AG88" s="28">
        <f t="shared" si="116"/>
        <v>0</v>
      </c>
      <c r="AH88" s="28">
        <f t="shared" si="117"/>
        <v>23605560.765004873</v>
      </c>
      <c r="AI88" s="28">
        <f t="shared" si="118"/>
        <v>1062250.2344252192</v>
      </c>
      <c r="AJ88" s="28">
        <f t="shared" si="119"/>
        <v>1395569.4337065576</v>
      </c>
      <c r="AK88" s="28">
        <f t="shared" si="120"/>
        <v>0</v>
      </c>
      <c r="AL88" s="28">
        <f t="shared" si="121"/>
        <v>0</v>
      </c>
      <c r="AM88" s="28">
        <f t="shared" si="122"/>
        <v>0</v>
      </c>
      <c r="AN88" s="28">
        <f t="shared" si="123"/>
        <v>0</v>
      </c>
      <c r="AO88" s="28">
        <f t="shared" si="124"/>
        <v>0</v>
      </c>
      <c r="AP88" s="28">
        <f t="shared" si="125"/>
        <v>0</v>
      </c>
      <c r="AQ88" s="4">
        <f t="shared" si="126"/>
        <v>23605560.765004873</v>
      </c>
      <c r="AR88" s="24">
        <f t="shared" si="127"/>
        <v>1062250.2344252192</v>
      </c>
      <c r="AS88" s="24">
        <f t="shared" si="128"/>
        <v>1395569.4337065576</v>
      </c>
    </row>
    <row r="89" spans="2:45" ht="12.75">
      <c r="B89" s="56">
        <f t="shared" si="89"/>
        <v>560</v>
      </c>
      <c r="C89" s="23">
        <f t="shared" si="129"/>
        <v>560000000</v>
      </c>
      <c r="D89" s="24">
        <f t="shared" si="130"/>
        <v>-462783.5167195087</v>
      </c>
      <c r="E89" s="24">
        <f t="shared" si="131"/>
        <v>2925000</v>
      </c>
      <c r="F89" s="25">
        <f t="shared" si="90"/>
        <v>536352211.04042447</v>
      </c>
      <c r="G89" s="83">
        <f t="shared" si="132"/>
        <v>0</v>
      </c>
      <c r="H89" s="6">
        <f t="shared" si="91"/>
        <v>0.045</v>
      </c>
      <c r="I89" s="26">
        <f t="shared" si="92"/>
        <v>-0.12993385973604682</v>
      </c>
      <c r="J89" s="30">
        <f t="shared" si="93"/>
        <v>0.301330048929624</v>
      </c>
      <c r="K89" s="27">
        <f t="shared" si="94"/>
        <v>490000000</v>
      </c>
      <c r="L89" s="28">
        <f t="shared" si="95"/>
        <v>0</v>
      </c>
      <c r="M89" s="28">
        <f t="shared" si="96"/>
        <v>15000000</v>
      </c>
      <c r="N89" s="28">
        <f t="shared" si="97"/>
        <v>525000</v>
      </c>
      <c r="O89" s="28">
        <f t="shared" si="98"/>
        <v>15000000</v>
      </c>
      <c r="P89" s="28">
        <f t="shared" si="99"/>
        <v>600000</v>
      </c>
      <c r="Q89" s="28">
        <f t="shared" si="100"/>
        <v>16352211.040424466</v>
      </c>
      <c r="R89" s="28">
        <f t="shared" si="101"/>
        <v>735849.4968191009</v>
      </c>
      <c r="S89" s="28">
        <f t="shared" si="102"/>
        <v>0</v>
      </c>
      <c r="T89" s="28">
        <f t="shared" si="103"/>
        <v>0</v>
      </c>
      <c r="U89" s="28">
        <f t="shared" si="104"/>
        <v>0</v>
      </c>
      <c r="V89" s="28">
        <f t="shared" si="105"/>
        <v>0</v>
      </c>
      <c r="W89" s="4">
        <f t="shared" si="106"/>
        <v>536352211.04042447</v>
      </c>
      <c r="X89" s="24">
        <f t="shared" si="107"/>
        <v>1860849.4968191008</v>
      </c>
      <c r="Y89" s="27">
        <f t="shared" si="108"/>
        <v>0</v>
      </c>
      <c r="Z89" s="28">
        <f t="shared" si="109"/>
        <v>0</v>
      </c>
      <c r="AA89" s="28">
        <f t="shared" si="110"/>
        <v>0</v>
      </c>
      <c r="AB89" s="28">
        <f t="shared" si="111"/>
        <v>0</v>
      </c>
      <c r="AC89" s="28">
        <f t="shared" si="112"/>
        <v>0</v>
      </c>
      <c r="AD89" s="28">
        <f t="shared" si="113"/>
        <v>0</v>
      </c>
      <c r="AE89" s="28">
        <f t="shared" si="114"/>
        <v>0</v>
      </c>
      <c r="AF89" s="28">
        <f t="shared" si="115"/>
        <v>0</v>
      </c>
      <c r="AG89" s="28">
        <f t="shared" si="116"/>
        <v>0</v>
      </c>
      <c r="AH89" s="28">
        <f t="shared" si="117"/>
        <v>23647788.959575534</v>
      </c>
      <c r="AI89" s="28">
        <f t="shared" si="118"/>
        <v>1064150.503180899</v>
      </c>
      <c r="AJ89" s="28">
        <f t="shared" si="119"/>
        <v>1398065.9800995921</v>
      </c>
      <c r="AK89" s="28">
        <f t="shared" si="120"/>
        <v>0</v>
      </c>
      <c r="AL89" s="28">
        <f t="shared" si="121"/>
        <v>0</v>
      </c>
      <c r="AM89" s="28">
        <f t="shared" si="122"/>
        <v>0</v>
      </c>
      <c r="AN89" s="28">
        <f t="shared" si="123"/>
        <v>0</v>
      </c>
      <c r="AO89" s="28">
        <f t="shared" si="124"/>
        <v>0</v>
      </c>
      <c r="AP89" s="28">
        <f t="shared" si="125"/>
        <v>0</v>
      </c>
      <c r="AQ89" s="4">
        <f t="shared" si="126"/>
        <v>23647788.959575534</v>
      </c>
      <c r="AR89" s="24">
        <f t="shared" si="127"/>
        <v>1064150.503180899</v>
      </c>
      <c r="AS89" s="24">
        <f t="shared" si="128"/>
        <v>1398065.9800995921</v>
      </c>
    </row>
    <row r="90" spans="2:45" ht="12.75">
      <c r="B90" s="56">
        <f t="shared" si="89"/>
        <v>561</v>
      </c>
      <c r="C90" s="23">
        <f t="shared" si="129"/>
        <v>561000000</v>
      </c>
      <c r="D90" s="24">
        <f t="shared" si="130"/>
        <v>-172991.2854857673</v>
      </c>
      <c r="E90" s="24">
        <f t="shared" si="131"/>
        <v>2975000</v>
      </c>
      <c r="F90" s="25">
        <f t="shared" si="90"/>
        <v>534088755.1140743</v>
      </c>
      <c r="G90" s="83">
        <f t="shared" si="132"/>
        <v>0</v>
      </c>
      <c r="H90" s="6">
        <f t="shared" si="91"/>
        <v>0.05</v>
      </c>
      <c r="I90" s="26">
        <f t="shared" si="92"/>
        <v>-0.14437095526227425</v>
      </c>
      <c r="J90" s="30">
        <f t="shared" si="93"/>
        <v>0.296330048929624</v>
      </c>
      <c r="K90" s="27">
        <f t="shared" si="94"/>
        <v>490000000</v>
      </c>
      <c r="L90" s="28">
        <f t="shared" si="95"/>
        <v>0</v>
      </c>
      <c r="M90" s="28">
        <f t="shared" si="96"/>
        <v>15000000</v>
      </c>
      <c r="N90" s="28">
        <f t="shared" si="97"/>
        <v>525000</v>
      </c>
      <c r="O90" s="28">
        <f t="shared" si="98"/>
        <v>15000000</v>
      </c>
      <c r="P90" s="28">
        <f t="shared" si="99"/>
        <v>600000</v>
      </c>
      <c r="Q90" s="28">
        <f t="shared" si="100"/>
        <v>14088755.11407429</v>
      </c>
      <c r="R90" s="28">
        <f t="shared" si="101"/>
        <v>633993.980133343</v>
      </c>
      <c r="S90" s="28">
        <f t="shared" si="102"/>
        <v>0</v>
      </c>
      <c r="T90" s="28">
        <f t="shared" si="103"/>
        <v>0</v>
      </c>
      <c r="U90" s="28">
        <f t="shared" si="104"/>
        <v>0</v>
      </c>
      <c r="V90" s="28">
        <f t="shared" si="105"/>
        <v>0</v>
      </c>
      <c r="W90" s="4">
        <f t="shared" si="106"/>
        <v>534088755.1140743</v>
      </c>
      <c r="X90" s="24">
        <f t="shared" si="107"/>
        <v>1758993.980133343</v>
      </c>
      <c r="Y90" s="27">
        <f t="shared" si="108"/>
        <v>0</v>
      </c>
      <c r="Z90" s="28">
        <f t="shared" si="109"/>
        <v>0</v>
      </c>
      <c r="AA90" s="28">
        <f t="shared" si="110"/>
        <v>0</v>
      </c>
      <c r="AB90" s="28">
        <f t="shared" si="111"/>
        <v>0</v>
      </c>
      <c r="AC90" s="28">
        <f t="shared" si="112"/>
        <v>0</v>
      </c>
      <c r="AD90" s="28">
        <f t="shared" si="113"/>
        <v>0</v>
      </c>
      <c r="AE90" s="28">
        <f t="shared" si="114"/>
        <v>0</v>
      </c>
      <c r="AF90" s="28">
        <f t="shared" si="115"/>
        <v>0</v>
      </c>
      <c r="AG90" s="28">
        <f t="shared" si="116"/>
        <v>0</v>
      </c>
      <c r="AH90" s="28">
        <f t="shared" si="117"/>
        <v>25911244.88592571</v>
      </c>
      <c r="AI90" s="28">
        <f t="shared" si="118"/>
        <v>1166006.019866657</v>
      </c>
      <c r="AJ90" s="28">
        <f t="shared" si="119"/>
        <v>1531882.3268834054</v>
      </c>
      <c r="AK90" s="28">
        <f t="shared" si="120"/>
        <v>1000000</v>
      </c>
      <c r="AL90" s="28">
        <f t="shared" si="121"/>
        <v>50000</v>
      </c>
      <c r="AM90" s="28">
        <f t="shared" si="122"/>
        <v>54120.36776417031</v>
      </c>
      <c r="AN90" s="28">
        <f t="shared" si="123"/>
        <v>0</v>
      </c>
      <c r="AO90" s="28">
        <f t="shared" si="124"/>
        <v>0</v>
      </c>
      <c r="AP90" s="28">
        <f t="shared" si="125"/>
        <v>0</v>
      </c>
      <c r="AQ90" s="4">
        <f t="shared" si="126"/>
        <v>26911244.88592571</v>
      </c>
      <c r="AR90" s="24">
        <f t="shared" si="127"/>
        <v>1216006.019866657</v>
      </c>
      <c r="AS90" s="24">
        <f t="shared" si="128"/>
        <v>1586002.6946475757</v>
      </c>
    </row>
    <row r="91" spans="2:45" ht="12.75">
      <c r="B91" s="56">
        <f t="shared" si="89"/>
        <v>562</v>
      </c>
      <c r="C91" s="23">
        <f t="shared" si="129"/>
        <v>562000000</v>
      </c>
      <c r="D91" s="24">
        <f t="shared" si="130"/>
        <v>-217996.6175454557</v>
      </c>
      <c r="E91" s="24">
        <f t="shared" si="131"/>
        <v>3025000</v>
      </c>
      <c r="F91" s="25">
        <f t="shared" si="90"/>
        <v>535040784.9805878</v>
      </c>
      <c r="G91" s="83">
        <f t="shared" si="132"/>
        <v>0</v>
      </c>
      <c r="H91" s="6">
        <f t="shared" si="91"/>
        <v>0.05</v>
      </c>
      <c r="I91" s="26">
        <f t="shared" si="92"/>
        <v>-0.14437095526227425</v>
      </c>
      <c r="J91" s="30">
        <f t="shared" si="93"/>
        <v>0.296330048929624</v>
      </c>
      <c r="K91" s="27">
        <f t="shared" si="94"/>
        <v>490000000</v>
      </c>
      <c r="L91" s="28">
        <f t="shared" si="95"/>
        <v>0</v>
      </c>
      <c r="M91" s="28">
        <f t="shared" si="96"/>
        <v>15000000</v>
      </c>
      <c r="N91" s="28">
        <f t="shared" si="97"/>
        <v>525000</v>
      </c>
      <c r="O91" s="28">
        <f t="shared" si="98"/>
        <v>15000000</v>
      </c>
      <c r="P91" s="28">
        <f t="shared" si="99"/>
        <v>600000</v>
      </c>
      <c r="Q91" s="28">
        <f t="shared" si="100"/>
        <v>15040784.98058778</v>
      </c>
      <c r="R91" s="28">
        <f t="shared" si="101"/>
        <v>676835.3241264501</v>
      </c>
      <c r="S91" s="28">
        <f t="shared" si="102"/>
        <v>0</v>
      </c>
      <c r="T91" s="28">
        <f t="shared" si="103"/>
        <v>0</v>
      </c>
      <c r="U91" s="28">
        <f t="shared" si="104"/>
        <v>0</v>
      </c>
      <c r="V91" s="28">
        <f t="shared" si="105"/>
        <v>0</v>
      </c>
      <c r="W91" s="4">
        <f t="shared" si="106"/>
        <v>535040784.9805878</v>
      </c>
      <c r="X91" s="24">
        <f t="shared" si="107"/>
        <v>1801835.32412645</v>
      </c>
      <c r="Y91" s="27">
        <f t="shared" si="108"/>
        <v>0</v>
      </c>
      <c r="Z91" s="28">
        <f t="shared" si="109"/>
        <v>0</v>
      </c>
      <c r="AA91" s="28">
        <f t="shared" si="110"/>
        <v>0</v>
      </c>
      <c r="AB91" s="28">
        <f t="shared" si="111"/>
        <v>0</v>
      </c>
      <c r="AC91" s="28">
        <f t="shared" si="112"/>
        <v>0</v>
      </c>
      <c r="AD91" s="28">
        <f t="shared" si="113"/>
        <v>0</v>
      </c>
      <c r="AE91" s="28">
        <f t="shared" si="114"/>
        <v>0</v>
      </c>
      <c r="AF91" s="28">
        <f t="shared" si="115"/>
        <v>0</v>
      </c>
      <c r="AG91" s="28">
        <f t="shared" si="116"/>
        <v>0</v>
      </c>
      <c r="AH91" s="28">
        <f t="shared" si="117"/>
        <v>24959215.01941222</v>
      </c>
      <c r="AI91" s="28">
        <f t="shared" si="118"/>
        <v>1123164.67587355</v>
      </c>
      <c r="AJ91" s="28">
        <f t="shared" si="119"/>
        <v>1475597.9710526539</v>
      </c>
      <c r="AK91" s="28">
        <f t="shared" si="120"/>
        <v>2000000</v>
      </c>
      <c r="AL91" s="28">
        <f t="shared" si="121"/>
        <v>100000</v>
      </c>
      <c r="AM91" s="28">
        <f t="shared" si="122"/>
        <v>108240.73552834062</v>
      </c>
      <c r="AN91" s="28">
        <f t="shared" si="123"/>
        <v>0</v>
      </c>
      <c r="AO91" s="28">
        <f t="shared" si="124"/>
        <v>0</v>
      </c>
      <c r="AP91" s="28">
        <f t="shared" si="125"/>
        <v>0</v>
      </c>
      <c r="AQ91" s="4">
        <f t="shared" si="126"/>
        <v>26959215.01941222</v>
      </c>
      <c r="AR91" s="24">
        <f t="shared" si="127"/>
        <v>1223164.67587355</v>
      </c>
      <c r="AS91" s="24">
        <f t="shared" si="128"/>
        <v>1583838.7065809944</v>
      </c>
    </row>
    <row r="92" spans="2:45" ht="12.75">
      <c r="B92" s="56">
        <f t="shared" si="89"/>
        <v>563</v>
      </c>
      <c r="C92" s="23">
        <f t="shared" si="129"/>
        <v>563000000</v>
      </c>
      <c r="D92" s="24">
        <f t="shared" si="130"/>
        <v>-263001.9496051441</v>
      </c>
      <c r="E92" s="24">
        <f t="shared" si="131"/>
        <v>3075000</v>
      </c>
      <c r="F92" s="25">
        <f t="shared" si="90"/>
        <v>535992814.8471013</v>
      </c>
      <c r="G92" s="83">
        <f t="shared" si="132"/>
        <v>0</v>
      </c>
      <c r="H92" s="6">
        <f t="shared" si="91"/>
        <v>0.05</v>
      </c>
      <c r="I92" s="26">
        <f t="shared" si="92"/>
        <v>-0.14437095526227425</v>
      </c>
      <c r="J92" s="30">
        <f t="shared" si="93"/>
        <v>0.296330048929624</v>
      </c>
      <c r="K92" s="27">
        <f t="shared" si="94"/>
        <v>490000000</v>
      </c>
      <c r="L92" s="28">
        <f t="shared" si="95"/>
        <v>0</v>
      </c>
      <c r="M92" s="28">
        <f t="shared" si="96"/>
        <v>15000000</v>
      </c>
      <c r="N92" s="28">
        <f t="shared" si="97"/>
        <v>525000</v>
      </c>
      <c r="O92" s="28">
        <f t="shared" si="98"/>
        <v>15000000</v>
      </c>
      <c r="P92" s="28">
        <f t="shared" si="99"/>
        <v>600000</v>
      </c>
      <c r="Q92" s="28">
        <f t="shared" si="100"/>
        <v>15992814.847101271</v>
      </c>
      <c r="R92" s="28">
        <f t="shared" si="101"/>
        <v>719676.6681195572</v>
      </c>
      <c r="S92" s="28">
        <f t="shared" si="102"/>
        <v>0</v>
      </c>
      <c r="T92" s="28">
        <f t="shared" si="103"/>
        <v>0</v>
      </c>
      <c r="U92" s="28">
        <f t="shared" si="104"/>
        <v>0</v>
      </c>
      <c r="V92" s="28">
        <f t="shared" si="105"/>
        <v>0</v>
      </c>
      <c r="W92" s="4">
        <f t="shared" si="106"/>
        <v>535992814.8471013</v>
      </c>
      <c r="X92" s="24">
        <f t="shared" si="107"/>
        <v>1844676.6681195572</v>
      </c>
      <c r="Y92" s="27">
        <f t="shared" si="108"/>
        <v>0</v>
      </c>
      <c r="Z92" s="28">
        <f t="shared" si="109"/>
        <v>0</v>
      </c>
      <c r="AA92" s="28">
        <f t="shared" si="110"/>
        <v>0</v>
      </c>
      <c r="AB92" s="28">
        <f t="shared" si="111"/>
        <v>0</v>
      </c>
      <c r="AC92" s="28">
        <f t="shared" si="112"/>
        <v>0</v>
      </c>
      <c r="AD92" s="28">
        <f t="shared" si="113"/>
        <v>0</v>
      </c>
      <c r="AE92" s="28">
        <f t="shared" si="114"/>
        <v>0</v>
      </c>
      <c r="AF92" s="28">
        <f t="shared" si="115"/>
        <v>0</v>
      </c>
      <c r="AG92" s="28">
        <f t="shared" si="116"/>
        <v>0</v>
      </c>
      <c r="AH92" s="28">
        <f t="shared" si="117"/>
        <v>24007185.15289873</v>
      </c>
      <c r="AI92" s="28">
        <f t="shared" si="118"/>
        <v>1080323.3318804428</v>
      </c>
      <c r="AJ92" s="28">
        <f t="shared" si="119"/>
        <v>1419313.6152219023</v>
      </c>
      <c r="AK92" s="28">
        <f t="shared" si="120"/>
        <v>3000000</v>
      </c>
      <c r="AL92" s="28">
        <f t="shared" si="121"/>
        <v>150000</v>
      </c>
      <c r="AM92" s="28">
        <f t="shared" si="122"/>
        <v>162361.10329251093</v>
      </c>
      <c r="AN92" s="28">
        <f t="shared" si="123"/>
        <v>0</v>
      </c>
      <c r="AO92" s="28">
        <f t="shared" si="124"/>
        <v>0</v>
      </c>
      <c r="AP92" s="28">
        <f t="shared" si="125"/>
        <v>0</v>
      </c>
      <c r="AQ92" s="4">
        <f t="shared" si="126"/>
        <v>27007185.15289873</v>
      </c>
      <c r="AR92" s="24">
        <f t="shared" si="127"/>
        <v>1230323.3318804428</v>
      </c>
      <c r="AS92" s="24">
        <f t="shared" si="128"/>
        <v>1581674.718514413</v>
      </c>
    </row>
    <row r="93" spans="2:45" ht="12.75">
      <c r="B93" s="56">
        <f t="shared" si="89"/>
        <v>564</v>
      </c>
      <c r="C93" s="23">
        <f t="shared" si="129"/>
        <v>564000000</v>
      </c>
      <c r="D93" s="24">
        <f t="shared" si="130"/>
        <v>-308007.28166483855</v>
      </c>
      <c r="E93" s="24">
        <f t="shared" si="131"/>
        <v>3125000</v>
      </c>
      <c r="F93" s="25">
        <f t="shared" si="90"/>
        <v>536944844.7136148</v>
      </c>
      <c r="G93" s="83">
        <f t="shared" si="132"/>
        <v>0</v>
      </c>
      <c r="H93" s="6">
        <f t="shared" si="91"/>
        <v>0.05</v>
      </c>
      <c r="I93" s="26">
        <f t="shared" si="92"/>
        <v>-0.14437095526227425</v>
      </c>
      <c r="J93" s="30">
        <f t="shared" si="93"/>
        <v>0.296330048929624</v>
      </c>
      <c r="K93" s="27">
        <f t="shared" si="94"/>
        <v>490000000</v>
      </c>
      <c r="L93" s="28">
        <f t="shared" si="95"/>
        <v>0</v>
      </c>
      <c r="M93" s="28">
        <f t="shared" si="96"/>
        <v>15000000</v>
      </c>
      <c r="N93" s="28">
        <f t="shared" si="97"/>
        <v>525000</v>
      </c>
      <c r="O93" s="28">
        <f t="shared" si="98"/>
        <v>15000000</v>
      </c>
      <c r="P93" s="28">
        <f t="shared" si="99"/>
        <v>600000</v>
      </c>
      <c r="Q93" s="28">
        <f t="shared" si="100"/>
        <v>16944844.71361482</v>
      </c>
      <c r="R93" s="28">
        <f t="shared" si="101"/>
        <v>762518.012112667</v>
      </c>
      <c r="S93" s="28">
        <f t="shared" si="102"/>
        <v>0</v>
      </c>
      <c r="T93" s="28">
        <f t="shared" si="103"/>
        <v>0</v>
      </c>
      <c r="U93" s="28">
        <f t="shared" si="104"/>
        <v>0</v>
      </c>
      <c r="V93" s="28">
        <f t="shared" si="105"/>
        <v>0</v>
      </c>
      <c r="W93" s="4">
        <f t="shared" si="106"/>
        <v>536944844.7136148</v>
      </c>
      <c r="X93" s="24">
        <f t="shared" si="107"/>
        <v>1887518.0121126669</v>
      </c>
      <c r="Y93" s="27">
        <f t="shared" si="108"/>
        <v>0</v>
      </c>
      <c r="Z93" s="28">
        <f t="shared" si="109"/>
        <v>0</v>
      </c>
      <c r="AA93" s="28">
        <f t="shared" si="110"/>
        <v>0</v>
      </c>
      <c r="AB93" s="28">
        <f t="shared" si="111"/>
        <v>0</v>
      </c>
      <c r="AC93" s="28">
        <f t="shared" si="112"/>
        <v>0</v>
      </c>
      <c r="AD93" s="28">
        <f t="shared" si="113"/>
        <v>0</v>
      </c>
      <c r="AE93" s="28">
        <f t="shared" si="114"/>
        <v>0</v>
      </c>
      <c r="AF93" s="28">
        <f t="shared" si="115"/>
        <v>0</v>
      </c>
      <c r="AG93" s="28">
        <f t="shared" si="116"/>
        <v>0</v>
      </c>
      <c r="AH93" s="28">
        <f t="shared" si="117"/>
        <v>23055155.28638518</v>
      </c>
      <c r="AI93" s="28">
        <f t="shared" si="118"/>
        <v>1037481.987887333</v>
      </c>
      <c r="AJ93" s="28">
        <f t="shared" si="119"/>
        <v>1363029.2593911472</v>
      </c>
      <c r="AK93" s="28">
        <f t="shared" si="120"/>
        <v>4000000</v>
      </c>
      <c r="AL93" s="28">
        <f t="shared" si="121"/>
        <v>200000</v>
      </c>
      <c r="AM93" s="28">
        <f t="shared" si="122"/>
        <v>216481.47105668124</v>
      </c>
      <c r="AN93" s="28">
        <f t="shared" si="123"/>
        <v>0</v>
      </c>
      <c r="AO93" s="28">
        <f t="shared" si="124"/>
        <v>0</v>
      </c>
      <c r="AP93" s="28">
        <f t="shared" si="125"/>
        <v>0</v>
      </c>
      <c r="AQ93" s="4">
        <f t="shared" si="126"/>
        <v>27055155.28638518</v>
      </c>
      <c r="AR93" s="24">
        <f t="shared" si="127"/>
        <v>1237481.9878873331</v>
      </c>
      <c r="AS93" s="24">
        <f t="shared" si="128"/>
        <v>1579510.7304478283</v>
      </c>
    </row>
    <row r="94" spans="2:45" ht="12.75">
      <c r="B94" s="56">
        <f t="shared" si="89"/>
        <v>565</v>
      </c>
      <c r="C94" s="23">
        <f t="shared" si="129"/>
        <v>565000000</v>
      </c>
      <c r="D94" s="24">
        <f t="shared" si="130"/>
        <v>-353012.61372452695</v>
      </c>
      <c r="E94" s="24">
        <f t="shared" si="131"/>
        <v>3175000</v>
      </c>
      <c r="F94" s="25">
        <f t="shared" si="90"/>
        <v>537896874.5801283</v>
      </c>
      <c r="G94" s="83">
        <f t="shared" si="132"/>
        <v>0</v>
      </c>
      <c r="H94" s="6">
        <f t="shared" si="91"/>
        <v>0.05</v>
      </c>
      <c r="I94" s="26">
        <f t="shared" si="92"/>
        <v>-0.14437095526227425</v>
      </c>
      <c r="J94" s="30">
        <f t="shared" si="93"/>
        <v>0.296330048929624</v>
      </c>
      <c r="K94" s="27">
        <f t="shared" si="94"/>
        <v>490000000</v>
      </c>
      <c r="L94" s="28">
        <f t="shared" si="95"/>
        <v>0</v>
      </c>
      <c r="M94" s="28">
        <f t="shared" si="96"/>
        <v>15000000</v>
      </c>
      <c r="N94" s="28">
        <f t="shared" si="97"/>
        <v>525000</v>
      </c>
      <c r="O94" s="28">
        <f t="shared" si="98"/>
        <v>15000000</v>
      </c>
      <c r="P94" s="28">
        <f t="shared" si="99"/>
        <v>600000</v>
      </c>
      <c r="Q94" s="28">
        <f t="shared" si="100"/>
        <v>17896874.580128312</v>
      </c>
      <c r="R94" s="28">
        <f t="shared" si="101"/>
        <v>805359.3561057741</v>
      </c>
      <c r="S94" s="28">
        <f t="shared" si="102"/>
        <v>0</v>
      </c>
      <c r="T94" s="28">
        <f t="shared" si="103"/>
        <v>0</v>
      </c>
      <c r="U94" s="28">
        <f t="shared" si="104"/>
        <v>0</v>
      </c>
      <c r="V94" s="28">
        <f t="shared" si="105"/>
        <v>0</v>
      </c>
      <c r="W94" s="4">
        <f t="shared" si="106"/>
        <v>537896874.5801283</v>
      </c>
      <c r="X94" s="24">
        <f t="shared" si="107"/>
        <v>1930359.3561057742</v>
      </c>
      <c r="Y94" s="27">
        <f t="shared" si="108"/>
        <v>0</v>
      </c>
      <c r="Z94" s="28">
        <f t="shared" si="109"/>
        <v>0</v>
      </c>
      <c r="AA94" s="28">
        <f t="shared" si="110"/>
        <v>0</v>
      </c>
      <c r="AB94" s="28">
        <f t="shared" si="111"/>
        <v>0</v>
      </c>
      <c r="AC94" s="28">
        <f t="shared" si="112"/>
        <v>0</v>
      </c>
      <c r="AD94" s="28">
        <f t="shared" si="113"/>
        <v>0</v>
      </c>
      <c r="AE94" s="28">
        <f t="shared" si="114"/>
        <v>0</v>
      </c>
      <c r="AF94" s="28">
        <f t="shared" si="115"/>
        <v>0</v>
      </c>
      <c r="AG94" s="28">
        <f t="shared" si="116"/>
        <v>0</v>
      </c>
      <c r="AH94" s="28">
        <f t="shared" si="117"/>
        <v>22103125.419871688</v>
      </c>
      <c r="AI94" s="28">
        <f t="shared" si="118"/>
        <v>994640.6438942259</v>
      </c>
      <c r="AJ94" s="28">
        <f t="shared" si="119"/>
        <v>1306744.9035603956</v>
      </c>
      <c r="AK94" s="28">
        <f t="shared" si="120"/>
        <v>5000000</v>
      </c>
      <c r="AL94" s="28">
        <f t="shared" si="121"/>
        <v>250000</v>
      </c>
      <c r="AM94" s="28">
        <f t="shared" si="122"/>
        <v>270601.8388208516</v>
      </c>
      <c r="AN94" s="28">
        <f t="shared" si="123"/>
        <v>0</v>
      </c>
      <c r="AO94" s="28">
        <f t="shared" si="124"/>
        <v>0</v>
      </c>
      <c r="AP94" s="28">
        <f t="shared" si="125"/>
        <v>0</v>
      </c>
      <c r="AQ94" s="4">
        <f t="shared" si="126"/>
        <v>27103125.419871688</v>
      </c>
      <c r="AR94" s="24">
        <f t="shared" si="127"/>
        <v>1244640.6438942258</v>
      </c>
      <c r="AS94" s="24">
        <f t="shared" si="128"/>
        <v>1577346.7423812472</v>
      </c>
    </row>
    <row r="95" spans="2:45" ht="12.75">
      <c r="B95" s="56">
        <f t="shared" si="89"/>
        <v>566</v>
      </c>
      <c r="C95" s="23">
        <f t="shared" si="129"/>
        <v>566000000</v>
      </c>
      <c r="D95" s="24">
        <f t="shared" si="130"/>
        <v>-398017.9457842151</v>
      </c>
      <c r="E95" s="24">
        <f t="shared" si="131"/>
        <v>3225000</v>
      </c>
      <c r="F95" s="25">
        <f t="shared" si="90"/>
        <v>538848904.4466418</v>
      </c>
      <c r="G95" s="83">
        <f t="shared" si="132"/>
        <v>0</v>
      </c>
      <c r="H95" s="6">
        <f t="shared" si="91"/>
        <v>0.05</v>
      </c>
      <c r="I95" s="26">
        <f t="shared" si="92"/>
        <v>-0.14437095526227425</v>
      </c>
      <c r="J95" s="30">
        <f t="shared" si="93"/>
        <v>0.296330048929624</v>
      </c>
      <c r="K95" s="27">
        <f t="shared" si="94"/>
        <v>490000000</v>
      </c>
      <c r="L95" s="28">
        <f t="shared" si="95"/>
        <v>0</v>
      </c>
      <c r="M95" s="28">
        <f t="shared" si="96"/>
        <v>15000000</v>
      </c>
      <c r="N95" s="28">
        <f t="shared" si="97"/>
        <v>525000</v>
      </c>
      <c r="O95" s="28">
        <f t="shared" si="98"/>
        <v>15000000</v>
      </c>
      <c r="P95" s="28">
        <f t="shared" si="99"/>
        <v>600000</v>
      </c>
      <c r="Q95" s="28">
        <f t="shared" si="100"/>
        <v>18848904.446641803</v>
      </c>
      <c r="R95" s="28">
        <f t="shared" si="101"/>
        <v>848200.7000988811</v>
      </c>
      <c r="S95" s="28">
        <f t="shared" si="102"/>
        <v>0</v>
      </c>
      <c r="T95" s="28">
        <f t="shared" si="103"/>
        <v>0</v>
      </c>
      <c r="U95" s="28">
        <f t="shared" si="104"/>
        <v>0</v>
      </c>
      <c r="V95" s="28">
        <f t="shared" si="105"/>
        <v>0</v>
      </c>
      <c r="W95" s="4">
        <f t="shared" si="106"/>
        <v>538848904.4466418</v>
      </c>
      <c r="X95" s="24">
        <f t="shared" si="107"/>
        <v>1973200.700098881</v>
      </c>
      <c r="Y95" s="27">
        <f t="shared" si="108"/>
        <v>0</v>
      </c>
      <c r="Z95" s="28">
        <f t="shared" si="109"/>
        <v>0</v>
      </c>
      <c r="AA95" s="28">
        <f t="shared" si="110"/>
        <v>0</v>
      </c>
      <c r="AB95" s="28">
        <f t="shared" si="111"/>
        <v>0</v>
      </c>
      <c r="AC95" s="28">
        <f t="shared" si="112"/>
        <v>0</v>
      </c>
      <c r="AD95" s="28">
        <f t="shared" si="113"/>
        <v>0</v>
      </c>
      <c r="AE95" s="28">
        <f t="shared" si="114"/>
        <v>0</v>
      </c>
      <c r="AF95" s="28">
        <f t="shared" si="115"/>
        <v>0</v>
      </c>
      <c r="AG95" s="28">
        <f t="shared" si="116"/>
        <v>0</v>
      </c>
      <c r="AH95" s="28">
        <f t="shared" si="117"/>
        <v>21151095.553358197</v>
      </c>
      <c r="AI95" s="28">
        <f t="shared" si="118"/>
        <v>951799.2999011189</v>
      </c>
      <c r="AJ95" s="28">
        <f t="shared" si="119"/>
        <v>1250460.547729644</v>
      </c>
      <c r="AK95" s="28">
        <f t="shared" si="120"/>
        <v>6000000</v>
      </c>
      <c r="AL95" s="28">
        <f t="shared" si="121"/>
        <v>300000</v>
      </c>
      <c r="AM95" s="28">
        <f t="shared" si="122"/>
        <v>324722.20658502186</v>
      </c>
      <c r="AN95" s="28">
        <f t="shared" si="123"/>
        <v>0</v>
      </c>
      <c r="AO95" s="28">
        <f t="shared" si="124"/>
        <v>0</v>
      </c>
      <c r="AP95" s="28">
        <f t="shared" si="125"/>
        <v>0</v>
      </c>
      <c r="AQ95" s="4">
        <f t="shared" si="126"/>
        <v>27151095.553358197</v>
      </c>
      <c r="AR95" s="24">
        <f t="shared" si="127"/>
        <v>1251799.299901119</v>
      </c>
      <c r="AS95" s="24">
        <f t="shared" si="128"/>
        <v>1575182.754314666</v>
      </c>
    </row>
    <row r="96" spans="2:45" ht="12.75">
      <c r="B96" s="56">
        <f t="shared" si="89"/>
        <v>567</v>
      </c>
      <c r="C96" s="23">
        <f t="shared" si="129"/>
        <v>567000000</v>
      </c>
      <c r="D96" s="24">
        <f t="shared" si="130"/>
        <v>-443023.2778439033</v>
      </c>
      <c r="E96" s="24">
        <f t="shared" si="131"/>
        <v>3275000</v>
      </c>
      <c r="F96" s="25">
        <f t="shared" si="90"/>
        <v>539800934.3131553</v>
      </c>
      <c r="G96" s="83">
        <f t="shared" si="132"/>
        <v>0</v>
      </c>
      <c r="H96" s="6">
        <f t="shared" si="91"/>
        <v>0.05</v>
      </c>
      <c r="I96" s="26">
        <f t="shared" si="92"/>
        <v>-0.14437095526227425</v>
      </c>
      <c r="J96" s="30">
        <f t="shared" si="93"/>
        <v>0.296330048929624</v>
      </c>
      <c r="K96" s="27">
        <f t="shared" si="94"/>
        <v>490000000</v>
      </c>
      <c r="L96" s="28">
        <f t="shared" si="95"/>
        <v>0</v>
      </c>
      <c r="M96" s="28">
        <f t="shared" si="96"/>
        <v>15000000</v>
      </c>
      <c r="N96" s="28">
        <f t="shared" si="97"/>
        <v>525000</v>
      </c>
      <c r="O96" s="28">
        <f t="shared" si="98"/>
        <v>15000000</v>
      </c>
      <c r="P96" s="28">
        <f t="shared" si="99"/>
        <v>600000</v>
      </c>
      <c r="Q96" s="28">
        <f t="shared" si="100"/>
        <v>19800934.313155293</v>
      </c>
      <c r="R96" s="28">
        <f t="shared" si="101"/>
        <v>891042.0440919881</v>
      </c>
      <c r="S96" s="28">
        <f t="shared" si="102"/>
        <v>0</v>
      </c>
      <c r="T96" s="28">
        <f t="shared" si="103"/>
        <v>0</v>
      </c>
      <c r="U96" s="28">
        <f t="shared" si="104"/>
        <v>0</v>
      </c>
      <c r="V96" s="28">
        <f t="shared" si="105"/>
        <v>0</v>
      </c>
      <c r="W96" s="4">
        <f t="shared" si="106"/>
        <v>539800934.3131553</v>
      </c>
      <c r="X96" s="24">
        <f t="shared" si="107"/>
        <v>2016042.0440919881</v>
      </c>
      <c r="Y96" s="27">
        <f t="shared" si="108"/>
        <v>0</v>
      </c>
      <c r="Z96" s="28">
        <f t="shared" si="109"/>
        <v>0</v>
      </c>
      <c r="AA96" s="28">
        <f t="shared" si="110"/>
        <v>0</v>
      </c>
      <c r="AB96" s="28">
        <f t="shared" si="111"/>
        <v>0</v>
      </c>
      <c r="AC96" s="28">
        <f t="shared" si="112"/>
        <v>0</v>
      </c>
      <c r="AD96" s="28">
        <f t="shared" si="113"/>
        <v>0</v>
      </c>
      <c r="AE96" s="28">
        <f t="shared" si="114"/>
        <v>0</v>
      </c>
      <c r="AF96" s="28">
        <f t="shared" si="115"/>
        <v>0</v>
      </c>
      <c r="AG96" s="28">
        <f t="shared" si="116"/>
        <v>0</v>
      </c>
      <c r="AH96" s="28">
        <f t="shared" si="117"/>
        <v>20199065.686844707</v>
      </c>
      <c r="AI96" s="28">
        <f t="shared" si="118"/>
        <v>908957.9559080118</v>
      </c>
      <c r="AJ96" s="28">
        <f t="shared" si="119"/>
        <v>1194176.1918988926</v>
      </c>
      <c r="AK96" s="28">
        <f t="shared" si="120"/>
        <v>7000000</v>
      </c>
      <c r="AL96" s="28">
        <f t="shared" si="121"/>
        <v>350000</v>
      </c>
      <c r="AM96" s="28">
        <f t="shared" si="122"/>
        <v>378842.5743491922</v>
      </c>
      <c r="AN96" s="28">
        <f t="shared" si="123"/>
        <v>0</v>
      </c>
      <c r="AO96" s="28">
        <f t="shared" si="124"/>
        <v>0</v>
      </c>
      <c r="AP96" s="28">
        <f t="shared" si="125"/>
        <v>0</v>
      </c>
      <c r="AQ96" s="4">
        <f t="shared" si="126"/>
        <v>27199065.686844707</v>
      </c>
      <c r="AR96" s="24">
        <f t="shared" si="127"/>
        <v>1258957.9559080116</v>
      </c>
      <c r="AS96" s="24">
        <f t="shared" si="128"/>
        <v>1573018.7662480848</v>
      </c>
    </row>
    <row r="97" spans="2:45" ht="12.75">
      <c r="B97" s="56">
        <f t="shared" si="89"/>
        <v>568</v>
      </c>
      <c r="C97" s="23">
        <f t="shared" si="129"/>
        <v>568000000</v>
      </c>
      <c r="D97" s="24">
        <f t="shared" si="130"/>
        <v>-488028.6099035917</v>
      </c>
      <c r="E97" s="24">
        <f t="shared" si="131"/>
        <v>3325000</v>
      </c>
      <c r="F97" s="25">
        <f t="shared" si="90"/>
        <v>540752964.1796688</v>
      </c>
      <c r="G97" s="83">
        <f t="shared" si="132"/>
        <v>0</v>
      </c>
      <c r="H97" s="6">
        <f t="shared" si="91"/>
        <v>0.05</v>
      </c>
      <c r="I97" s="26">
        <f t="shared" si="92"/>
        <v>-0.14437095526227425</v>
      </c>
      <c r="J97" s="30">
        <f t="shared" si="93"/>
        <v>0.296330048929624</v>
      </c>
      <c r="K97" s="27">
        <f t="shared" si="94"/>
        <v>490000000</v>
      </c>
      <c r="L97" s="28">
        <f t="shared" si="95"/>
        <v>0</v>
      </c>
      <c r="M97" s="28">
        <f t="shared" si="96"/>
        <v>15000000</v>
      </c>
      <c r="N97" s="28">
        <f t="shared" si="97"/>
        <v>525000</v>
      </c>
      <c r="O97" s="28">
        <f t="shared" si="98"/>
        <v>15000000</v>
      </c>
      <c r="P97" s="28">
        <f t="shared" si="99"/>
        <v>600000</v>
      </c>
      <c r="Q97" s="28">
        <f t="shared" si="100"/>
        <v>20752964.179668784</v>
      </c>
      <c r="R97" s="28">
        <f t="shared" si="101"/>
        <v>933883.3880850952</v>
      </c>
      <c r="S97" s="28">
        <f t="shared" si="102"/>
        <v>0</v>
      </c>
      <c r="T97" s="28">
        <f t="shared" si="103"/>
        <v>0</v>
      </c>
      <c r="U97" s="28">
        <f t="shared" si="104"/>
        <v>0</v>
      </c>
      <c r="V97" s="28">
        <f t="shared" si="105"/>
        <v>0</v>
      </c>
      <c r="W97" s="4">
        <f t="shared" si="106"/>
        <v>540752964.1796688</v>
      </c>
      <c r="X97" s="24">
        <f t="shared" si="107"/>
        <v>2058883.3880850952</v>
      </c>
      <c r="Y97" s="27">
        <f t="shared" si="108"/>
        <v>0</v>
      </c>
      <c r="Z97" s="28">
        <f t="shared" si="109"/>
        <v>0</v>
      </c>
      <c r="AA97" s="28">
        <f t="shared" si="110"/>
        <v>0</v>
      </c>
      <c r="AB97" s="28">
        <f t="shared" si="111"/>
        <v>0</v>
      </c>
      <c r="AC97" s="28">
        <f t="shared" si="112"/>
        <v>0</v>
      </c>
      <c r="AD97" s="28">
        <f t="shared" si="113"/>
        <v>0</v>
      </c>
      <c r="AE97" s="28">
        <f t="shared" si="114"/>
        <v>0</v>
      </c>
      <c r="AF97" s="28">
        <f t="shared" si="115"/>
        <v>0</v>
      </c>
      <c r="AG97" s="28">
        <f t="shared" si="116"/>
        <v>0</v>
      </c>
      <c r="AH97" s="28">
        <f t="shared" si="117"/>
        <v>19247035.820331216</v>
      </c>
      <c r="AI97" s="28">
        <f t="shared" si="118"/>
        <v>866116.6119149047</v>
      </c>
      <c r="AJ97" s="28">
        <f t="shared" si="119"/>
        <v>1137891.836068141</v>
      </c>
      <c r="AK97" s="28">
        <f t="shared" si="120"/>
        <v>8000000</v>
      </c>
      <c r="AL97" s="28">
        <f t="shared" si="121"/>
        <v>400000</v>
      </c>
      <c r="AM97" s="28">
        <f t="shared" si="122"/>
        <v>432962.9421133625</v>
      </c>
      <c r="AN97" s="28">
        <f t="shared" si="123"/>
        <v>0</v>
      </c>
      <c r="AO97" s="28">
        <f t="shared" si="124"/>
        <v>0</v>
      </c>
      <c r="AP97" s="28">
        <f t="shared" si="125"/>
        <v>0</v>
      </c>
      <c r="AQ97" s="4">
        <f t="shared" si="126"/>
        <v>27247035.820331216</v>
      </c>
      <c r="AR97" s="24">
        <f t="shared" si="127"/>
        <v>1266116.6119149048</v>
      </c>
      <c r="AS97" s="24">
        <f t="shared" si="128"/>
        <v>1570854.7781815035</v>
      </c>
    </row>
    <row r="98" spans="2:45" ht="12.75">
      <c r="B98" s="56">
        <f t="shared" si="89"/>
        <v>569</v>
      </c>
      <c r="C98" s="23">
        <f t="shared" si="129"/>
        <v>569000000</v>
      </c>
      <c r="D98" s="24">
        <f t="shared" si="130"/>
        <v>-533033.9419632799</v>
      </c>
      <c r="E98" s="24">
        <f t="shared" si="131"/>
        <v>3374999.9999999995</v>
      </c>
      <c r="F98" s="25">
        <f t="shared" si="90"/>
        <v>541704994.0461823</v>
      </c>
      <c r="G98" s="83">
        <f t="shared" si="132"/>
        <v>0</v>
      </c>
      <c r="H98" s="6">
        <f t="shared" si="91"/>
        <v>0.05</v>
      </c>
      <c r="I98" s="26">
        <f t="shared" si="92"/>
        <v>-0.14437095526227425</v>
      </c>
      <c r="J98" s="30">
        <f t="shared" si="93"/>
        <v>0.296330048929624</v>
      </c>
      <c r="K98" s="27">
        <f t="shared" si="94"/>
        <v>490000000</v>
      </c>
      <c r="L98" s="28">
        <f t="shared" si="95"/>
        <v>0</v>
      </c>
      <c r="M98" s="28">
        <f t="shared" si="96"/>
        <v>15000000</v>
      </c>
      <c r="N98" s="28">
        <f t="shared" si="97"/>
        <v>525000</v>
      </c>
      <c r="O98" s="28">
        <f t="shared" si="98"/>
        <v>15000000</v>
      </c>
      <c r="P98" s="28">
        <f t="shared" si="99"/>
        <v>600000</v>
      </c>
      <c r="Q98" s="28">
        <f t="shared" si="100"/>
        <v>21704994.046182275</v>
      </c>
      <c r="R98" s="28">
        <f t="shared" si="101"/>
        <v>976724.7320782023</v>
      </c>
      <c r="S98" s="28">
        <f t="shared" si="102"/>
        <v>0</v>
      </c>
      <c r="T98" s="28">
        <f t="shared" si="103"/>
        <v>0</v>
      </c>
      <c r="U98" s="28">
        <f t="shared" si="104"/>
        <v>0</v>
      </c>
      <c r="V98" s="28">
        <f t="shared" si="105"/>
        <v>0</v>
      </c>
      <c r="W98" s="4">
        <f t="shared" si="106"/>
        <v>541704994.0461823</v>
      </c>
      <c r="X98" s="24">
        <f t="shared" si="107"/>
        <v>2101724.732078202</v>
      </c>
      <c r="Y98" s="27">
        <f t="shared" si="108"/>
        <v>0</v>
      </c>
      <c r="Z98" s="28">
        <f t="shared" si="109"/>
        <v>0</v>
      </c>
      <c r="AA98" s="28">
        <f t="shared" si="110"/>
        <v>0</v>
      </c>
      <c r="AB98" s="28">
        <f t="shared" si="111"/>
        <v>0</v>
      </c>
      <c r="AC98" s="28">
        <f t="shared" si="112"/>
        <v>0</v>
      </c>
      <c r="AD98" s="28">
        <f t="shared" si="113"/>
        <v>0</v>
      </c>
      <c r="AE98" s="28">
        <f t="shared" si="114"/>
        <v>0</v>
      </c>
      <c r="AF98" s="28">
        <f t="shared" si="115"/>
        <v>0</v>
      </c>
      <c r="AG98" s="28">
        <f t="shared" si="116"/>
        <v>0</v>
      </c>
      <c r="AH98" s="28">
        <f t="shared" si="117"/>
        <v>18295005.953817725</v>
      </c>
      <c r="AI98" s="28">
        <f t="shared" si="118"/>
        <v>823275.2679217976</v>
      </c>
      <c r="AJ98" s="28">
        <f t="shared" si="119"/>
        <v>1081607.4802373894</v>
      </c>
      <c r="AK98" s="28">
        <f t="shared" si="120"/>
        <v>9000000</v>
      </c>
      <c r="AL98" s="28">
        <f t="shared" si="121"/>
        <v>450000</v>
      </c>
      <c r="AM98" s="28">
        <f t="shared" si="122"/>
        <v>487083.3098775328</v>
      </c>
      <c r="AN98" s="28">
        <f t="shared" si="123"/>
        <v>0</v>
      </c>
      <c r="AO98" s="28">
        <f t="shared" si="124"/>
        <v>0</v>
      </c>
      <c r="AP98" s="28">
        <f t="shared" si="125"/>
        <v>0</v>
      </c>
      <c r="AQ98" s="4">
        <f t="shared" si="126"/>
        <v>27295005.953817725</v>
      </c>
      <c r="AR98" s="24">
        <f t="shared" si="127"/>
        <v>1273275.2679217975</v>
      </c>
      <c r="AS98" s="24">
        <f t="shared" si="128"/>
        <v>1568690.7901149222</v>
      </c>
    </row>
    <row r="99" spans="2:45" ht="12.75">
      <c r="B99" s="56">
        <f t="shared" si="89"/>
        <v>570</v>
      </c>
      <c r="C99" s="23">
        <f t="shared" si="129"/>
        <v>570000000</v>
      </c>
      <c r="D99" s="24">
        <f t="shared" si="130"/>
        <v>-578039.2740229683</v>
      </c>
      <c r="E99" s="24">
        <f t="shared" si="131"/>
        <v>3425000</v>
      </c>
      <c r="F99" s="25">
        <f t="shared" si="90"/>
        <v>542657023.9126958</v>
      </c>
      <c r="G99" s="83">
        <f t="shared" si="132"/>
        <v>0</v>
      </c>
      <c r="H99" s="6">
        <f t="shared" si="91"/>
        <v>0.05</v>
      </c>
      <c r="I99" s="26">
        <f t="shared" si="92"/>
        <v>-0.14437095526227425</v>
      </c>
      <c r="J99" s="30">
        <f t="shared" si="93"/>
        <v>0.296330048929624</v>
      </c>
      <c r="K99" s="27">
        <f t="shared" si="94"/>
        <v>490000000</v>
      </c>
      <c r="L99" s="28">
        <f t="shared" si="95"/>
        <v>0</v>
      </c>
      <c r="M99" s="28">
        <f t="shared" si="96"/>
        <v>15000000</v>
      </c>
      <c r="N99" s="28">
        <f t="shared" si="97"/>
        <v>525000</v>
      </c>
      <c r="O99" s="28">
        <f t="shared" si="98"/>
        <v>15000000</v>
      </c>
      <c r="P99" s="28">
        <f t="shared" si="99"/>
        <v>600000</v>
      </c>
      <c r="Q99" s="28">
        <f t="shared" si="100"/>
        <v>22657023.912695765</v>
      </c>
      <c r="R99" s="28">
        <f t="shared" si="101"/>
        <v>1019566.0760713094</v>
      </c>
      <c r="S99" s="28">
        <f t="shared" si="102"/>
        <v>0</v>
      </c>
      <c r="T99" s="28">
        <f t="shared" si="103"/>
        <v>0</v>
      </c>
      <c r="U99" s="28">
        <f t="shared" si="104"/>
        <v>0</v>
      </c>
      <c r="V99" s="28">
        <f t="shared" si="105"/>
        <v>0</v>
      </c>
      <c r="W99" s="4">
        <f t="shared" si="106"/>
        <v>542657023.9126958</v>
      </c>
      <c r="X99" s="24">
        <f t="shared" si="107"/>
        <v>2144566.0760713094</v>
      </c>
      <c r="Y99" s="27">
        <f t="shared" si="108"/>
        <v>0</v>
      </c>
      <c r="Z99" s="28">
        <f t="shared" si="109"/>
        <v>0</v>
      </c>
      <c r="AA99" s="28">
        <f t="shared" si="110"/>
        <v>0</v>
      </c>
      <c r="AB99" s="28">
        <f t="shared" si="111"/>
        <v>0</v>
      </c>
      <c r="AC99" s="28">
        <f t="shared" si="112"/>
        <v>0</v>
      </c>
      <c r="AD99" s="28">
        <f t="shared" si="113"/>
        <v>0</v>
      </c>
      <c r="AE99" s="28">
        <f t="shared" si="114"/>
        <v>0</v>
      </c>
      <c r="AF99" s="28">
        <f t="shared" si="115"/>
        <v>0</v>
      </c>
      <c r="AG99" s="28">
        <f t="shared" si="116"/>
        <v>0</v>
      </c>
      <c r="AH99" s="28">
        <f t="shared" si="117"/>
        <v>17342976.087304235</v>
      </c>
      <c r="AI99" s="28">
        <f t="shared" si="118"/>
        <v>780433.9239286905</v>
      </c>
      <c r="AJ99" s="28">
        <f t="shared" si="119"/>
        <v>1025323.124406638</v>
      </c>
      <c r="AK99" s="28">
        <f t="shared" si="120"/>
        <v>10000000</v>
      </c>
      <c r="AL99" s="28">
        <f t="shared" si="121"/>
        <v>500000</v>
      </c>
      <c r="AM99" s="28">
        <f t="shared" si="122"/>
        <v>541203.6776417032</v>
      </c>
      <c r="AN99" s="28">
        <f t="shared" si="123"/>
        <v>0</v>
      </c>
      <c r="AO99" s="28">
        <f t="shared" si="124"/>
        <v>0</v>
      </c>
      <c r="AP99" s="28">
        <f t="shared" si="125"/>
        <v>0</v>
      </c>
      <c r="AQ99" s="4">
        <f t="shared" si="126"/>
        <v>27342976.087304235</v>
      </c>
      <c r="AR99" s="24">
        <f t="shared" si="127"/>
        <v>1280433.9239286906</v>
      </c>
      <c r="AS99" s="24">
        <f t="shared" si="128"/>
        <v>1566526.8020483411</v>
      </c>
    </row>
    <row r="100" spans="2:45" ht="12.75">
      <c r="B100" s="56">
        <f t="shared" si="89"/>
        <v>571</v>
      </c>
      <c r="C100" s="23">
        <f t="shared" si="129"/>
        <v>571000000</v>
      </c>
      <c r="D100" s="24">
        <f t="shared" si="130"/>
        <v>-623044.6060826569</v>
      </c>
      <c r="E100" s="24">
        <f t="shared" si="131"/>
        <v>3475000</v>
      </c>
      <c r="F100" s="25">
        <f t="shared" si="90"/>
        <v>543609053.7792093</v>
      </c>
      <c r="G100" s="83">
        <f t="shared" si="132"/>
        <v>0</v>
      </c>
      <c r="H100" s="6">
        <f t="shared" si="91"/>
        <v>0.05</v>
      </c>
      <c r="I100" s="26">
        <f t="shared" si="92"/>
        <v>-0.14437095526227425</v>
      </c>
      <c r="J100" s="30">
        <f t="shared" si="93"/>
        <v>0.296330048929624</v>
      </c>
      <c r="K100" s="27">
        <f t="shared" si="94"/>
        <v>490000000</v>
      </c>
      <c r="L100" s="28">
        <f t="shared" si="95"/>
        <v>0</v>
      </c>
      <c r="M100" s="28">
        <f t="shared" si="96"/>
        <v>15000000</v>
      </c>
      <c r="N100" s="28">
        <f t="shared" si="97"/>
        <v>525000</v>
      </c>
      <c r="O100" s="28">
        <f t="shared" si="98"/>
        <v>15000000</v>
      </c>
      <c r="P100" s="28">
        <f t="shared" si="99"/>
        <v>600000</v>
      </c>
      <c r="Q100" s="28">
        <f t="shared" si="100"/>
        <v>23609053.779209256</v>
      </c>
      <c r="R100" s="28">
        <f t="shared" si="101"/>
        <v>1062407.4200644165</v>
      </c>
      <c r="S100" s="28">
        <f t="shared" si="102"/>
        <v>0</v>
      </c>
      <c r="T100" s="28">
        <f t="shared" si="103"/>
        <v>0</v>
      </c>
      <c r="U100" s="28">
        <f t="shared" si="104"/>
        <v>0</v>
      </c>
      <c r="V100" s="28">
        <f t="shared" si="105"/>
        <v>0</v>
      </c>
      <c r="W100" s="4">
        <f t="shared" si="106"/>
        <v>543609053.7792093</v>
      </c>
      <c r="X100" s="24">
        <f t="shared" si="107"/>
        <v>2187407.4200644167</v>
      </c>
      <c r="Y100" s="27">
        <f t="shared" si="108"/>
        <v>0</v>
      </c>
      <c r="Z100" s="28">
        <f t="shared" si="109"/>
        <v>0</v>
      </c>
      <c r="AA100" s="28">
        <f t="shared" si="110"/>
        <v>0</v>
      </c>
      <c r="AB100" s="28">
        <f t="shared" si="111"/>
        <v>0</v>
      </c>
      <c r="AC100" s="28">
        <f t="shared" si="112"/>
        <v>0</v>
      </c>
      <c r="AD100" s="28">
        <f t="shared" si="113"/>
        <v>0</v>
      </c>
      <c r="AE100" s="28">
        <f t="shared" si="114"/>
        <v>0</v>
      </c>
      <c r="AF100" s="28">
        <f t="shared" si="115"/>
        <v>0</v>
      </c>
      <c r="AG100" s="28">
        <f t="shared" si="116"/>
        <v>0</v>
      </c>
      <c r="AH100" s="28">
        <f t="shared" si="117"/>
        <v>16390946.220790744</v>
      </c>
      <c r="AI100" s="28">
        <f t="shared" si="118"/>
        <v>737592.5799355834</v>
      </c>
      <c r="AJ100" s="28">
        <f t="shared" si="119"/>
        <v>969038.7685758864</v>
      </c>
      <c r="AK100" s="28">
        <f t="shared" si="120"/>
        <v>11000000</v>
      </c>
      <c r="AL100" s="28">
        <f t="shared" si="121"/>
        <v>550000</v>
      </c>
      <c r="AM100" s="28">
        <f t="shared" si="122"/>
        <v>595324.0454058734</v>
      </c>
      <c r="AN100" s="28">
        <f t="shared" si="123"/>
        <v>0</v>
      </c>
      <c r="AO100" s="28">
        <f t="shared" si="124"/>
        <v>0</v>
      </c>
      <c r="AP100" s="28">
        <f t="shared" si="125"/>
        <v>0</v>
      </c>
      <c r="AQ100" s="4">
        <f t="shared" si="126"/>
        <v>27390946.220790744</v>
      </c>
      <c r="AR100" s="24">
        <f t="shared" si="127"/>
        <v>1287592.5799355833</v>
      </c>
      <c r="AS100" s="24">
        <f t="shared" si="128"/>
        <v>1564362.8139817598</v>
      </c>
    </row>
    <row r="101" spans="2:45" ht="12.75">
      <c r="B101" s="56">
        <f t="shared" si="89"/>
        <v>572</v>
      </c>
      <c r="C101" s="23">
        <f t="shared" si="129"/>
        <v>572000000</v>
      </c>
      <c r="D101" s="24">
        <f t="shared" si="130"/>
        <v>-668049.9381423576</v>
      </c>
      <c r="E101" s="24">
        <f t="shared" si="131"/>
        <v>3525000</v>
      </c>
      <c r="F101" s="25">
        <f t="shared" si="90"/>
        <v>544561083.6457229</v>
      </c>
      <c r="G101" s="83">
        <f t="shared" si="132"/>
        <v>0</v>
      </c>
      <c r="H101" s="6">
        <f t="shared" si="91"/>
        <v>0.05</v>
      </c>
      <c r="I101" s="26">
        <f t="shared" si="92"/>
        <v>-0.14437095526227425</v>
      </c>
      <c r="J101" s="30">
        <f t="shared" si="93"/>
        <v>0.296330048929624</v>
      </c>
      <c r="K101" s="27">
        <f t="shared" si="94"/>
        <v>490000000</v>
      </c>
      <c r="L101" s="28">
        <f t="shared" si="95"/>
        <v>0</v>
      </c>
      <c r="M101" s="28">
        <f t="shared" si="96"/>
        <v>15000000</v>
      </c>
      <c r="N101" s="28">
        <f t="shared" si="97"/>
        <v>525000</v>
      </c>
      <c r="O101" s="28">
        <f t="shared" si="98"/>
        <v>15000000</v>
      </c>
      <c r="P101" s="28">
        <f t="shared" si="99"/>
        <v>600000</v>
      </c>
      <c r="Q101" s="28">
        <f t="shared" si="100"/>
        <v>24561083.645722866</v>
      </c>
      <c r="R101" s="28">
        <f t="shared" si="101"/>
        <v>1105248.764057529</v>
      </c>
      <c r="S101" s="28">
        <f t="shared" si="102"/>
        <v>0</v>
      </c>
      <c r="T101" s="28">
        <f t="shared" si="103"/>
        <v>0</v>
      </c>
      <c r="U101" s="28">
        <f t="shared" si="104"/>
        <v>0</v>
      </c>
      <c r="V101" s="28">
        <f t="shared" si="105"/>
        <v>0</v>
      </c>
      <c r="W101" s="4">
        <f t="shared" si="106"/>
        <v>544561083.6457229</v>
      </c>
      <c r="X101" s="24">
        <f t="shared" si="107"/>
        <v>2230248.764057529</v>
      </c>
      <c r="Y101" s="27">
        <f t="shared" si="108"/>
        <v>0</v>
      </c>
      <c r="Z101" s="28">
        <f t="shared" si="109"/>
        <v>0</v>
      </c>
      <c r="AA101" s="28">
        <f t="shared" si="110"/>
        <v>0</v>
      </c>
      <c r="AB101" s="28">
        <f t="shared" si="111"/>
        <v>0</v>
      </c>
      <c r="AC101" s="28">
        <f t="shared" si="112"/>
        <v>0</v>
      </c>
      <c r="AD101" s="28">
        <f t="shared" si="113"/>
        <v>0</v>
      </c>
      <c r="AE101" s="28">
        <f t="shared" si="114"/>
        <v>0</v>
      </c>
      <c r="AF101" s="28">
        <f t="shared" si="115"/>
        <v>0</v>
      </c>
      <c r="AG101" s="28">
        <f t="shared" si="116"/>
        <v>0</v>
      </c>
      <c r="AH101" s="28">
        <f t="shared" si="117"/>
        <v>15438916.354277134</v>
      </c>
      <c r="AI101" s="28">
        <f t="shared" si="118"/>
        <v>694751.235942471</v>
      </c>
      <c r="AJ101" s="28">
        <f t="shared" si="119"/>
        <v>912754.4127451278</v>
      </c>
      <c r="AK101" s="28">
        <f t="shared" si="120"/>
        <v>12000000</v>
      </c>
      <c r="AL101" s="28">
        <f t="shared" si="121"/>
        <v>600000</v>
      </c>
      <c r="AM101" s="28">
        <f t="shared" si="122"/>
        <v>649444.4131700437</v>
      </c>
      <c r="AN101" s="28">
        <f t="shared" si="123"/>
        <v>0</v>
      </c>
      <c r="AO101" s="28">
        <f t="shared" si="124"/>
        <v>0</v>
      </c>
      <c r="AP101" s="28">
        <f t="shared" si="125"/>
        <v>0</v>
      </c>
      <c r="AQ101" s="4">
        <f t="shared" si="126"/>
        <v>27438916.354277134</v>
      </c>
      <c r="AR101" s="24">
        <f t="shared" si="127"/>
        <v>1294751.2359424708</v>
      </c>
      <c r="AS101" s="24">
        <f t="shared" si="128"/>
        <v>1562198.8259151715</v>
      </c>
    </row>
    <row r="102" spans="2:45" ht="12.75">
      <c r="B102" s="56">
        <f t="shared" si="89"/>
        <v>573</v>
      </c>
      <c r="C102" s="23">
        <f t="shared" si="129"/>
        <v>573000000</v>
      </c>
      <c r="D102" s="24">
        <f t="shared" si="130"/>
        <v>-713055.2702020458</v>
      </c>
      <c r="E102" s="24">
        <f t="shared" si="131"/>
        <v>3575000</v>
      </c>
      <c r="F102" s="25">
        <f t="shared" si="90"/>
        <v>545513113.5122364</v>
      </c>
      <c r="G102" s="83">
        <f t="shared" si="132"/>
        <v>0</v>
      </c>
      <c r="H102" s="6">
        <f t="shared" si="91"/>
        <v>0.05</v>
      </c>
      <c r="I102" s="26">
        <f t="shared" si="92"/>
        <v>-0.14437095526227425</v>
      </c>
      <c r="J102" s="30">
        <f t="shared" si="93"/>
        <v>0.296330048929624</v>
      </c>
      <c r="K102" s="27">
        <f t="shared" si="94"/>
        <v>490000000</v>
      </c>
      <c r="L102" s="28">
        <f t="shared" si="95"/>
        <v>0</v>
      </c>
      <c r="M102" s="28">
        <f t="shared" si="96"/>
        <v>15000000</v>
      </c>
      <c r="N102" s="28">
        <f t="shared" si="97"/>
        <v>525000</v>
      </c>
      <c r="O102" s="28">
        <f t="shared" si="98"/>
        <v>15000000</v>
      </c>
      <c r="P102" s="28">
        <f t="shared" si="99"/>
        <v>600000</v>
      </c>
      <c r="Q102" s="28">
        <f t="shared" si="100"/>
        <v>25513113.512236357</v>
      </c>
      <c r="R102" s="28">
        <f t="shared" si="101"/>
        <v>1148090.108050636</v>
      </c>
      <c r="S102" s="28">
        <f t="shared" si="102"/>
        <v>0</v>
      </c>
      <c r="T102" s="28">
        <f t="shared" si="103"/>
        <v>0</v>
      </c>
      <c r="U102" s="28">
        <f t="shared" si="104"/>
        <v>0</v>
      </c>
      <c r="V102" s="28">
        <f t="shared" si="105"/>
        <v>0</v>
      </c>
      <c r="W102" s="4">
        <f t="shared" si="106"/>
        <v>545513113.5122364</v>
      </c>
      <c r="X102" s="24">
        <f t="shared" si="107"/>
        <v>2273090.108050636</v>
      </c>
      <c r="Y102" s="27">
        <f t="shared" si="108"/>
        <v>0</v>
      </c>
      <c r="Z102" s="28">
        <f t="shared" si="109"/>
        <v>0</v>
      </c>
      <c r="AA102" s="28">
        <f t="shared" si="110"/>
        <v>0</v>
      </c>
      <c r="AB102" s="28">
        <f t="shared" si="111"/>
        <v>0</v>
      </c>
      <c r="AC102" s="28">
        <f t="shared" si="112"/>
        <v>0</v>
      </c>
      <c r="AD102" s="28">
        <f t="shared" si="113"/>
        <v>0</v>
      </c>
      <c r="AE102" s="28">
        <f t="shared" si="114"/>
        <v>0</v>
      </c>
      <c r="AF102" s="28">
        <f t="shared" si="115"/>
        <v>0</v>
      </c>
      <c r="AG102" s="28">
        <f t="shared" si="116"/>
        <v>0</v>
      </c>
      <c r="AH102" s="28">
        <f t="shared" si="117"/>
        <v>14486886.487763643</v>
      </c>
      <c r="AI102" s="28">
        <f t="shared" si="118"/>
        <v>651909.8919493639</v>
      </c>
      <c r="AJ102" s="28">
        <f t="shared" si="119"/>
        <v>856470.0569143762</v>
      </c>
      <c r="AK102" s="28">
        <f t="shared" si="120"/>
        <v>13000000</v>
      </c>
      <c r="AL102" s="28">
        <f t="shared" si="121"/>
        <v>650000</v>
      </c>
      <c r="AM102" s="28">
        <f t="shared" si="122"/>
        <v>703564.780934214</v>
      </c>
      <c r="AN102" s="28">
        <f t="shared" si="123"/>
        <v>0</v>
      </c>
      <c r="AO102" s="28">
        <f t="shared" si="124"/>
        <v>0</v>
      </c>
      <c r="AP102" s="28">
        <f t="shared" si="125"/>
        <v>0</v>
      </c>
      <c r="AQ102" s="4">
        <f t="shared" si="126"/>
        <v>27486886.487763643</v>
      </c>
      <c r="AR102" s="24">
        <f t="shared" si="127"/>
        <v>1301909.891949364</v>
      </c>
      <c r="AS102" s="24">
        <f t="shared" si="128"/>
        <v>1560034.8378485902</v>
      </c>
    </row>
    <row r="103" spans="2:45" ht="12.75">
      <c r="B103" s="56">
        <f t="shared" si="89"/>
        <v>574</v>
      </c>
      <c r="C103" s="23">
        <f t="shared" si="129"/>
        <v>574000000</v>
      </c>
      <c r="D103" s="24">
        <f t="shared" si="130"/>
        <v>-758060.6022617337</v>
      </c>
      <c r="E103" s="24">
        <f t="shared" si="131"/>
        <v>3625000</v>
      </c>
      <c r="F103" s="25">
        <f t="shared" si="90"/>
        <v>546465143.3787498</v>
      </c>
      <c r="G103" s="83">
        <f t="shared" si="132"/>
        <v>0</v>
      </c>
      <c r="H103" s="6">
        <f t="shared" si="91"/>
        <v>0.05</v>
      </c>
      <c r="I103" s="26">
        <f t="shared" si="92"/>
        <v>-0.14437095526227425</v>
      </c>
      <c r="J103" s="30">
        <f t="shared" si="93"/>
        <v>0.296330048929624</v>
      </c>
      <c r="K103" s="27">
        <f t="shared" si="94"/>
        <v>490000000</v>
      </c>
      <c r="L103" s="28">
        <f t="shared" si="95"/>
        <v>0</v>
      </c>
      <c r="M103" s="28">
        <f t="shared" si="96"/>
        <v>15000000</v>
      </c>
      <c r="N103" s="28">
        <f t="shared" si="97"/>
        <v>525000</v>
      </c>
      <c r="O103" s="28">
        <f t="shared" si="98"/>
        <v>15000000</v>
      </c>
      <c r="P103" s="28">
        <f t="shared" si="99"/>
        <v>600000</v>
      </c>
      <c r="Q103" s="28">
        <f t="shared" si="100"/>
        <v>26465143.378749847</v>
      </c>
      <c r="R103" s="28">
        <f t="shared" si="101"/>
        <v>1190931.452043743</v>
      </c>
      <c r="S103" s="28">
        <f t="shared" si="102"/>
        <v>0</v>
      </c>
      <c r="T103" s="28">
        <f t="shared" si="103"/>
        <v>0</v>
      </c>
      <c r="U103" s="28">
        <f t="shared" si="104"/>
        <v>0</v>
      </c>
      <c r="V103" s="28">
        <f t="shared" si="105"/>
        <v>0</v>
      </c>
      <c r="W103" s="4">
        <f t="shared" si="106"/>
        <v>546465143.3787498</v>
      </c>
      <c r="X103" s="24">
        <f t="shared" si="107"/>
        <v>2315931.452043743</v>
      </c>
      <c r="Y103" s="27">
        <f t="shared" si="108"/>
        <v>0</v>
      </c>
      <c r="Z103" s="28">
        <f t="shared" si="109"/>
        <v>0</v>
      </c>
      <c r="AA103" s="28">
        <f t="shared" si="110"/>
        <v>0</v>
      </c>
      <c r="AB103" s="28">
        <f t="shared" si="111"/>
        <v>0</v>
      </c>
      <c r="AC103" s="28">
        <f t="shared" si="112"/>
        <v>0</v>
      </c>
      <c r="AD103" s="28">
        <f t="shared" si="113"/>
        <v>0</v>
      </c>
      <c r="AE103" s="28">
        <f t="shared" si="114"/>
        <v>0</v>
      </c>
      <c r="AF103" s="28">
        <f t="shared" si="115"/>
        <v>0</v>
      </c>
      <c r="AG103" s="28">
        <f t="shared" si="116"/>
        <v>0</v>
      </c>
      <c r="AH103" s="28">
        <f t="shared" si="117"/>
        <v>13534856.621250153</v>
      </c>
      <c r="AI103" s="28">
        <f t="shared" si="118"/>
        <v>609068.5479562569</v>
      </c>
      <c r="AJ103" s="28">
        <f t="shared" si="119"/>
        <v>800185.7010836247</v>
      </c>
      <c r="AK103" s="28">
        <f t="shared" si="120"/>
        <v>14000000</v>
      </c>
      <c r="AL103" s="28">
        <f t="shared" si="121"/>
        <v>700000</v>
      </c>
      <c r="AM103" s="28">
        <f t="shared" si="122"/>
        <v>757685.1486983844</v>
      </c>
      <c r="AN103" s="28">
        <f t="shared" si="123"/>
        <v>0</v>
      </c>
      <c r="AO103" s="28">
        <f t="shared" si="124"/>
        <v>0</v>
      </c>
      <c r="AP103" s="28">
        <f t="shared" si="125"/>
        <v>0</v>
      </c>
      <c r="AQ103" s="4">
        <f t="shared" si="126"/>
        <v>27534856.621250153</v>
      </c>
      <c r="AR103" s="24">
        <f t="shared" si="127"/>
        <v>1309068.547956257</v>
      </c>
      <c r="AS103" s="24">
        <f t="shared" si="128"/>
        <v>1557870.8497820091</v>
      </c>
    </row>
    <row r="104" spans="2:45" ht="12.75">
      <c r="B104" s="56">
        <f t="shared" si="89"/>
        <v>575</v>
      </c>
      <c r="C104" s="23">
        <f t="shared" si="129"/>
        <v>575000000</v>
      </c>
      <c r="D104" s="24">
        <f t="shared" si="130"/>
        <v>-803065.9343214224</v>
      </c>
      <c r="E104" s="24">
        <f t="shared" si="131"/>
        <v>3675000</v>
      </c>
      <c r="F104" s="25">
        <f t="shared" si="90"/>
        <v>547417173.2452633</v>
      </c>
      <c r="G104" s="83">
        <f t="shared" si="132"/>
        <v>0</v>
      </c>
      <c r="H104" s="6">
        <f t="shared" si="91"/>
        <v>0.05</v>
      </c>
      <c r="I104" s="26">
        <f t="shared" si="92"/>
        <v>-0.14437095526227425</v>
      </c>
      <c r="J104" s="30">
        <f t="shared" si="93"/>
        <v>0.296330048929624</v>
      </c>
      <c r="K104" s="27">
        <f t="shared" si="94"/>
        <v>490000000</v>
      </c>
      <c r="L104" s="28">
        <f t="shared" si="95"/>
        <v>0</v>
      </c>
      <c r="M104" s="28">
        <f t="shared" si="96"/>
        <v>15000000</v>
      </c>
      <c r="N104" s="28">
        <f t="shared" si="97"/>
        <v>525000</v>
      </c>
      <c r="O104" s="28">
        <f t="shared" si="98"/>
        <v>15000000</v>
      </c>
      <c r="P104" s="28">
        <f t="shared" si="99"/>
        <v>600000</v>
      </c>
      <c r="Q104" s="28">
        <f t="shared" si="100"/>
        <v>27417173.245263338</v>
      </c>
      <c r="R104" s="28">
        <f t="shared" si="101"/>
        <v>1233772.7960368502</v>
      </c>
      <c r="S104" s="28">
        <f t="shared" si="102"/>
        <v>0</v>
      </c>
      <c r="T104" s="28">
        <f t="shared" si="103"/>
        <v>0</v>
      </c>
      <c r="U104" s="28">
        <f t="shared" si="104"/>
        <v>0</v>
      </c>
      <c r="V104" s="28">
        <f t="shared" si="105"/>
        <v>0</v>
      </c>
      <c r="W104" s="4">
        <f t="shared" si="106"/>
        <v>547417173.2452633</v>
      </c>
      <c r="X104" s="24">
        <f t="shared" si="107"/>
        <v>2358772.79603685</v>
      </c>
      <c r="Y104" s="27">
        <f t="shared" si="108"/>
        <v>0</v>
      </c>
      <c r="Z104" s="28">
        <f t="shared" si="109"/>
        <v>0</v>
      </c>
      <c r="AA104" s="28">
        <f t="shared" si="110"/>
        <v>0</v>
      </c>
      <c r="AB104" s="28">
        <f t="shared" si="111"/>
        <v>0</v>
      </c>
      <c r="AC104" s="28">
        <f t="shared" si="112"/>
        <v>0</v>
      </c>
      <c r="AD104" s="28">
        <f t="shared" si="113"/>
        <v>0</v>
      </c>
      <c r="AE104" s="28">
        <f t="shared" si="114"/>
        <v>0</v>
      </c>
      <c r="AF104" s="28">
        <f t="shared" si="115"/>
        <v>0</v>
      </c>
      <c r="AG104" s="28">
        <f t="shared" si="116"/>
        <v>0</v>
      </c>
      <c r="AH104" s="28">
        <f t="shared" si="117"/>
        <v>12582826.754736662</v>
      </c>
      <c r="AI104" s="28">
        <f t="shared" si="118"/>
        <v>566227.2039631498</v>
      </c>
      <c r="AJ104" s="28">
        <f t="shared" si="119"/>
        <v>743901.3452528731</v>
      </c>
      <c r="AK104" s="28">
        <f t="shared" si="120"/>
        <v>15000000</v>
      </c>
      <c r="AL104" s="28">
        <f t="shared" si="121"/>
        <v>750000</v>
      </c>
      <c r="AM104" s="28">
        <f t="shared" si="122"/>
        <v>811805.5164625547</v>
      </c>
      <c r="AN104" s="28">
        <f t="shared" si="123"/>
        <v>0</v>
      </c>
      <c r="AO104" s="28">
        <f t="shared" si="124"/>
        <v>0</v>
      </c>
      <c r="AP104" s="28">
        <f t="shared" si="125"/>
        <v>0</v>
      </c>
      <c r="AQ104" s="4">
        <f t="shared" si="126"/>
        <v>27582826.754736662</v>
      </c>
      <c r="AR104" s="24">
        <f t="shared" si="127"/>
        <v>1316227.2039631498</v>
      </c>
      <c r="AS104" s="24">
        <f t="shared" si="128"/>
        <v>1555706.8617154278</v>
      </c>
    </row>
    <row r="105" spans="2:45" ht="12.75">
      <c r="B105" s="56">
        <f t="shared" si="89"/>
        <v>576</v>
      </c>
      <c r="C105" s="23">
        <f t="shared" si="129"/>
        <v>576000000</v>
      </c>
      <c r="D105" s="24">
        <f t="shared" si="130"/>
        <v>-848071.266381111</v>
      </c>
      <c r="E105" s="24">
        <f t="shared" si="131"/>
        <v>3725000</v>
      </c>
      <c r="F105" s="25">
        <f t="shared" si="90"/>
        <v>548369203.1117768</v>
      </c>
      <c r="G105" s="83">
        <f t="shared" si="132"/>
        <v>0</v>
      </c>
      <c r="H105" s="6">
        <f t="shared" si="91"/>
        <v>0.05</v>
      </c>
      <c r="I105" s="26">
        <f t="shared" si="92"/>
        <v>-0.14437095526227425</v>
      </c>
      <c r="J105" s="30">
        <f t="shared" si="93"/>
        <v>0.296330048929624</v>
      </c>
      <c r="K105" s="27">
        <f t="shared" si="94"/>
        <v>490000000</v>
      </c>
      <c r="L105" s="28">
        <f t="shared" si="95"/>
        <v>0</v>
      </c>
      <c r="M105" s="28">
        <f t="shared" si="96"/>
        <v>15000000</v>
      </c>
      <c r="N105" s="28">
        <f t="shared" si="97"/>
        <v>525000</v>
      </c>
      <c r="O105" s="28">
        <f t="shared" si="98"/>
        <v>15000000</v>
      </c>
      <c r="P105" s="28">
        <f t="shared" si="99"/>
        <v>600000</v>
      </c>
      <c r="Q105" s="28">
        <f t="shared" si="100"/>
        <v>28369203.11177683</v>
      </c>
      <c r="R105" s="28">
        <f t="shared" si="101"/>
        <v>1276614.1400299573</v>
      </c>
      <c r="S105" s="28">
        <f t="shared" si="102"/>
        <v>0</v>
      </c>
      <c r="T105" s="28">
        <f t="shared" si="103"/>
        <v>0</v>
      </c>
      <c r="U105" s="28">
        <f t="shared" si="104"/>
        <v>0</v>
      </c>
      <c r="V105" s="28">
        <f t="shared" si="105"/>
        <v>0</v>
      </c>
      <c r="W105" s="4">
        <f t="shared" si="106"/>
        <v>548369203.1117768</v>
      </c>
      <c r="X105" s="24">
        <f t="shared" si="107"/>
        <v>2401614.1400299575</v>
      </c>
      <c r="Y105" s="27">
        <f t="shared" si="108"/>
        <v>0</v>
      </c>
      <c r="Z105" s="28">
        <f t="shared" si="109"/>
        <v>0</v>
      </c>
      <c r="AA105" s="28">
        <f t="shared" si="110"/>
        <v>0</v>
      </c>
      <c r="AB105" s="28">
        <f t="shared" si="111"/>
        <v>0</v>
      </c>
      <c r="AC105" s="28">
        <f t="shared" si="112"/>
        <v>0</v>
      </c>
      <c r="AD105" s="28">
        <f t="shared" si="113"/>
        <v>0</v>
      </c>
      <c r="AE105" s="28">
        <f t="shared" si="114"/>
        <v>0</v>
      </c>
      <c r="AF105" s="28">
        <f t="shared" si="115"/>
        <v>0</v>
      </c>
      <c r="AG105" s="28">
        <f t="shared" si="116"/>
        <v>0</v>
      </c>
      <c r="AH105" s="28">
        <f t="shared" si="117"/>
        <v>11630796.888223171</v>
      </c>
      <c r="AI105" s="28">
        <f t="shared" si="118"/>
        <v>523385.8599700427</v>
      </c>
      <c r="AJ105" s="28">
        <f t="shared" si="119"/>
        <v>687616.9894221217</v>
      </c>
      <c r="AK105" s="28">
        <f t="shared" si="120"/>
        <v>16000000</v>
      </c>
      <c r="AL105" s="28">
        <f t="shared" si="121"/>
        <v>800000</v>
      </c>
      <c r="AM105" s="28">
        <f t="shared" si="122"/>
        <v>865925.884226725</v>
      </c>
      <c r="AN105" s="28">
        <f t="shared" si="123"/>
        <v>0</v>
      </c>
      <c r="AO105" s="28">
        <f t="shared" si="124"/>
        <v>0</v>
      </c>
      <c r="AP105" s="28">
        <f t="shared" si="125"/>
        <v>0</v>
      </c>
      <c r="AQ105" s="4">
        <f t="shared" si="126"/>
        <v>27630796.88822317</v>
      </c>
      <c r="AR105" s="24">
        <f t="shared" si="127"/>
        <v>1323385.8599700427</v>
      </c>
      <c r="AS105" s="24">
        <f t="shared" si="128"/>
        <v>1553542.8736488465</v>
      </c>
    </row>
    <row r="106" spans="2:45" ht="12.75">
      <c r="B106" s="56">
        <f t="shared" si="89"/>
        <v>577</v>
      </c>
      <c r="C106" s="23">
        <f t="shared" si="129"/>
        <v>577000000</v>
      </c>
      <c r="D106" s="24">
        <f t="shared" si="130"/>
        <v>-893076.5984407989</v>
      </c>
      <c r="E106" s="24">
        <f t="shared" si="131"/>
        <v>3775000</v>
      </c>
      <c r="F106" s="25">
        <f t="shared" si="90"/>
        <v>549321232.9782903</v>
      </c>
      <c r="G106" s="83">
        <f t="shared" si="132"/>
        <v>0</v>
      </c>
      <c r="H106" s="6">
        <f t="shared" si="91"/>
        <v>0.05</v>
      </c>
      <c r="I106" s="26">
        <f t="shared" si="92"/>
        <v>-0.14437095526227425</v>
      </c>
      <c r="J106" s="30">
        <f t="shared" si="93"/>
        <v>0.296330048929624</v>
      </c>
      <c r="K106" s="27">
        <f t="shared" si="94"/>
        <v>490000000</v>
      </c>
      <c r="L106" s="28">
        <f t="shared" si="95"/>
        <v>0</v>
      </c>
      <c r="M106" s="28">
        <f t="shared" si="96"/>
        <v>15000000</v>
      </c>
      <c r="N106" s="28">
        <f t="shared" si="97"/>
        <v>525000</v>
      </c>
      <c r="O106" s="28">
        <f t="shared" si="98"/>
        <v>15000000</v>
      </c>
      <c r="P106" s="28">
        <f t="shared" si="99"/>
        <v>600000</v>
      </c>
      <c r="Q106" s="28">
        <f t="shared" si="100"/>
        <v>29321232.97829032</v>
      </c>
      <c r="R106" s="28">
        <f t="shared" si="101"/>
        <v>1319455.4840230644</v>
      </c>
      <c r="S106" s="28">
        <f t="shared" si="102"/>
        <v>0</v>
      </c>
      <c r="T106" s="28">
        <f t="shared" si="103"/>
        <v>0</v>
      </c>
      <c r="U106" s="28">
        <f t="shared" si="104"/>
        <v>0</v>
      </c>
      <c r="V106" s="28">
        <f t="shared" si="105"/>
        <v>0</v>
      </c>
      <c r="W106" s="4">
        <f t="shared" si="106"/>
        <v>549321232.9782903</v>
      </c>
      <c r="X106" s="24">
        <f t="shared" si="107"/>
        <v>2444455.4840230644</v>
      </c>
      <c r="Y106" s="27">
        <f t="shared" si="108"/>
        <v>0</v>
      </c>
      <c r="Z106" s="28">
        <f t="shared" si="109"/>
        <v>0</v>
      </c>
      <c r="AA106" s="28">
        <f t="shared" si="110"/>
        <v>0</v>
      </c>
      <c r="AB106" s="28">
        <f t="shared" si="111"/>
        <v>0</v>
      </c>
      <c r="AC106" s="28">
        <f t="shared" si="112"/>
        <v>0</v>
      </c>
      <c r="AD106" s="28">
        <f t="shared" si="113"/>
        <v>0</v>
      </c>
      <c r="AE106" s="28">
        <f t="shared" si="114"/>
        <v>0</v>
      </c>
      <c r="AF106" s="28">
        <f t="shared" si="115"/>
        <v>0</v>
      </c>
      <c r="AG106" s="28">
        <f t="shared" si="116"/>
        <v>0</v>
      </c>
      <c r="AH106" s="28">
        <f t="shared" si="117"/>
        <v>10678767.02170968</v>
      </c>
      <c r="AI106" s="28">
        <f t="shared" si="118"/>
        <v>480544.5159769356</v>
      </c>
      <c r="AJ106" s="28">
        <f t="shared" si="119"/>
        <v>631332.6335913701</v>
      </c>
      <c r="AK106" s="28">
        <f t="shared" si="120"/>
        <v>17000000</v>
      </c>
      <c r="AL106" s="28">
        <f t="shared" si="121"/>
        <v>850000</v>
      </c>
      <c r="AM106" s="28">
        <f t="shared" si="122"/>
        <v>920046.2519908954</v>
      </c>
      <c r="AN106" s="28">
        <f t="shared" si="123"/>
        <v>0</v>
      </c>
      <c r="AO106" s="28">
        <f t="shared" si="124"/>
        <v>0</v>
      </c>
      <c r="AP106" s="28">
        <f t="shared" si="125"/>
        <v>0</v>
      </c>
      <c r="AQ106" s="4">
        <f t="shared" si="126"/>
        <v>27678767.02170968</v>
      </c>
      <c r="AR106" s="24">
        <f t="shared" si="127"/>
        <v>1330544.5159769356</v>
      </c>
      <c r="AS106" s="24">
        <f t="shared" si="128"/>
        <v>1551378.8855822654</v>
      </c>
    </row>
    <row r="107" spans="2:45" ht="12.75">
      <c r="B107" s="56">
        <f t="shared" si="89"/>
        <v>578</v>
      </c>
      <c r="C107" s="23">
        <f t="shared" si="129"/>
        <v>578000000</v>
      </c>
      <c r="D107" s="24">
        <f t="shared" si="130"/>
        <v>-938081.9305004871</v>
      </c>
      <c r="E107" s="24">
        <f t="shared" si="131"/>
        <v>3825000</v>
      </c>
      <c r="F107" s="25">
        <f t="shared" si="90"/>
        <v>550273262.8448038</v>
      </c>
      <c r="G107" s="83">
        <f t="shared" si="132"/>
        <v>0</v>
      </c>
      <c r="H107" s="6">
        <f t="shared" si="91"/>
        <v>0.05</v>
      </c>
      <c r="I107" s="26">
        <f t="shared" si="92"/>
        <v>-0.14437095526227425</v>
      </c>
      <c r="J107" s="30">
        <f t="shared" si="93"/>
        <v>0.296330048929624</v>
      </c>
      <c r="K107" s="27">
        <f t="shared" si="94"/>
        <v>490000000</v>
      </c>
      <c r="L107" s="28">
        <f t="shared" si="95"/>
        <v>0</v>
      </c>
      <c r="M107" s="28">
        <f t="shared" si="96"/>
        <v>15000000</v>
      </c>
      <c r="N107" s="28">
        <f t="shared" si="97"/>
        <v>525000</v>
      </c>
      <c r="O107" s="28">
        <f t="shared" si="98"/>
        <v>15000000</v>
      </c>
      <c r="P107" s="28">
        <f t="shared" si="99"/>
        <v>600000</v>
      </c>
      <c r="Q107" s="28">
        <f t="shared" si="100"/>
        <v>30273262.84480381</v>
      </c>
      <c r="R107" s="28">
        <f t="shared" si="101"/>
        <v>1362296.8280161715</v>
      </c>
      <c r="S107" s="28">
        <f t="shared" si="102"/>
        <v>0</v>
      </c>
      <c r="T107" s="28">
        <f t="shared" si="103"/>
        <v>0</v>
      </c>
      <c r="U107" s="28">
        <f t="shared" si="104"/>
        <v>0</v>
      </c>
      <c r="V107" s="28">
        <f t="shared" si="105"/>
        <v>0</v>
      </c>
      <c r="W107" s="4">
        <f t="shared" si="106"/>
        <v>550273262.8448038</v>
      </c>
      <c r="X107" s="24">
        <f t="shared" si="107"/>
        <v>2487296.828016171</v>
      </c>
      <c r="Y107" s="27">
        <f t="shared" si="108"/>
        <v>0</v>
      </c>
      <c r="Z107" s="28">
        <f t="shared" si="109"/>
        <v>0</v>
      </c>
      <c r="AA107" s="28">
        <f t="shared" si="110"/>
        <v>0</v>
      </c>
      <c r="AB107" s="28">
        <f t="shared" si="111"/>
        <v>0</v>
      </c>
      <c r="AC107" s="28">
        <f t="shared" si="112"/>
        <v>0</v>
      </c>
      <c r="AD107" s="28">
        <f t="shared" si="113"/>
        <v>0</v>
      </c>
      <c r="AE107" s="28">
        <f t="shared" si="114"/>
        <v>0</v>
      </c>
      <c r="AF107" s="28">
        <f t="shared" si="115"/>
        <v>0</v>
      </c>
      <c r="AG107" s="28">
        <f t="shared" si="116"/>
        <v>0</v>
      </c>
      <c r="AH107" s="28">
        <f t="shared" si="117"/>
        <v>9726737.15519619</v>
      </c>
      <c r="AI107" s="28">
        <f t="shared" si="118"/>
        <v>437703.17198382854</v>
      </c>
      <c r="AJ107" s="28">
        <f t="shared" si="119"/>
        <v>575048.2777606185</v>
      </c>
      <c r="AK107" s="28">
        <f t="shared" si="120"/>
        <v>18000000</v>
      </c>
      <c r="AL107" s="28">
        <f t="shared" si="121"/>
        <v>900000</v>
      </c>
      <c r="AM107" s="28">
        <f t="shared" si="122"/>
        <v>974166.6197550657</v>
      </c>
      <c r="AN107" s="28">
        <f t="shared" si="123"/>
        <v>0</v>
      </c>
      <c r="AO107" s="28">
        <f t="shared" si="124"/>
        <v>0</v>
      </c>
      <c r="AP107" s="28">
        <f t="shared" si="125"/>
        <v>0</v>
      </c>
      <c r="AQ107" s="4">
        <f t="shared" si="126"/>
        <v>27726737.15519619</v>
      </c>
      <c r="AR107" s="24">
        <f t="shared" si="127"/>
        <v>1337703.1719838285</v>
      </c>
      <c r="AS107" s="24">
        <f t="shared" si="128"/>
        <v>1549214.8975156841</v>
      </c>
    </row>
    <row r="108" spans="2:45" ht="12.75">
      <c r="B108" s="56">
        <f t="shared" si="89"/>
        <v>579</v>
      </c>
      <c r="C108" s="23">
        <f t="shared" si="129"/>
        <v>579000000</v>
      </c>
      <c r="D108" s="24">
        <f t="shared" si="130"/>
        <v>-983087.2625601757</v>
      </c>
      <c r="E108" s="24">
        <f t="shared" si="131"/>
        <v>3875000</v>
      </c>
      <c r="F108" s="25">
        <f t="shared" si="90"/>
        <v>551225292.7113173</v>
      </c>
      <c r="G108" s="83">
        <f t="shared" si="132"/>
        <v>0</v>
      </c>
      <c r="H108" s="6">
        <f t="shared" si="91"/>
        <v>0.05</v>
      </c>
      <c r="I108" s="26">
        <f t="shared" si="92"/>
        <v>-0.14437095526227425</v>
      </c>
      <c r="J108" s="30">
        <f t="shared" si="93"/>
        <v>0.296330048929624</v>
      </c>
      <c r="K108" s="27">
        <f t="shared" si="94"/>
        <v>490000000</v>
      </c>
      <c r="L108" s="28">
        <f t="shared" si="95"/>
        <v>0</v>
      </c>
      <c r="M108" s="28">
        <f t="shared" si="96"/>
        <v>15000000</v>
      </c>
      <c r="N108" s="28">
        <f t="shared" si="97"/>
        <v>525000</v>
      </c>
      <c r="O108" s="28">
        <f t="shared" si="98"/>
        <v>15000000</v>
      </c>
      <c r="P108" s="28">
        <f t="shared" si="99"/>
        <v>600000</v>
      </c>
      <c r="Q108" s="28">
        <f t="shared" si="100"/>
        <v>31225292.7113173</v>
      </c>
      <c r="R108" s="28">
        <f t="shared" si="101"/>
        <v>1405138.1720092786</v>
      </c>
      <c r="S108" s="28">
        <f t="shared" si="102"/>
        <v>0</v>
      </c>
      <c r="T108" s="28">
        <f t="shared" si="103"/>
        <v>0</v>
      </c>
      <c r="U108" s="28">
        <f t="shared" si="104"/>
        <v>0</v>
      </c>
      <c r="V108" s="28">
        <f t="shared" si="105"/>
        <v>0</v>
      </c>
      <c r="W108" s="4">
        <f t="shared" si="106"/>
        <v>551225292.7113173</v>
      </c>
      <c r="X108" s="24">
        <f t="shared" si="107"/>
        <v>2530138.1720092786</v>
      </c>
      <c r="Y108" s="27">
        <f t="shared" si="108"/>
        <v>0</v>
      </c>
      <c r="Z108" s="28">
        <f t="shared" si="109"/>
        <v>0</v>
      </c>
      <c r="AA108" s="28">
        <f t="shared" si="110"/>
        <v>0</v>
      </c>
      <c r="AB108" s="28">
        <f t="shared" si="111"/>
        <v>0</v>
      </c>
      <c r="AC108" s="28">
        <f t="shared" si="112"/>
        <v>0</v>
      </c>
      <c r="AD108" s="28">
        <f t="shared" si="113"/>
        <v>0</v>
      </c>
      <c r="AE108" s="28">
        <f t="shared" si="114"/>
        <v>0</v>
      </c>
      <c r="AF108" s="28">
        <f t="shared" si="115"/>
        <v>0</v>
      </c>
      <c r="AG108" s="28">
        <f t="shared" si="116"/>
        <v>0</v>
      </c>
      <c r="AH108" s="28">
        <f t="shared" si="117"/>
        <v>8774707.2886827</v>
      </c>
      <c r="AI108" s="28">
        <f t="shared" si="118"/>
        <v>394861.82799072145</v>
      </c>
      <c r="AJ108" s="28">
        <f t="shared" si="119"/>
        <v>518763.92192986695</v>
      </c>
      <c r="AK108" s="28">
        <f t="shared" si="120"/>
        <v>19000000</v>
      </c>
      <c r="AL108" s="28">
        <f t="shared" si="121"/>
        <v>950000</v>
      </c>
      <c r="AM108" s="28">
        <f t="shared" si="122"/>
        <v>1028286.9875192359</v>
      </c>
      <c r="AN108" s="28">
        <f t="shared" si="123"/>
        <v>0</v>
      </c>
      <c r="AO108" s="28">
        <f t="shared" si="124"/>
        <v>0</v>
      </c>
      <c r="AP108" s="28">
        <f t="shared" si="125"/>
        <v>0</v>
      </c>
      <c r="AQ108" s="4">
        <f t="shared" si="126"/>
        <v>27774707.2886827</v>
      </c>
      <c r="AR108" s="24">
        <f t="shared" si="127"/>
        <v>1344861.8279907214</v>
      </c>
      <c r="AS108" s="24">
        <f t="shared" si="128"/>
        <v>1547050.9094491028</v>
      </c>
    </row>
    <row r="109" spans="2:45" ht="12.75">
      <c r="B109" s="56">
        <f t="shared" si="89"/>
        <v>580</v>
      </c>
      <c r="C109" s="23">
        <f t="shared" si="129"/>
        <v>580000000</v>
      </c>
      <c r="D109" s="24">
        <f t="shared" si="130"/>
        <v>-1028092.5946198641</v>
      </c>
      <c r="E109" s="24">
        <f t="shared" si="131"/>
        <v>3925000</v>
      </c>
      <c r="F109" s="25">
        <f t="shared" si="90"/>
        <v>552177322.5778308</v>
      </c>
      <c r="G109" s="83">
        <f t="shared" si="132"/>
        <v>0</v>
      </c>
      <c r="H109" s="6">
        <f t="shared" si="91"/>
        <v>0.05</v>
      </c>
      <c r="I109" s="26">
        <f t="shared" si="92"/>
        <v>-0.14437095526227425</v>
      </c>
      <c r="J109" s="30">
        <f t="shared" si="93"/>
        <v>0.296330048929624</v>
      </c>
      <c r="K109" s="27">
        <f t="shared" si="94"/>
        <v>490000000</v>
      </c>
      <c r="L109" s="28">
        <f t="shared" si="95"/>
        <v>0</v>
      </c>
      <c r="M109" s="28">
        <f t="shared" si="96"/>
        <v>15000000</v>
      </c>
      <c r="N109" s="28">
        <f t="shared" si="97"/>
        <v>525000</v>
      </c>
      <c r="O109" s="28">
        <f t="shared" si="98"/>
        <v>15000000</v>
      </c>
      <c r="P109" s="28">
        <f t="shared" si="99"/>
        <v>600000</v>
      </c>
      <c r="Q109" s="28">
        <f t="shared" si="100"/>
        <v>32177322.57783079</v>
      </c>
      <c r="R109" s="28">
        <f t="shared" si="101"/>
        <v>1447979.5160023856</v>
      </c>
      <c r="S109" s="28">
        <f t="shared" si="102"/>
        <v>0</v>
      </c>
      <c r="T109" s="28">
        <f t="shared" si="103"/>
        <v>0</v>
      </c>
      <c r="U109" s="28">
        <f t="shared" si="104"/>
        <v>0</v>
      </c>
      <c r="V109" s="28">
        <f t="shared" si="105"/>
        <v>0</v>
      </c>
      <c r="W109" s="4">
        <f t="shared" si="106"/>
        <v>552177322.5778308</v>
      </c>
      <c r="X109" s="24">
        <f t="shared" si="107"/>
        <v>2572979.516002386</v>
      </c>
      <c r="Y109" s="27">
        <f t="shared" si="108"/>
        <v>0</v>
      </c>
      <c r="Z109" s="28">
        <f t="shared" si="109"/>
        <v>0</v>
      </c>
      <c r="AA109" s="28">
        <f t="shared" si="110"/>
        <v>0</v>
      </c>
      <c r="AB109" s="28">
        <f t="shared" si="111"/>
        <v>0</v>
      </c>
      <c r="AC109" s="28">
        <f t="shared" si="112"/>
        <v>0</v>
      </c>
      <c r="AD109" s="28">
        <f t="shared" si="113"/>
        <v>0</v>
      </c>
      <c r="AE109" s="28">
        <f t="shared" si="114"/>
        <v>0</v>
      </c>
      <c r="AF109" s="28">
        <f t="shared" si="115"/>
        <v>0</v>
      </c>
      <c r="AG109" s="28">
        <f t="shared" si="116"/>
        <v>0</v>
      </c>
      <c r="AH109" s="28">
        <f t="shared" si="117"/>
        <v>7822677.4221692085</v>
      </c>
      <c r="AI109" s="28">
        <f t="shared" si="118"/>
        <v>352020.48399761436</v>
      </c>
      <c r="AJ109" s="28">
        <f t="shared" si="119"/>
        <v>462479.5660991154</v>
      </c>
      <c r="AK109" s="28">
        <f t="shared" si="120"/>
        <v>20000000</v>
      </c>
      <c r="AL109" s="28">
        <f t="shared" si="121"/>
        <v>1000000</v>
      </c>
      <c r="AM109" s="28">
        <f t="shared" si="122"/>
        <v>1082407.3552834063</v>
      </c>
      <c r="AN109" s="28">
        <f t="shared" si="123"/>
        <v>0</v>
      </c>
      <c r="AO109" s="28">
        <f t="shared" si="124"/>
        <v>0</v>
      </c>
      <c r="AP109" s="28">
        <f t="shared" si="125"/>
        <v>0</v>
      </c>
      <c r="AQ109" s="4">
        <f t="shared" si="126"/>
        <v>27822677.42216921</v>
      </c>
      <c r="AR109" s="24">
        <f t="shared" si="127"/>
        <v>1352020.4839976144</v>
      </c>
      <c r="AS109" s="24">
        <f t="shared" si="128"/>
        <v>1544886.9213825217</v>
      </c>
    </row>
    <row r="110" spans="2:45" ht="12.75">
      <c r="B110" s="56">
        <f t="shared" si="89"/>
        <v>581</v>
      </c>
      <c r="C110" s="23">
        <f t="shared" si="129"/>
        <v>581000000</v>
      </c>
      <c r="D110" s="24">
        <f t="shared" si="130"/>
        <v>-1073097.9266795523</v>
      </c>
      <c r="E110" s="24">
        <f t="shared" si="131"/>
        <v>3975000</v>
      </c>
      <c r="F110" s="25">
        <f t="shared" si="90"/>
        <v>553129352.4443443</v>
      </c>
      <c r="G110" s="83">
        <f t="shared" si="132"/>
        <v>0</v>
      </c>
      <c r="H110" s="6">
        <f t="shared" si="91"/>
        <v>0.05</v>
      </c>
      <c r="I110" s="26">
        <f t="shared" si="92"/>
        <v>-0.14437095526227425</v>
      </c>
      <c r="J110" s="30">
        <f t="shared" si="93"/>
        <v>0.296330048929624</v>
      </c>
      <c r="K110" s="27">
        <f t="shared" si="94"/>
        <v>490000000</v>
      </c>
      <c r="L110" s="28">
        <f t="shared" si="95"/>
        <v>0</v>
      </c>
      <c r="M110" s="28">
        <f t="shared" si="96"/>
        <v>15000000</v>
      </c>
      <c r="N110" s="28">
        <f t="shared" si="97"/>
        <v>525000</v>
      </c>
      <c r="O110" s="28">
        <f t="shared" si="98"/>
        <v>15000000</v>
      </c>
      <c r="P110" s="28">
        <f t="shared" si="99"/>
        <v>600000</v>
      </c>
      <c r="Q110" s="28">
        <f t="shared" si="100"/>
        <v>33129352.444344282</v>
      </c>
      <c r="R110" s="28">
        <f t="shared" si="101"/>
        <v>1490820.8599954927</v>
      </c>
      <c r="S110" s="28">
        <f t="shared" si="102"/>
        <v>0</v>
      </c>
      <c r="T110" s="28">
        <f t="shared" si="103"/>
        <v>0</v>
      </c>
      <c r="U110" s="28">
        <f t="shared" si="104"/>
        <v>0</v>
      </c>
      <c r="V110" s="28">
        <f t="shared" si="105"/>
        <v>0</v>
      </c>
      <c r="W110" s="4">
        <f t="shared" si="106"/>
        <v>553129352.4443443</v>
      </c>
      <c r="X110" s="24">
        <f t="shared" si="107"/>
        <v>2615820.8599954927</v>
      </c>
      <c r="Y110" s="27">
        <f t="shared" si="108"/>
        <v>0</v>
      </c>
      <c r="Z110" s="28">
        <f t="shared" si="109"/>
        <v>0</v>
      </c>
      <c r="AA110" s="28">
        <f t="shared" si="110"/>
        <v>0</v>
      </c>
      <c r="AB110" s="28">
        <f t="shared" si="111"/>
        <v>0</v>
      </c>
      <c r="AC110" s="28">
        <f t="shared" si="112"/>
        <v>0</v>
      </c>
      <c r="AD110" s="28">
        <f t="shared" si="113"/>
        <v>0</v>
      </c>
      <c r="AE110" s="28">
        <f t="shared" si="114"/>
        <v>0</v>
      </c>
      <c r="AF110" s="28">
        <f t="shared" si="115"/>
        <v>0</v>
      </c>
      <c r="AG110" s="28">
        <f t="shared" si="116"/>
        <v>0</v>
      </c>
      <c r="AH110" s="28">
        <f t="shared" si="117"/>
        <v>6870647.555655718</v>
      </c>
      <c r="AI110" s="28">
        <f t="shared" si="118"/>
        <v>309179.14000450727</v>
      </c>
      <c r="AJ110" s="28">
        <f t="shared" si="119"/>
        <v>406195.2102683639</v>
      </c>
      <c r="AK110" s="28">
        <f t="shared" si="120"/>
        <v>21000000</v>
      </c>
      <c r="AL110" s="28">
        <f t="shared" si="121"/>
        <v>1050000</v>
      </c>
      <c r="AM110" s="28">
        <f t="shared" si="122"/>
        <v>1136527.7230475766</v>
      </c>
      <c r="AN110" s="28">
        <f t="shared" si="123"/>
        <v>0</v>
      </c>
      <c r="AO110" s="28">
        <f t="shared" si="124"/>
        <v>0</v>
      </c>
      <c r="AP110" s="28">
        <f t="shared" si="125"/>
        <v>0</v>
      </c>
      <c r="AQ110" s="4">
        <f t="shared" si="126"/>
        <v>27870647.555655718</v>
      </c>
      <c r="AR110" s="24">
        <f t="shared" si="127"/>
        <v>1359179.1400045073</v>
      </c>
      <c r="AS110" s="24">
        <f t="shared" si="128"/>
        <v>1542722.9333159404</v>
      </c>
    </row>
    <row r="111" spans="2:45" ht="12.75">
      <c r="B111" s="56">
        <f t="shared" si="89"/>
        <v>582</v>
      </c>
      <c r="C111" s="23">
        <f t="shared" si="129"/>
        <v>582000000</v>
      </c>
      <c r="D111" s="24">
        <f t="shared" si="130"/>
        <v>-1118103.2587392405</v>
      </c>
      <c r="E111" s="24">
        <f t="shared" si="131"/>
        <v>4025000</v>
      </c>
      <c r="F111" s="25">
        <f t="shared" si="90"/>
        <v>554081382.3108578</v>
      </c>
      <c r="G111" s="83">
        <f t="shared" si="132"/>
        <v>0</v>
      </c>
      <c r="H111" s="6">
        <f t="shared" si="91"/>
        <v>0.05</v>
      </c>
      <c r="I111" s="26">
        <f t="shared" si="92"/>
        <v>-0.14437095526227425</v>
      </c>
      <c r="J111" s="30">
        <f t="shared" si="93"/>
        <v>0.296330048929624</v>
      </c>
      <c r="K111" s="27">
        <f t="shared" si="94"/>
        <v>490000000</v>
      </c>
      <c r="L111" s="28">
        <f t="shared" si="95"/>
        <v>0</v>
      </c>
      <c r="M111" s="28">
        <f t="shared" si="96"/>
        <v>15000000</v>
      </c>
      <c r="N111" s="28">
        <f t="shared" si="97"/>
        <v>525000</v>
      </c>
      <c r="O111" s="28">
        <f t="shared" si="98"/>
        <v>15000000</v>
      </c>
      <c r="P111" s="28">
        <f t="shared" si="99"/>
        <v>600000</v>
      </c>
      <c r="Q111" s="28">
        <f t="shared" si="100"/>
        <v>34081382.31085777</v>
      </c>
      <c r="R111" s="28">
        <f t="shared" si="101"/>
        <v>1533662.2039885998</v>
      </c>
      <c r="S111" s="28">
        <f t="shared" si="102"/>
        <v>0</v>
      </c>
      <c r="T111" s="28">
        <f t="shared" si="103"/>
        <v>0</v>
      </c>
      <c r="U111" s="28">
        <f t="shared" si="104"/>
        <v>0</v>
      </c>
      <c r="V111" s="28">
        <f t="shared" si="105"/>
        <v>0</v>
      </c>
      <c r="W111" s="4">
        <f t="shared" si="106"/>
        <v>554081382.3108578</v>
      </c>
      <c r="X111" s="24">
        <f t="shared" si="107"/>
        <v>2658662.2039885996</v>
      </c>
      <c r="Y111" s="27">
        <f t="shared" si="108"/>
        <v>0</v>
      </c>
      <c r="Z111" s="28">
        <f t="shared" si="109"/>
        <v>0</v>
      </c>
      <c r="AA111" s="28">
        <f t="shared" si="110"/>
        <v>0</v>
      </c>
      <c r="AB111" s="28">
        <f t="shared" si="111"/>
        <v>0</v>
      </c>
      <c r="AC111" s="28">
        <f t="shared" si="112"/>
        <v>0</v>
      </c>
      <c r="AD111" s="28">
        <f t="shared" si="113"/>
        <v>0</v>
      </c>
      <c r="AE111" s="28">
        <f t="shared" si="114"/>
        <v>0</v>
      </c>
      <c r="AF111" s="28">
        <f t="shared" si="115"/>
        <v>0</v>
      </c>
      <c r="AG111" s="28">
        <f t="shared" si="116"/>
        <v>0</v>
      </c>
      <c r="AH111" s="28">
        <f t="shared" si="117"/>
        <v>5918617.689142227</v>
      </c>
      <c r="AI111" s="28">
        <f t="shared" si="118"/>
        <v>266337.79601140023</v>
      </c>
      <c r="AJ111" s="28">
        <f t="shared" si="119"/>
        <v>349910.85443761235</v>
      </c>
      <c r="AK111" s="28">
        <f t="shared" si="120"/>
        <v>22000000</v>
      </c>
      <c r="AL111" s="28">
        <f t="shared" si="121"/>
        <v>1100000</v>
      </c>
      <c r="AM111" s="28">
        <f t="shared" si="122"/>
        <v>1190648.090811747</v>
      </c>
      <c r="AN111" s="28">
        <f t="shared" si="123"/>
        <v>0</v>
      </c>
      <c r="AO111" s="28">
        <f t="shared" si="124"/>
        <v>0</v>
      </c>
      <c r="AP111" s="28">
        <f t="shared" si="125"/>
        <v>0</v>
      </c>
      <c r="AQ111" s="4">
        <f t="shared" si="126"/>
        <v>27918617.689142227</v>
      </c>
      <c r="AR111" s="24">
        <f t="shared" si="127"/>
        <v>1366337.7960114002</v>
      </c>
      <c r="AS111" s="24">
        <f t="shared" si="128"/>
        <v>1540558.9452493591</v>
      </c>
    </row>
    <row r="112" spans="2:45" ht="12.75">
      <c r="B112" s="56">
        <f t="shared" si="89"/>
        <v>583</v>
      </c>
      <c r="C112" s="23">
        <f t="shared" si="129"/>
        <v>583000000</v>
      </c>
      <c r="D112" s="24">
        <f t="shared" si="130"/>
        <v>-1163108.5907989289</v>
      </c>
      <c r="E112" s="24">
        <f t="shared" si="131"/>
        <v>4075000</v>
      </c>
      <c r="F112" s="25">
        <f t="shared" si="90"/>
        <v>555033412.1773713</v>
      </c>
      <c r="G112" s="83">
        <f t="shared" si="132"/>
        <v>0</v>
      </c>
      <c r="H112" s="6">
        <f t="shared" si="91"/>
        <v>0.05</v>
      </c>
      <c r="I112" s="26">
        <f t="shared" si="92"/>
        <v>-0.14437095526227425</v>
      </c>
      <c r="J112" s="30">
        <f t="shared" si="93"/>
        <v>0.296330048929624</v>
      </c>
      <c r="K112" s="27">
        <f t="shared" si="94"/>
        <v>490000000</v>
      </c>
      <c r="L112" s="28">
        <f t="shared" si="95"/>
        <v>0</v>
      </c>
      <c r="M112" s="28">
        <f t="shared" si="96"/>
        <v>15000000</v>
      </c>
      <c r="N112" s="28">
        <f t="shared" si="97"/>
        <v>525000</v>
      </c>
      <c r="O112" s="28">
        <f t="shared" si="98"/>
        <v>15000000</v>
      </c>
      <c r="P112" s="28">
        <f t="shared" si="99"/>
        <v>600000</v>
      </c>
      <c r="Q112" s="28">
        <f t="shared" si="100"/>
        <v>35033412.17737126</v>
      </c>
      <c r="R112" s="28">
        <f t="shared" si="101"/>
        <v>1576503.547981707</v>
      </c>
      <c r="S112" s="28">
        <f t="shared" si="102"/>
        <v>0</v>
      </c>
      <c r="T112" s="28">
        <f t="shared" si="103"/>
        <v>0</v>
      </c>
      <c r="U112" s="28">
        <f t="shared" si="104"/>
        <v>0</v>
      </c>
      <c r="V112" s="28">
        <f t="shared" si="105"/>
        <v>0</v>
      </c>
      <c r="W112" s="4">
        <f t="shared" si="106"/>
        <v>555033412.1773713</v>
      </c>
      <c r="X112" s="24">
        <f t="shared" si="107"/>
        <v>2701503.547981707</v>
      </c>
      <c r="Y112" s="27">
        <f t="shared" si="108"/>
        <v>0</v>
      </c>
      <c r="Z112" s="28">
        <f t="shared" si="109"/>
        <v>0</v>
      </c>
      <c r="AA112" s="28">
        <f t="shared" si="110"/>
        <v>0</v>
      </c>
      <c r="AB112" s="28">
        <f t="shared" si="111"/>
        <v>0</v>
      </c>
      <c r="AC112" s="28">
        <f t="shared" si="112"/>
        <v>0</v>
      </c>
      <c r="AD112" s="28">
        <f t="shared" si="113"/>
        <v>0</v>
      </c>
      <c r="AE112" s="28">
        <f t="shared" si="114"/>
        <v>0</v>
      </c>
      <c r="AF112" s="28">
        <f t="shared" si="115"/>
        <v>0</v>
      </c>
      <c r="AG112" s="28">
        <f t="shared" si="116"/>
        <v>0</v>
      </c>
      <c r="AH112" s="28">
        <f t="shared" si="117"/>
        <v>4966587.8226287365</v>
      </c>
      <c r="AI112" s="28">
        <f t="shared" si="118"/>
        <v>223496.45201829314</v>
      </c>
      <c r="AJ112" s="28">
        <f t="shared" si="119"/>
        <v>293626.4986068608</v>
      </c>
      <c r="AK112" s="28">
        <f t="shared" si="120"/>
        <v>23000000</v>
      </c>
      <c r="AL112" s="28">
        <f t="shared" si="121"/>
        <v>1150000</v>
      </c>
      <c r="AM112" s="28">
        <f t="shared" si="122"/>
        <v>1244768.4585759172</v>
      </c>
      <c r="AN112" s="28">
        <f t="shared" si="123"/>
        <v>0</v>
      </c>
      <c r="AO112" s="28">
        <f t="shared" si="124"/>
        <v>0</v>
      </c>
      <c r="AP112" s="28">
        <f t="shared" si="125"/>
        <v>0</v>
      </c>
      <c r="AQ112" s="4">
        <f t="shared" si="126"/>
        <v>27966587.822628736</v>
      </c>
      <c r="AR112" s="24">
        <f t="shared" si="127"/>
        <v>1373496.452018293</v>
      </c>
      <c r="AS112" s="24">
        <f t="shared" si="128"/>
        <v>1538394.957182778</v>
      </c>
    </row>
    <row r="113" spans="2:45" ht="12.75">
      <c r="B113" s="56">
        <f t="shared" si="89"/>
        <v>584</v>
      </c>
      <c r="C113" s="23">
        <f t="shared" si="129"/>
        <v>584000000</v>
      </c>
      <c r="D113" s="24">
        <f t="shared" si="130"/>
        <v>-1208113.9228586296</v>
      </c>
      <c r="E113" s="24">
        <f t="shared" si="131"/>
        <v>4125000</v>
      </c>
      <c r="F113" s="25">
        <f t="shared" si="90"/>
        <v>555985442.0438849</v>
      </c>
      <c r="G113" s="83">
        <f t="shared" si="132"/>
        <v>0</v>
      </c>
      <c r="H113" s="6">
        <f t="shared" si="91"/>
        <v>0.05</v>
      </c>
      <c r="I113" s="26">
        <f t="shared" si="92"/>
        <v>-0.14437095526227425</v>
      </c>
      <c r="J113" s="30">
        <f t="shared" si="93"/>
        <v>0.296330048929624</v>
      </c>
      <c r="K113" s="27">
        <f t="shared" si="94"/>
        <v>490000000</v>
      </c>
      <c r="L113" s="28">
        <f t="shared" si="95"/>
        <v>0</v>
      </c>
      <c r="M113" s="28">
        <f t="shared" si="96"/>
        <v>15000000</v>
      </c>
      <c r="N113" s="28">
        <f t="shared" si="97"/>
        <v>525000</v>
      </c>
      <c r="O113" s="28">
        <f t="shared" si="98"/>
        <v>15000000</v>
      </c>
      <c r="P113" s="28">
        <f t="shared" si="99"/>
        <v>600000</v>
      </c>
      <c r="Q113" s="28">
        <f t="shared" si="100"/>
        <v>35985442.04388487</v>
      </c>
      <c r="R113" s="28">
        <f t="shared" si="101"/>
        <v>1619344.8919748194</v>
      </c>
      <c r="S113" s="28">
        <f t="shared" si="102"/>
        <v>0</v>
      </c>
      <c r="T113" s="28">
        <f t="shared" si="103"/>
        <v>0</v>
      </c>
      <c r="U113" s="28">
        <f t="shared" si="104"/>
        <v>0</v>
      </c>
      <c r="V113" s="28">
        <f t="shared" si="105"/>
        <v>0</v>
      </c>
      <c r="W113" s="4">
        <f t="shared" si="106"/>
        <v>555985442.0438849</v>
      </c>
      <c r="X113" s="24">
        <f t="shared" si="107"/>
        <v>2744344.8919748194</v>
      </c>
      <c r="Y113" s="27">
        <f t="shared" si="108"/>
        <v>0</v>
      </c>
      <c r="Z113" s="28">
        <f t="shared" si="109"/>
        <v>0</v>
      </c>
      <c r="AA113" s="28">
        <f t="shared" si="110"/>
        <v>0</v>
      </c>
      <c r="AB113" s="28">
        <f t="shared" si="111"/>
        <v>0</v>
      </c>
      <c r="AC113" s="28">
        <f t="shared" si="112"/>
        <v>0</v>
      </c>
      <c r="AD113" s="28">
        <f t="shared" si="113"/>
        <v>0</v>
      </c>
      <c r="AE113" s="28">
        <f t="shared" si="114"/>
        <v>0</v>
      </c>
      <c r="AF113" s="28">
        <f t="shared" si="115"/>
        <v>0</v>
      </c>
      <c r="AG113" s="28">
        <f t="shared" si="116"/>
        <v>0</v>
      </c>
      <c r="AH113" s="28">
        <f t="shared" si="117"/>
        <v>4014557.9561151266</v>
      </c>
      <c r="AI113" s="28">
        <f t="shared" si="118"/>
        <v>180655.1080251807</v>
      </c>
      <c r="AJ113" s="28">
        <f t="shared" si="119"/>
        <v>237342.1427761022</v>
      </c>
      <c r="AK113" s="28">
        <f t="shared" si="120"/>
        <v>24000000</v>
      </c>
      <c r="AL113" s="28">
        <f t="shared" si="121"/>
        <v>1200000</v>
      </c>
      <c r="AM113" s="28">
        <f t="shared" si="122"/>
        <v>1298888.8263400875</v>
      </c>
      <c r="AN113" s="28">
        <f t="shared" si="123"/>
        <v>0</v>
      </c>
      <c r="AO113" s="28">
        <f t="shared" si="124"/>
        <v>0</v>
      </c>
      <c r="AP113" s="28">
        <f t="shared" si="125"/>
        <v>0</v>
      </c>
      <c r="AQ113" s="4">
        <f t="shared" si="126"/>
        <v>28014557.956115127</v>
      </c>
      <c r="AR113" s="24">
        <f t="shared" si="127"/>
        <v>1380655.1080251806</v>
      </c>
      <c r="AS113" s="24">
        <f t="shared" si="128"/>
        <v>1536230.9691161897</v>
      </c>
    </row>
    <row r="114" spans="2:45" ht="12.75">
      <c r="B114" s="56">
        <f t="shared" si="89"/>
        <v>585</v>
      </c>
      <c r="C114" s="23">
        <f t="shared" si="129"/>
        <v>585000000</v>
      </c>
      <c r="D114" s="24">
        <f t="shared" si="130"/>
        <v>-1253119.2549183178</v>
      </c>
      <c r="E114" s="24">
        <f t="shared" si="131"/>
        <v>4175000</v>
      </c>
      <c r="F114" s="25">
        <f t="shared" si="90"/>
        <v>556937471.9103984</v>
      </c>
      <c r="G114" s="83">
        <f t="shared" si="132"/>
        <v>0</v>
      </c>
      <c r="H114" s="6">
        <f t="shared" si="91"/>
        <v>0.05</v>
      </c>
      <c r="I114" s="26">
        <f t="shared" si="92"/>
        <v>-0.14437095526227425</v>
      </c>
      <c r="J114" s="30">
        <f t="shared" si="93"/>
        <v>0.296330048929624</v>
      </c>
      <c r="K114" s="27">
        <f t="shared" si="94"/>
        <v>490000000</v>
      </c>
      <c r="L114" s="28">
        <f t="shared" si="95"/>
        <v>0</v>
      </c>
      <c r="M114" s="28">
        <f t="shared" si="96"/>
        <v>15000000</v>
      </c>
      <c r="N114" s="28">
        <f t="shared" si="97"/>
        <v>525000</v>
      </c>
      <c r="O114" s="28">
        <f t="shared" si="98"/>
        <v>15000000</v>
      </c>
      <c r="P114" s="28">
        <f t="shared" si="99"/>
        <v>600000</v>
      </c>
      <c r="Q114" s="28">
        <f t="shared" si="100"/>
        <v>36937471.910398364</v>
      </c>
      <c r="R114" s="28">
        <f t="shared" si="101"/>
        <v>1662186.2359679262</v>
      </c>
      <c r="S114" s="28">
        <f t="shared" si="102"/>
        <v>0</v>
      </c>
      <c r="T114" s="28">
        <f t="shared" si="103"/>
        <v>0</v>
      </c>
      <c r="U114" s="28">
        <f t="shared" si="104"/>
        <v>0</v>
      </c>
      <c r="V114" s="28">
        <f t="shared" si="105"/>
        <v>0</v>
      </c>
      <c r="W114" s="4">
        <f t="shared" si="106"/>
        <v>556937471.9103984</v>
      </c>
      <c r="X114" s="24">
        <f t="shared" si="107"/>
        <v>2787186.235967926</v>
      </c>
      <c r="Y114" s="27">
        <f t="shared" si="108"/>
        <v>0</v>
      </c>
      <c r="Z114" s="28">
        <f t="shared" si="109"/>
        <v>0</v>
      </c>
      <c r="AA114" s="28">
        <f t="shared" si="110"/>
        <v>0</v>
      </c>
      <c r="AB114" s="28">
        <f t="shared" si="111"/>
        <v>0</v>
      </c>
      <c r="AC114" s="28">
        <f t="shared" si="112"/>
        <v>0</v>
      </c>
      <c r="AD114" s="28">
        <f t="shared" si="113"/>
        <v>0</v>
      </c>
      <c r="AE114" s="28">
        <f t="shared" si="114"/>
        <v>0</v>
      </c>
      <c r="AF114" s="28">
        <f t="shared" si="115"/>
        <v>0</v>
      </c>
      <c r="AG114" s="28">
        <f t="shared" si="116"/>
        <v>0</v>
      </c>
      <c r="AH114" s="28">
        <f t="shared" si="117"/>
        <v>3062528.089601636</v>
      </c>
      <c r="AI114" s="28">
        <f t="shared" si="118"/>
        <v>137813.7640320736</v>
      </c>
      <c r="AJ114" s="28">
        <f t="shared" si="119"/>
        <v>181057.78694535067</v>
      </c>
      <c r="AK114" s="28">
        <f t="shared" si="120"/>
        <v>25000000</v>
      </c>
      <c r="AL114" s="28">
        <f t="shared" si="121"/>
        <v>1250000</v>
      </c>
      <c r="AM114" s="28">
        <f t="shared" si="122"/>
        <v>1353009.1941042577</v>
      </c>
      <c r="AN114" s="28">
        <f t="shared" si="123"/>
        <v>0</v>
      </c>
      <c r="AO114" s="28">
        <f t="shared" si="124"/>
        <v>0</v>
      </c>
      <c r="AP114" s="28">
        <f t="shared" si="125"/>
        <v>0</v>
      </c>
      <c r="AQ114" s="4">
        <f t="shared" si="126"/>
        <v>28062528.089601636</v>
      </c>
      <c r="AR114" s="24">
        <f t="shared" si="127"/>
        <v>1387813.7640320736</v>
      </c>
      <c r="AS114" s="24">
        <f t="shared" si="128"/>
        <v>1534066.9810496084</v>
      </c>
    </row>
    <row r="115" spans="2:45" ht="12.75">
      <c r="B115" s="56">
        <f aca="true" t="shared" si="133" ref="B115:B146">C115/1000000</f>
        <v>586</v>
      </c>
      <c r="C115" s="23">
        <f t="shared" si="129"/>
        <v>586000000</v>
      </c>
      <c r="D115" s="24">
        <f t="shared" si="130"/>
        <v>-1298124.5869780064</v>
      </c>
      <c r="E115" s="24">
        <f t="shared" si="131"/>
        <v>4225000</v>
      </c>
      <c r="F115" s="25">
        <f aca="true" t="shared" si="134" ref="F115:F146">C115*((($H$4-$K$4)/(J115-$K$4))^$D$11)</f>
        <v>557889501.7769119</v>
      </c>
      <c r="G115" s="83">
        <f t="shared" si="132"/>
        <v>0</v>
      </c>
      <c r="H115" s="6">
        <f aca="true" t="shared" si="135" ref="H115:H146">IF(C115&lt;$D$5,$F$4,IF(C115&lt;$D$6,$F$5,IF(C115&lt;$D$7,$F$6,IF(C115&lt;$D$8,$F$7,IF(C115&lt;$D$9,$F$8,$F$9)))))</f>
        <v>0.05</v>
      </c>
      <c r="I115" s="26">
        <f aca="true" t="shared" si="136" ref="I115:I146">-H115/$H$4</f>
        <v>-0.14437095526227425</v>
      </c>
      <c r="J115" s="30">
        <f aca="true" t="shared" si="137" ref="J115:J146">$H$4-H115</f>
        <v>0.296330048929624</v>
      </c>
      <c r="K115" s="27">
        <f aca="true" t="shared" si="138" ref="K115:K146">IF(F115&gt;$E$4,$E$4,F115)</f>
        <v>490000000</v>
      </c>
      <c r="L115" s="28">
        <f aca="true" t="shared" si="139" ref="L115:L146">K115*$F$4</f>
        <v>0</v>
      </c>
      <c r="M115" s="28">
        <f aca="true" t="shared" si="140" ref="M115:M146">IF(F115&lt;$D$5,0,IF(F115&gt;$E$5,($E$5-$E$4),((F115-$E$4))))</f>
        <v>15000000</v>
      </c>
      <c r="N115" s="28">
        <f aca="true" t="shared" si="141" ref="N115:N146">M115*$F$5</f>
        <v>525000</v>
      </c>
      <c r="O115" s="28">
        <f aca="true" t="shared" si="142" ref="O115:O146">IF(F115&lt;$D$6,0,IF(F115&gt;$E$6,($E$6-$E$5),((F115-$E$5))))</f>
        <v>15000000</v>
      </c>
      <c r="P115" s="28">
        <f aca="true" t="shared" si="143" ref="P115:P146">O115*$F$6</f>
        <v>600000</v>
      </c>
      <c r="Q115" s="28">
        <f aca="true" t="shared" si="144" ref="Q115:Q146">IF(F115&lt;$D$7,0,IF(F115&gt;$E$7,($E$7-$E$6),((F115-$E$6))))</f>
        <v>37889501.776911855</v>
      </c>
      <c r="R115" s="28">
        <f aca="true" t="shared" si="145" ref="R115:R146">Q115*$F$7</f>
        <v>1705027.5799610333</v>
      </c>
      <c r="S115" s="28">
        <f aca="true" t="shared" si="146" ref="S115:S146">IF(F115&lt;$D$8,0,IF(F115&gt;$E$8,($E$8-$E$7),((F115-$E$7))))</f>
        <v>0</v>
      </c>
      <c r="T115" s="28">
        <f aca="true" t="shared" si="147" ref="T115:T146">S115*$F$8</f>
        <v>0</v>
      </c>
      <c r="U115" s="28">
        <f aca="true" t="shared" si="148" ref="U115:U146">IF(F115&lt;$D$9,0,IF(F115&gt;$E$9,($E$9-$E$8),((F115-$E$8))))</f>
        <v>0</v>
      </c>
      <c r="V115" s="28">
        <f aca="true" t="shared" si="149" ref="V115:V146">U115*$F$9</f>
        <v>0</v>
      </c>
      <c r="W115" s="4">
        <f aca="true" t="shared" si="150" ref="W115:W146">K115+M115+O115+Q115+S115+U115</f>
        <v>557889501.7769119</v>
      </c>
      <c r="X115" s="24">
        <f aca="true" t="shared" si="151" ref="X115:X146">L115+N115+P115+R115+T115+V115</f>
        <v>2830027.5799610335</v>
      </c>
      <c r="Y115" s="27">
        <f aca="true" t="shared" si="152" ref="Y115:Y146">(IF(C115&gt;$E$4,$E$4,C115))-K115</f>
        <v>0</v>
      </c>
      <c r="Z115" s="28">
        <f aca="true" t="shared" si="153" ref="Z115:Z146">Y115*$F$4</f>
        <v>0</v>
      </c>
      <c r="AA115" s="28">
        <f aca="true" t="shared" si="154" ref="AA115:AA146">Y115*$N$4</f>
        <v>0</v>
      </c>
      <c r="AB115" s="28">
        <f aca="true" t="shared" si="155" ref="AB115:AB146">(IF(C115&lt;$D$5,0,IF(C115&gt;$E$5,($E$5-$E$4),((C115-$E$4)))))-M115</f>
        <v>0</v>
      </c>
      <c r="AC115" s="28">
        <f aca="true" t="shared" si="156" ref="AC115:AC146">AB115*$F$5</f>
        <v>0</v>
      </c>
      <c r="AD115" s="28">
        <f aca="true" t="shared" si="157" ref="AD115:AD146">AB115*$N$5</f>
        <v>0</v>
      </c>
      <c r="AE115" s="28">
        <f aca="true" t="shared" si="158" ref="AE115:AE146">(IF(C115&lt;$D$6,0,IF(C115&gt;$E$6,($E$6-$E$5),((C115-$E$5)))))-O115</f>
        <v>0</v>
      </c>
      <c r="AF115" s="28">
        <f aca="true" t="shared" si="159" ref="AF115:AF146">AE115*$F$6</f>
        <v>0</v>
      </c>
      <c r="AG115" s="28">
        <f aca="true" t="shared" si="160" ref="AG115:AG146">AE115*$N$6</f>
        <v>0</v>
      </c>
      <c r="AH115" s="28">
        <f aca="true" t="shared" si="161" ref="AH115:AH146">(IF(C115&lt;$D$7,0,IF(C115&gt;$E$7,($E$7-$E$6),((C115-$E$6)))))-Q115</f>
        <v>2110498.2230881453</v>
      </c>
      <c r="AI115" s="28">
        <f aca="true" t="shared" si="162" ref="AI115:AI146">AH115*$F$7</f>
        <v>94972.42003896653</v>
      </c>
      <c r="AJ115" s="28">
        <f aca="true" t="shared" si="163" ref="AJ115:AJ146">AH115*$N$7</f>
        <v>124773.43111459912</v>
      </c>
      <c r="AK115" s="28">
        <f aca="true" t="shared" si="164" ref="AK115:AK146">(IF(C115&lt;$D$8,0,IF(C115&gt;$E$8,($E$8-$E$7),((C115-$E$7)))))-S115</f>
        <v>26000000</v>
      </c>
      <c r="AL115" s="28">
        <f aca="true" t="shared" si="165" ref="AL115:AL146">AK115*$F$8</f>
        <v>1300000</v>
      </c>
      <c r="AM115" s="28">
        <f aca="true" t="shared" si="166" ref="AM115:AM146">AK115*$N$8</f>
        <v>1407129.561868428</v>
      </c>
      <c r="AN115" s="28">
        <f aca="true" t="shared" si="167" ref="AN115:AN146">(IF(C115&lt;$D$9,0,IF(C115&gt;$E$9,($E$9-$E$8),((C115-$E$8)))))-U115</f>
        <v>0</v>
      </c>
      <c r="AO115" s="28">
        <f aca="true" t="shared" si="168" ref="AO115:AO146">AN115*$F$9</f>
        <v>0</v>
      </c>
      <c r="AP115" s="28">
        <f aca="true" t="shared" si="169" ref="AP115:AP146">AN115*$N$9</f>
        <v>0</v>
      </c>
      <c r="AQ115" s="4">
        <f aca="true" t="shared" si="170" ref="AQ115:AQ146">Y115+AB115+AE115+AH115+AK115+AN115</f>
        <v>28110498.223088145</v>
      </c>
      <c r="AR115" s="24">
        <f aca="true" t="shared" si="171" ref="AR115:AR146">Z115+AC115+AF115+AI115+AL115+AO115</f>
        <v>1394972.4200389665</v>
      </c>
      <c r="AS115" s="24">
        <f aca="true" t="shared" si="172" ref="AS115:AS146">AA115+AD115+AG115+AJ115+AM115+AP115</f>
        <v>1531902.9929830271</v>
      </c>
    </row>
    <row r="116" spans="2:45" ht="12.75">
      <c r="B116" s="56">
        <f t="shared" si="133"/>
        <v>587</v>
      </c>
      <c r="C116" s="23">
        <f aca="true" t="shared" si="173" ref="C116:C147">C115+1000000</f>
        <v>587000000</v>
      </c>
      <c r="D116" s="24">
        <f t="shared" si="130"/>
        <v>-1343129.9190376943</v>
      </c>
      <c r="E116" s="24">
        <f t="shared" si="131"/>
        <v>4275000</v>
      </c>
      <c r="F116" s="25">
        <f t="shared" si="134"/>
        <v>558841531.6434253</v>
      </c>
      <c r="G116" s="83">
        <f t="shared" si="132"/>
        <v>0</v>
      </c>
      <c r="H116" s="6">
        <f t="shared" si="135"/>
        <v>0.05</v>
      </c>
      <c r="I116" s="26">
        <f t="shared" si="136"/>
        <v>-0.14437095526227425</v>
      </c>
      <c r="J116" s="30">
        <f t="shared" si="137"/>
        <v>0.296330048929624</v>
      </c>
      <c r="K116" s="27">
        <f t="shared" si="138"/>
        <v>490000000</v>
      </c>
      <c r="L116" s="28">
        <f t="shared" si="139"/>
        <v>0</v>
      </c>
      <c r="M116" s="28">
        <f t="shared" si="140"/>
        <v>15000000</v>
      </c>
      <c r="N116" s="28">
        <f t="shared" si="141"/>
        <v>525000</v>
      </c>
      <c r="O116" s="28">
        <f t="shared" si="142"/>
        <v>15000000</v>
      </c>
      <c r="P116" s="28">
        <f t="shared" si="143"/>
        <v>600000</v>
      </c>
      <c r="Q116" s="28">
        <f t="shared" si="144"/>
        <v>38841531.643425345</v>
      </c>
      <c r="R116" s="28">
        <f t="shared" si="145"/>
        <v>1747868.9239541404</v>
      </c>
      <c r="S116" s="28">
        <f t="shared" si="146"/>
        <v>0</v>
      </c>
      <c r="T116" s="28">
        <f t="shared" si="147"/>
        <v>0</v>
      </c>
      <c r="U116" s="28">
        <f t="shared" si="148"/>
        <v>0</v>
      </c>
      <c r="V116" s="28">
        <f t="shared" si="149"/>
        <v>0</v>
      </c>
      <c r="W116" s="4">
        <f t="shared" si="150"/>
        <v>558841531.6434253</v>
      </c>
      <c r="X116" s="24">
        <f t="shared" si="151"/>
        <v>2872868.9239541404</v>
      </c>
      <c r="Y116" s="27">
        <f t="shared" si="152"/>
        <v>0</v>
      </c>
      <c r="Z116" s="28">
        <f t="shared" si="153"/>
        <v>0</v>
      </c>
      <c r="AA116" s="28">
        <f t="shared" si="154"/>
        <v>0</v>
      </c>
      <c r="AB116" s="28">
        <f t="shared" si="155"/>
        <v>0</v>
      </c>
      <c r="AC116" s="28">
        <f t="shared" si="156"/>
        <v>0</v>
      </c>
      <c r="AD116" s="28">
        <f t="shared" si="157"/>
        <v>0</v>
      </c>
      <c r="AE116" s="28">
        <f t="shared" si="158"/>
        <v>0</v>
      </c>
      <c r="AF116" s="28">
        <f t="shared" si="159"/>
        <v>0</v>
      </c>
      <c r="AG116" s="28">
        <f t="shared" si="160"/>
        <v>0</v>
      </c>
      <c r="AH116" s="28">
        <f t="shared" si="161"/>
        <v>1158468.3565746546</v>
      </c>
      <c r="AI116" s="28">
        <f t="shared" si="162"/>
        <v>52131.07604585945</v>
      </c>
      <c r="AJ116" s="28">
        <f t="shared" si="163"/>
        <v>68489.07528384757</v>
      </c>
      <c r="AK116" s="28">
        <f t="shared" si="164"/>
        <v>27000000</v>
      </c>
      <c r="AL116" s="28">
        <f t="shared" si="165"/>
        <v>1350000</v>
      </c>
      <c r="AM116" s="28">
        <f t="shared" si="166"/>
        <v>1461249.9296325985</v>
      </c>
      <c r="AN116" s="28">
        <f t="shared" si="167"/>
        <v>0</v>
      </c>
      <c r="AO116" s="28">
        <f t="shared" si="168"/>
        <v>0</v>
      </c>
      <c r="AP116" s="28">
        <f t="shared" si="169"/>
        <v>0</v>
      </c>
      <c r="AQ116" s="4">
        <f t="shared" si="170"/>
        <v>28158468.356574655</v>
      </c>
      <c r="AR116" s="24">
        <f t="shared" si="171"/>
        <v>1402131.0760458594</v>
      </c>
      <c r="AS116" s="24">
        <f t="shared" si="172"/>
        <v>1529739.004916446</v>
      </c>
    </row>
    <row r="117" spans="2:45" ht="12.75">
      <c r="B117" s="56">
        <f t="shared" si="133"/>
        <v>588</v>
      </c>
      <c r="C117" s="23">
        <f t="shared" si="173"/>
        <v>588000000</v>
      </c>
      <c r="D117" s="24">
        <f t="shared" si="130"/>
        <v>-1388135.2510973825</v>
      </c>
      <c r="E117" s="24">
        <f t="shared" si="131"/>
        <v>4325000</v>
      </c>
      <c r="F117" s="25">
        <f t="shared" si="134"/>
        <v>559793561.5099388</v>
      </c>
      <c r="G117" s="83">
        <f t="shared" si="132"/>
        <v>0</v>
      </c>
      <c r="H117" s="6">
        <f t="shared" si="135"/>
        <v>0.05</v>
      </c>
      <c r="I117" s="26">
        <f t="shared" si="136"/>
        <v>-0.14437095526227425</v>
      </c>
      <c r="J117" s="30">
        <f t="shared" si="137"/>
        <v>0.296330048929624</v>
      </c>
      <c r="K117" s="27">
        <f t="shared" si="138"/>
        <v>490000000</v>
      </c>
      <c r="L117" s="28">
        <f t="shared" si="139"/>
        <v>0</v>
      </c>
      <c r="M117" s="28">
        <f t="shared" si="140"/>
        <v>15000000</v>
      </c>
      <c r="N117" s="28">
        <f t="shared" si="141"/>
        <v>525000</v>
      </c>
      <c r="O117" s="28">
        <f t="shared" si="142"/>
        <v>15000000</v>
      </c>
      <c r="P117" s="28">
        <f t="shared" si="143"/>
        <v>600000</v>
      </c>
      <c r="Q117" s="28">
        <f t="shared" si="144"/>
        <v>39793561.509938836</v>
      </c>
      <c r="R117" s="28">
        <f t="shared" si="145"/>
        <v>1790710.2679472475</v>
      </c>
      <c r="S117" s="28">
        <f t="shared" si="146"/>
        <v>0</v>
      </c>
      <c r="T117" s="28">
        <f t="shared" si="147"/>
        <v>0</v>
      </c>
      <c r="U117" s="28">
        <f t="shared" si="148"/>
        <v>0</v>
      </c>
      <c r="V117" s="28">
        <f t="shared" si="149"/>
        <v>0</v>
      </c>
      <c r="W117" s="4">
        <f t="shared" si="150"/>
        <v>559793561.5099388</v>
      </c>
      <c r="X117" s="24">
        <f t="shared" si="151"/>
        <v>2915710.2679472473</v>
      </c>
      <c r="Y117" s="27">
        <f t="shared" si="152"/>
        <v>0</v>
      </c>
      <c r="Z117" s="28">
        <f t="shared" si="153"/>
        <v>0</v>
      </c>
      <c r="AA117" s="28">
        <f t="shared" si="154"/>
        <v>0</v>
      </c>
      <c r="AB117" s="28">
        <f t="shared" si="155"/>
        <v>0</v>
      </c>
      <c r="AC117" s="28">
        <f t="shared" si="156"/>
        <v>0</v>
      </c>
      <c r="AD117" s="28">
        <f t="shared" si="157"/>
        <v>0</v>
      </c>
      <c r="AE117" s="28">
        <f t="shared" si="158"/>
        <v>0</v>
      </c>
      <c r="AF117" s="28">
        <f t="shared" si="159"/>
        <v>0</v>
      </c>
      <c r="AG117" s="28">
        <f t="shared" si="160"/>
        <v>0</v>
      </c>
      <c r="AH117" s="28">
        <f t="shared" si="161"/>
        <v>206438.4900611639</v>
      </c>
      <c r="AI117" s="28">
        <f t="shared" si="162"/>
        <v>9289.732052752375</v>
      </c>
      <c r="AJ117" s="28">
        <f t="shared" si="163"/>
        <v>12204.71945309603</v>
      </c>
      <c r="AK117" s="28">
        <f t="shared" si="164"/>
        <v>28000000</v>
      </c>
      <c r="AL117" s="28">
        <f t="shared" si="165"/>
        <v>1400000</v>
      </c>
      <c r="AM117" s="28">
        <f t="shared" si="166"/>
        <v>1515370.2973967688</v>
      </c>
      <c r="AN117" s="28">
        <f t="shared" si="167"/>
        <v>0</v>
      </c>
      <c r="AO117" s="28">
        <f t="shared" si="168"/>
        <v>0</v>
      </c>
      <c r="AP117" s="28">
        <f t="shared" si="169"/>
        <v>0</v>
      </c>
      <c r="AQ117" s="4">
        <f t="shared" si="170"/>
        <v>28206438.490061164</v>
      </c>
      <c r="AR117" s="24">
        <f t="shared" si="171"/>
        <v>1409289.7320527523</v>
      </c>
      <c r="AS117" s="24">
        <f t="shared" si="172"/>
        <v>1527575.0168498647</v>
      </c>
    </row>
    <row r="118" spans="2:45" ht="12.75">
      <c r="B118" s="56">
        <f t="shared" si="133"/>
        <v>589</v>
      </c>
      <c r="C118" s="23">
        <f t="shared" si="173"/>
        <v>589000000</v>
      </c>
      <c r="D118" s="24">
        <f t="shared" si="130"/>
        <v>-1433140.5831570711</v>
      </c>
      <c r="E118" s="24">
        <f t="shared" si="131"/>
        <v>4375000</v>
      </c>
      <c r="F118" s="25">
        <f t="shared" si="134"/>
        <v>560745591.3764523</v>
      </c>
      <c r="G118" s="83">
        <f t="shared" si="132"/>
        <v>0</v>
      </c>
      <c r="H118" s="6">
        <f t="shared" si="135"/>
        <v>0.05</v>
      </c>
      <c r="I118" s="26">
        <f t="shared" si="136"/>
        <v>-0.14437095526227425</v>
      </c>
      <c r="J118" s="30">
        <f t="shared" si="137"/>
        <v>0.296330048929624</v>
      </c>
      <c r="K118" s="27">
        <f t="shared" si="138"/>
        <v>490000000</v>
      </c>
      <c r="L118" s="28">
        <f t="shared" si="139"/>
        <v>0</v>
      </c>
      <c r="M118" s="28">
        <f t="shared" si="140"/>
        <v>15000000</v>
      </c>
      <c r="N118" s="28">
        <f t="shared" si="141"/>
        <v>525000</v>
      </c>
      <c r="O118" s="28">
        <f t="shared" si="142"/>
        <v>15000000</v>
      </c>
      <c r="P118" s="28">
        <f t="shared" si="143"/>
        <v>600000</v>
      </c>
      <c r="Q118" s="28">
        <f t="shared" si="144"/>
        <v>40000000</v>
      </c>
      <c r="R118" s="28">
        <f t="shared" si="145"/>
        <v>1800000</v>
      </c>
      <c r="S118" s="28">
        <f t="shared" si="146"/>
        <v>745591.3764523268</v>
      </c>
      <c r="T118" s="28">
        <f t="shared" si="147"/>
        <v>37279.56882261634</v>
      </c>
      <c r="U118" s="28">
        <f t="shared" si="148"/>
        <v>0</v>
      </c>
      <c r="V118" s="28">
        <f t="shared" si="149"/>
        <v>0</v>
      </c>
      <c r="W118" s="4">
        <f t="shared" si="150"/>
        <v>560745591.3764523</v>
      </c>
      <c r="X118" s="24">
        <f t="shared" si="151"/>
        <v>2962279.5688226162</v>
      </c>
      <c r="Y118" s="27">
        <f t="shared" si="152"/>
        <v>0</v>
      </c>
      <c r="Z118" s="28">
        <f t="shared" si="153"/>
        <v>0</v>
      </c>
      <c r="AA118" s="28">
        <f t="shared" si="154"/>
        <v>0</v>
      </c>
      <c r="AB118" s="28">
        <f t="shared" si="155"/>
        <v>0</v>
      </c>
      <c r="AC118" s="28">
        <f t="shared" si="156"/>
        <v>0</v>
      </c>
      <c r="AD118" s="28">
        <f t="shared" si="157"/>
        <v>0</v>
      </c>
      <c r="AE118" s="28">
        <f t="shared" si="158"/>
        <v>0</v>
      </c>
      <c r="AF118" s="28">
        <f t="shared" si="159"/>
        <v>0</v>
      </c>
      <c r="AG118" s="28">
        <f t="shared" si="160"/>
        <v>0</v>
      </c>
      <c r="AH118" s="28">
        <f t="shared" si="161"/>
        <v>0</v>
      </c>
      <c r="AI118" s="28">
        <f t="shared" si="162"/>
        <v>0</v>
      </c>
      <c r="AJ118" s="28">
        <f t="shared" si="163"/>
        <v>0</v>
      </c>
      <c r="AK118" s="28">
        <f t="shared" si="164"/>
        <v>28254408.623547673</v>
      </c>
      <c r="AL118" s="28">
        <f t="shared" si="165"/>
        <v>1412720.4311773838</v>
      </c>
      <c r="AM118" s="28">
        <f t="shared" si="166"/>
        <v>1529138.985665545</v>
      </c>
      <c r="AN118" s="28">
        <f t="shared" si="167"/>
        <v>0</v>
      </c>
      <c r="AO118" s="28">
        <f t="shared" si="168"/>
        <v>0</v>
      </c>
      <c r="AP118" s="28">
        <f t="shared" si="169"/>
        <v>0</v>
      </c>
      <c r="AQ118" s="4">
        <f t="shared" si="170"/>
        <v>28254408.623547673</v>
      </c>
      <c r="AR118" s="24">
        <f t="shared" si="171"/>
        <v>1412720.4311773838</v>
      </c>
      <c r="AS118" s="24">
        <f t="shared" si="172"/>
        <v>1529138.985665545</v>
      </c>
    </row>
    <row r="119" spans="2:45" ht="12.75">
      <c r="B119" s="56">
        <f t="shared" si="133"/>
        <v>590</v>
      </c>
      <c r="C119" s="23">
        <f t="shared" si="173"/>
        <v>590000000</v>
      </c>
      <c r="D119" s="24">
        <f t="shared" si="130"/>
        <v>-1478145.9152167593</v>
      </c>
      <c r="E119" s="24">
        <f t="shared" si="131"/>
        <v>4425000</v>
      </c>
      <c r="F119" s="25">
        <f t="shared" si="134"/>
        <v>561697621.2429658</v>
      </c>
      <c r="G119" s="83">
        <f t="shared" si="132"/>
        <v>0</v>
      </c>
      <c r="H119" s="6">
        <f t="shared" si="135"/>
        <v>0.05</v>
      </c>
      <c r="I119" s="26">
        <f t="shared" si="136"/>
        <v>-0.14437095526227425</v>
      </c>
      <c r="J119" s="30">
        <f t="shared" si="137"/>
        <v>0.296330048929624</v>
      </c>
      <c r="K119" s="27">
        <f t="shared" si="138"/>
        <v>490000000</v>
      </c>
      <c r="L119" s="28">
        <f t="shared" si="139"/>
        <v>0</v>
      </c>
      <c r="M119" s="28">
        <f t="shared" si="140"/>
        <v>15000000</v>
      </c>
      <c r="N119" s="28">
        <f t="shared" si="141"/>
        <v>525000</v>
      </c>
      <c r="O119" s="28">
        <f t="shared" si="142"/>
        <v>15000000</v>
      </c>
      <c r="P119" s="28">
        <f t="shared" si="143"/>
        <v>600000</v>
      </c>
      <c r="Q119" s="28">
        <f t="shared" si="144"/>
        <v>40000000</v>
      </c>
      <c r="R119" s="28">
        <f t="shared" si="145"/>
        <v>1800000</v>
      </c>
      <c r="S119" s="28">
        <f t="shared" si="146"/>
        <v>1697621.2429658175</v>
      </c>
      <c r="T119" s="28">
        <f t="shared" si="147"/>
        <v>84881.06214829088</v>
      </c>
      <c r="U119" s="28">
        <f t="shared" si="148"/>
        <v>0</v>
      </c>
      <c r="V119" s="28">
        <f t="shared" si="149"/>
        <v>0</v>
      </c>
      <c r="W119" s="4">
        <f t="shared" si="150"/>
        <v>561697621.2429658</v>
      </c>
      <c r="X119" s="24">
        <f t="shared" si="151"/>
        <v>3009881.0621482907</v>
      </c>
      <c r="Y119" s="27">
        <f t="shared" si="152"/>
        <v>0</v>
      </c>
      <c r="Z119" s="28">
        <f t="shared" si="153"/>
        <v>0</v>
      </c>
      <c r="AA119" s="28">
        <f t="shared" si="154"/>
        <v>0</v>
      </c>
      <c r="AB119" s="28">
        <f t="shared" si="155"/>
        <v>0</v>
      </c>
      <c r="AC119" s="28">
        <f t="shared" si="156"/>
        <v>0</v>
      </c>
      <c r="AD119" s="28">
        <f t="shared" si="157"/>
        <v>0</v>
      </c>
      <c r="AE119" s="28">
        <f t="shared" si="158"/>
        <v>0</v>
      </c>
      <c r="AF119" s="28">
        <f t="shared" si="159"/>
        <v>0</v>
      </c>
      <c r="AG119" s="28">
        <f t="shared" si="160"/>
        <v>0</v>
      </c>
      <c r="AH119" s="28">
        <f t="shared" si="161"/>
        <v>0</v>
      </c>
      <c r="AI119" s="28">
        <f t="shared" si="162"/>
        <v>0</v>
      </c>
      <c r="AJ119" s="28">
        <f t="shared" si="163"/>
        <v>0</v>
      </c>
      <c r="AK119" s="28">
        <f t="shared" si="164"/>
        <v>28302378.757034183</v>
      </c>
      <c r="AL119" s="28">
        <f t="shared" si="165"/>
        <v>1415118.9378517093</v>
      </c>
      <c r="AM119" s="28">
        <f t="shared" si="166"/>
        <v>1531735.1469315314</v>
      </c>
      <c r="AN119" s="28">
        <f t="shared" si="167"/>
        <v>0</v>
      </c>
      <c r="AO119" s="28">
        <f t="shared" si="168"/>
        <v>0</v>
      </c>
      <c r="AP119" s="28">
        <f t="shared" si="169"/>
        <v>0</v>
      </c>
      <c r="AQ119" s="4">
        <f t="shared" si="170"/>
        <v>28302378.757034183</v>
      </c>
      <c r="AR119" s="24">
        <f t="shared" si="171"/>
        <v>1415118.9378517093</v>
      </c>
      <c r="AS119" s="24">
        <f t="shared" si="172"/>
        <v>1531735.1469315314</v>
      </c>
    </row>
    <row r="120" spans="2:45" ht="12.75">
      <c r="B120" s="56">
        <f t="shared" si="133"/>
        <v>591</v>
      </c>
      <c r="C120" s="23">
        <f t="shared" si="173"/>
        <v>591000000</v>
      </c>
      <c r="D120" s="24">
        <f t="shared" si="130"/>
        <v>-1523151.247276448</v>
      </c>
      <c r="E120" s="24">
        <f t="shared" si="131"/>
        <v>4475000</v>
      </c>
      <c r="F120" s="25">
        <f t="shared" si="134"/>
        <v>562649651.1094793</v>
      </c>
      <c r="G120" s="83">
        <f t="shared" si="132"/>
        <v>0</v>
      </c>
      <c r="H120" s="6">
        <f t="shared" si="135"/>
        <v>0.05</v>
      </c>
      <c r="I120" s="26">
        <f t="shared" si="136"/>
        <v>-0.14437095526227425</v>
      </c>
      <c r="J120" s="30">
        <f t="shared" si="137"/>
        <v>0.296330048929624</v>
      </c>
      <c r="K120" s="27">
        <f t="shared" si="138"/>
        <v>490000000</v>
      </c>
      <c r="L120" s="28">
        <f t="shared" si="139"/>
        <v>0</v>
      </c>
      <c r="M120" s="28">
        <f t="shared" si="140"/>
        <v>15000000</v>
      </c>
      <c r="N120" s="28">
        <f t="shared" si="141"/>
        <v>525000</v>
      </c>
      <c r="O120" s="28">
        <f t="shared" si="142"/>
        <v>15000000</v>
      </c>
      <c r="P120" s="28">
        <f t="shared" si="143"/>
        <v>600000</v>
      </c>
      <c r="Q120" s="28">
        <f t="shared" si="144"/>
        <v>40000000</v>
      </c>
      <c r="R120" s="28">
        <f t="shared" si="145"/>
        <v>1800000</v>
      </c>
      <c r="S120" s="28">
        <f t="shared" si="146"/>
        <v>2649651.109479308</v>
      </c>
      <c r="T120" s="28">
        <f t="shared" si="147"/>
        <v>132482.55547396542</v>
      </c>
      <c r="U120" s="28">
        <f t="shared" si="148"/>
        <v>0</v>
      </c>
      <c r="V120" s="28">
        <f t="shared" si="149"/>
        <v>0</v>
      </c>
      <c r="W120" s="4">
        <f t="shared" si="150"/>
        <v>562649651.1094793</v>
      </c>
      <c r="X120" s="24">
        <f t="shared" si="151"/>
        <v>3057482.5554739656</v>
      </c>
      <c r="Y120" s="27">
        <f t="shared" si="152"/>
        <v>0</v>
      </c>
      <c r="Z120" s="28">
        <f t="shared" si="153"/>
        <v>0</v>
      </c>
      <c r="AA120" s="28">
        <f t="shared" si="154"/>
        <v>0</v>
      </c>
      <c r="AB120" s="28">
        <f t="shared" si="155"/>
        <v>0</v>
      </c>
      <c r="AC120" s="28">
        <f t="shared" si="156"/>
        <v>0</v>
      </c>
      <c r="AD120" s="28">
        <f t="shared" si="157"/>
        <v>0</v>
      </c>
      <c r="AE120" s="28">
        <f t="shared" si="158"/>
        <v>0</v>
      </c>
      <c r="AF120" s="28">
        <f t="shared" si="159"/>
        <v>0</v>
      </c>
      <c r="AG120" s="28">
        <f t="shared" si="160"/>
        <v>0</v>
      </c>
      <c r="AH120" s="28">
        <f t="shared" si="161"/>
        <v>0</v>
      </c>
      <c r="AI120" s="28">
        <f t="shared" si="162"/>
        <v>0</v>
      </c>
      <c r="AJ120" s="28">
        <f t="shared" si="163"/>
        <v>0</v>
      </c>
      <c r="AK120" s="28">
        <f t="shared" si="164"/>
        <v>28350348.890520692</v>
      </c>
      <c r="AL120" s="28">
        <f t="shared" si="165"/>
        <v>1417517.4445260346</v>
      </c>
      <c r="AM120" s="28">
        <f t="shared" si="166"/>
        <v>1534331.3081975176</v>
      </c>
      <c r="AN120" s="28">
        <f t="shared" si="167"/>
        <v>0</v>
      </c>
      <c r="AO120" s="28">
        <f t="shared" si="168"/>
        <v>0</v>
      </c>
      <c r="AP120" s="28">
        <f t="shared" si="169"/>
        <v>0</v>
      </c>
      <c r="AQ120" s="4">
        <f t="shared" si="170"/>
        <v>28350348.890520692</v>
      </c>
      <c r="AR120" s="24">
        <f t="shared" si="171"/>
        <v>1417517.4445260346</v>
      </c>
      <c r="AS120" s="24">
        <f t="shared" si="172"/>
        <v>1534331.3081975176</v>
      </c>
    </row>
    <row r="121" spans="2:45" ht="12.75">
      <c r="B121" s="56">
        <f t="shared" si="133"/>
        <v>592</v>
      </c>
      <c r="C121" s="23">
        <f t="shared" si="173"/>
        <v>592000000</v>
      </c>
      <c r="D121" s="24">
        <f t="shared" si="130"/>
        <v>-1568156.579336136</v>
      </c>
      <c r="E121" s="24">
        <f t="shared" si="131"/>
        <v>4525000</v>
      </c>
      <c r="F121" s="25">
        <f t="shared" si="134"/>
        <v>563601680.9759928</v>
      </c>
      <c r="G121" s="83">
        <f t="shared" si="132"/>
        <v>0</v>
      </c>
      <c r="H121" s="6">
        <f t="shared" si="135"/>
        <v>0.05</v>
      </c>
      <c r="I121" s="26">
        <f t="shared" si="136"/>
        <v>-0.14437095526227425</v>
      </c>
      <c r="J121" s="30">
        <f t="shared" si="137"/>
        <v>0.296330048929624</v>
      </c>
      <c r="K121" s="27">
        <f t="shared" si="138"/>
        <v>490000000</v>
      </c>
      <c r="L121" s="28">
        <f t="shared" si="139"/>
        <v>0</v>
      </c>
      <c r="M121" s="28">
        <f t="shared" si="140"/>
        <v>15000000</v>
      </c>
      <c r="N121" s="28">
        <f t="shared" si="141"/>
        <v>525000</v>
      </c>
      <c r="O121" s="28">
        <f t="shared" si="142"/>
        <v>15000000</v>
      </c>
      <c r="P121" s="28">
        <f t="shared" si="143"/>
        <v>600000</v>
      </c>
      <c r="Q121" s="28">
        <f t="shared" si="144"/>
        <v>40000000</v>
      </c>
      <c r="R121" s="28">
        <f t="shared" si="145"/>
        <v>1800000</v>
      </c>
      <c r="S121" s="28">
        <f t="shared" si="146"/>
        <v>3601680.975992799</v>
      </c>
      <c r="T121" s="28">
        <f t="shared" si="147"/>
        <v>180084.04879963995</v>
      </c>
      <c r="U121" s="28">
        <f t="shared" si="148"/>
        <v>0</v>
      </c>
      <c r="V121" s="28">
        <f t="shared" si="149"/>
        <v>0</v>
      </c>
      <c r="W121" s="4">
        <f t="shared" si="150"/>
        <v>563601680.9759928</v>
      </c>
      <c r="X121" s="24">
        <f t="shared" si="151"/>
        <v>3105084.04879964</v>
      </c>
      <c r="Y121" s="27">
        <f t="shared" si="152"/>
        <v>0</v>
      </c>
      <c r="Z121" s="28">
        <f t="shared" si="153"/>
        <v>0</v>
      </c>
      <c r="AA121" s="28">
        <f t="shared" si="154"/>
        <v>0</v>
      </c>
      <c r="AB121" s="28">
        <f t="shared" si="155"/>
        <v>0</v>
      </c>
      <c r="AC121" s="28">
        <f t="shared" si="156"/>
        <v>0</v>
      </c>
      <c r="AD121" s="28">
        <f t="shared" si="157"/>
        <v>0</v>
      </c>
      <c r="AE121" s="28">
        <f t="shared" si="158"/>
        <v>0</v>
      </c>
      <c r="AF121" s="28">
        <f t="shared" si="159"/>
        <v>0</v>
      </c>
      <c r="AG121" s="28">
        <f t="shared" si="160"/>
        <v>0</v>
      </c>
      <c r="AH121" s="28">
        <f t="shared" si="161"/>
        <v>0</v>
      </c>
      <c r="AI121" s="28">
        <f t="shared" si="162"/>
        <v>0</v>
      </c>
      <c r="AJ121" s="28">
        <f t="shared" si="163"/>
        <v>0</v>
      </c>
      <c r="AK121" s="28">
        <f t="shared" si="164"/>
        <v>28398319.0240072</v>
      </c>
      <c r="AL121" s="28">
        <f t="shared" si="165"/>
        <v>1419915.9512003602</v>
      </c>
      <c r="AM121" s="28">
        <f t="shared" si="166"/>
        <v>1536927.469463504</v>
      </c>
      <c r="AN121" s="28">
        <f t="shared" si="167"/>
        <v>0</v>
      </c>
      <c r="AO121" s="28">
        <f t="shared" si="168"/>
        <v>0</v>
      </c>
      <c r="AP121" s="28">
        <f t="shared" si="169"/>
        <v>0</v>
      </c>
      <c r="AQ121" s="4">
        <f t="shared" si="170"/>
        <v>28398319.0240072</v>
      </c>
      <c r="AR121" s="24">
        <f t="shared" si="171"/>
        <v>1419915.9512003602</v>
      </c>
      <c r="AS121" s="24">
        <f t="shared" si="172"/>
        <v>1536927.469463504</v>
      </c>
    </row>
    <row r="122" spans="2:45" ht="12.75">
      <c r="B122" s="56">
        <f t="shared" si="133"/>
        <v>593</v>
      </c>
      <c r="C122" s="23">
        <f t="shared" si="173"/>
        <v>593000000</v>
      </c>
      <c r="D122" s="24">
        <f t="shared" si="130"/>
        <v>-1613161.9113958243</v>
      </c>
      <c r="E122" s="24">
        <f t="shared" si="131"/>
        <v>4575000</v>
      </c>
      <c r="F122" s="25">
        <f t="shared" si="134"/>
        <v>564553710.8425063</v>
      </c>
      <c r="G122" s="83">
        <f t="shared" si="132"/>
        <v>0</v>
      </c>
      <c r="H122" s="6">
        <f t="shared" si="135"/>
        <v>0.05</v>
      </c>
      <c r="I122" s="26">
        <f t="shared" si="136"/>
        <v>-0.14437095526227425</v>
      </c>
      <c r="J122" s="30">
        <f t="shared" si="137"/>
        <v>0.296330048929624</v>
      </c>
      <c r="K122" s="27">
        <f t="shared" si="138"/>
        <v>490000000</v>
      </c>
      <c r="L122" s="28">
        <f t="shared" si="139"/>
        <v>0</v>
      </c>
      <c r="M122" s="28">
        <f t="shared" si="140"/>
        <v>15000000</v>
      </c>
      <c r="N122" s="28">
        <f t="shared" si="141"/>
        <v>525000</v>
      </c>
      <c r="O122" s="28">
        <f t="shared" si="142"/>
        <v>15000000</v>
      </c>
      <c r="P122" s="28">
        <f t="shared" si="143"/>
        <v>600000</v>
      </c>
      <c r="Q122" s="28">
        <f t="shared" si="144"/>
        <v>40000000</v>
      </c>
      <c r="R122" s="28">
        <f t="shared" si="145"/>
        <v>1800000</v>
      </c>
      <c r="S122" s="28">
        <f t="shared" si="146"/>
        <v>4553710.8425062895</v>
      </c>
      <c r="T122" s="28">
        <f t="shared" si="147"/>
        <v>227685.54212531447</v>
      </c>
      <c r="U122" s="28">
        <f t="shared" si="148"/>
        <v>0</v>
      </c>
      <c r="V122" s="28">
        <f t="shared" si="149"/>
        <v>0</v>
      </c>
      <c r="W122" s="4">
        <f t="shared" si="150"/>
        <v>564553710.8425063</v>
      </c>
      <c r="X122" s="24">
        <f t="shared" si="151"/>
        <v>3152685.5421253145</v>
      </c>
      <c r="Y122" s="27">
        <f t="shared" si="152"/>
        <v>0</v>
      </c>
      <c r="Z122" s="28">
        <f t="shared" si="153"/>
        <v>0</v>
      </c>
      <c r="AA122" s="28">
        <f t="shared" si="154"/>
        <v>0</v>
      </c>
      <c r="AB122" s="28">
        <f t="shared" si="155"/>
        <v>0</v>
      </c>
      <c r="AC122" s="28">
        <f t="shared" si="156"/>
        <v>0</v>
      </c>
      <c r="AD122" s="28">
        <f t="shared" si="157"/>
        <v>0</v>
      </c>
      <c r="AE122" s="28">
        <f t="shared" si="158"/>
        <v>0</v>
      </c>
      <c r="AF122" s="28">
        <f t="shared" si="159"/>
        <v>0</v>
      </c>
      <c r="AG122" s="28">
        <f t="shared" si="160"/>
        <v>0</v>
      </c>
      <c r="AH122" s="28">
        <f t="shared" si="161"/>
        <v>0</v>
      </c>
      <c r="AI122" s="28">
        <f t="shared" si="162"/>
        <v>0</v>
      </c>
      <c r="AJ122" s="28">
        <f t="shared" si="163"/>
        <v>0</v>
      </c>
      <c r="AK122" s="28">
        <f t="shared" si="164"/>
        <v>28446289.15749371</v>
      </c>
      <c r="AL122" s="28">
        <f t="shared" si="165"/>
        <v>1422314.4578746855</v>
      </c>
      <c r="AM122" s="28">
        <f t="shared" si="166"/>
        <v>1539523.6307294902</v>
      </c>
      <c r="AN122" s="28">
        <f t="shared" si="167"/>
        <v>0</v>
      </c>
      <c r="AO122" s="28">
        <f t="shared" si="168"/>
        <v>0</v>
      </c>
      <c r="AP122" s="28">
        <f t="shared" si="169"/>
        <v>0</v>
      </c>
      <c r="AQ122" s="4">
        <f t="shared" si="170"/>
        <v>28446289.15749371</v>
      </c>
      <c r="AR122" s="24">
        <f t="shared" si="171"/>
        <v>1422314.4578746855</v>
      </c>
      <c r="AS122" s="24">
        <f t="shared" si="172"/>
        <v>1539523.6307294902</v>
      </c>
    </row>
    <row r="123" spans="2:45" ht="12.75">
      <c r="B123" s="56">
        <f t="shared" si="133"/>
        <v>594</v>
      </c>
      <c r="C123" s="23">
        <f t="shared" si="173"/>
        <v>594000000</v>
      </c>
      <c r="D123" s="24">
        <f t="shared" si="130"/>
        <v>-1658167.2434555127</v>
      </c>
      <c r="E123" s="24">
        <f t="shared" si="131"/>
        <v>4625000</v>
      </c>
      <c r="F123" s="25">
        <f t="shared" si="134"/>
        <v>565505740.7090198</v>
      </c>
      <c r="G123" s="83">
        <f t="shared" si="132"/>
        <v>0</v>
      </c>
      <c r="H123" s="6">
        <f t="shared" si="135"/>
        <v>0.05</v>
      </c>
      <c r="I123" s="26">
        <f t="shared" si="136"/>
        <v>-0.14437095526227425</v>
      </c>
      <c r="J123" s="30">
        <f t="shared" si="137"/>
        <v>0.296330048929624</v>
      </c>
      <c r="K123" s="27">
        <f t="shared" si="138"/>
        <v>490000000</v>
      </c>
      <c r="L123" s="28">
        <f t="shared" si="139"/>
        <v>0</v>
      </c>
      <c r="M123" s="28">
        <f t="shared" si="140"/>
        <v>15000000</v>
      </c>
      <c r="N123" s="28">
        <f t="shared" si="141"/>
        <v>525000</v>
      </c>
      <c r="O123" s="28">
        <f t="shared" si="142"/>
        <v>15000000</v>
      </c>
      <c r="P123" s="28">
        <f t="shared" si="143"/>
        <v>600000</v>
      </c>
      <c r="Q123" s="28">
        <f t="shared" si="144"/>
        <v>40000000</v>
      </c>
      <c r="R123" s="28">
        <f t="shared" si="145"/>
        <v>1800000</v>
      </c>
      <c r="S123" s="28">
        <f t="shared" si="146"/>
        <v>5505740.70901978</v>
      </c>
      <c r="T123" s="28">
        <f t="shared" si="147"/>
        <v>275287.03545098903</v>
      </c>
      <c r="U123" s="28">
        <f t="shared" si="148"/>
        <v>0</v>
      </c>
      <c r="V123" s="28">
        <f t="shared" si="149"/>
        <v>0</v>
      </c>
      <c r="W123" s="4">
        <f t="shared" si="150"/>
        <v>565505740.7090198</v>
      </c>
      <c r="X123" s="24">
        <f t="shared" si="151"/>
        <v>3200287.035450989</v>
      </c>
      <c r="Y123" s="27">
        <f t="shared" si="152"/>
        <v>0</v>
      </c>
      <c r="Z123" s="28">
        <f t="shared" si="153"/>
        <v>0</v>
      </c>
      <c r="AA123" s="28">
        <f t="shared" si="154"/>
        <v>0</v>
      </c>
      <c r="AB123" s="28">
        <f t="shared" si="155"/>
        <v>0</v>
      </c>
      <c r="AC123" s="28">
        <f t="shared" si="156"/>
        <v>0</v>
      </c>
      <c r="AD123" s="28">
        <f t="shared" si="157"/>
        <v>0</v>
      </c>
      <c r="AE123" s="28">
        <f t="shared" si="158"/>
        <v>0</v>
      </c>
      <c r="AF123" s="28">
        <f t="shared" si="159"/>
        <v>0</v>
      </c>
      <c r="AG123" s="28">
        <f t="shared" si="160"/>
        <v>0</v>
      </c>
      <c r="AH123" s="28">
        <f t="shared" si="161"/>
        <v>0</v>
      </c>
      <c r="AI123" s="28">
        <f t="shared" si="162"/>
        <v>0</v>
      </c>
      <c r="AJ123" s="28">
        <f t="shared" si="163"/>
        <v>0</v>
      </c>
      <c r="AK123" s="28">
        <f t="shared" si="164"/>
        <v>28494259.29098022</v>
      </c>
      <c r="AL123" s="28">
        <f t="shared" si="165"/>
        <v>1424712.964549011</v>
      </c>
      <c r="AM123" s="28">
        <f t="shared" si="166"/>
        <v>1542119.7919954762</v>
      </c>
      <c r="AN123" s="28">
        <f t="shared" si="167"/>
        <v>0</v>
      </c>
      <c r="AO123" s="28">
        <f t="shared" si="168"/>
        <v>0</v>
      </c>
      <c r="AP123" s="28">
        <f t="shared" si="169"/>
        <v>0</v>
      </c>
      <c r="AQ123" s="4">
        <f t="shared" si="170"/>
        <v>28494259.29098022</v>
      </c>
      <c r="AR123" s="24">
        <f t="shared" si="171"/>
        <v>1424712.964549011</v>
      </c>
      <c r="AS123" s="24">
        <f t="shared" si="172"/>
        <v>1542119.7919954762</v>
      </c>
    </row>
    <row r="124" spans="2:45" ht="12.75">
      <c r="B124" s="56">
        <f t="shared" si="133"/>
        <v>595</v>
      </c>
      <c r="C124" s="23">
        <f t="shared" si="173"/>
        <v>595000000</v>
      </c>
      <c r="D124" s="24">
        <f t="shared" si="130"/>
        <v>-1703172.5755152134</v>
      </c>
      <c r="E124" s="24">
        <f t="shared" si="131"/>
        <v>4675000</v>
      </c>
      <c r="F124" s="25">
        <f t="shared" si="134"/>
        <v>566457770.5755334</v>
      </c>
      <c r="G124" s="83">
        <f t="shared" si="132"/>
        <v>0</v>
      </c>
      <c r="H124" s="6">
        <f t="shared" si="135"/>
        <v>0.05</v>
      </c>
      <c r="I124" s="26">
        <f t="shared" si="136"/>
        <v>-0.14437095526227425</v>
      </c>
      <c r="J124" s="30">
        <f t="shared" si="137"/>
        <v>0.296330048929624</v>
      </c>
      <c r="K124" s="27">
        <f t="shared" si="138"/>
        <v>490000000</v>
      </c>
      <c r="L124" s="28">
        <f t="shared" si="139"/>
        <v>0</v>
      </c>
      <c r="M124" s="28">
        <f t="shared" si="140"/>
        <v>15000000</v>
      </c>
      <c r="N124" s="28">
        <f t="shared" si="141"/>
        <v>525000</v>
      </c>
      <c r="O124" s="28">
        <f t="shared" si="142"/>
        <v>15000000</v>
      </c>
      <c r="P124" s="28">
        <f t="shared" si="143"/>
        <v>600000</v>
      </c>
      <c r="Q124" s="28">
        <f t="shared" si="144"/>
        <v>40000000</v>
      </c>
      <c r="R124" s="28">
        <f t="shared" si="145"/>
        <v>1800000</v>
      </c>
      <c r="S124" s="28">
        <f t="shared" si="146"/>
        <v>6457770.57553339</v>
      </c>
      <c r="T124" s="28">
        <f t="shared" si="147"/>
        <v>322888.5287766695</v>
      </c>
      <c r="U124" s="28">
        <f t="shared" si="148"/>
        <v>0</v>
      </c>
      <c r="V124" s="28">
        <f t="shared" si="149"/>
        <v>0</v>
      </c>
      <c r="W124" s="4">
        <f t="shared" si="150"/>
        <v>566457770.5755334</v>
      </c>
      <c r="X124" s="24">
        <f t="shared" si="151"/>
        <v>3247888.5287766694</v>
      </c>
      <c r="Y124" s="27">
        <f t="shared" si="152"/>
        <v>0</v>
      </c>
      <c r="Z124" s="28">
        <f t="shared" si="153"/>
        <v>0</v>
      </c>
      <c r="AA124" s="28">
        <f t="shared" si="154"/>
        <v>0</v>
      </c>
      <c r="AB124" s="28">
        <f t="shared" si="155"/>
        <v>0</v>
      </c>
      <c r="AC124" s="28">
        <f t="shared" si="156"/>
        <v>0</v>
      </c>
      <c r="AD124" s="28">
        <f t="shared" si="157"/>
        <v>0</v>
      </c>
      <c r="AE124" s="28">
        <f t="shared" si="158"/>
        <v>0</v>
      </c>
      <c r="AF124" s="28">
        <f t="shared" si="159"/>
        <v>0</v>
      </c>
      <c r="AG124" s="28">
        <f t="shared" si="160"/>
        <v>0</v>
      </c>
      <c r="AH124" s="28">
        <f t="shared" si="161"/>
        <v>0</v>
      </c>
      <c r="AI124" s="28">
        <f t="shared" si="162"/>
        <v>0</v>
      </c>
      <c r="AJ124" s="28">
        <f t="shared" si="163"/>
        <v>0</v>
      </c>
      <c r="AK124" s="28">
        <f t="shared" si="164"/>
        <v>28542229.42446661</v>
      </c>
      <c r="AL124" s="28">
        <f t="shared" si="165"/>
        <v>1427111.4712233306</v>
      </c>
      <c r="AM124" s="28">
        <f t="shared" si="166"/>
        <v>1544715.953261456</v>
      </c>
      <c r="AN124" s="28">
        <f t="shared" si="167"/>
        <v>0</v>
      </c>
      <c r="AO124" s="28">
        <f t="shared" si="168"/>
        <v>0</v>
      </c>
      <c r="AP124" s="28">
        <f t="shared" si="169"/>
        <v>0</v>
      </c>
      <c r="AQ124" s="4">
        <f t="shared" si="170"/>
        <v>28542229.42446661</v>
      </c>
      <c r="AR124" s="24">
        <f t="shared" si="171"/>
        <v>1427111.4712233306</v>
      </c>
      <c r="AS124" s="24">
        <f t="shared" si="172"/>
        <v>1544715.953261456</v>
      </c>
    </row>
    <row r="125" spans="2:45" ht="12.75">
      <c r="B125" s="56">
        <f t="shared" si="133"/>
        <v>596</v>
      </c>
      <c r="C125" s="23">
        <f t="shared" si="173"/>
        <v>596000000</v>
      </c>
      <c r="D125" s="24">
        <f t="shared" si="130"/>
        <v>-1748177.9075749016</v>
      </c>
      <c r="E125" s="24">
        <f t="shared" si="131"/>
        <v>4725000</v>
      </c>
      <c r="F125" s="25">
        <f t="shared" si="134"/>
        <v>567409800.4420469</v>
      </c>
      <c r="G125" s="83">
        <f t="shared" si="132"/>
        <v>0</v>
      </c>
      <c r="H125" s="6">
        <f t="shared" si="135"/>
        <v>0.05</v>
      </c>
      <c r="I125" s="26">
        <f t="shared" si="136"/>
        <v>-0.14437095526227425</v>
      </c>
      <c r="J125" s="30">
        <f t="shared" si="137"/>
        <v>0.296330048929624</v>
      </c>
      <c r="K125" s="27">
        <f t="shared" si="138"/>
        <v>490000000</v>
      </c>
      <c r="L125" s="28">
        <f t="shared" si="139"/>
        <v>0</v>
      </c>
      <c r="M125" s="28">
        <f t="shared" si="140"/>
        <v>15000000</v>
      </c>
      <c r="N125" s="28">
        <f t="shared" si="141"/>
        <v>525000</v>
      </c>
      <c r="O125" s="28">
        <f t="shared" si="142"/>
        <v>15000000</v>
      </c>
      <c r="P125" s="28">
        <f t="shared" si="143"/>
        <v>600000</v>
      </c>
      <c r="Q125" s="28">
        <f t="shared" si="144"/>
        <v>40000000</v>
      </c>
      <c r="R125" s="28">
        <f t="shared" si="145"/>
        <v>1800000</v>
      </c>
      <c r="S125" s="28">
        <f t="shared" si="146"/>
        <v>7409800.442046881</v>
      </c>
      <c r="T125" s="28">
        <f t="shared" si="147"/>
        <v>370490.0221023441</v>
      </c>
      <c r="U125" s="28">
        <f t="shared" si="148"/>
        <v>0</v>
      </c>
      <c r="V125" s="28">
        <f t="shared" si="149"/>
        <v>0</v>
      </c>
      <c r="W125" s="4">
        <f t="shared" si="150"/>
        <v>567409800.4420469</v>
      </c>
      <c r="X125" s="24">
        <f t="shared" si="151"/>
        <v>3295490.022102344</v>
      </c>
      <c r="Y125" s="27">
        <f t="shared" si="152"/>
        <v>0</v>
      </c>
      <c r="Z125" s="28">
        <f t="shared" si="153"/>
        <v>0</v>
      </c>
      <c r="AA125" s="28">
        <f t="shared" si="154"/>
        <v>0</v>
      </c>
      <c r="AB125" s="28">
        <f t="shared" si="155"/>
        <v>0</v>
      </c>
      <c r="AC125" s="28">
        <f t="shared" si="156"/>
        <v>0</v>
      </c>
      <c r="AD125" s="28">
        <f t="shared" si="157"/>
        <v>0</v>
      </c>
      <c r="AE125" s="28">
        <f t="shared" si="158"/>
        <v>0</v>
      </c>
      <c r="AF125" s="28">
        <f t="shared" si="159"/>
        <v>0</v>
      </c>
      <c r="AG125" s="28">
        <f t="shared" si="160"/>
        <v>0</v>
      </c>
      <c r="AH125" s="28">
        <f t="shared" si="161"/>
        <v>0</v>
      </c>
      <c r="AI125" s="28">
        <f t="shared" si="162"/>
        <v>0</v>
      </c>
      <c r="AJ125" s="28">
        <f t="shared" si="163"/>
        <v>0</v>
      </c>
      <c r="AK125" s="28">
        <f t="shared" si="164"/>
        <v>28590199.55795312</v>
      </c>
      <c r="AL125" s="28">
        <f t="shared" si="165"/>
        <v>1429509.9778976562</v>
      </c>
      <c r="AM125" s="28">
        <f t="shared" si="166"/>
        <v>1547312.1145274423</v>
      </c>
      <c r="AN125" s="28">
        <f t="shared" si="167"/>
        <v>0</v>
      </c>
      <c r="AO125" s="28">
        <f t="shared" si="168"/>
        <v>0</v>
      </c>
      <c r="AP125" s="28">
        <f t="shared" si="169"/>
        <v>0</v>
      </c>
      <c r="AQ125" s="4">
        <f t="shared" si="170"/>
        <v>28590199.55795312</v>
      </c>
      <c r="AR125" s="24">
        <f t="shared" si="171"/>
        <v>1429509.9778976562</v>
      </c>
      <c r="AS125" s="24">
        <f t="shared" si="172"/>
        <v>1547312.1145274423</v>
      </c>
    </row>
    <row r="126" spans="2:45" ht="12.75">
      <c r="B126" s="56">
        <f t="shared" si="133"/>
        <v>597</v>
      </c>
      <c r="C126" s="23">
        <f t="shared" si="173"/>
        <v>597000000</v>
      </c>
      <c r="D126" s="24">
        <f t="shared" si="130"/>
        <v>-1793183.2396345902</v>
      </c>
      <c r="E126" s="24">
        <f t="shared" si="131"/>
        <v>4775000</v>
      </c>
      <c r="F126" s="25">
        <f t="shared" si="134"/>
        <v>568361830.3085604</v>
      </c>
      <c r="G126" s="83">
        <f t="shared" si="132"/>
        <v>0</v>
      </c>
      <c r="H126" s="6">
        <f t="shared" si="135"/>
        <v>0.05</v>
      </c>
      <c r="I126" s="26">
        <f t="shared" si="136"/>
        <v>-0.14437095526227425</v>
      </c>
      <c r="J126" s="30">
        <f t="shared" si="137"/>
        <v>0.296330048929624</v>
      </c>
      <c r="K126" s="27">
        <f t="shared" si="138"/>
        <v>490000000</v>
      </c>
      <c r="L126" s="28">
        <f t="shared" si="139"/>
        <v>0</v>
      </c>
      <c r="M126" s="28">
        <f t="shared" si="140"/>
        <v>15000000</v>
      </c>
      <c r="N126" s="28">
        <f t="shared" si="141"/>
        <v>525000</v>
      </c>
      <c r="O126" s="28">
        <f t="shared" si="142"/>
        <v>15000000</v>
      </c>
      <c r="P126" s="28">
        <f t="shared" si="143"/>
        <v>600000</v>
      </c>
      <c r="Q126" s="28">
        <f t="shared" si="144"/>
        <v>40000000</v>
      </c>
      <c r="R126" s="28">
        <f t="shared" si="145"/>
        <v>1800000</v>
      </c>
      <c r="S126" s="28">
        <f t="shared" si="146"/>
        <v>8361830.308560371</v>
      </c>
      <c r="T126" s="28">
        <f t="shared" si="147"/>
        <v>418091.5154280186</v>
      </c>
      <c r="U126" s="28">
        <f t="shared" si="148"/>
        <v>0</v>
      </c>
      <c r="V126" s="28">
        <f t="shared" si="149"/>
        <v>0</v>
      </c>
      <c r="W126" s="4">
        <f t="shared" si="150"/>
        <v>568361830.3085604</v>
      </c>
      <c r="X126" s="24">
        <f t="shared" si="151"/>
        <v>3343091.5154280188</v>
      </c>
      <c r="Y126" s="27">
        <f t="shared" si="152"/>
        <v>0</v>
      </c>
      <c r="Z126" s="28">
        <f t="shared" si="153"/>
        <v>0</v>
      </c>
      <c r="AA126" s="28">
        <f t="shared" si="154"/>
        <v>0</v>
      </c>
      <c r="AB126" s="28">
        <f t="shared" si="155"/>
        <v>0</v>
      </c>
      <c r="AC126" s="28">
        <f t="shared" si="156"/>
        <v>0</v>
      </c>
      <c r="AD126" s="28">
        <f t="shared" si="157"/>
        <v>0</v>
      </c>
      <c r="AE126" s="28">
        <f t="shared" si="158"/>
        <v>0</v>
      </c>
      <c r="AF126" s="28">
        <f t="shared" si="159"/>
        <v>0</v>
      </c>
      <c r="AG126" s="28">
        <f t="shared" si="160"/>
        <v>0</v>
      </c>
      <c r="AH126" s="28">
        <f t="shared" si="161"/>
        <v>0</v>
      </c>
      <c r="AI126" s="28">
        <f t="shared" si="162"/>
        <v>0</v>
      </c>
      <c r="AJ126" s="28">
        <f t="shared" si="163"/>
        <v>0</v>
      </c>
      <c r="AK126" s="28">
        <f t="shared" si="164"/>
        <v>28638169.69143963</v>
      </c>
      <c r="AL126" s="28">
        <f t="shared" si="165"/>
        <v>1431908.4845719815</v>
      </c>
      <c r="AM126" s="28">
        <f t="shared" si="166"/>
        <v>1549908.2757934285</v>
      </c>
      <c r="AN126" s="28">
        <f t="shared" si="167"/>
        <v>0</v>
      </c>
      <c r="AO126" s="28">
        <f t="shared" si="168"/>
        <v>0</v>
      </c>
      <c r="AP126" s="28">
        <f t="shared" si="169"/>
        <v>0</v>
      </c>
      <c r="AQ126" s="4">
        <f t="shared" si="170"/>
        <v>28638169.69143963</v>
      </c>
      <c r="AR126" s="24">
        <f t="shared" si="171"/>
        <v>1431908.4845719815</v>
      </c>
      <c r="AS126" s="24">
        <f t="shared" si="172"/>
        <v>1549908.2757934285</v>
      </c>
    </row>
    <row r="127" spans="2:45" ht="12.75">
      <c r="B127" s="56">
        <f t="shared" si="133"/>
        <v>598</v>
      </c>
      <c r="C127" s="23">
        <f t="shared" si="173"/>
        <v>598000000</v>
      </c>
      <c r="D127" s="24">
        <f t="shared" si="130"/>
        <v>-1838188.5716942784</v>
      </c>
      <c r="E127" s="24">
        <f t="shared" si="131"/>
        <v>4825000</v>
      </c>
      <c r="F127" s="25">
        <f t="shared" si="134"/>
        <v>569313860.1750739</v>
      </c>
      <c r="G127" s="83">
        <f t="shared" si="132"/>
        <v>0</v>
      </c>
      <c r="H127" s="6">
        <f t="shared" si="135"/>
        <v>0.05</v>
      </c>
      <c r="I127" s="26">
        <f t="shared" si="136"/>
        <v>-0.14437095526227425</v>
      </c>
      <c r="J127" s="30">
        <f t="shared" si="137"/>
        <v>0.296330048929624</v>
      </c>
      <c r="K127" s="27">
        <f t="shared" si="138"/>
        <v>490000000</v>
      </c>
      <c r="L127" s="28">
        <f t="shared" si="139"/>
        <v>0</v>
      </c>
      <c r="M127" s="28">
        <f t="shared" si="140"/>
        <v>15000000</v>
      </c>
      <c r="N127" s="28">
        <f t="shared" si="141"/>
        <v>525000</v>
      </c>
      <c r="O127" s="28">
        <f t="shared" si="142"/>
        <v>15000000</v>
      </c>
      <c r="P127" s="28">
        <f t="shared" si="143"/>
        <v>600000</v>
      </c>
      <c r="Q127" s="28">
        <f t="shared" si="144"/>
        <v>40000000</v>
      </c>
      <c r="R127" s="28">
        <f t="shared" si="145"/>
        <v>1800000</v>
      </c>
      <c r="S127" s="28">
        <f t="shared" si="146"/>
        <v>9313860.175073862</v>
      </c>
      <c r="T127" s="28">
        <f t="shared" si="147"/>
        <v>465693.00875369314</v>
      </c>
      <c r="U127" s="28">
        <f t="shared" si="148"/>
        <v>0</v>
      </c>
      <c r="V127" s="28">
        <f t="shared" si="149"/>
        <v>0</v>
      </c>
      <c r="W127" s="4">
        <f t="shared" si="150"/>
        <v>569313860.1750739</v>
      </c>
      <c r="X127" s="24">
        <f t="shared" si="151"/>
        <v>3390693.008753693</v>
      </c>
      <c r="Y127" s="27">
        <f t="shared" si="152"/>
        <v>0</v>
      </c>
      <c r="Z127" s="28">
        <f t="shared" si="153"/>
        <v>0</v>
      </c>
      <c r="AA127" s="28">
        <f t="shared" si="154"/>
        <v>0</v>
      </c>
      <c r="AB127" s="28">
        <f t="shared" si="155"/>
        <v>0</v>
      </c>
      <c r="AC127" s="28">
        <f t="shared" si="156"/>
        <v>0</v>
      </c>
      <c r="AD127" s="28">
        <f t="shared" si="157"/>
        <v>0</v>
      </c>
      <c r="AE127" s="28">
        <f t="shared" si="158"/>
        <v>0</v>
      </c>
      <c r="AF127" s="28">
        <f t="shared" si="159"/>
        <v>0</v>
      </c>
      <c r="AG127" s="28">
        <f t="shared" si="160"/>
        <v>0</v>
      </c>
      <c r="AH127" s="28">
        <f t="shared" si="161"/>
        <v>0</v>
      </c>
      <c r="AI127" s="28">
        <f t="shared" si="162"/>
        <v>0</v>
      </c>
      <c r="AJ127" s="28">
        <f t="shared" si="163"/>
        <v>0</v>
      </c>
      <c r="AK127" s="28">
        <f t="shared" si="164"/>
        <v>28686139.824926138</v>
      </c>
      <c r="AL127" s="28">
        <f t="shared" si="165"/>
        <v>1434306.991246307</v>
      </c>
      <c r="AM127" s="28">
        <f t="shared" si="166"/>
        <v>1552504.4370594148</v>
      </c>
      <c r="AN127" s="28">
        <f t="shared" si="167"/>
        <v>0</v>
      </c>
      <c r="AO127" s="28">
        <f t="shared" si="168"/>
        <v>0</v>
      </c>
      <c r="AP127" s="28">
        <f t="shared" si="169"/>
        <v>0</v>
      </c>
      <c r="AQ127" s="4">
        <f t="shared" si="170"/>
        <v>28686139.824926138</v>
      </c>
      <c r="AR127" s="24">
        <f t="shared" si="171"/>
        <v>1434306.991246307</v>
      </c>
      <c r="AS127" s="24">
        <f t="shared" si="172"/>
        <v>1552504.4370594148</v>
      </c>
    </row>
    <row r="128" spans="2:45" ht="12.75">
      <c r="B128" s="56">
        <f t="shared" si="133"/>
        <v>599</v>
      </c>
      <c r="C128" s="23">
        <f t="shared" si="173"/>
        <v>599000000</v>
      </c>
      <c r="D128" s="24">
        <f t="shared" si="130"/>
        <v>-1883193.9037539666</v>
      </c>
      <c r="E128" s="24">
        <f t="shared" si="131"/>
        <v>4875000</v>
      </c>
      <c r="F128" s="25">
        <f t="shared" si="134"/>
        <v>570265890.0415874</v>
      </c>
      <c r="G128" s="83">
        <f t="shared" si="132"/>
        <v>0</v>
      </c>
      <c r="H128" s="6">
        <f t="shared" si="135"/>
        <v>0.05</v>
      </c>
      <c r="I128" s="26">
        <f t="shared" si="136"/>
        <v>-0.14437095526227425</v>
      </c>
      <c r="J128" s="30">
        <f t="shared" si="137"/>
        <v>0.296330048929624</v>
      </c>
      <c r="K128" s="27">
        <f t="shared" si="138"/>
        <v>490000000</v>
      </c>
      <c r="L128" s="28">
        <f t="shared" si="139"/>
        <v>0</v>
      </c>
      <c r="M128" s="28">
        <f t="shared" si="140"/>
        <v>15000000</v>
      </c>
      <c r="N128" s="28">
        <f t="shared" si="141"/>
        <v>525000</v>
      </c>
      <c r="O128" s="28">
        <f t="shared" si="142"/>
        <v>15000000</v>
      </c>
      <c r="P128" s="28">
        <f t="shared" si="143"/>
        <v>600000</v>
      </c>
      <c r="Q128" s="28">
        <f t="shared" si="144"/>
        <v>40000000</v>
      </c>
      <c r="R128" s="28">
        <f t="shared" si="145"/>
        <v>1800000</v>
      </c>
      <c r="S128" s="28">
        <f t="shared" si="146"/>
        <v>10265890.041587353</v>
      </c>
      <c r="T128" s="28">
        <f t="shared" si="147"/>
        <v>513294.50207936764</v>
      </c>
      <c r="U128" s="28">
        <f t="shared" si="148"/>
        <v>0</v>
      </c>
      <c r="V128" s="28">
        <f t="shared" si="149"/>
        <v>0</v>
      </c>
      <c r="W128" s="4">
        <f t="shared" si="150"/>
        <v>570265890.0415874</v>
      </c>
      <c r="X128" s="24">
        <f t="shared" si="151"/>
        <v>3438294.5020793676</v>
      </c>
      <c r="Y128" s="27">
        <f t="shared" si="152"/>
        <v>0</v>
      </c>
      <c r="Z128" s="28">
        <f t="shared" si="153"/>
        <v>0</v>
      </c>
      <c r="AA128" s="28">
        <f t="shared" si="154"/>
        <v>0</v>
      </c>
      <c r="AB128" s="28">
        <f t="shared" si="155"/>
        <v>0</v>
      </c>
      <c r="AC128" s="28">
        <f t="shared" si="156"/>
        <v>0</v>
      </c>
      <c r="AD128" s="28">
        <f t="shared" si="157"/>
        <v>0</v>
      </c>
      <c r="AE128" s="28">
        <f t="shared" si="158"/>
        <v>0</v>
      </c>
      <c r="AF128" s="28">
        <f t="shared" si="159"/>
        <v>0</v>
      </c>
      <c r="AG128" s="28">
        <f t="shared" si="160"/>
        <v>0</v>
      </c>
      <c r="AH128" s="28">
        <f t="shared" si="161"/>
        <v>0</v>
      </c>
      <c r="AI128" s="28">
        <f t="shared" si="162"/>
        <v>0</v>
      </c>
      <c r="AJ128" s="28">
        <f t="shared" si="163"/>
        <v>0</v>
      </c>
      <c r="AK128" s="28">
        <f t="shared" si="164"/>
        <v>28734109.958412647</v>
      </c>
      <c r="AL128" s="28">
        <f t="shared" si="165"/>
        <v>1436705.4979206324</v>
      </c>
      <c r="AM128" s="28">
        <f t="shared" si="166"/>
        <v>1555100.598325401</v>
      </c>
      <c r="AN128" s="28">
        <f t="shared" si="167"/>
        <v>0</v>
      </c>
      <c r="AO128" s="28">
        <f t="shared" si="168"/>
        <v>0</v>
      </c>
      <c r="AP128" s="28">
        <f t="shared" si="169"/>
        <v>0</v>
      </c>
      <c r="AQ128" s="4">
        <f t="shared" si="170"/>
        <v>28734109.958412647</v>
      </c>
      <c r="AR128" s="24">
        <f t="shared" si="171"/>
        <v>1436705.4979206324</v>
      </c>
      <c r="AS128" s="24">
        <f t="shared" si="172"/>
        <v>1555100.598325401</v>
      </c>
    </row>
    <row r="129" spans="2:45" ht="12.75">
      <c r="B129" s="56">
        <f t="shared" si="133"/>
        <v>600</v>
      </c>
      <c r="C129" s="23">
        <f t="shared" si="173"/>
        <v>600000000</v>
      </c>
      <c r="D129" s="24">
        <f t="shared" si="130"/>
        <v>-1928199.235813655</v>
      </c>
      <c r="E129" s="24">
        <f t="shared" si="131"/>
        <v>4925000</v>
      </c>
      <c r="F129" s="25">
        <f t="shared" si="134"/>
        <v>571217919.9081008</v>
      </c>
      <c r="G129" s="83">
        <f t="shared" si="132"/>
        <v>0</v>
      </c>
      <c r="H129" s="6">
        <f t="shared" si="135"/>
        <v>0.05</v>
      </c>
      <c r="I129" s="26">
        <f t="shared" si="136"/>
        <v>-0.14437095526227425</v>
      </c>
      <c r="J129" s="30">
        <f t="shared" si="137"/>
        <v>0.296330048929624</v>
      </c>
      <c r="K129" s="27">
        <f t="shared" si="138"/>
        <v>490000000</v>
      </c>
      <c r="L129" s="28">
        <f t="shared" si="139"/>
        <v>0</v>
      </c>
      <c r="M129" s="28">
        <f t="shared" si="140"/>
        <v>15000000</v>
      </c>
      <c r="N129" s="28">
        <f t="shared" si="141"/>
        <v>525000</v>
      </c>
      <c r="O129" s="28">
        <f t="shared" si="142"/>
        <v>15000000</v>
      </c>
      <c r="P129" s="28">
        <f t="shared" si="143"/>
        <v>600000</v>
      </c>
      <c r="Q129" s="28">
        <f t="shared" si="144"/>
        <v>40000000</v>
      </c>
      <c r="R129" s="28">
        <f t="shared" si="145"/>
        <v>1800000</v>
      </c>
      <c r="S129" s="28">
        <f t="shared" si="146"/>
        <v>11217919.908100843</v>
      </c>
      <c r="T129" s="28">
        <f t="shared" si="147"/>
        <v>560895.9954050422</v>
      </c>
      <c r="U129" s="28">
        <f t="shared" si="148"/>
        <v>0</v>
      </c>
      <c r="V129" s="28">
        <f t="shared" si="149"/>
        <v>0</v>
      </c>
      <c r="W129" s="4">
        <f t="shared" si="150"/>
        <v>571217919.9081008</v>
      </c>
      <c r="X129" s="24">
        <f t="shared" si="151"/>
        <v>3485895.995405042</v>
      </c>
      <c r="Y129" s="27">
        <f t="shared" si="152"/>
        <v>0</v>
      </c>
      <c r="Z129" s="28">
        <f t="shared" si="153"/>
        <v>0</v>
      </c>
      <c r="AA129" s="28">
        <f t="shared" si="154"/>
        <v>0</v>
      </c>
      <c r="AB129" s="28">
        <f t="shared" si="155"/>
        <v>0</v>
      </c>
      <c r="AC129" s="28">
        <f t="shared" si="156"/>
        <v>0</v>
      </c>
      <c r="AD129" s="28">
        <f t="shared" si="157"/>
        <v>0</v>
      </c>
      <c r="AE129" s="28">
        <f t="shared" si="158"/>
        <v>0</v>
      </c>
      <c r="AF129" s="28">
        <f t="shared" si="159"/>
        <v>0</v>
      </c>
      <c r="AG129" s="28">
        <f t="shared" si="160"/>
        <v>0</v>
      </c>
      <c r="AH129" s="28">
        <f t="shared" si="161"/>
        <v>0</v>
      </c>
      <c r="AI129" s="28">
        <f t="shared" si="162"/>
        <v>0</v>
      </c>
      <c r="AJ129" s="28">
        <f t="shared" si="163"/>
        <v>0</v>
      </c>
      <c r="AK129" s="28">
        <f t="shared" si="164"/>
        <v>28782080.091899157</v>
      </c>
      <c r="AL129" s="28">
        <f t="shared" si="165"/>
        <v>1439104.004594958</v>
      </c>
      <c r="AM129" s="28">
        <f t="shared" si="166"/>
        <v>1557696.7595913871</v>
      </c>
      <c r="AN129" s="28">
        <f t="shared" si="167"/>
        <v>0</v>
      </c>
      <c r="AO129" s="28">
        <f t="shared" si="168"/>
        <v>0</v>
      </c>
      <c r="AP129" s="28">
        <f t="shared" si="169"/>
        <v>0</v>
      </c>
      <c r="AQ129" s="4">
        <f t="shared" si="170"/>
        <v>28782080.091899157</v>
      </c>
      <c r="AR129" s="24">
        <f t="shared" si="171"/>
        <v>1439104.004594958</v>
      </c>
      <c r="AS129" s="24">
        <f t="shared" si="172"/>
        <v>1557696.7595913871</v>
      </c>
    </row>
    <row r="130" spans="2:45" ht="12.75">
      <c r="B130" s="56">
        <f t="shared" si="133"/>
        <v>601</v>
      </c>
      <c r="C130" s="23">
        <f t="shared" si="173"/>
        <v>601000000</v>
      </c>
      <c r="D130" s="24">
        <f t="shared" si="130"/>
        <v>-1973204.5678733431</v>
      </c>
      <c r="E130" s="24">
        <f t="shared" si="131"/>
        <v>4975000</v>
      </c>
      <c r="F130" s="25">
        <f t="shared" si="134"/>
        <v>572169949.7746143</v>
      </c>
      <c r="G130" s="83">
        <f t="shared" si="132"/>
        <v>0</v>
      </c>
      <c r="H130" s="6">
        <f t="shared" si="135"/>
        <v>0.05</v>
      </c>
      <c r="I130" s="26">
        <f t="shared" si="136"/>
        <v>-0.14437095526227425</v>
      </c>
      <c r="J130" s="30">
        <f t="shared" si="137"/>
        <v>0.296330048929624</v>
      </c>
      <c r="K130" s="27">
        <f t="shared" si="138"/>
        <v>490000000</v>
      </c>
      <c r="L130" s="28">
        <f t="shared" si="139"/>
        <v>0</v>
      </c>
      <c r="M130" s="28">
        <f t="shared" si="140"/>
        <v>15000000</v>
      </c>
      <c r="N130" s="28">
        <f t="shared" si="141"/>
        <v>525000</v>
      </c>
      <c r="O130" s="28">
        <f t="shared" si="142"/>
        <v>15000000</v>
      </c>
      <c r="P130" s="28">
        <f t="shared" si="143"/>
        <v>600000</v>
      </c>
      <c r="Q130" s="28">
        <f t="shared" si="144"/>
        <v>40000000</v>
      </c>
      <c r="R130" s="28">
        <f t="shared" si="145"/>
        <v>1800000</v>
      </c>
      <c r="S130" s="28">
        <f t="shared" si="146"/>
        <v>12169949.774614334</v>
      </c>
      <c r="T130" s="28">
        <f t="shared" si="147"/>
        <v>608497.4887307168</v>
      </c>
      <c r="U130" s="28">
        <f t="shared" si="148"/>
        <v>0</v>
      </c>
      <c r="V130" s="28">
        <f t="shared" si="149"/>
        <v>0</v>
      </c>
      <c r="W130" s="4">
        <f t="shared" si="150"/>
        <v>572169949.7746143</v>
      </c>
      <c r="X130" s="24">
        <f t="shared" si="151"/>
        <v>3533497.4887307165</v>
      </c>
      <c r="Y130" s="27">
        <f t="shared" si="152"/>
        <v>0</v>
      </c>
      <c r="Z130" s="28">
        <f t="shared" si="153"/>
        <v>0</v>
      </c>
      <c r="AA130" s="28">
        <f t="shared" si="154"/>
        <v>0</v>
      </c>
      <c r="AB130" s="28">
        <f t="shared" si="155"/>
        <v>0</v>
      </c>
      <c r="AC130" s="28">
        <f t="shared" si="156"/>
        <v>0</v>
      </c>
      <c r="AD130" s="28">
        <f t="shared" si="157"/>
        <v>0</v>
      </c>
      <c r="AE130" s="28">
        <f t="shared" si="158"/>
        <v>0</v>
      </c>
      <c r="AF130" s="28">
        <f t="shared" si="159"/>
        <v>0</v>
      </c>
      <c r="AG130" s="28">
        <f t="shared" si="160"/>
        <v>0</v>
      </c>
      <c r="AH130" s="28">
        <f t="shared" si="161"/>
        <v>0</v>
      </c>
      <c r="AI130" s="28">
        <f t="shared" si="162"/>
        <v>0</v>
      </c>
      <c r="AJ130" s="28">
        <f t="shared" si="163"/>
        <v>0</v>
      </c>
      <c r="AK130" s="28">
        <f t="shared" si="164"/>
        <v>28830050.225385666</v>
      </c>
      <c r="AL130" s="28">
        <f t="shared" si="165"/>
        <v>1441502.5112692835</v>
      </c>
      <c r="AM130" s="28">
        <f t="shared" si="166"/>
        <v>1560292.9208573734</v>
      </c>
      <c r="AN130" s="28">
        <f t="shared" si="167"/>
        <v>0</v>
      </c>
      <c r="AO130" s="28">
        <f t="shared" si="168"/>
        <v>0</v>
      </c>
      <c r="AP130" s="28">
        <f t="shared" si="169"/>
        <v>0</v>
      </c>
      <c r="AQ130" s="4">
        <f t="shared" si="170"/>
        <v>28830050.225385666</v>
      </c>
      <c r="AR130" s="24">
        <f t="shared" si="171"/>
        <v>1441502.5112692835</v>
      </c>
      <c r="AS130" s="24">
        <f t="shared" si="172"/>
        <v>1560292.9208573734</v>
      </c>
    </row>
    <row r="131" spans="2:45" ht="12.75">
      <c r="B131" s="56">
        <f t="shared" si="133"/>
        <v>602</v>
      </c>
      <c r="C131" s="23">
        <f t="shared" si="173"/>
        <v>602000000</v>
      </c>
      <c r="D131" s="24">
        <f t="shared" si="130"/>
        <v>-2018209.8999330318</v>
      </c>
      <c r="E131" s="24">
        <f t="shared" si="131"/>
        <v>5025000</v>
      </c>
      <c r="F131" s="25">
        <f t="shared" si="134"/>
        <v>573121979.6411278</v>
      </c>
      <c r="G131" s="83">
        <f t="shared" si="132"/>
        <v>0</v>
      </c>
      <c r="H131" s="6">
        <f t="shared" si="135"/>
        <v>0.05</v>
      </c>
      <c r="I131" s="26">
        <f t="shared" si="136"/>
        <v>-0.14437095526227425</v>
      </c>
      <c r="J131" s="30">
        <f t="shared" si="137"/>
        <v>0.296330048929624</v>
      </c>
      <c r="K131" s="27">
        <f t="shared" si="138"/>
        <v>490000000</v>
      </c>
      <c r="L131" s="28">
        <f t="shared" si="139"/>
        <v>0</v>
      </c>
      <c r="M131" s="28">
        <f t="shared" si="140"/>
        <v>15000000</v>
      </c>
      <c r="N131" s="28">
        <f t="shared" si="141"/>
        <v>525000</v>
      </c>
      <c r="O131" s="28">
        <f t="shared" si="142"/>
        <v>15000000</v>
      </c>
      <c r="P131" s="28">
        <f t="shared" si="143"/>
        <v>600000</v>
      </c>
      <c r="Q131" s="28">
        <f t="shared" si="144"/>
        <v>40000000</v>
      </c>
      <c r="R131" s="28">
        <f t="shared" si="145"/>
        <v>1800000</v>
      </c>
      <c r="S131" s="28">
        <f t="shared" si="146"/>
        <v>13121979.641127825</v>
      </c>
      <c r="T131" s="28">
        <f t="shared" si="147"/>
        <v>656098.9820563913</v>
      </c>
      <c r="U131" s="28">
        <f t="shared" si="148"/>
        <v>0</v>
      </c>
      <c r="V131" s="28">
        <f t="shared" si="149"/>
        <v>0</v>
      </c>
      <c r="W131" s="4">
        <f t="shared" si="150"/>
        <v>573121979.6411278</v>
      </c>
      <c r="X131" s="24">
        <f t="shared" si="151"/>
        <v>3581098.9820563914</v>
      </c>
      <c r="Y131" s="27">
        <f t="shared" si="152"/>
        <v>0</v>
      </c>
      <c r="Z131" s="28">
        <f t="shared" si="153"/>
        <v>0</v>
      </c>
      <c r="AA131" s="28">
        <f t="shared" si="154"/>
        <v>0</v>
      </c>
      <c r="AB131" s="28">
        <f t="shared" si="155"/>
        <v>0</v>
      </c>
      <c r="AC131" s="28">
        <f t="shared" si="156"/>
        <v>0</v>
      </c>
      <c r="AD131" s="28">
        <f t="shared" si="157"/>
        <v>0</v>
      </c>
      <c r="AE131" s="28">
        <f t="shared" si="158"/>
        <v>0</v>
      </c>
      <c r="AF131" s="28">
        <f t="shared" si="159"/>
        <v>0</v>
      </c>
      <c r="AG131" s="28">
        <f t="shared" si="160"/>
        <v>0</v>
      </c>
      <c r="AH131" s="28">
        <f t="shared" si="161"/>
        <v>0</v>
      </c>
      <c r="AI131" s="28">
        <f t="shared" si="162"/>
        <v>0</v>
      </c>
      <c r="AJ131" s="28">
        <f t="shared" si="163"/>
        <v>0</v>
      </c>
      <c r="AK131" s="28">
        <f t="shared" si="164"/>
        <v>28878020.358872175</v>
      </c>
      <c r="AL131" s="28">
        <f t="shared" si="165"/>
        <v>1443901.0179436088</v>
      </c>
      <c r="AM131" s="28">
        <f t="shared" si="166"/>
        <v>1562889.0821233597</v>
      </c>
      <c r="AN131" s="28">
        <f t="shared" si="167"/>
        <v>0</v>
      </c>
      <c r="AO131" s="28">
        <f t="shared" si="168"/>
        <v>0</v>
      </c>
      <c r="AP131" s="28">
        <f t="shared" si="169"/>
        <v>0</v>
      </c>
      <c r="AQ131" s="4">
        <f t="shared" si="170"/>
        <v>28878020.358872175</v>
      </c>
      <c r="AR131" s="24">
        <f t="shared" si="171"/>
        <v>1443901.0179436088</v>
      </c>
      <c r="AS131" s="24">
        <f t="shared" si="172"/>
        <v>1562889.0821233597</v>
      </c>
    </row>
    <row r="132" spans="2:45" ht="12.75">
      <c r="B132" s="56">
        <f t="shared" si="133"/>
        <v>603</v>
      </c>
      <c r="C132" s="23">
        <f t="shared" si="173"/>
        <v>603000000</v>
      </c>
      <c r="D132" s="24">
        <f t="shared" si="130"/>
        <v>-2063215.23199272</v>
      </c>
      <c r="E132" s="24">
        <f t="shared" si="131"/>
        <v>5075000</v>
      </c>
      <c r="F132" s="25">
        <f t="shared" si="134"/>
        <v>574074009.5076413</v>
      </c>
      <c r="G132" s="83">
        <f t="shared" si="132"/>
        <v>0</v>
      </c>
      <c r="H132" s="6">
        <f t="shared" si="135"/>
        <v>0.05</v>
      </c>
      <c r="I132" s="26">
        <f t="shared" si="136"/>
        <v>-0.14437095526227425</v>
      </c>
      <c r="J132" s="30">
        <f t="shared" si="137"/>
        <v>0.296330048929624</v>
      </c>
      <c r="K132" s="27">
        <f t="shared" si="138"/>
        <v>490000000</v>
      </c>
      <c r="L132" s="28">
        <f t="shared" si="139"/>
        <v>0</v>
      </c>
      <c r="M132" s="28">
        <f t="shared" si="140"/>
        <v>15000000</v>
      </c>
      <c r="N132" s="28">
        <f t="shared" si="141"/>
        <v>525000</v>
      </c>
      <c r="O132" s="28">
        <f t="shared" si="142"/>
        <v>15000000</v>
      </c>
      <c r="P132" s="28">
        <f t="shared" si="143"/>
        <v>600000</v>
      </c>
      <c r="Q132" s="28">
        <f t="shared" si="144"/>
        <v>40000000</v>
      </c>
      <c r="R132" s="28">
        <f t="shared" si="145"/>
        <v>1800000</v>
      </c>
      <c r="S132" s="28">
        <f t="shared" si="146"/>
        <v>14074009.507641315</v>
      </c>
      <c r="T132" s="28">
        <f t="shared" si="147"/>
        <v>703700.4753820659</v>
      </c>
      <c r="U132" s="28">
        <f t="shared" si="148"/>
        <v>0</v>
      </c>
      <c r="V132" s="28">
        <f t="shared" si="149"/>
        <v>0</v>
      </c>
      <c r="W132" s="4">
        <f t="shared" si="150"/>
        <v>574074009.5076413</v>
      </c>
      <c r="X132" s="24">
        <f t="shared" si="151"/>
        <v>3628700.475382066</v>
      </c>
      <c r="Y132" s="27">
        <f t="shared" si="152"/>
        <v>0</v>
      </c>
      <c r="Z132" s="28">
        <f t="shared" si="153"/>
        <v>0</v>
      </c>
      <c r="AA132" s="28">
        <f t="shared" si="154"/>
        <v>0</v>
      </c>
      <c r="AB132" s="28">
        <f t="shared" si="155"/>
        <v>0</v>
      </c>
      <c r="AC132" s="28">
        <f t="shared" si="156"/>
        <v>0</v>
      </c>
      <c r="AD132" s="28">
        <f t="shared" si="157"/>
        <v>0</v>
      </c>
      <c r="AE132" s="28">
        <f t="shared" si="158"/>
        <v>0</v>
      </c>
      <c r="AF132" s="28">
        <f t="shared" si="159"/>
        <v>0</v>
      </c>
      <c r="AG132" s="28">
        <f t="shared" si="160"/>
        <v>0</v>
      </c>
      <c r="AH132" s="28">
        <f t="shared" si="161"/>
        <v>0</v>
      </c>
      <c r="AI132" s="28">
        <f t="shared" si="162"/>
        <v>0</v>
      </c>
      <c r="AJ132" s="28">
        <f t="shared" si="163"/>
        <v>0</v>
      </c>
      <c r="AK132" s="28">
        <f t="shared" si="164"/>
        <v>28925990.492358685</v>
      </c>
      <c r="AL132" s="28">
        <f t="shared" si="165"/>
        <v>1446299.5246179344</v>
      </c>
      <c r="AM132" s="28">
        <f t="shared" si="166"/>
        <v>1565485.243389346</v>
      </c>
      <c r="AN132" s="28">
        <f t="shared" si="167"/>
        <v>0</v>
      </c>
      <c r="AO132" s="28">
        <f t="shared" si="168"/>
        <v>0</v>
      </c>
      <c r="AP132" s="28">
        <f t="shared" si="169"/>
        <v>0</v>
      </c>
      <c r="AQ132" s="4">
        <f t="shared" si="170"/>
        <v>28925990.492358685</v>
      </c>
      <c r="AR132" s="24">
        <f t="shared" si="171"/>
        <v>1446299.5246179344</v>
      </c>
      <c r="AS132" s="24">
        <f t="shared" si="172"/>
        <v>1565485.243389346</v>
      </c>
    </row>
    <row r="133" spans="2:45" ht="12.75">
      <c r="B133" s="56">
        <f t="shared" si="133"/>
        <v>604</v>
      </c>
      <c r="C133" s="23">
        <f t="shared" si="173"/>
        <v>604000000</v>
      </c>
      <c r="D133" s="24">
        <f t="shared" si="130"/>
        <v>-2108220.564052408</v>
      </c>
      <c r="E133" s="24">
        <f t="shared" si="131"/>
        <v>5125000</v>
      </c>
      <c r="F133" s="25">
        <f t="shared" si="134"/>
        <v>575026039.3741548</v>
      </c>
      <c r="G133" s="83">
        <f t="shared" si="132"/>
        <v>0</v>
      </c>
      <c r="H133" s="6">
        <f t="shared" si="135"/>
        <v>0.05</v>
      </c>
      <c r="I133" s="26">
        <f t="shared" si="136"/>
        <v>-0.14437095526227425</v>
      </c>
      <c r="J133" s="30">
        <f t="shared" si="137"/>
        <v>0.296330048929624</v>
      </c>
      <c r="K133" s="27">
        <f t="shared" si="138"/>
        <v>490000000</v>
      </c>
      <c r="L133" s="28">
        <f t="shared" si="139"/>
        <v>0</v>
      </c>
      <c r="M133" s="28">
        <f t="shared" si="140"/>
        <v>15000000</v>
      </c>
      <c r="N133" s="28">
        <f t="shared" si="141"/>
        <v>525000</v>
      </c>
      <c r="O133" s="28">
        <f t="shared" si="142"/>
        <v>15000000</v>
      </c>
      <c r="P133" s="28">
        <f t="shared" si="143"/>
        <v>600000</v>
      </c>
      <c r="Q133" s="28">
        <f t="shared" si="144"/>
        <v>40000000</v>
      </c>
      <c r="R133" s="28">
        <f t="shared" si="145"/>
        <v>1800000</v>
      </c>
      <c r="S133" s="28">
        <f t="shared" si="146"/>
        <v>15026039.374154806</v>
      </c>
      <c r="T133" s="28">
        <f t="shared" si="147"/>
        <v>751301.9687077403</v>
      </c>
      <c r="U133" s="28">
        <f t="shared" si="148"/>
        <v>0</v>
      </c>
      <c r="V133" s="28">
        <f t="shared" si="149"/>
        <v>0</v>
      </c>
      <c r="W133" s="4">
        <f t="shared" si="150"/>
        <v>575026039.3741548</v>
      </c>
      <c r="X133" s="24">
        <f t="shared" si="151"/>
        <v>3676301.9687077403</v>
      </c>
      <c r="Y133" s="27">
        <f t="shared" si="152"/>
        <v>0</v>
      </c>
      <c r="Z133" s="28">
        <f t="shared" si="153"/>
        <v>0</v>
      </c>
      <c r="AA133" s="28">
        <f t="shared" si="154"/>
        <v>0</v>
      </c>
      <c r="AB133" s="28">
        <f t="shared" si="155"/>
        <v>0</v>
      </c>
      <c r="AC133" s="28">
        <f t="shared" si="156"/>
        <v>0</v>
      </c>
      <c r="AD133" s="28">
        <f t="shared" si="157"/>
        <v>0</v>
      </c>
      <c r="AE133" s="28">
        <f t="shared" si="158"/>
        <v>0</v>
      </c>
      <c r="AF133" s="28">
        <f t="shared" si="159"/>
        <v>0</v>
      </c>
      <c r="AG133" s="28">
        <f t="shared" si="160"/>
        <v>0</v>
      </c>
      <c r="AH133" s="28">
        <f t="shared" si="161"/>
        <v>0</v>
      </c>
      <c r="AI133" s="28">
        <f t="shared" si="162"/>
        <v>0</v>
      </c>
      <c r="AJ133" s="28">
        <f t="shared" si="163"/>
        <v>0</v>
      </c>
      <c r="AK133" s="28">
        <f t="shared" si="164"/>
        <v>28973960.625845194</v>
      </c>
      <c r="AL133" s="28">
        <f t="shared" si="165"/>
        <v>1448698.0312922597</v>
      </c>
      <c r="AM133" s="28">
        <f t="shared" si="166"/>
        <v>1568081.4046553322</v>
      </c>
      <c r="AN133" s="28">
        <f t="shared" si="167"/>
        <v>0</v>
      </c>
      <c r="AO133" s="28">
        <f t="shared" si="168"/>
        <v>0</v>
      </c>
      <c r="AP133" s="28">
        <f t="shared" si="169"/>
        <v>0</v>
      </c>
      <c r="AQ133" s="4">
        <f t="shared" si="170"/>
        <v>28973960.625845194</v>
      </c>
      <c r="AR133" s="24">
        <f t="shared" si="171"/>
        <v>1448698.0312922597</v>
      </c>
      <c r="AS133" s="24">
        <f t="shared" si="172"/>
        <v>1568081.4046553322</v>
      </c>
    </row>
    <row r="134" spans="2:45" ht="12.75">
      <c r="B134" s="56">
        <f t="shared" si="133"/>
        <v>605</v>
      </c>
      <c r="C134" s="23">
        <f t="shared" si="173"/>
        <v>605000000</v>
      </c>
      <c r="D134" s="24">
        <f t="shared" si="130"/>
        <v>-2153225.8961120965</v>
      </c>
      <c r="E134" s="24">
        <f t="shared" si="131"/>
        <v>5175000</v>
      </c>
      <c r="F134" s="25">
        <f t="shared" si="134"/>
        <v>575978069.2406683</v>
      </c>
      <c r="G134" s="83">
        <f t="shared" si="132"/>
        <v>0</v>
      </c>
      <c r="H134" s="6">
        <f t="shared" si="135"/>
        <v>0.05</v>
      </c>
      <c r="I134" s="26">
        <f t="shared" si="136"/>
        <v>-0.14437095526227425</v>
      </c>
      <c r="J134" s="30">
        <f t="shared" si="137"/>
        <v>0.296330048929624</v>
      </c>
      <c r="K134" s="27">
        <f t="shared" si="138"/>
        <v>490000000</v>
      </c>
      <c r="L134" s="28">
        <f t="shared" si="139"/>
        <v>0</v>
      </c>
      <c r="M134" s="28">
        <f t="shared" si="140"/>
        <v>15000000</v>
      </c>
      <c r="N134" s="28">
        <f t="shared" si="141"/>
        <v>525000</v>
      </c>
      <c r="O134" s="28">
        <f t="shared" si="142"/>
        <v>15000000</v>
      </c>
      <c r="P134" s="28">
        <f t="shared" si="143"/>
        <v>600000</v>
      </c>
      <c r="Q134" s="28">
        <f t="shared" si="144"/>
        <v>40000000</v>
      </c>
      <c r="R134" s="28">
        <f t="shared" si="145"/>
        <v>1800000</v>
      </c>
      <c r="S134" s="28">
        <f t="shared" si="146"/>
        <v>15978069.240668297</v>
      </c>
      <c r="T134" s="28">
        <f t="shared" si="147"/>
        <v>798903.4620334149</v>
      </c>
      <c r="U134" s="28">
        <f t="shared" si="148"/>
        <v>0</v>
      </c>
      <c r="V134" s="28">
        <f t="shared" si="149"/>
        <v>0</v>
      </c>
      <c r="W134" s="4">
        <f t="shared" si="150"/>
        <v>575978069.2406683</v>
      </c>
      <c r="X134" s="24">
        <f t="shared" si="151"/>
        <v>3723903.4620334147</v>
      </c>
      <c r="Y134" s="27">
        <f t="shared" si="152"/>
        <v>0</v>
      </c>
      <c r="Z134" s="28">
        <f t="shared" si="153"/>
        <v>0</v>
      </c>
      <c r="AA134" s="28">
        <f t="shared" si="154"/>
        <v>0</v>
      </c>
      <c r="AB134" s="28">
        <f t="shared" si="155"/>
        <v>0</v>
      </c>
      <c r="AC134" s="28">
        <f t="shared" si="156"/>
        <v>0</v>
      </c>
      <c r="AD134" s="28">
        <f t="shared" si="157"/>
        <v>0</v>
      </c>
      <c r="AE134" s="28">
        <f t="shared" si="158"/>
        <v>0</v>
      </c>
      <c r="AF134" s="28">
        <f t="shared" si="159"/>
        <v>0</v>
      </c>
      <c r="AG134" s="28">
        <f t="shared" si="160"/>
        <v>0</v>
      </c>
      <c r="AH134" s="28">
        <f t="shared" si="161"/>
        <v>0</v>
      </c>
      <c r="AI134" s="28">
        <f t="shared" si="162"/>
        <v>0</v>
      </c>
      <c r="AJ134" s="28">
        <f t="shared" si="163"/>
        <v>0</v>
      </c>
      <c r="AK134" s="28">
        <f t="shared" si="164"/>
        <v>29021930.759331703</v>
      </c>
      <c r="AL134" s="28">
        <f t="shared" si="165"/>
        <v>1451096.5379665853</v>
      </c>
      <c r="AM134" s="28">
        <f t="shared" si="166"/>
        <v>1570677.5659213183</v>
      </c>
      <c r="AN134" s="28">
        <f t="shared" si="167"/>
        <v>0</v>
      </c>
      <c r="AO134" s="28">
        <f t="shared" si="168"/>
        <v>0</v>
      </c>
      <c r="AP134" s="28">
        <f t="shared" si="169"/>
        <v>0</v>
      </c>
      <c r="AQ134" s="4">
        <f t="shared" si="170"/>
        <v>29021930.759331703</v>
      </c>
      <c r="AR134" s="24">
        <f t="shared" si="171"/>
        <v>1451096.5379665853</v>
      </c>
      <c r="AS134" s="24">
        <f t="shared" si="172"/>
        <v>1570677.5659213183</v>
      </c>
    </row>
    <row r="135" spans="2:45" ht="12.75">
      <c r="B135" s="56">
        <f t="shared" si="133"/>
        <v>606</v>
      </c>
      <c r="C135" s="23">
        <f t="shared" si="173"/>
        <v>606000000</v>
      </c>
      <c r="D135" s="24">
        <f t="shared" si="130"/>
        <v>-2198231.228171797</v>
      </c>
      <c r="E135" s="24">
        <f t="shared" si="131"/>
        <v>5225000</v>
      </c>
      <c r="F135" s="25">
        <f t="shared" si="134"/>
        <v>576930099.1071819</v>
      </c>
      <c r="G135" s="83">
        <f t="shared" si="132"/>
        <v>0</v>
      </c>
      <c r="H135" s="6">
        <f t="shared" si="135"/>
        <v>0.05</v>
      </c>
      <c r="I135" s="26">
        <f t="shared" si="136"/>
        <v>-0.14437095526227425</v>
      </c>
      <c r="J135" s="30">
        <f t="shared" si="137"/>
        <v>0.296330048929624</v>
      </c>
      <c r="K135" s="27">
        <f t="shared" si="138"/>
        <v>490000000</v>
      </c>
      <c r="L135" s="28">
        <f t="shared" si="139"/>
        <v>0</v>
      </c>
      <c r="M135" s="28">
        <f t="shared" si="140"/>
        <v>15000000</v>
      </c>
      <c r="N135" s="28">
        <f t="shared" si="141"/>
        <v>525000</v>
      </c>
      <c r="O135" s="28">
        <f t="shared" si="142"/>
        <v>15000000</v>
      </c>
      <c r="P135" s="28">
        <f t="shared" si="143"/>
        <v>600000</v>
      </c>
      <c r="Q135" s="28">
        <f t="shared" si="144"/>
        <v>40000000</v>
      </c>
      <c r="R135" s="28">
        <f t="shared" si="145"/>
        <v>1800000</v>
      </c>
      <c r="S135" s="28">
        <f t="shared" si="146"/>
        <v>16930099.107181907</v>
      </c>
      <c r="T135" s="28">
        <f t="shared" si="147"/>
        <v>846504.9553590954</v>
      </c>
      <c r="U135" s="28">
        <f t="shared" si="148"/>
        <v>0</v>
      </c>
      <c r="V135" s="28">
        <f t="shared" si="149"/>
        <v>0</v>
      </c>
      <c r="W135" s="4">
        <f t="shared" si="150"/>
        <v>576930099.1071819</v>
      </c>
      <c r="X135" s="24">
        <f t="shared" si="151"/>
        <v>3771504.9553590952</v>
      </c>
      <c r="Y135" s="27">
        <f t="shared" si="152"/>
        <v>0</v>
      </c>
      <c r="Z135" s="28">
        <f t="shared" si="153"/>
        <v>0</v>
      </c>
      <c r="AA135" s="28">
        <f t="shared" si="154"/>
        <v>0</v>
      </c>
      <c r="AB135" s="28">
        <f t="shared" si="155"/>
        <v>0</v>
      </c>
      <c r="AC135" s="28">
        <f t="shared" si="156"/>
        <v>0</v>
      </c>
      <c r="AD135" s="28">
        <f t="shared" si="157"/>
        <v>0</v>
      </c>
      <c r="AE135" s="28">
        <f t="shared" si="158"/>
        <v>0</v>
      </c>
      <c r="AF135" s="28">
        <f t="shared" si="159"/>
        <v>0</v>
      </c>
      <c r="AG135" s="28">
        <f t="shared" si="160"/>
        <v>0</v>
      </c>
      <c r="AH135" s="28">
        <f t="shared" si="161"/>
        <v>0</v>
      </c>
      <c r="AI135" s="28">
        <f t="shared" si="162"/>
        <v>0</v>
      </c>
      <c r="AJ135" s="28">
        <f t="shared" si="163"/>
        <v>0</v>
      </c>
      <c r="AK135" s="28">
        <f t="shared" si="164"/>
        <v>29069900.892818093</v>
      </c>
      <c r="AL135" s="28">
        <f t="shared" si="165"/>
        <v>1453495.0446409048</v>
      </c>
      <c r="AM135" s="28">
        <f t="shared" si="166"/>
        <v>1573273.7271872982</v>
      </c>
      <c r="AN135" s="28">
        <f t="shared" si="167"/>
        <v>0</v>
      </c>
      <c r="AO135" s="28">
        <f t="shared" si="168"/>
        <v>0</v>
      </c>
      <c r="AP135" s="28">
        <f t="shared" si="169"/>
        <v>0</v>
      </c>
      <c r="AQ135" s="4">
        <f t="shared" si="170"/>
        <v>29069900.892818093</v>
      </c>
      <c r="AR135" s="24">
        <f t="shared" si="171"/>
        <v>1453495.0446409048</v>
      </c>
      <c r="AS135" s="24">
        <f t="shared" si="172"/>
        <v>1573273.7271872982</v>
      </c>
    </row>
    <row r="136" spans="2:45" ht="12.75">
      <c r="B136" s="56">
        <f t="shared" si="133"/>
        <v>607</v>
      </c>
      <c r="C136" s="23">
        <f t="shared" si="173"/>
        <v>607000000</v>
      </c>
      <c r="D136" s="24">
        <f t="shared" si="130"/>
        <v>-2243236.5602314854</v>
      </c>
      <c r="E136" s="24">
        <f t="shared" si="131"/>
        <v>5275000</v>
      </c>
      <c r="F136" s="25">
        <f t="shared" si="134"/>
        <v>577882128.9736954</v>
      </c>
      <c r="G136" s="83">
        <f t="shared" si="132"/>
        <v>0</v>
      </c>
      <c r="H136" s="6">
        <f t="shared" si="135"/>
        <v>0.05</v>
      </c>
      <c r="I136" s="26">
        <f t="shared" si="136"/>
        <v>-0.14437095526227425</v>
      </c>
      <c r="J136" s="30">
        <f t="shared" si="137"/>
        <v>0.296330048929624</v>
      </c>
      <c r="K136" s="27">
        <f t="shared" si="138"/>
        <v>490000000</v>
      </c>
      <c r="L136" s="28">
        <f t="shared" si="139"/>
        <v>0</v>
      </c>
      <c r="M136" s="28">
        <f t="shared" si="140"/>
        <v>15000000</v>
      </c>
      <c r="N136" s="28">
        <f t="shared" si="141"/>
        <v>525000</v>
      </c>
      <c r="O136" s="28">
        <f t="shared" si="142"/>
        <v>15000000</v>
      </c>
      <c r="P136" s="28">
        <f t="shared" si="143"/>
        <v>600000</v>
      </c>
      <c r="Q136" s="28">
        <f t="shared" si="144"/>
        <v>40000000</v>
      </c>
      <c r="R136" s="28">
        <f t="shared" si="145"/>
        <v>1800000</v>
      </c>
      <c r="S136" s="28">
        <f t="shared" si="146"/>
        <v>17882128.973695397</v>
      </c>
      <c r="T136" s="28">
        <f t="shared" si="147"/>
        <v>894106.4486847699</v>
      </c>
      <c r="U136" s="28">
        <f t="shared" si="148"/>
        <v>0</v>
      </c>
      <c r="V136" s="28">
        <f t="shared" si="149"/>
        <v>0</v>
      </c>
      <c r="W136" s="4">
        <f t="shared" si="150"/>
        <v>577882128.9736954</v>
      </c>
      <c r="X136" s="24">
        <f t="shared" si="151"/>
        <v>3819106.4486847697</v>
      </c>
      <c r="Y136" s="27">
        <f t="shared" si="152"/>
        <v>0</v>
      </c>
      <c r="Z136" s="28">
        <f t="shared" si="153"/>
        <v>0</v>
      </c>
      <c r="AA136" s="28">
        <f t="shared" si="154"/>
        <v>0</v>
      </c>
      <c r="AB136" s="28">
        <f t="shared" si="155"/>
        <v>0</v>
      </c>
      <c r="AC136" s="28">
        <f t="shared" si="156"/>
        <v>0</v>
      </c>
      <c r="AD136" s="28">
        <f t="shared" si="157"/>
        <v>0</v>
      </c>
      <c r="AE136" s="28">
        <f t="shared" si="158"/>
        <v>0</v>
      </c>
      <c r="AF136" s="28">
        <f t="shared" si="159"/>
        <v>0</v>
      </c>
      <c r="AG136" s="28">
        <f t="shared" si="160"/>
        <v>0</v>
      </c>
      <c r="AH136" s="28">
        <f t="shared" si="161"/>
        <v>0</v>
      </c>
      <c r="AI136" s="28">
        <f t="shared" si="162"/>
        <v>0</v>
      </c>
      <c r="AJ136" s="28">
        <f t="shared" si="163"/>
        <v>0</v>
      </c>
      <c r="AK136" s="28">
        <f t="shared" si="164"/>
        <v>29117871.026304603</v>
      </c>
      <c r="AL136" s="28">
        <f t="shared" si="165"/>
        <v>1455893.5513152303</v>
      </c>
      <c r="AM136" s="28">
        <f t="shared" si="166"/>
        <v>1575869.8884532843</v>
      </c>
      <c r="AN136" s="28">
        <f t="shared" si="167"/>
        <v>0</v>
      </c>
      <c r="AO136" s="28">
        <f t="shared" si="168"/>
        <v>0</v>
      </c>
      <c r="AP136" s="28">
        <f t="shared" si="169"/>
        <v>0</v>
      </c>
      <c r="AQ136" s="4">
        <f t="shared" si="170"/>
        <v>29117871.026304603</v>
      </c>
      <c r="AR136" s="24">
        <f t="shared" si="171"/>
        <v>1455893.5513152303</v>
      </c>
      <c r="AS136" s="24">
        <f t="shared" si="172"/>
        <v>1575869.8884532843</v>
      </c>
    </row>
    <row r="137" spans="2:45" ht="12.75">
      <c r="B137" s="56">
        <f t="shared" si="133"/>
        <v>608</v>
      </c>
      <c r="C137" s="23">
        <f t="shared" si="173"/>
        <v>608000000</v>
      </c>
      <c r="D137" s="24">
        <f t="shared" si="130"/>
        <v>-2288241.8922911743</v>
      </c>
      <c r="E137" s="24">
        <f t="shared" si="131"/>
        <v>5325000</v>
      </c>
      <c r="F137" s="25">
        <f t="shared" si="134"/>
        <v>578834158.8402089</v>
      </c>
      <c r="G137" s="83">
        <f t="shared" si="132"/>
        <v>0</v>
      </c>
      <c r="H137" s="6">
        <f t="shared" si="135"/>
        <v>0.05</v>
      </c>
      <c r="I137" s="26">
        <f t="shared" si="136"/>
        <v>-0.14437095526227425</v>
      </c>
      <c r="J137" s="30">
        <f t="shared" si="137"/>
        <v>0.296330048929624</v>
      </c>
      <c r="K137" s="27">
        <f t="shared" si="138"/>
        <v>490000000</v>
      </c>
      <c r="L137" s="28">
        <f t="shared" si="139"/>
        <v>0</v>
      </c>
      <c r="M137" s="28">
        <f t="shared" si="140"/>
        <v>15000000</v>
      </c>
      <c r="N137" s="28">
        <f t="shared" si="141"/>
        <v>525000</v>
      </c>
      <c r="O137" s="28">
        <f t="shared" si="142"/>
        <v>15000000</v>
      </c>
      <c r="P137" s="28">
        <f t="shared" si="143"/>
        <v>600000</v>
      </c>
      <c r="Q137" s="28">
        <f t="shared" si="144"/>
        <v>40000000</v>
      </c>
      <c r="R137" s="28">
        <f t="shared" si="145"/>
        <v>1800000</v>
      </c>
      <c r="S137" s="28">
        <f t="shared" si="146"/>
        <v>18834158.840208888</v>
      </c>
      <c r="T137" s="28">
        <f t="shared" si="147"/>
        <v>941707.9420104445</v>
      </c>
      <c r="U137" s="28">
        <f t="shared" si="148"/>
        <v>0</v>
      </c>
      <c r="V137" s="28">
        <f t="shared" si="149"/>
        <v>0</v>
      </c>
      <c r="W137" s="4">
        <f t="shared" si="150"/>
        <v>578834158.8402089</v>
      </c>
      <c r="X137" s="24">
        <f t="shared" si="151"/>
        <v>3866707.9420104446</v>
      </c>
      <c r="Y137" s="27">
        <f t="shared" si="152"/>
        <v>0</v>
      </c>
      <c r="Z137" s="28">
        <f t="shared" si="153"/>
        <v>0</v>
      </c>
      <c r="AA137" s="28">
        <f t="shared" si="154"/>
        <v>0</v>
      </c>
      <c r="AB137" s="28">
        <f t="shared" si="155"/>
        <v>0</v>
      </c>
      <c r="AC137" s="28">
        <f t="shared" si="156"/>
        <v>0</v>
      </c>
      <c r="AD137" s="28">
        <f t="shared" si="157"/>
        <v>0</v>
      </c>
      <c r="AE137" s="28">
        <f t="shared" si="158"/>
        <v>0</v>
      </c>
      <c r="AF137" s="28">
        <f t="shared" si="159"/>
        <v>0</v>
      </c>
      <c r="AG137" s="28">
        <f t="shared" si="160"/>
        <v>0</v>
      </c>
      <c r="AH137" s="28">
        <f t="shared" si="161"/>
        <v>0</v>
      </c>
      <c r="AI137" s="28">
        <f t="shared" si="162"/>
        <v>0</v>
      </c>
      <c r="AJ137" s="28">
        <f t="shared" si="163"/>
        <v>0</v>
      </c>
      <c r="AK137" s="28">
        <f t="shared" si="164"/>
        <v>29165841.159791112</v>
      </c>
      <c r="AL137" s="28">
        <f t="shared" si="165"/>
        <v>1458292.0579895556</v>
      </c>
      <c r="AM137" s="28">
        <f t="shared" si="166"/>
        <v>1578466.0497192706</v>
      </c>
      <c r="AN137" s="28">
        <f t="shared" si="167"/>
        <v>0</v>
      </c>
      <c r="AO137" s="28">
        <f t="shared" si="168"/>
        <v>0</v>
      </c>
      <c r="AP137" s="28">
        <f t="shared" si="169"/>
        <v>0</v>
      </c>
      <c r="AQ137" s="4">
        <f t="shared" si="170"/>
        <v>29165841.159791112</v>
      </c>
      <c r="AR137" s="24">
        <f t="shared" si="171"/>
        <v>1458292.0579895556</v>
      </c>
      <c r="AS137" s="24">
        <f t="shared" si="172"/>
        <v>1578466.0497192706</v>
      </c>
    </row>
    <row r="138" spans="2:45" ht="12.75">
      <c r="B138" s="56">
        <f t="shared" si="133"/>
        <v>609</v>
      </c>
      <c r="C138" s="23">
        <f t="shared" si="173"/>
        <v>609000000</v>
      </c>
      <c r="D138" s="24">
        <f t="shared" si="130"/>
        <v>-2333247.224350862</v>
      </c>
      <c r="E138" s="24">
        <f t="shared" si="131"/>
        <v>5375000</v>
      </c>
      <c r="F138" s="25">
        <f t="shared" si="134"/>
        <v>579786188.7067224</v>
      </c>
      <c r="G138" s="83">
        <f t="shared" si="132"/>
        <v>0</v>
      </c>
      <c r="H138" s="6">
        <f t="shared" si="135"/>
        <v>0.05</v>
      </c>
      <c r="I138" s="26">
        <f t="shared" si="136"/>
        <v>-0.14437095526227425</v>
      </c>
      <c r="J138" s="30">
        <f t="shared" si="137"/>
        <v>0.296330048929624</v>
      </c>
      <c r="K138" s="27">
        <f t="shared" si="138"/>
        <v>490000000</v>
      </c>
      <c r="L138" s="28">
        <f t="shared" si="139"/>
        <v>0</v>
      </c>
      <c r="M138" s="28">
        <f t="shared" si="140"/>
        <v>15000000</v>
      </c>
      <c r="N138" s="28">
        <f t="shared" si="141"/>
        <v>525000</v>
      </c>
      <c r="O138" s="28">
        <f t="shared" si="142"/>
        <v>15000000</v>
      </c>
      <c r="P138" s="28">
        <f t="shared" si="143"/>
        <v>600000</v>
      </c>
      <c r="Q138" s="28">
        <f t="shared" si="144"/>
        <v>40000000</v>
      </c>
      <c r="R138" s="28">
        <f t="shared" si="145"/>
        <v>1800000</v>
      </c>
      <c r="S138" s="28">
        <f t="shared" si="146"/>
        <v>19786188.70672238</v>
      </c>
      <c r="T138" s="28">
        <f t="shared" si="147"/>
        <v>989309.435336119</v>
      </c>
      <c r="U138" s="28">
        <f t="shared" si="148"/>
        <v>0</v>
      </c>
      <c r="V138" s="28">
        <f t="shared" si="149"/>
        <v>0</v>
      </c>
      <c r="W138" s="4">
        <f t="shared" si="150"/>
        <v>579786188.7067224</v>
      </c>
      <c r="X138" s="24">
        <f t="shared" si="151"/>
        <v>3914309.435336119</v>
      </c>
      <c r="Y138" s="27">
        <f t="shared" si="152"/>
        <v>0</v>
      </c>
      <c r="Z138" s="28">
        <f t="shared" si="153"/>
        <v>0</v>
      </c>
      <c r="AA138" s="28">
        <f t="shared" si="154"/>
        <v>0</v>
      </c>
      <c r="AB138" s="28">
        <f t="shared" si="155"/>
        <v>0</v>
      </c>
      <c r="AC138" s="28">
        <f t="shared" si="156"/>
        <v>0</v>
      </c>
      <c r="AD138" s="28">
        <f t="shared" si="157"/>
        <v>0</v>
      </c>
      <c r="AE138" s="28">
        <f t="shared" si="158"/>
        <v>0</v>
      </c>
      <c r="AF138" s="28">
        <f t="shared" si="159"/>
        <v>0</v>
      </c>
      <c r="AG138" s="28">
        <f t="shared" si="160"/>
        <v>0</v>
      </c>
      <c r="AH138" s="28">
        <f t="shared" si="161"/>
        <v>0</v>
      </c>
      <c r="AI138" s="28">
        <f t="shared" si="162"/>
        <v>0</v>
      </c>
      <c r="AJ138" s="28">
        <f t="shared" si="163"/>
        <v>0</v>
      </c>
      <c r="AK138" s="28">
        <f t="shared" si="164"/>
        <v>29213811.29327762</v>
      </c>
      <c r="AL138" s="28">
        <f t="shared" si="165"/>
        <v>1460690.5646638812</v>
      </c>
      <c r="AM138" s="28">
        <f t="shared" si="166"/>
        <v>1581062.2109852568</v>
      </c>
      <c r="AN138" s="28">
        <f t="shared" si="167"/>
        <v>0</v>
      </c>
      <c r="AO138" s="28">
        <f t="shared" si="168"/>
        <v>0</v>
      </c>
      <c r="AP138" s="28">
        <f t="shared" si="169"/>
        <v>0</v>
      </c>
      <c r="AQ138" s="4">
        <f t="shared" si="170"/>
        <v>29213811.29327762</v>
      </c>
      <c r="AR138" s="24">
        <f t="shared" si="171"/>
        <v>1460690.5646638812</v>
      </c>
      <c r="AS138" s="24">
        <f t="shared" si="172"/>
        <v>1581062.2109852568</v>
      </c>
    </row>
    <row r="139" spans="2:45" ht="12.75">
      <c r="B139" s="56">
        <f t="shared" si="133"/>
        <v>610</v>
      </c>
      <c r="C139" s="23">
        <f t="shared" si="173"/>
        <v>610000000</v>
      </c>
      <c r="D139" s="24">
        <f t="shared" si="130"/>
        <v>-2378252.55641055</v>
      </c>
      <c r="E139" s="24">
        <f t="shared" si="131"/>
        <v>5425000</v>
      </c>
      <c r="F139" s="25">
        <f t="shared" si="134"/>
        <v>580738218.5732359</v>
      </c>
      <c r="G139" s="83">
        <f t="shared" si="132"/>
        <v>0</v>
      </c>
      <c r="H139" s="6">
        <f t="shared" si="135"/>
        <v>0.05</v>
      </c>
      <c r="I139" s="26">
        <f t="shared" si="136"/>
        <v>-0.14437095526227425</v>
      </c>
      <c r="J139" s="30">
        <f t="shared" si="137"/>
        <v>0.296330048929624</v>
      </c>
      <c r="K139" s="27">
        <f t="shared" si="138"/>
        <v>490000000</v>
      </c>
      <c r="L139" s="28">
        <f t="shared" si="139"/>
        <v>0</v>
      </c>
      <c r="M139" s="28">
        <f t="shared" si="140"/>
        <v>15000000</v>
      </c>
      <c r="N139" s="28">
        <f t="shared" si="141"/>
        <v>525000</v>
      </c>
      <c r="O139" s="28">
        <f t="shared" si="142"/>
        <v>15000000</v>
      </c>
      <c r="P139" s="28">
        <f t="shared" si="143"/>
        <v>600000</v>
      </c>
      <c r="Q139" s="28">
        <f t="shared" si="144"/>
        <v>40000000</v>
      </c>
      <c r="R139" s="28">
        <f t="shared" si="145"/>
        <v>1800000</v>
      </c>
      <c r="S139" s="28">
        <f t="shared" si="146"/>
        <v>20738218.57323587</v>
      </c>
      <c r="T139" s="28">
        <f t="shared" si="147"/>
        <v>1036910.9286617935</v>
      </c>
      <c r="U139" s="28">
        <f t="shared" si="148"/>
        <v>0</v>
      </c>
      <c r="V139" s="28">
        <f t="shared" si="149"/>
        <v>0</v>
      </c>
      <c r="W139" s="4">
        <f t="shared" si="150"/>
        <v>580738218.5732359</v>
      </c>
      <c r="X139" s="24">
        <f t="shared" si="151"/>
        <v>3961910.9286617935</v>
      </c>
      <c r="Y139" s="27">
        <f t="shared" si="152"/>
        <v>0</v>
      </c>
      <c r="Z139" s="28">
        <f t="shared" si="153"/>
        <v>0</v>
      </c>
      <c r="AA139" s="28">
        <f t="shared" si="154"/>
        <v>0</v>
      </c>
      <c r="AB139" s="28">
        <f t="shared" si="155"/>
        <v>0</v>
      </c>
      <c r="AC139" s="28">
        <f t="shared" si="156"/>
        <v>0</v>
      </c>
      <c r="AD139" s="28">
        <f t="shared" si="157"/>
        <v>0</v>
      </c>
      <c r="AE139" s="28">
        <f t="shared" si="158"/>
        <v>0</v>
      </c>
      <c r="AF139" s="28">
        <f t="shared" si="159"/>
        <v>0</v>
      </c>
      <c r="AG139" s="28">
        <f t="shared" si="160"/>
        <v>0</v>
      </c>
      <c r="AH139" s="28">
        <f t="shared" si="161"/>
        <v>0</v>
      </c>
      <c r="AI139" s="28">
        <f t="shared" si="162"/>
        <v>0</v>
      </c>
      <c r="AJ139" s="28">
        <f t="shared" si="163"/>
        <v>0</v>
      </c>
      <c r="AK139" s="28">
        <f t="shared" si="164"/>
        <v>29261781.42676413</v>
      </c>
      <c r="AL139" s="28">
        <f t="shared" si="165"/>
        <v>1463089.0713382065</v>
      </c>
      <c r="AM139" s="28">
        <f t="shared" si="166"/>
        <v>1583658.372251243</v>
      </c>
      <c r="AN139" s="28">
        <f t="shared" si="167"/>
        <v>0</v>
      </c>
      <c r="AO139" s="28">
        <f t="shared" si="168"/>
        <v>0</v>
      </c>
      <c r="AP139" s="28">
        <f t="shared" si="169"/>
        <v>0</v>
      </c>
      <c r="AQ139" s="4">
        <f t="shared" si="170"/>
        <v>29261781.42676413</v>
      </c>
      <c r="AR139" s="24">
        <f t="shared" si="171"/>
        <v>1463089.0713382065</v>
      </c>
      <c r="AS139" s="24">
        <f t="shared" si="172"/>
        <v>1583658.372251243</v>
      </c>
    </row>
    <row r="140" spans="2:45" ht="12.75">
      <c r="B140" s="56">
        <f t="shared" si="133"/>
        <v>611</v>
      </c>
      <c r="C140" s="23">
        <f t="shared" si="173"/>
        <v>611000000</v>
      </c>
      <c r="D140" s="24">
        <f t="shared" si="130"/>
        <v>-2423257.888470239</v>
      </c>
      <c r="E140" s="24">
        <f t="shared" si="131"/>
        <v>5475000</v>
      </c>
      <c r="F140" s="25">
        <f t="shared" si="134"/>
        <v>581690248.4397494</v>
      </c>
      <c r="G140" s="83">
        <f t="shared" si="132"/>
        <v>0</v>
      </c>
      <c r="H140" s="6">
        <f t="shared" si="135"/>
        <v>0.05</v>
      </c>
      <c r="I140" s="26">
        <f t="shared" si="136"/>
        <v>-0.14437095526227425</v>
      </c>
      <c r="J140" s="30">
        <f t="shared" si="137"/>
        <v>0.296330048929624</v>
      </c>
      <c r="K140" s="27">
        <f t="shared" si="138"/>
        <v>490000000</v>
      </c>
      <c r="L140" s="28">
        <f t="shared" si="139"/>
        <v>0</v>
      </c>
      <c r="M140" s="28">
        <f t="shared" si="140"/>
        <v>15000000</v>
      </c>
      <c r="N140" s="28">
        <f t="shared" si="141"/>
        <v>525000</v>
      </c>
      <c r="O140" s="28">
        <f t="shared" si="142"/>
        <v>15000000</v>
      </c>
      <c r="P140" s="28">
        <f t="shared" si="143"/>
        <v>600000</v>
      </c>
      <c r="Q140" s="28">
        <f t="shared" si="144"/>
        <v>40000000</v>
      </c>
      <c r="R140" s="28">
        <f t="shared" si="145"/>
        <v>1800000</v>
      </c>
      <c r="S140" s="28">
        <f t="shared" si="146"/>
        <v>21690248.43974936</v>
      </c>
      <c r="T140" s="28">
        <f t="shared" si="147"/>
        <v>1084512.4219874681</v>
      </c>
      <c r="U140" s="28">
        <f t="shared" si="148"/>
        <v>0</v>
      </c>
      <c r="V140" s="28">
        <f t="shared" si="149"/>
        <v>0</v>
      </c>
      <c r="W140" s="4">
        <f t="shared" si="150"/>
        <v>581690248.4397494</v>
      </c>
      <c r="X140" s="24">
        <f t="shared" si="151"/>
        <v>4009512.4219874684</v>
      </c>
      <c r="Y140" s="27">
        <f t="shared" si="152"/>
        <v>0</v>
      </c>
      <c r="Z140" s="28">
        <f t="shared" si="153"/>
        <v>0</v>
      </c>
      <c r="AA140" s="28">
        <f t="shared" si="154"/>
        <v>0</v>
      </c>
      <c r="AB140" s="28">
        <f t="shared" si="155"/>
        <v>0</v>
      </c>
      <c r="AC140" s="28">
        <f t="shared" si="156"/>
        <v>0</v>
      </c>
      <c r="AD140" s="28">
        <f t="shared" si="157"/>
        <v>0</v>
      </c>
      <c r="AE140" s="28">
        <f t="shared" si="158"/>
        <v>0</v>
      </c>
      <c r="AF140" s="28">
        <f t="shared" si="159"/>
        <v>0</v>
      </c>
      <c r="AG140" s="28">
        <f t="shared" si="160"/>
        <v>0</v>
      </c>
      <c r="AH140" s="28">
        <f t="shared" si="161"/>
        <v>0</v>
      </c>
      <c r="AI140" s="28">
        <f t="shared" si="162"/>
        <v>0</v>
      </c>
      <c r="AJ140" s="28">
        <f t="shared" si="163"/>
        <v>0</v>
      </c>
      <c r="AK140" s="28">
        <f t="shared" si="164"/>
        <v>29309751.56025064</v>
      </c>
      <c r="AL140" s="28">
        <f t="shared" si="165"/>
        <v>1465487.578012532</v>
      </c>
      <c r="AM140" s="28">
        <f t="shared" si="166"/>
        <v>1586254.5335172294</v>
      </c>
      <c r="AN140" s="28">
        <f t="shared" si="167"/>
        <v>0</v>
      </c>
      <c r="AO140" s="28">
        <f t="shared" si="168"/>
        <v>0</v>
      </c>
      <c r="AP140" s="28">
        <f t="shared" si="169"/>
        <v>0</v>
      </c>
      <c r="AQ140" s="4">
        <f t="shared" si="170"/>
        <v>29309751.56025064</v>
      </c>
      <c r="AR140" s="24">
        <f t="shared" si="171"/>
        <v>1465487.578012532</v>
      </c>
      <c r="AS140" s="24">
        <f t="shared" si="172"/>
        <v>1586254.5335172294</v>
      </c>
    </row>
    <row r="141" spans="2:45" ht="12.75">
      <c r="B141" s="56">
        <f t="shared" si="133"/>
        <v>612</v>
      </c>
      <c r="C141" s="23">
        <f t="shared" si="173"/>
        <v>612000000</v>
      </c>
      <c r="D141" s="24">
        <f t="shared" si="130"/>
        <v>-2468263.220529927</v>
      </c>
      <c r="E141" s="24">
        <f t="shared" si="131"/>
        <v>5525000</v>
      </c>
      <c r="F141" s="25">
        <f t="shared" si="134"/>
        <v>582642278.3062629</v>
      </c>
      <c r="G141" s="83">
        <f t="shared" si="132"/>
        <v>0</v>
      </c>
      <c r="H141" s="6">
        <f t="shared" si="135"/>
        <v>0.05</v>
      </c>
      <c r="I141" s="26">
        <f t="shared" si="136"/>
        <v>-0.14437095526227425</v>
      </c>
      <c r="J141" s="30">
        <f t="shared" si="137"/>
        <v>0.296330048929624</v>
      </c>
      <c r="K141" s="27">
        <f t="shared" si="138"/>
        <v>490000000</v>
      </c>
      <c r="L141" s="28">
        <f t="shared" si="139"/>
        <v>0</v>
      </c>
      <c r="M141" s="28">
        <f t="shared" si="140"/>
        <v>15000000</v>
      </c>
      <c r="N141" s="28">
        <f t="shared" si="141"/>
        <v>525000</v>
      </c>
      <c r="O141" s="28">
        <f t="shared" si="142"/>
        <v>15000000</v>
      </c>
      <c r="P141" s="28">
        <f t="shared" si="143"/>
        <v>600000</v>
      </c>
      <c r="Q141" s="28">
        <f t="shared" si="144"/>
        <v>40000000</v>
      </c>
      <c r="R141" s="28">
        <f t="shared" si="145"/>
        <v>1800000</v>
      </c>
      <c r="S141" s="28">
        <f t="shared" si="146"/>
        <v>22642278.30626285</v>
      </c>
      <c r="T141" s="28">
        <f t="shared" si="147"/>
        <v>1132113.9153131426</v>
      </c>
      <c r="U141" s="28">
        <f t="shared" si="148"/>
        <v>0</v>
      </c>
      <c r="V141" s="28">
        <f t="shared" si="149"/>
        <v>0</v>
      </c>
      <c r="W141" s="4">
        <f t="shared" si="150"/>
        <v>582642278.3062629</v>
      </c>
      <c r="X141" s="24">
        <f t="shared" si="151"/>
        <v>4057113.9153131424</v>
      </c>
      <c r="Y141" s="27">
        <f t="shared" si="152"/>
        <v>0</v>
      </c>
      <c r="Z141" s="28">
        <f t="shared" si="153"/>
        <v>0</v>
      </c>
      <c r="AA141" s="28">
        <f t="shared" si="154"/>
        <v>0</v>
      </c>
      <c r="AB141" s="28">
        <f t="shared" si="155"/>
        <v>0</v>
      </c>
      <c r="AC141" s="28">
        <f t="shared" si="156"/>
        <v>0</v>
      </c>
      <c r="AD141" s="28">
        <f t="shared" si="157"/>
        <v>0</v>
      </c>
      <c r="AE141" s="28">
        <f t="shared" si="158"/>
        <v>0</v>
      </c>
      <c r="AF141" s="28">
        <f t="shared" si="159"/>
        <v>0</v>
      </c>
      <c r="AG141" s="28">
        <f t="shared" si="160"/>
        <v>0</v>
      </c>
      <c r="AH141" s="28">
        <f t="shared" si="161"/>
        <v>0</v>
      </c>
      <c r="AI141" s="28">
        <f t="shared" si="162"/>
        <v>0</v>
      </c>
      <c r="AJ141" s="28">
        <f t="shared" si="163"/>
        <v>0</v>
      </c>
      <c r="AK141" s="28">
        <f t="shared" si="164"/>
        <v>29357721.69373715</v>
      </c>
      <c r="AL141" s="28">
        <f t="shared" si="165"/>
        <v>1467886.0846868576</v>
      </c>
      <c r="AM141" s="28">
        <f t="shared" si="166"/>
        <v>1588850.6947832154</v>
      </c>
      <c r="AN141" s="28">
        <f t="shared" si="167"/>
        <v>0</v>
      </c>
      <c r="AO141" s="28">
        <f t="shared" si="168"/>
        <v>0</v>
      </c>
      <c r="AP141" s="28">
        <f t="shared" si="169"/>
        <v>0</v>
      </c>
      <c r="AQ141" s="4">
        <f t="shared" si="170"/>
        <v>29357721.69373715</v>
      </c>
      <c r="AR141" s="24">
        <f t="shared" si="171"/>
        <v>1467886.0846868576</v>
      </c>
      <c r="AS141" s="24">
        <f t="shared" si="172"/>
        <v>1588850.6947832154</v>
      </c>
    </row>
    <row r="142" spans="2:45" ht="12.75">
      <c r="B142" s="56">
        <f t="shared" si="133"/>
        <v>613</v>
      </c>
      <c r="C142" s="23">
        <f t="shared" si="173"/>
        <v>613000000</v>
      </c>
      <c r="D142" s="24">
        <f t="shared" si="130"/>
        <v>-2513268.552589616</v>
      </c>
      <c r="E142" s="24">
        <f t="shared" si="131"/>
        <v>5575000</v>
      </c>
      <c r="F142" s="25">
        <f t="shared" si="134"/>
        <v>583594308.1727763</v>
      </c>
      <c r="G142" s="83">
        <f t="shared" si="132"/>
        <v>0</v>
      </c>
      <c r="H142" s="6">
        <f t="shared" si="135"/>
        <v>0.05</v>
      </c>
      <c r="I142" s="26">
        <f t="shared" si="136"/>
        <v>-0.14437095526227425</v>
      </c>
      <c r="J142" s="30">
        <f t="shared" si="137"/>
        <v>0.296330048929624</v>
      </c>
      <c r="K142" s="27">
        <f t="shared" si="138"/>
        <v>490000000</v>
      </c>
      <c r="L142" s="28">
        <f t="shared" si="139"/>
        <v>0</v>
      </c>
      <c r="M142" s="28">
        <f t="shared" si="140"/>
        <v>15000000</v>
      </c>
      <c r="N142" s="28">
        <f t="shared" si="141"/>
        <v>525000</v>
      </c>
      <c r="O142" s="28">
        <f t="shared" si="142"/>
        <v>15000000</v>
      </c>
      <c r="P142" s="28">
        <f t="shared" si="143"/>
        <v>600000</v>
      </c>
      <c r="Q142" s="28">
        <f t="shared" si="144"/>
        <v>40000000</v>
      </c>
      <c r="R142" s="28">
        <f t="shared" si="145"/>
        <v>1800000</v>
      </c>
      <c r="S142" s="28">
        <f t="shared" si="146"/>
        <v>23594308.17277634</v>
      </c>
      <c r="T142" s="28">
        <f t="shared" si="147"/>
        <v>1179715.408638817</v>
      </c>
      <c r="U142" s="28">
        <f t="shared" si="148"/>
        <v>0</v>
      </c>
      <c r="V142" s="28">
        <f t="shared" si="149"/>
        <v>0</v>
      </c>
      <c r="W142" s="4">
        <f t="shared" si="150"/>
        <v>583594308.1727763</v>
      </c>
      <c r="X142" s="24">
        <f t="shared" si="151"/>
        <v>4104715.4086388173</v>
      </c>
      <c r="Y142" s="27">
        <f t="shared" si="152"/>
        <v>0</v>
      </c>
      <c r="Z142" s="28">
        <f t="shared" si="153"/>
        <v>0</v>
      </c>
      <c r="AA142" s="28">
        <f t="shared" si="154"/>
        <v>0</v>
      </c>
      <c r="AB142" s="28">
        <f t="shared" si="155"/>
        <v>0</v>
      </c>
      <c r="AC142" s="28">
        <f t="shared" si="156"/>
        <v>0</v>
      </c>
      <c r="AD142" s="28">
        <f t="shared" si="157"/>
        <v>0</v>
      </c>
      <c r="AE142" s="28">
        <f t="shared" si="158"/>
        <v>0</v>
      </c>
      <c r="AF142" s="28">
        <f t="shared" si="159"/>
        <v>0</v>
      </c>
      <c r="AG142" s="28">
        <f t="shared" si="160"/>
        <v>0</v>
      </c>
      <c r="AH142" s="28">
        <f t="shared" si="161"/>
        <v>0</v>
      </c>
      <c r="AI142" s="28">
        <f t="shared" si="162"/>
        <v>0</v>
      </c>
      <c r="AJ142" s="28">
        <f t="shared" si="163"/>
        <v>0</v>
      </c>
      <c r="AK142" s="28">
        <f t="shared" si="164"/>
        <v>29405691.82722366</v>
      </c>
      <c r="AL142" s="28">
        <f t="shared" si="165"/>
        <v>1470284.591361183</v>
      </c>
      <c r="AM142" s="28">
        <f t="shared" si="166"/>
        <v>1591446.8560492017</v>
      </c>
      <c r="AN142" s="28">
        <f t="shared" si="167"/>
        <v>0</v>
      </c>
      <c r="AO142" s="28">
        <f t="shared" si="168"/>
        <v>0</v>
      </c>
      <c r="AP142" s="28">
        <f t="shared" si="169"/>
        <v>0</v>
      </c>
      <c r="AQ142" s="4">
        <f t="shared" si="170"/>
        <v>29405691.82722366</v>
      </c>
      <c r="AR142" s="24">
        <f t="shared" si="171"/>
        <v>1470284.591361183</v>
      </c>
      <c r="AS142" s="24">
        <f t="shared" si="172"/>
        <v>1591446.8560492017</v>
      </c>
    </row>
    <row r="143" spans="2:45" ht="12.75">
      <c r="B143" s="56">
        <f t="shared" si="133"/>
        <v>614</v>
      </c>
      <c r="C143" s="23">
        <f t="shared" si="173"/>
        <v>614000000</v>
      </c>
      <c r="D143" s="24">
        <f t="shared" si="130"/>
        <v>-2558273.8846493037</v>
      </c>
      <c r="E143" s="24">
        <f t="shared" si="131"/>
        <v>5625000</v>
      </c>
      <c r="F143" s="25">
        <f t="shared" si="134"/>
        <v>584546338.0392898</v>
      </c>
      <c r="G143" s="83">
        <f t="shared" si="132"/>
        <v>0</v>
      </c>
      <c r="H143" s="6">
        <f t="shared" si="135"/>
        <v>0.05</v>
      </c>
      <c r="I143" s="26">
        <f t="shared" si="136"/>
        <v>-0.14437095526227425</v>
      </c>
      <c r="J143" s="30">
        <f t="shared" si="137"/>
        <v>0.296330048929624</v>
      </c>
      <c r="K143" s="27">
        <f t="shared" si="138"/>
        <v>490000000</v>
      </c>
      <c r="L143" s="28">
        <f t="shared" si="139"/>
        <v>0</v>
      </c>
      <c r="M143" s="28">
        <f t="shared" si="140"/>
        <v>15000000</v>
      </c>
      <c r="N143" s="28">
        <f t="shared" si="141"/>
        <v>525000</v>
      </c>
      <c r="O143" s="28">
        <f t="shared" si="142"/>
        <v>15000000</v>
      </c>
      <c r="P143" s="28">
        <f t="shared" si="143"/>
        <v>600000</v>
      </c>
      <c r="Q143" s="28">
        <f t="shared" si="144"/>
        <v>40000000</v>
      </c>
      <c r="R143" s="28">
        <f t="shared" si="145"/>
        <v>1800000</v>
      </c>
      <c r="S143" s="28">
        <f t="shared" si="146"/>
        <v>24546338.039289832</v>
      </c>
      <c r="T143" s="28">
        <f t="shared" si="147"/>
        <v>1227316.9019644917</v>
      </c>
      <c r="U143" s="28">
        <f t="shared" si="148"/>
        <v>0</v>
      </c>
      <c r="V143" s="28">
        <f t="shared" si="149"/>
        <v>0</v>
      </c>
      <c r="W143" s="4">
        <f t="shared" si="150"/>
        <v>584546338.0392898</v>
      </c>
      <c r="X143" s="24">
        <f t="shared" si="151"/>
        <v>4152316.9019644917</v>
      </c>
      <c r="Y143" s="27">
        <f t="shared" si="152"/>
        <v>0</v>
      </c>
      <c r="Z143" s="28">
        <f t="shared" si="153"/>
        <v>0</v>
      </c>
      <c r="AA143" s="28">
        <f t="shared" si="154"/>
        <v>0</v>
      </c>
      <c r="AB143" s="28">
        <f t="shared" si="155"/>
        <v>0</v>
      </c>
      <c r="AC143" s="28">
        <f t="shared" si="156"/>
        <v>0</v>
      </c>
      <c r="AD143" s="28">
        <f t="shared" si="157"/>
        <v>0</v>
      </c>
      <c r="AE143" s="28">
        <f t="shared" si="158"/>
        <v>0</v>
      </c>
      <c r="AF143" s="28">
        <f t="shared" si="159"/>
        <v>0</v>
      </c>
      <c r="AG143" s="28">
        <f t="shared" si="160"/>
        <v>0</v>
      </c>
      <c r="AH143" s="28">
        <f t="shared" si="161"/>
        <v>0</v>
      </c>
      <c r="AI143" s="28">
        <f t="shared" si="162"/>
        <v>0</v>
      </c>
      <c r="AJ143" s="28">
        <f t="shared" si="163"/>
        <v>0</v>
      </c>
      <c r="AK143" s="28">
        <f t="shared" si="164"/>
        <v>29453661.960710168</v>
      </c>
      <c r="AL143" s="28">
        <f t="shared" si="165"/>
        <v>1472683.0980355085</v>
      </c>
      <c r="AM143" s="28">
        <f t="shared" si="166"/>
        <v>1594043.017315188</v>
      </c>
      <c r="AN143" s="28">
        <f t="shared" si="167"/>
        <v>0</v>
      </c>
      <c r="AO143" s="28">
        <f t="shared" si="168"/>
        <v>0</v>
      </c>
      <c r="AP143" s="28">
        <f t="shared" si="169"/>
        <v>0</v>
      </c>
      <c r="AQ143" s="4">
        <f t="shared" si="170"/>
        <v>29453661.960710168</v>
      </c>
      <c r="AR143" s="24">
        <f t="shared" si="171"/>
        <v>1472683.0980355085</v>
      </c>
      <c r="AS143" s="24">
        <f t="shared" si="172"/>
        <v>1594043.017315188</v>
      </c>
    </row>
    <row r="144" spans="2:45" ht="12.75">
      <c r="B144" s="56">
        <f t="shared" si="133"/>
        <v>615</v>
      </c>
      <c r="C144" s="23">
        <f t="shared" si="173"/>
        <v>615000000</v>
      </c>
      <c r="D144" s="24">
        <f t="shared" si="130"/>
        <v>-2603279.2167089917</v>
      </c>
      <c r="E144" s="24">
        <f t="shared" si="131"/>
        <v>5675000</v>
      </c>
      <c r="F144" s="25">
        <f t="shared" si="134"/>
        <v>585498367.9058033</v>
      </c>
      <c r="G144" s="83">
        <f t="shared" si="132"/>
        <v>0</v>
      </c>
      <c r="H144" s="6">
        <f t="shared" si="135"/>
        <v>0.05</v>
      </c>
      <c r="I144" s="26">
        <f t="shared" si="136"/>
        <v>-0.14437095526227425</v>
      </c>
      <c r="J144" s="30">
        <f t="shared" si="137"/>
        <v>0.296330048929624</v>
      </c>
      <c r="K144" s="27">
        <f t="shared" si="138"/>
        <v>490000000</v>
      </c>
      <c r="L144" s="28">
        <f t="shared" si="139"/>
        <v>0</v>
      </c>
      <c r="M144" s="28">
        <f t="shared" si="140"/>
        <v>15000000</v>
      </c>
      <c r="N144" s="28">
        <f t="shared" si="141"/>
        <v>525000</v>
      </c>
      <c r="O144" s="28">
        <f t="shared" si="142"/>
        <v>15000000</v>
      </c>
      <c r="P144" s="28">
        <f t="shared" si="143"/>
        <v>600000</v>
      </c>
      <c r="Q144" s="28">
        <f t="shared" si="144"/>
        <v>40000000</v>
      </c>
      <c r="R144" s="28">
        <f t="shared" si="145"/>
        <v>1800000</v>
      </c>
      <c r="S144" s="28">
        <f t="shared" si="146"/>
        <v>25498367.905803323</v>
      </c>
      <c r="T144" s="28">
        <f t="shared" si="147"/>
        <v>1274918.3952901661</v>
      </c>
      <c r="U144" s="28">
        <f t="shared" si="148"/>
        <v>0</v>
      </c>
      <c r="V144" s="28">
        <f t="shared" si="149"/>
        <v>0</v>
      </c>
      <c r="W144" s="4">
        <f t="shared" si="150"/>
        <v>585498367.9058033</v>
      </c>
      <c r="X144" s="24">
        <f t="shared" si="151"/>
        <v>4199918.395290166</v>
      </c>
      <c r="Y144" s="27">
        <f t="shared" si="152"/>
        <v>0</v>
      </c>
      <c r="Z144" s="28">
        <f t="shared" si="153"/>
        <v>0</v>
      </c>
      <c r="AA144" s="28">
        <f t="shared" si="154"/>
        <v>0</v>
      </c>
      <c r="AB144" s="28">
        <f t="shared" si="155"/>
        <v>0</v>
      </c>
      <c r="AC144" s="28">
        <f t="shared" si="156"/>
        <v>0</v>
      </c>
      <c r="AD144" s="28">
        <f t="shared" si="157"/>
        <v>0</v>
      </c>
      <c r="AE144" s="28">
        <f t="shared" si="158"/>
        <v>0</v>
      </c>
      <c r="AF144" s="28">
        <f t="shared" si="159"/>
        <v>0</v>
      </c>
      <c r="AG144" s="28">
        <f t="shared" si="160"/>
        <v>0</v>
      </c>
      <c r="AH144" s="28">
        <f t="shared" si="161"/>
        <v>0</v>
      </c>
      <c r="AI144" s="28">
        <f t="shared" si="162"/>
        <v>0</v>
      </c>
      <c r="AJ144" s="28">
        <f t="shared" si="163"/>
        <v>0</v>
      </c>
      <c r="AK144" s="28">
        <f t="shared" si="164"/>
        <v>29501632.094196677</v>
      </c>
      <c r="AL144" s="28">
        <f t="shared" si="165"/>
        <v>1475081.6047098339</v>
      </c>
      <c r="AM144" s="28">
        <f t="shared" si="166"/>
        <v>1596639.1785811742</v>
      </c>
      <c r="AN144" s="28">
        <f t="shared" si="167"/>
        <v>0</v>
      </c>
      <c r="AO144" s="28">
        <f t="shared" si="168"/>
        <v>0</v>
      </c>
      <c r="AP144" s="28">
        <f t="shared" si="169"/>
        <v>0</v>
      </c>
      <c r="AQ144" s="4">
        <f t="shared" si="170"/>
        <v>29501632.094196677</v>
      </c>
      <c r="AR144" s="24">
        <f t="shared" si="171"/>
        <v>1475081.6047098339</v>
      </c>
      <c r="AS144" s="24">
        <f t="shared" si="172"/>
        <v>1596639.1785811742</v>
      </c>
    </row>
    <row r="145" spans="2:45" ht="12.75">
      <c r="B145" s="56">
        <f t="shared" si="133"/>
        <v>616</v>
      </c>
      <c r="C145" s="23">
        <f t="shared" si="173"/>
        <v>616000000</v>
      </c>
      <c r="D145" s="24">
        <f t="shared" si="130"/>
        <v>-2648284.5487686805</v>
      </c>
      <c r="E145" s="24">
        <f t="shared" si="131"/>
        <v>5725000</v>
      </c>
      <c r="F145" s="25">
        <f t="shared" si="134"/>
        <v>586450397.7723168</v>
      </c>
      <c r="G145" s="83">
        <f t="shared" si="132"/>
        <v>0</v>
      </c>
      <c r="H145" s="6">
        <f t="shared" si="135"/>
        <v>0.05</v>
      </c>
      <c r="I145" s="26">
        <f t="shared" si="136"/>
        <v>-0.14437095526227425</v>
      </c>
      <c r="J145" s="30">
        <f t="shared" si="137"/>
        <v>0.296330048929624</v>
      </c>
      <c r="K145" s="27">
        <f t="shared" si="138"/>
        <v>490000000</v>
      </c>
      <c r="L145" s="28">
        <f t="shared" si="139"/>
        <v>0</v>
      </c>
      <c r="M145" s="28">
        <f t="shared" si="140"/>
        <v>15000000</v>
      </c>
      <c r="N145" s="28">
        <f t="shared" si="141"/>
        <v>525000</v>
      </c>
      <c r="O145" s="28">
        <f t="shared" si="142"/>
        <v>15000000</v>
      </c>
      <c r="P145" s="28">
        <f t="shared" si="143"/>
        <v>600000</v>
      </c>
      <c r="Q145" s="28">
        <f t="shared" si="144"/>
        <v>40000000</v>
      </c>
      <c r="R145" s="28">
        <f t="shared" si="145"/>
        <v>1800000</v>
      </c>
      <c r="S145" s="28">
        <f t="shared" si="146"/>
        <v>26450397.772316813</v>
      </c>
      <c r="T145" s="28">
        <f t="shared" si="147"/>
        <v>1322519.8886158408</v>
      </c>
      <c r="U145" s="28">
        <f t="shared" si="148"/>
        <v>0</v>
      </c>
      <c r="V145" s="28">
        <f t="shared" si="149"/>
        <v>0</v>
      </c>
      <c r="W145" s="4">
        <f t="shared" si="150"/>
        <v>586450397.7723168</v>
      </c>
      <c r="X145" s="24">
        <f t="shared" si="151"/>
        <v>4247519.888615841</v>
      </c>
      <c r="Y145" s="27">
        <f t="shared" si="152"/>
        <v>0</v>
      </c>
      <c r="Z145" s="28">
        <f t="shared" si="153"/>
        <v>0</v>
      </c>
      <c r="AA145" s="28">
        <f t="shared" si="154"/>
        <v>0</v>
      </c>
      <c r="AB145" s="28">
        <f t="shared" si="155"/>
        <v>0</v>
      </c>
      <c r="AC145" s="28">
        <f t="shared" si="156"/>
        <v>0</v>
      </c>
      <c r="AD145" s="28">
        <f t="shared" si="157"/>
        <v>0</v>
      </c>
      <c r="AE145" s="28">
        <f t="shared" si="158"/>
        <v>0</v>
      </c>
      <c r="AF145" s="28">
        <f t="shared" si="159"/>
        <v>0</v>
      </c>
      <c r="AG145" s="28">
        <f t="shared" si="160"/>
        <v>0</v>
      </c>
      <c r="AH145" s="28">
        <f t="shared" si="161"/>
        <v>0</v>
      </c>
      <c r="AI145" s="28">
        <f t="shared" si="162"/>
        <v>0</v>
      </c>
      <c r="AJ145" s="28">
        <f t="shared" si="163"/>
        <v>0</v>
      </c>
      <c r="AK145" s="28">
        <f t="shared" si="164"/>
        <v>29549602.227683187</v>
      </c>
      <c r="AL145" s="28">
        <f t="shared" si="165"/>
        <v>1477480.1113841594</v>
      </c>
      <c r="AM145" s="28">
        <f t="shared" si="166"/>
        <v>1599235.3398471605</v>
      </c>
      <c r="AN145" s="28">
        <f t="shared" si="167"/>
        <v>0</v>
      </c>
      <c r="AO145" s="28">
        <f t="shared" si="168"/>
        <v>0</v>
      </c>
      <c r="AP145" s="28">
        <f t="shared" si="169"/>
        <v>0</v>
      </c>
      <c r="AQ145" s="4">
        <f t="shared" si="170"/>
        <v>29549602.227683187</v>
      </c>
      <c r="AR145" s="24">
        <f t="shared" si="171"/>
        <v>1477480.1113841594</v>
      </c>
      <c r="AS145" s="24">
        <f t="shared" si="172"/>
        <v>1599235.3398471605</v>
      </c>
    </row>
    <row r="146" spans="2:45" ht="12.75">
      <c r="B146" s="56">
        <f t="shared" si="133"/>
        <v>617</v>
      </c>
      <c r="C146" s="23">
        <f t="shared" si="173"/>
        <v>617000000</v>
      </c>
      <c r="D146" s="24">
        <f t="shared" si="130"/>
        <v>-2693289.8808283815</v>
      </c>
      <c r="E146" s="24">
        <f t="shared" si="131"/>
        <v>5775000</v>
      </c>
      <c r="F146" s="25">
        <f t="shared" si="134"/>
        <v>587402427.6388304</v>
      </c>
      <c r="G146" s="83">
        <f t="shared" si="132"/>
        <v>0</v>
      </c>
      <c r="H146" s="6">
        <f t="shared" si="135"/>
        <v>0.05</v>
      </c>
      <c r="I146" s="26">
        <f t="shared" si="136"/>
        <v>-0.14437095526227425</v>
      </c>
      <c r="J146" s="30">
        <f t="shared" si="137"/>
        <v>0.296330048929624</v>
      </c>
      <c r="K146" s="27">
        <f t="shared" si="138"/>
        <v>490000000</v>
      </c>
      <c r="L146" s="28">
        <f t="shared" si="139"/>
        <v>0</v>
      </c>
      <c r="M146" s="28">
        <f t="shared" si="140"/>
        <v>15000000</v>
      </c>
      <c r="N146" s="28">
        <f t="shared" si="141"/>
        <v>525000</v>
      </c>
      <c r="O146" s="28">
        <f t="shared" si="142"/>
        <v>15000000</v>
      </c>
      <c r="P146" s="28">
        <f t="shared" si="143"/>
        <v>600000</v>
      </c>
      <c r="Q146" s="28">
        <f t="shared" si="144"/>
        <v>40000000</v>
      </c>
      <c r="R146" s="28">
        <f t="shared" si="145"/>
        <v>1800000</v>
      </c>
      <c r="S146" s="28">
        <f t="shared" si="146"/>
        <v>27402427.638830423</v>
      </c>
      <c r="T146" s="28">
        <f t="shared" si="147"/>
        <v>1370121.3819415213</v>
      </c>
      <c r="U146" s="28">
        <f t="shared" si="148"/>
        <v>0</v>
      </c>
      <c r="V146" s="28">
        <f t="shared" si="149"/>
        <v>0</v>
      </c>
      <c r="W146" s="4">
        <f t="shared" si="150"/>
        <v>587402427.6388304</v>
      </c>
      <c r="X146" s="24">
        <f t="shared" si="151"/>
        <v>4295121.381941522</v>
      </c>
      <c r="Y146" s="27">
        <f t="shared" si="152"/>
        <v>0</v>
      </c>
      <c r="Z146" s="28">
        <f t="shared" si="153"/>
        <v>0</v>
      </c>
      <c r="AA146" s="28">
        <f t="shared" si="154"/>
        <v>0</v>
      </c>
      <c r="AB146" s="28">
        <f t="shared" si="155"/>
        <v>0</v>
      </c>
      <c r="AC146" s="28">
        <f t="shared" si="156"/>
        <v>0</v>
      </c>
      <c r="AD146" s="28">
        <f t="shared" si="157"/>
        <v>0</v>
      </c>
      <c r="AE146" s="28">
        <f t="shared" si="158"/>
        <v>0</v>
      </c>
      <c r="AF146" s="28">
        <f t="shared" si="159"/>
        <v>0</v>
      </c>
      <c r="AG146" s="28">
        <f t="shared" si="160"/>
        <v>0</v>
      </c>
      <c r="AH146" s="28">
        <f t="shared" si="161"/>
        <v>0</v>
      </c>
      <c r="AI146" s="28">
        <f t="shared" si="162"/>
        <v>0</v>
      </c>
      <c r="AJ146" s="28">
        <f t="shared" si="163"/>
        <v>0</v>
      </c>
      <c r="AK146" s="28">
        <f t="shared" si="164"/>
        <v>29597572.361169577</v>
      </c>
      <c r="AL146" s="28">
        <f t="shared" si="165"/>
        <v>1479878.618058479</v>
      </c>
      <c r="AM146" s="28">
        <f t="shared" si="166"/>
        <v>1601831.5011131403</v>
      </c>
      <c r="AN146" s="28">
        <f t="shared" si="167"/>
        <v>0</v>
      </c>
      <c r="AO146" s="28">
        <f t="shared" si="168"/>
        <v>0</v>
      </c>
      <c r="AP146" s="28">
        <f t="shared" si="169"/>
        <v>0</v>
      </c>
      <c r="AQ146" s="4">
        <f t="shared" si="170"/>
        <v>29597572.361169577</v>
      </c>
      <c r="AR146" s="24">
        <f t="shared" si="171"/>
        <v>1479878.618058479</v>
      </c>
      <c r="AS146" s="24">
        <f t="shared" si="172"/>
        <v>1601831.5011131403</v>
      </c>
    </row>
    <row r="147" spans="2:45" ht="12.75">
      <c r="B147" s="56">
        <f aca="true" t="shared" si="174" ref="B147:B178">C147/1000000</f>
        <v>618</v>
      </c>
      <c r="C147" s="23">
        <f t="shared" si="173"/>
        <v>618000000</v>
      </c>
      <c r="D147" s="24">
        <f t="shared" si="130"/>
        <v>-2738295.2128880695</v>
      </c>
      <c r="E147" s="24">
        <f t="shared" si="131"/>
        <v>5825000</v>
      </c>
      <c r="F147" s="25">
        <f aca="true" t="shared" si="175" ref="F147:F178">C147*((($H$4-$K$4)/(J147-$K$4))^$D$11)</f>
        <v>588354457.5053439</v>
      </c>
      <c r="G147" s="83">
        <f t="shared" si="132"/>
        <v>0</v>
      </c>
      <c r="H147" s="6">
        <f aca="true" t="shared" si="176" ref="H147:H178">IF(C147&lt;$D$5,$F$4,IF(C147&lt;$D$6,$F$5,IF(C147&lt;$D$7,$F$6,IF(C147&lt;$D$8,$F$7,IF(C147&lt;$D$9,$F$8,$F$9)))))</f>
        <v>0.05</v>
      </c>
      <c r="I147" s="26">
        <f aca="true" t="shared" si="177" ref="I147:I178">-H147/$H$4</f>
        <v>-0.14437095526227425</v>
      </c>
      <c r="J147" s="30">
        <f aca="true" t="shared" si="178" ref="J147:J178">$H$4-H147</f>
        <v>0.296330048929624</v>
      </c>
      <c r="K147" s="27">
        <f aca="true" t="shared" si="179" ref="K147:K178">IF(F147&gt;$E$4,$E$4,F147)</f>
        <v>490000000</v>
      </c>
      <c r="L147" s="28">
        <f aca="true" t="shared" si="180" ref="L147:L178">K147*$F$4</f>
        <v>0</v>
      </c>
      <c r="M147" s="28">
        <f aca="true" t="shared" si="181" ref="M147:M178">IF(F147&lt;$D$5,0,IF(F147&gt;$E$5,($E$5-$E$4),((F147-$E$4))))</f>
        <v>15000000</v>
      </c>
      <c r="N147" s="28">
        <f aca="true" t="shared" si="182" ref="N147:N178">M147*$F$5</f>
        <v>525000</v>
      </c>
      <c r="O147" s="28">
        <f aca="true" t="shared" si="183" ref="O147:O178">IF(F147&lt;$D$6,0,IF(F147&gt;$E$6,($E$6-$E$5),((F147-$E$5))))</f>
        <v>15000000</v>
      </c>
      <c r="P147" s="28">
        <f aca="true" t="shared" si="184" ref="P147:P178">O147*$F$6</f>
        <v>600000</v>
      </c>
      <c r="Q147" s="28">
        <f aca="true" t="shared" si="185" ref="Q147:Q178">IF(F147&lt;$D$7,0,IF(F147&gt;$E$7,($E$7-$E$6),((F147-$E$6))))</f>
        <v>40000000</v>
      </c>
      <c r="R147" s="28">
        <f aca="true" t="shared" si="186" ref="R147:R178">Q147*$F$7</f>
        <v>1800000</v>
      </c>
      <c r="S147" s="28">
        <f aca="true" t="shared" si="187" ref="S147:S178">IF(F147&lt;$D$8,0,IF(F147&gt;$E$8,($E$8-$E$7),((F147-$E$7))))</f>
        <v>28354457.505343914</v>
      </c>
      <c r="T147" s="28">
        <f aca="true" t="shared" si="188" ref="T147:T178">S147*$F$8</f>
        <v>1417722.8752671957</v>
      </c>
      <c r="U147" s="28">
        <f aca="true" t="shared" si="189" ref="U147:U178">IF(F147&lt;$D$9,0,IF(F147&gt;$E$9,($E$9-$E$8),((F147-$E$8))))</f>
        <v>0</v>
      </c>
      <c r="V147" s="28">
        <f aca="true" t="shared" si="190" ref="V147:V178">U147*$F$9</f>
        <v>0</v>
      </c>
      <c r="W147" s="4">
        <f aca="true" t="shared" si="191" ref="W147:W178">K147+M147+O147+Q147+S147+U147</f>
        <v>588354457.5053439</v>
      </c>
      <c r="X147" s="24">
        <f aca="true" t="shared" si="192" ref="X147:X178">L147+N147+P147+R147+T147+V147</f>
        <v>4342722.8752671955</v>
      </c>
      <c r="Y147" s="27">
        <f aca="true" t="shared" si="193" ref="Y147:Y178">(IF(C147&gt;$E$4,$E$4,C147))-K147</f>
        <v>0</v>
      </c>
      <c r="Z147" s="28">
        <f aca="true" t="shared" si="194" ref="Z147:Z178">Y147*$F$4</f>
        <v>0</v>
      </c>
      <c r="AA147" s="28">
        <f aca="true" t="shared" si="195" ref="AA147:AA178">Y147*$N$4</f>
        <v>0</v>
      </c>
      <c r="AB147" s="28">
        <f aca="true" t="shared" si="196" ref="AB147:AB178">(IF(C147&lt;$D$5,0,IF(C147&gt;$E$5,($E$5-$E$4),((C147-$E$4)))))-M147</f>
        <v>0</v>
      </c>
      <c r="AC147" s="28">
        <f aca="true" t="shared" si="197" ref="AC147:AC178">AB147*$F$5</f>
        <v>0</v>
      </c>
      <c r="AD147" s="28">
        <f aca="true" t="shared" si="198" ref="AD147:AD178">AB147*$N$5</f>
        <v>0</v>
      </c>
      <c r="AE147" s="28">
        <f aca="true" t="shared" si="199" ref="AE147:AE178">(IF(C147&lt;$D$6,0,IF(C147&gt;$E$6,($E$6-$E$5),((C147-$E$5)))))-O147</f>
        <v>0</v>
      </c>
      <c r="AF147" s="28">
        <f aca="true" t="shared" si="200" ref="AF147:AF178">AE147*$F$6</f>
        <v>0</v>
      </c>
      <c r="AG147" s="28">
        <f aca="true" t="shared" si="201" ref="AG147:AG178">AE147*$N$6</f>
        <v>0</v>
      </c>
      <c r="AH147" s="28">
        <f aca="true" t="shared" si="202" ref="AH147:AH178">(IF(C147&lt;$D$7,0,IF(C147&gt;$E$7,($E$7-$E$6),((C147-$E$6)))))-Q147</f>
        <v>0</v>
      </c>
      <c r="AI147" s="28">
        <f aca="true" t="shared" si="203" ref="AI147:AI178">AH147*$F$7</f>
        <v>0</v>
      </c>
      <c r="AJ147" s="28">
        <f aca="true" t="shared" si="204" ref="AJ147:AJ178">AH147*$N$7</f>
        <v>0</v>
      </c>
      <c r="AK147" s="28">
        <f aca="true" t="shared" si="205" ref="AK147:AK178">(IF(C147&lt;$D$8,0,IF(C147&gt;$E$8,($E$8-$E$7),((C147-$E$7)))))-S147</f>
        <v>29645542.494656086</v>
      </c>
      <c r="AL147" s="28">
        <f aca="true" t="shared" si="206" ref="AL147:AL178">AK147*$F$8</f>
        <v>1482277.1247328045</v>
      </c>
      <c r="AM147" s="28">
        <f aca="true" t="shared" si="207" ref="AM147:AM178">AK147*$N$8</f>
        <v>1604427.6623791263</v>
      </c>
      <c r="AN147" s="28">
        <f aca="true" t="shared" si="208" ref="AN147:AN178">(IF(C147&lt;$D$9,0,IF(C147&gt;$E$9,($E$9-$E$8),((C147-$E$8)))))-U147</f>
        <v>0</v>
      </c>
      <c r="AO147" s="28">
        <f aca="true" t="shared" si="209" ref="AO147:AO178">AN147*$F$9</f>
        <v>0</v>
      </c>
      <c r="AP147" s="28">
        <f aca="true" t="shared" si="210" ref="AP147:AP178">AN147*$N$9</f>
        <v>0</v>
      </c>
      <c r="AQ147" s="4">
        <f aca="true" t="shared" si="211" ref="AQ147:AQ178">Y147+AB147+AE147+AH147+AK147+AN147</f>
        <v>29645542.494656086</v>
      </c>
      <c r="AR147" s="24">
        <f aca="true" t="shared" si="212" ref="AR147:AR178">Z147+AC147+AF147+AI147+AL147+AO147</f>
        <v>1482277.1247328045</v>
      </c>
      <c r="AS147" s="24">
        <f aca="true" t="shared" si="213" ref="AS147:AS178">AA147+AD147+AG147+AJ147+AM147+AP147</f>
        <v>1604427.6623791263</v>
      </c>
    </row>
    <row r="148" spans="2:45" ht="12.75">
      <c r="B148" s="56">
        <f t="shared" si="174"/>
        <v>619</v>
      </c>
      <c r="C148" s="23">
        <f aca="true" t="shared" si="214" ref="C148:C179">C147+1000000</f>
        <v>619000000</v>
      </c>
      <c r="D148" s="24">
        <f aca="true" t="shared" si="215" ref="D148:D189">(AS148-X148)+G148</f>
        <v>-2783300.544947758</v>
      </c>
      <c r="E148" s="24">
        <f aca="true" t="shared" si="216" ref="E148:E189">(X148+AR148)-G148</f>
        <v>5875000</v>
      </c>
      <c r="F148" s="25">
        <f t="shared" si="175"/>
        <v>589306487.3718574</v>
      </c>
      <c r="G148" s="83">
        <f aca="true" t="shared" si="217" ref="G148:G189">IF(C148&gt;($G$4-1000000),0,IF(C148=$E$4,0,$G$5))</f>
        <v>0</v>
      </c>
      <c r="H148" s="6">
        <f t="shared" si="176"/>
        <v>0.05</v>
      </c>
      <c r="I148" s="26">
        <f t="shared" si="177"/>
        <v>-0.14437095526227425</v>
      </c>
      <c r="J148" s="30">
        <f t="shared" si="178"/>
        <v>0.296330048929624</v>
      </c>
      <c r="K148" s="27">
        <f t="shared" si="179"/>
        <v>490000000</v>
      </c>
      <c r="L148" s="28">
        <f t="shared" si="180"/>
        <v>0</v>
      </c>
      <c r="M148" s="28">
        <f t="shared" si="181"/>
        <v>15000000</v>
      </c>
      <c r="N148" s="28">
        <f t="shared" si="182"/>
        <v>525000</v>
      </c>
      <c r="O148" s="28">
        <f t="shared" si="183"/>
        <v>15000000</v>
      </c>
      <c r="P148" s="28">
        <f t="shared" si="184"/>
        <v>600000</v>
      </c>
      <c r="Q148" s="28">
        <f t="shared" si="185"/>
        <v>40000000</v>
      </c>
      <c r="R148" s="28">
        <f t="shared" si="186"/>
        <v>1800000</v>
      </c>
      <c r="S148" s="28">
        <f t="shared" si="187"/>
        <v>29306487.371857405</v>
      </c>
      <c r="T148" s="28">
        <f t="shared" si="188"/>
        <v>1465324.3685928704</v>
      </c>
      <c r="U148" s="28">
        <f t="shared" si="189"/>
        <v>0</v>
      </c>
      <c r="V148" s="28">
        <f t="shared" si="190"/>
        <v>0</v>
      </c>
      <c r="W148" s="4">
        <f t="shared" si="191"/>
        <v>589306487.3718574</v>
      </c>
      <c r="X148" s="24">
        <f t="shared" si="192"/>
        <v>4390324.36859287</v>
      </c>
      <c r="Y148" s="27">
        <f t="shared" si="193"/>
        <v>0</v>
      </c>
      <c r="Z148" s="28">
        <f t="shared" si="194"/>
        <v>0</v>
      </c>
      <c r="AA148" s="28">
        <f t="shared" si="195"/>
        <v>0</v>
      </c>
      <c r="AB148" s="28">
        <f t="shared" si="196"/>
        <v>0</v>
      </c>
      <c r="AC148" s="28">
        <f t="shared" si="197"/>
        <v>0</v>
      </c>
      <c r="AD148" s="28">
        <f t="shared" si="198"/>
        <v>0</v>
      </c>
      <c r="AE148" s="28">
        <f t="shared" si="199"/>
        <v>0</v>
      </c>
      <c r="AF148" s="28">
        <f t="shared" si="200"/>
        <v>0</v>
      </c>
      <c r="AG148" s="28">
        <f t="shared" si="201"/>
        <v>0</v>
      </c>
      <c r="AH148" s="28">
        <f t="shared" si="202"/>
        <v>0</v>
      </c>
      <c r="AI148" s="28">
        <f t="shared" si="203"/>
        <v>0</v>
      </c>
      <c r="AJ148" s="28">
        <f t="shared" si="204"/>
        <v>0</v>
      </c>
      <c r="AK148" s="28">
        <f t="shared" si="205"/>
        <v>29693512.628142595</v>
      </c>
      <c r="AL148" s="28">
        <f t="shared" si="206"/>
        <v>1484675.6314071298</v>
      </c>
      <c r="AM148" s="28">
        <f t="shared" si="207"/>
        <v>1607023.8236451126</v>
      </c>
      <c r="AN148" s="28">
        <f t="shared" si="208"/>
        <v>0</v>
      </c>
      <c r="AO148" s="28">
        <f t="shared" si="209"/>
        <v>0</v>
      </c>
      <c r="AP148" s="28">
        <f t="shared" si="210"/>
        <v>0</v>
      </c>
      <c r="AQ148" s="4">
        <f t="shared" si="211"/>
        <v>29693512.628142595</v>
      </c>
      <c r="AR148" s="24">
        <f t="shared" si="212"/>
        <v>1484675.6314071298</v>
      </c>
      <c r="AS148" s="24">
        <f t="shared" si="213"/>
        <v>1607023.8236451126</v>
      </c>
    </row>
    <row r="149" spans="2:45" ht="12.75">
      <c r="B149" s="56">
        <f t="shared" si="174"/>
        <v>620</v>
      </c>
      <c r="C149" s="23">
        <f t="shared" si="214"/>
        <v>620000000</v>
      </c>
      <c r="D149" s="24">
        <f t="shared" si="215"/>
        <v>-2828305.8770074453</v>
      </c>
      <c r="E149" s="24">
        <f t="shared" si="216"/>
        <v>5925000</v>
      </c>
      <c r="F149" s="25">
        <f t="shared" si="175"/>
        <v>590258517.2383709</v>
      </c>
      <c r="G149" s="83">
        <f t="shared" si="217"/>
        <v>0</v>
      </c>
      <c r="H149" s="6">
        <f t="shared" si="176"/>
        <v>0.05</v>
      </c>
      <c r="I149" s="26">
        <f t="shared" si="177"/>
        <v>-0.14437095526227425</v>
      </c>
      <c r="J149" s="30">
        <f t="shared" si="178"/>
        <v>0.296330048929624</v>
      </c>
      <c r="K149" s="27">
        <f t="shared" si="179"/>
        <v>490000000</v>
      </c>
      <c r="L149" s="28">
        <f t="shared" si="180"/>
        <v>0</v>
      </c>
      <c r="M149" s="28">
        <f t="shared" si="181"/>
        <v>15000000</v>
      </c>
      <c r="N149" s="28">
        <f t="shared" si="182"/>
        <v>525000</v>
      </c>
      <c r="O149" s="28">
        <f t="shared" si="183"/>
        <v>15000000</v>
      </c>
      <c r="P149" s="28">
        <f t="shared" si="184"/>
        <v>600000</v>
      </c>
      <c r="Q149" s="28">
        <f t="shared" si="185"/>
        <v>40000000</v>
      </c>
      <c r="R149" s="28">
        <f t="shared" si="186"/>
        <v>1800000</v>
      </c>
      <c r="S149" s="28">
        <f t="shared" si="187"/>
        <v>30258517.238370895</v>
      </c>
      <c r="T149" s="28">
        <f t="shared" si="188"/>
        <v>1512925.8619185449</v>
      </c>
      <c r="U149" s="28">
        <f t="shared" si="189"/>
        <v>0</v>
      </c>
      <c r="V149" s="28">
        <f t="shared" si="190"/>
        <v>0</v>
      </c>
      <c r="W149" s="4">
        <f t="shared" si="191"/>
        <v>590258517.2383709</v>
      </c>
      <c r="X149" s="24">
        <f t="shared" si="192"/>
        <v>4437925.861918544</v>
      </c>
      <c r="Y149" s="27">
        <f t="shared" si="193"/>
        <v>0</v>
      </c>
      <c r="Z149" s="28">
        <f t="shared" si="194"/>
        <v>0</v>
      </c>
      <c r="AA149" s="28">
        <f t="shared" si="195"/>
        <v>0</v>
      </c>
      <c r="AB149" s="28">
        <f t="shared" si="196"/>
        <v>0</v>
      </c>
      <c r="AC149" s="28">
        <f t="shared" si="197"/>
        <v>0</v>
      </c>
      <c r="AD149" s="28">
        <f t="shared" si="198"/>
        <v>0</v>
      </c>
      <c r="AE149" s="28">
        <f t="shared" si="199"/>
        <v>0</v>
      </c>
      <c r="AF149" s="28">
        <f t="shared" si="200"/>
        <v>0</v>
      </c>
      <c r="AG149" s="28">
        <f t="shared" si="201"/>
        <v>0</v>
      </c>
      <c r="AH149" s="28">
        <f t="shared" si="202"/>
        <v>0</v>
      </c>
      <c r="AI149" s="28">
        <f t="shared" si="203"/>
        <v>0</v>
      </c>
      <c r="AJ149" s="28">
        <f t="shared" si="204"/>
        <v>0</v>
      </c>
      <c r="AK149" s="28">
        <f t="shared" si="205"/>
        <v>29741482.761629105</v>
      </c>
      <c r="AL149" s="28">
        <f t="shared" si="206"/>
        <v>1487074.1380814554</v>
      </c>
      <c r="AM149" s="28">
        <f t="shared" si="207"/>
        <v>1609619.9849110988</v>
      </c>
      <c r="AN149" s="28">
        <f t="shared" si="208"/>
        <v>0</v>
      </c>
      <c r="AO149" s="28">
        <f t="shared" si="209"/>
        <v>0</v>
      </c>
      <c r="AP149" s="28">
        <f t="shared" si="210"/>
        <v>0</v>
      </c>
      <c r="AQ149" s="4">
        <f t="shared" si="211"/>
        <v>29741482.761629105</v>
      </c>
      <c r="AR149" s="24">
        <f t="shared" si="212"/>
        <v>1487074.1380814554</v>
      </c>
      <c r="AS149" s="24">
        <f t="shared" si="213"/>
        <v>1609619.9849110988</v>
      </c>
    </row>
    <row r="150" spans="2:45" ht="12.75">
      <c r="B150" s="56">
        <f t="shared" si="174"/>
        <v>621</v>
      </c>
      <c r="C150" s="23">
        <f t="shared" si="214"/>
        <v>621000000</v>
      </c>
      <c r="D150" s="24">
        <f t="shared" si="215"/>
        <v>-2873311.209067134</v>
      </c>
      <c r="E150" s="24">
        <f t="shared" si="216"/>
        <v>5975000</v>
      </c>
      <c r="F150" s="25">
        <f t="shared" si="175"/>
        <v>591210547.1048844</v>
      </c>
      <c r="G150" s="83">
        <f t="shared" si="217"/>
        <v>0</v>
      </c>
      <c r="H150" s="6">
        <f t="shared" si="176"/>
        <v>0.05</v>
      </c>
      <c r="I150" s="26">
        <f t="shared" si="177"/>
        <v>-0.14437095526227425</v>
      </c>
      <c r="J150" s="30">
        <f t="shared" si="178"/>
        <v>0.296330048929624</v>
      </c>
      <c r="K150" s="27">
        <f t="shared" si="179"/>
        <v>490000000</v>
      </c>
      <c r="L150" s="28">
        <f t="shared" si="180"/>
        <v>0</v>
      </c>
      <c r="M150" s="28">
        <f t="shared" si="181"/>
        <v>15000000</v>
      </c>
      <c r="N150" s="28">
        <f t="shared" si="182"/>
        <v>525000</v>
      </c>
      <c r="O150" s="28">
        <f t="shared" si="183"/>
        <v>15000000</v>
      </c>
      <c r="P150" s="28">
        <f t="shared" si="184"/>
        <v>600000</v>
      </c>
      <c r="Q150" s="28">
        <f t="shared" si="185"/>
        <v>40000000</v>
      </c>
      <c r="R150" s="28">
        <f t="shared" si="186"/>
        <v>1800000</v>
      </c>
      <c r="S150" s="28">
        <f t="shared" si="187"/>
        <v>31210547.104884386</v>
      </c>
      <c r="T150" s="28">
        <f t="shared" si="188"/>
        <v>1560527.3552442193</v>
      </c>
      <c r="U150" s="28">
        <f t="shared" si="189"/>
        <v>0</v>
      </c>
      <c r="V150" s="28">
        <f t="shared" si="190"/>
        <v>0</v>
      </c>
      <c r="W150" s="4">
        <f t="shared" si="191"/>
        <v>591210547.1048844</v>
      </c>
      <c r="X150" s="24">
        <f t="shared" si="192"/>
        <v>4485527.355244219</v>
      </c>
      <c r="Y150" s="27">
        <f t="shared" si="193"/>
        <v>0</v>
      </c>
      <c r="Z150" s="28">
        <f t="shared" si="194"/>
        <v>0</v>
      </c>
      <c r="AA150" s="28">
        <f t="shared" si="195"/>
        <v>0</v>
      </c>
      <c r="AB150" s="28">
        <f t="shared" si="196"/>
        <v>0</v>
      </c>
      <c r="AC150" s="28">
        <f t="shared" si="197"/>
        <v>0</v>
      </c>
      <c r="AD150" s="28">
        <f t="shared" si="198"/>
        <v>0</v>
      </c>
      <c r="AE150" s="28">
        <f t="shared" si="199"/>
        <v>0</v>
      </c>
      <c r="AF150" s="28">
        <f t="shared" si="200"/>
        <v>0</v>
      </c>
      <c r="AG150" s="28">
        <f t="shared" si="201"/>
        <v>0</v>
      </c>
      <c r="AH150" s="28">
        <f t="shared" si="202"/>
        <v>0</v>
      </c>
      <c r="AI150" s="28">
        <f t="shared" si="203"/>
        <v>0</v>
      </c>
      <c r="AJ150" s="28">
        <f t="shared" si="204"/>
        <v>0</v>
      </c>
      <c r="AK150" s="28">
        <f t="shared" si="205"/>
        <v>29789452.895115614</v>
      </c>
      <c r="AL150" s="28">
        <f t="shared" si="206"/>
        <v>1489472.6447557807</v>
      </c>
      <c r="AM150" s="28">
        <f t="shared" si="207"/>
        <v>1612216.1461770851</v>
      </c>
      <c r="AN150" s="28">
        <f t="shared" si="208"/>
        <v>0</v>
      </c>
      <c r="AO150" s="28">
        <f t="shared" si="209"/>
        <v>0</v>
      </c>
      <c r="AP150" s="28">
        <f t="shared" si="210"/>
        <v>0</v>
      </c>
      <c r="AQ150" s="4">
        <f t="shared" si="211"/>
        <v>29789452.895115614</v>
      </c>
      <c r="AR150" s="24">
        <f t="shared" si="212"/>
        <v>1489472.6447557807</v>
      </c>
      <c r="AS150" s="24">
        <f t="shared" si="213"/>
        <v>1612216.1461770851</v>
      </c>
    </row>
    <row r="151" spans="2:45" ht="12.75">
      <c r="B151" s="56">
        <f t="shared" si="174"/>
        <v>622</v>
      </c>
      <c r="C151" s="23">
        <f t="shared" si="214"/>
        <v>622000000</v>
      </c>
      <c r="D151" s="24">
        <f t="shared" si="215"/>
        <v>-2918316.541126823</v>
      </c>
      <c r="E151" s="24">
        <f t="shared" si="216"/>
        <v>6025000</v>
      </c>
      <c r="F151" s="25">
        <f t="shared" si="175"/>
        <v>592162576.9713979</v>
      </c>
      <c r="G151" s="83">
        <f t="shared" si="217"/>
        <v>0</v>
      </c>
      <c r="H151" s="6">
        <f t="shared" si="176"/>
        <v>0.05</v>
      </c>
      <c r="I151" s="26">
        <f t="shared" si="177"/>
        <v>-0.14437095526227425</v>
      </c>
      <c r="J151" s="30">
        <f t="shared" si="178"/>
        <v>0.296330048929624</v>
      </c>
      <c r="K151" s="27">
        <f t="shared" si="179"/>
        <v>490000000</v>
      </c>
      <c r="L151" s="28">
        <f t="shared" si="180"/>
        <v>0</v>
      </c>
      <c r="M151" s="28">
        <f t="shared" si="181"/>
        <v>15000000</v>
      </c>
      <c r="N151" s="28">
        <f t="shared" si="182"/>
        <v>525000</v>
      </c>
      <c r="O151" s="28">
        <f t="shared" si="183"/>
        <v>15000000</v>
      </c>
      <c r="P151" s="28">
        <f t="shared" si="184"/>
        <v>600000</v>
      </c>
      <c r="Q151" s="28">
        <f t="shared" si="185"/>
        <v>40000000</v>
      </c>
      <c r="R151" s="28">
        <f t="shared" si="186"/>
        <v>1800000</v>
      </c>
      <c r="S151" s="28">
        <f t="shared" si="187"/>
        <v>32162576.971397877</v>
      </c>
      <c r="T151" s="28">
        <f t="shared" si="188"/>
        <v>1608128.848569894</v>
      </c>
      <c r="U151" s="28">
        <f t="shared" si="189"/>
        <v>0</v>
      </c>
      <c r="V151" s="28">
        <f t="shared" si="190"/>
        <v>0</v>
      </c>
      <c r="W151" s="4">
        <f t="shared" si="191"/>
        <v>592162576.9713979</v>
      </c>
      <c r="X151" s="24">
        <f t="shared" si="192"/>
        <v>4533128.848569894</v>
      </c>
      <c r="Y151" s="27">
        <f t="shared" si="193"/>
        <v>0</v>
      </c>
      <c r="Z151" s="28">
        <f t="shared" si="194"/>
        <v>0</v>
      </c>
      <c r="AA151" s="28">
        <f t="shared" si="195"/>
        <v>0</v>
      </c>
      <c r="AB151" s="28">
        <f t="shared" si="196"/>
        <v>0</v>
      </c>
      <c r="AC151" s="28">
        <f t="shared" si="197"/>
        <v>0</v>
      </c>
      <c r="AD151" s="28">
        <f t="shared" si="198"/>
        <v>0</v>
      </c>
      <c r="AE151" s="28">
        <f t="shared" si="199"/>
        <v>0</v>
      </c>
      <c r="AF151" s="28">
        <f t="shared" si="200"/>
        <v>0</v>
      </c>
      <c r="AG151" s="28">
        <f t="shared" si="201"/>
        <v>0</v>
      </c>
      <c r="AH151" s="28">
        <f t="shared" si="202"/>
        <v>0</v>
      </c>
      <c r="AI151" s="28">
        <f t="shared" si="203"/>
        <v>0</v>
      </c>
      <c r="AJ151" s="28">
        <f t="shared" si="204"/>
        <v>0</v>
      </c>
      <c r="AK151" s="28">
        <f t="shared" si="205"/>
        <v>29837423.028602123</v>
      </c>
      <c r="AL151" s="28">
        <f t="shared" si="206"/>
        <v>1491871.1514301063</v>
      </c>
      <c r="AM151" s="28">
        <f t="shared" si="207"/>
        <v>1614812.3074430714</v>
      </c>
      <c r="AN151" s="28">
        <f t="shared" si="208"/>
        <v>0</v>
      </c>
      <c r="AO151" s="28">
        <f t="shared" si="209"/>
        <v>0</v>
      </c>
      <c r="AP151" s="28">
        <f t="shared" si="210"/>
        <v>0</v>
      </c>
      <c r="AQ151" s="4">
        <f t="shared" si="211"/>
        <v>29837423.028602123</v>
      </c>
      <c r="AR151" s="24">
        <f t="shared" si="212"/>
        <v>1491871.1514301063</v>
      </c>
      <c r="AS151" s="24">
        <f t="shared" si="213"/>
        <v>1614812.3074430714</v>
      </c>
    </row>
    <row r="152" spans="2:45" ht="12.75">
      <c r="B152" s="56">
        <f t="shared" si="174"/>
        <v>623</v>
      </c>
      <c r="C152" s="23">
        <f t="shared" si="214"/>
        <v>623000000</v>
      </c>
      <c r="D152" s="24">
        <f t="shared" si="215"/>
        <v>-2963321.873186511</v>
      </c>
      <c r="E152" s="24">
        <f t="shared" si="216"/>
        <v>6075000</v>
      </c>
      <c r="F152" s="25">
        <f t="shared" si="175"/>
        <v>593114606.8379114</v>
      </c>
      <c r="G152" s="83">
        <f t="shared" si="217"/>
        <v>0</v>
      </c>
      <c r="H152" s="6">
        <f t="shared" si="176"/>
        <v>0.05</v>
      </c>
      <c r="I152" s="26">
        <f t="shared" si="177"/>
        <v>-0.14437095526227425</v>
      </c>
      <c r="J152" s="30">
        <f t="shared" si="178"/>
        <v>0.296330048929624</v>
      </c>
      <c r="K152" s="27">
        <f t="shared" si="179"/>
        <v>490000000</v>
      </c>
      <c r="L152" s="28">
        <f t="shared" si="180"/>
        <v>0</v>
      </c>
      <c r="M152" s="28">
        <f t="shared" si="181"/>
        <v>15000000</v>
      </c>
      <c r="N152" s="28">
        <f t="shared" si="182"/>
        <v>525000</v>
      </c>
      <c r="O152" s="28">
        <f t="shared" si="183"/>
        <v>15000000</v>
      </c>
      <c r="P152" s="28">
        <f t="shared" si="184"/>
        <v>600000</v>
      </c>
      <c r="Q152" s="28">
        <f t="shared" si="185"/>
        <v>40000000</v>
      </c>
      <c r="R152" s="28">
        <f t="shared" si="186"/>
        <v>1800000</v>
      </c>
      <c r="S152" s="28">
        <f t="shared" si="187"/>
        <v>33114606.837911367</v>
      </c>
      <c r="T152" s="28">
        <f t="shared" si="188"/>
        <v>1655730.3418955684</v>
      </c>
      <c r="U152" s="28">
        <f t="shared" si="189"/>
        <v>0</v>
      </c>
      <c r="V152" s="28">
        <f t="shared" si="190"/>
        <v>0</v>
      </c>
      <c r="W152" s="4">
        <f t="shared" si="191"/>
        <v>593114606.8379114</v>
      </c>
      <c r="X152" s="24">
        <f t="shared" si="192"/>
        <v>4580730.341895568</v>
      </c>
      <c r="Y152" s="27">
        <f t="shared" si="193"/>
        <v>0</v>
      </c>
      <c r="Z152" s="28">
        <f t="shared" si="194"/>
        <v>0</v>
      </c>
      <c r="AA152" s="28">
        <f t="shared" si="195"/>
        <v>0</v>
      </c>
      <c r="AB152" s="28">
        <f t="shared" si="196"/>
        <v>0</v>
      </c>
      <c r="AC152" s="28">
        <f t="shared" si="197"/>
        <v>0</v>
      </c>
      <c r="AD152" s="28">
        <f t="shared" si="198"/>
        <v>0</v>
      </c>
      <c r="AE152" s="28">
        <f t="shared" si="199"/>
        <v>0</v>
      </c>
      <c r="AF152" s="28">
        <f t="shared" si="200"/>
        <v>0</v>
      </c>
      <c r="AG152" s="28">
        <f t="shared" si="201"/>
        <v>0</v>
      </c>
      <c r="AH152" s="28">
        <f t="shared" si="202"/>
        <v>0</v>
      </c>
      <c r="AI152" s="28">
        <f t="shared" si="203"/>
        <v>0</v>
      </c>
      <c r="AJ152" s="28">
        <f t="shared" si="204"/>
        <v>0</v>
      </c>
      <c r="AK152" s="28">
        <f t="shared" si="205"/>
        <v>29885393.162088633</v>
      </c>
      <c r="AL152" s="28">
        <f t="shared" si="206"/>
        <v>1494269.6581044318</v>
      </c>
      <c r="AM152" s="28">
        <f t="shared" si="207"/>
        <v>1617408.4687090574</v>
      </c>
      <c r="AN152" s="28">
        <f t="shared" si="208"/>
        <v>0</v>
      </c>
      <c r="AO152" s="28">
        <f t="shared" si="209"/>
        <v>0</v>
      </c>
      <c r="AP152" s="28">
        <f t="shared" si="210"/>
        <v>0</v>
      </c>
      <c r="AQ152" s="4">
        <f t="shared" si="211"/>
        <v>29885393.162088633</v>
      </c>
      <c r="AR152" s="24">
        <f t="shared" si="212"/>
        <v>1494269.6581044318</v>
      </c>
      <c r="AS152" s="24">
        <f t="shared" si="213"/>
        <v>1617408.4687090574</v>
      </c>
    </row>
    <row r="153" spans="2:45" ht="12.75">
      <c r="B153" s="56">
        <f t="shared" si="174"/>
        <v>624</v>
      </c>
      <c r="C153" s="23">
        <f t="shared" si="214"/>
        <v>624000000</v>
      </c>
      <c r="D153" s="24">
        <f t="shared" si="215"/>
        <v>-3008327.2052461994</v>
      </c>
      <c r="E153" s="24">
        <f t="shared" si="216"/>
        <v>6125000</v>
      </c>
      <c r="F153" s="25">
        <f t="shared" si="175"/>
        <v>594066636.7044249</v>
      </c>
      <c r="G153" s="83">
        <f t="shared" si="217"/>
        <v>0</v>
      </c>
      <c r="H153" s="6">
        <f t="shared" si="176"/>
        <v>0.05</v>
      </c>
      <c r="I153" s="26">
        <f t="shared" si="177"/>
        <v>-0.14437095526227425</v>
      </c>
      <c r="J153" s="30">
        <f t="shared" si="178"/>
        <v>0.296330048929624</v>
      </c>
      <c r="K153" s="27">
        <f t="shared" si="179"/>
        <v>490000000</v>
      </c>
      <c r="L153" s="28">
        <f t="shared" si="180"/>
        <v>0</v>
      </c>
      <c r="M153" s="28">
        <f t="shared" si="181"/>
        <v>15000000</v>
      </c>
      <c r="N153" s="28">
        <f t="shared" si="182"/>
        <v>525000</v>
      </c>
      <c r="O153" s="28">
        <f t="shared" si="183"/>
        <v>15000000</v>
      </c>
      <c r="P153" s="28">
        <f t="shared" si="184"/>
        <v>600000</v>
      </c>
      <c r="Q153" s="28">
        <f t="shared" si="185"/>
        <v>40000000</v>
      </c>
      <c r="R153" s="28">
        <f t="shared" si="186"/>
        <v>1800000</v>
      </c>
      <c r="S153" s="28">
        <f t="shared" si="187"/>
        <v>34066636.70442486</v>
      </c>
      <c r="T153" s="28">
        <f t="shared" si="188"/>
        <v>1703331.835221243</v>
      </c>
      <c r="U153" s="28">
        <f t="shared" si="189"/>
        <v>0</v>
      </c>
      <c r="V153" s="28">
        <f t="shared" si="190"/>
        <v>0</v>
      </c>
      <c r="W153" s="4">
        <f t="shared" si="191"/>
        <v>594066636.7044249</v>
      </c>
      <c r="X153" s="24">
        <f t="shared" si="192"/>
        <v>4628331.835221243</v>
      </c>
      <c r="Y153" s="27">
        <f t="shared" si="193"/>
        <v>0</v>
      </c>
      <c r="Z153" s="28">
        <f t="shared" si="194"/>
        <v>0</v>
      </c>
      <c r="AA153" s="28">
        <f t="shared" si="195"/>
        <v>0</v>
      </c>
      <c r="AB153" s="28">
        <f t="shared" si="196"/>
        <v>0</v>
      </c>
      <c r="AC153" s="28">
        <f t="shared" si="197"/>
        <v>0</v>
      </c>
      <c r="AD153" s="28">
        <f t="shared" si="198"/>
        <v>0</v>
      </c>
      <c r="AE153" s="28">
        <f t="shared" si="199"/>
        <v>0</v>
      </c>
      <c r="AF153" s="28">
        <f t="shared" si="200"/>
        <v>0</v>
      </c>
      <c r="AG153" s="28">
        <f t="shared" si="201"/>
        <v>0</v>
      </c>
      <c r="AH153" s="28">
        <f t="shared" si="202"/>
        <v>0</v>
      </c>
      <c r="AI153" s="28">
        <f t="shared" si="203"/>
        <v>0</v>
      </c>
      <c r="AJ153" s="28">
        <f t="shared" si="204"/>
        <v>0</v>
      </c>
      <c r="AK153" s="28">
        <f t="shared" si="205"/>
        <v>29933363.295575142</v>
      </c>
      <c r="AL153" s="28">
        <f t="shared" si="206"/>
        <v>1496668.1647787571</v>
      </c>
      <c r="AM153" s="28">
        <f t="shared" si="207"/>
        <v>1620004.6299750437</v>
      </c>
      <c r="AN153" s="28">
        <f t="shared" si="208"/>
        <v>0</v>
      </c>
      <c r="AO153" s="28">
        <f t="shared" si="209"/>
        <v>0</v>
      </c>
      <c r="AP153" s="28">
        <f t="shared" si="210"/>
        <v>0</v>
      </c>
      <c r="AQ153" s="4">
        <f t="shared" si="211"/>
        <v>29933363.295575142</v>
      </c>
      <c r="AR153" s="24">
        <f t="shared" si="212"/>
        <v>1496668.1647787571</v>
      </c>
      <c r="AS153" s="24">
        <f t="shared" si="213"/>
        <v>1620004.6299750437</v>
      </c>
    </row>
    <row r="154" spans="2:45" ht="12.75">
      <c r="B154" s="56">
        <f t="shared" si="174"/>
        <v>625</v>
      </c>
      <c r="C154" s="23">
        <f t="shared" si="214"/>
        <v>625000000</v>
      </c>
      <c r="D154" s="24">
        <f t="shared" si="215"/>
        <v>-3053332.537305887</v>
      </c>
      <c r="E154" s="24">
        <f t="shared" si="216"/>
        <v>6175000</v>
      </c>
      <c r="F154" s="25">
        <f t="shared" si="175"/>
        <v>595018666.5709383</v>
      </c>
      <c r="G154" s="83">
        <f t="shared" si="217"/>
        <v>0</v>
      </c>
      <c r="H154" s="6">
        <f t="shared" si="176"/>
        <v>0.05</v>
      </c>
      <c r="I154" s="26">
        <f t="shared" si="177"/>
        <v>-0.14437095526227425</v>
      </c>
      <c r="J154" s="30">
        <f t="shared" si="178"/>
        <v>0.296330048929624</v>
      </c>
      <c r="K154" s="27">
        <f t="shared" si="179"/>
        <v>490000000</v>
      </c>
      <c r="L154" s="28">
        <f t="shared" si="180"/>
        <v>0</v>
      </c>
      <c r="M154" s="28">
        <f t="shared" si="181"/>
        <v>15000000</v>
      </c>
      <c r="N154" s="28">
        <f t="shared" si="182"/>
        <v>525000</v>
      </c>
      <c r="O154" s="28">
        <f t="shared" si="183"/>
        <v>15000000</v>
      </c>
      <c r="P154" s="28">
        <f t="shared" si="184"/>
        <v>600000</v>
      </c>
      <c r="Q154" s="28">
        <f t="shared" si="185"/>
        <v>40000000</v>
      </c>
      <c r="R154" s="28">
        <f t="shared" si="186"/>
        <v>1800000</v>
      </c>
      <c r="S154" s="28">
        <f t="shared" si="187"/>
        <v>35018666.57093835</v>
      </c>
      <c r="T154" s="28">
        <f t="shared" si="188"/>
        <v>1750933.3285469175</v>
      </c>
      <c r="U154" s="28">
        <f t="shared" si="189"/>
        <v>0</v>
      </c>
      <c r="V154" s="28">
        <f t="shared" si="190"/>
        <v>0</v>
      </c>
      <c r="W154" s="4">
        <f t="shared" si="191"/>
        <v>595018666.5709383</v>
      </c>
      <c r="X154" s="24">
        <f t="shared" si="192"/>
        <v>4675933.328546917</v>
      </c>
      <c r="Y154" s="27">
        <f t="shared" si="193"/>
        <v>0</v>
      </c>
      <c r="Z154" s="28">
        <f t="shared" si="194"/>
        <v>0</v>
      </c>
      <c r="AA154" s="28">
        <f t="shared" si="195"/>
        <v>0</v>
      </c>
      <c r="AB154" s="28">
        <f t="shared" si="196"/>
        <v>0</v>
      </c>
      <c r="AC154" s="28">
        <f t="shared" si="197"/>
        <v>0</v>
      </c>
      <c r="AD154" s="28">
        <f t="shared" si="198"/>
        <v>0</v>
      </c>
      <c r="AE154" s="28">
        <f t="shared" si="199"/>
        <v>0</v>
      </c>
      <c r="AF154" s="28">
        <f t="shared" si="200"/>
        <v>0</v>
      </c>
      <c r="AG154" s="28">
        <f t="shared" si="201"/>
        <v>0</v>
      </c>
      <c r="AH154" s="28">
        <f t="shared" si="202"/>
        <v>0</v>
      </c>
      <c r="AI154" s="28">
        <f t="shared" si="203"/>
        <v>0</v>
      </c>
      <c r="AJ154" s="28">
        <f t="shared" si="204"/>
        <v>0</v>
      </c>
      <c r="AK154" s="28">
        <f t="shared" si="205"/>
        <v>29981333.42906165</v>
      </c>
      <c r="AL154" s="28">
        <f t="shared" si="206"/>
        <v>1499066.6714530827</v>
      </c>
      <c r="AM154" s="28">
        <f t="shared" si="207"/>
        <v>1622600.79124103</v>
      </c>
      <c r="AN154" s="28">
        <f t="shared" si="208"/>
        <v>0</v>
      </c>
      <c r="AO154" s="28">
        <f t="shared" si="209"/>
        <v>0</v>
      </c>
      <c r="AP154" s="28">
        <f t="shared" si="210"/>
        <v>0</v>
      </c>
      <c r="AQ154" s="4">
        <f t="shared" si="211"/>
        <v>29981333.42906165</v>
      </c>
      <c r="AR154" s="24">
        <f t="shared" si="212"/>
        <v>1499066.6714530827</v>
      </c>
      <c r="AS154" s="24">
        <f t="shared" si="213"/>
        <v>1622600.79124103</v>
      </c>
    </row>
    <row r="155" spans="2:45" ht="12.75">
      <c r="B155" s="56">
        <f t="shared" si="174"/>
        <v>626</v>
      </c>
      <c r="C155" s="23">
        <f t="shared" si="214"/>
        <v>626000000</v>
      </c>
      <c r="D155" s="24">
        <f t="shared" si="215"/>
        <v>-3098337.8693655757</v>
      </c>
      <c r="E155" s="24">
        <f t="shared" si="216"/>
        <v>6225000</v>
      </c>
      <c r="F155" s="25">
        <f t="shared" si="175"/>
        <v>595970696.4374518</v>
      </c>
      <c r="G155" s="83">
        <f t="shared" si="217"/>
        <v>0</v>
      </c>
      <c r="H155" s="6">
        <f t="shared" si="176"/>
        <v>0.05</v>
      </c>
      <c r="I155" s="26">
        <f t="shared" si="177"/>
        <v>-0.14437095526227425</v>
      </c>
      <c r="J155" s="30">
        <f t="shared" si="178"/>
        <v>0.296330048929624</v>
      </c>
      <c r="K155" s="27">
        <f t="shared" si="179"/>
        <v>490000000</v>
      </c>
      <c r="L155" s="28">
        <f t="shared" si="180"/>
        <v>0</v>
      </c>
      <c r="M155" s="28">
        <f t="shared" si="181"/>
        <v>15000000</v>
      </c>
      <c r="N155" s="28">
        <f t="shared" si="182"/>
        <v>525000</v>
      </c>
      <c r="O155" s="28">
        <f t="shared" si="183"/>
        <v>15000000</v>
      </c>
      <c r="P155" s="28">
        <f t="shared" si="184"/>
        <v>600000</v>
      </c>
      <c r="Q155" s="28">
        <f t="shared" si="185"/>
        <v>40000000</v>
      </c>
      <c r="R155" s="28">
        <f t="shared" si="186"/>
        <v>1800000</v>
      </c>
      <c r="S155" s="28">
        <f t="shared" si="187"/>
        <v>35970696.43745184</v>
      </c>
      <c r="T155" s="28">
        <f t="shared" si="188"/>
        <v>1798534.821872592</v>
      </c>
      <c r="U155" s="28">
        <f t="shared" si="189"/>
        <v>0</v>
      </c>
      <c r="V155" s="28">
        <f t="shared" si="190"/>
        <v>0</v>
      </c>
      <c r="W155" s="4">
        <f t="shared" si="191"/>
        <v>595970696.4374518</v>
      </c>
      <c r="X155" s="24">
        <f t="shared" si="192"/>
        <v>4723534.821872592</v>
      </c>
      <c r="Y155" s="27">
        <f t="shared" si="193"/>
        <v>0</v>
      </c>
      <c r="Z155" s="28">
        <f t="shared" si="194"/>
        <v>0</v>
      </c>
      <c r="AA155" s="28">
        <f t="shared" si="195"/>
        <v>0</v>
      </c>
      <c r="AB155" s="28">
        <f t="shared" si="196"/>
        <v>0</v>
      </c>
      <c r="AC155" s="28">
        <f t="shared" si="197"/>
        <v>0</v>
      </c>
      <c r="AD155" s="28">
        <f t="shared" si="198"/>
        <v>0</v>
      </c>
      <c r="AE155" s="28">
        <f t="shared" si="199"/>
        <v>0</v>
      </c>
      <c r="AF155" s="28">
        <f t="shared" si="200"/>
        <v>0</v>
      </c>
      <c r="AG155" s="28">
        <f t="shared" si="201"/>
        <v>0</v>
      </c>
      <c r="AH155" s="28">
        <f t="shared" si="202"/>
        <v>0</v>
      </c>
      <c r="AI155" s="28">
        <f t="shared" si="203"/>
        <v>0</v>
      </c>
      <c r="AJ155" s="28">
        <f t="shared" si="204"/>
        <v>0</v>
      </c>
      <c r="AK155" s="28">
        <f t="shared" si="205"/>
        <v>30029303.56254816</v>
      </c>
      <c r="AL155" s="28">
        <f t="shared" si="206"/>
        <v>1501465.178127408</v>
      </c>
      <c r="AM155" s="28">
        <f t="shared" si="207"/>
        <v>1625196.9525070162</v>
      </c>
      <c r="AN155" s="28">
        <f t="shared" si="208"/>
        <v>0</v>
      </c>
      <c r="AO155" s="28">
        <f t="shared" si="209"/>
        <v>0</v>
      </c>
      <c r="AP155" s="28">
        <f t="shared" si="210"/>
        <v>0</v>
      </c>
      <c r="AQ155" s="4">
        <f t="shared" si="211"/>
        <v>30029303.56254816</v>
      </c>
      <c r="AR155" s="24">
        <f t="shared" si="212"/>
        <v>1501465.178127408</v>
      </c>
      <c r="AS155" s="24">
        <f t="shared" si="213"/>
        <v>1625196.9525070162</v>
      </c>
    </row>
    <row r="156" spans="2:45" ht="12.75">
      <c r="B156" s="56">
        <f t="shared" si="174"/>
        <v>627</v>
      </c>
      <c r="C156" s="23">
        <f t="shared" si="214"/>
        <v>627000000</v>
      </c>
      <c r="D156" s="24">
        <f t="shared" si="215"/>
        <v>-3143343.2014252646</v>
      </c>
      <c r="E156" s="24">
        <f t="shared" si="216"/>
        <v>6275000</v>
      </c>
      <c r="F156" s="25">
        <f t="shared" si="175"/>
        <v>596922726.3039653</v>
      </c>
      <c r="G156" s="83">
        <f t="shared" si="217"/>
        <v>0</v>
      </c>
      <c r="H156" s="6">
        <f t="shared" si="176"/>
        <v>0.05</v>
      </c>
      <c r="I156" s="26">
        <f t="shared" si="177"/>
        <v>-0.14437095526227425</v>
      </c>
      <c r="J156" s="30">
        <f t="shared" si="178"/>
        <v>0.296330048929624</v>
      </c>
      <c r="K156" s="27">
        <f t="shared" si="179"/>
        <v>490000000</v>
      </c>
      <c r="L156" s="28">
        <f t="shared" si="180"/>
        <v>0</v>
      </c>
      <c r="M156" s="28">
        <f t="shared" si="181"/>
        <v>15000000</v>
      </c>
      <c r="N156" s="28">
        <f t="shared" si="182"/>
        <v>525000</v>
      </c>
      <c r="O156" s="28">
        <f t="shared" si="183"/>
        <v>15000000</v>
      </c>
      <c r="P156" s="28">
        <f t="shared" si="184"/>
        <v>600000</v>
      </c>
      <c r="Q156" s="28">
        <f t="shared" si="185"/>
        <v>40000000</v>
      </c>
      <c r="R156" s="28">
        <f t="shared" si="186"/>
        <v>1800000</v>
      </c>
      <c r="S156" s="28">
        <f t="shared" si="187"/>
        <v>36922726.30396533</v>
      </c>
      <c r="T156" s="28">
        <f t="shared" si="188"/>
        <v>1846136.3151982666</v>
      </c>
      <c r="U156" s="28">
        <f t="shared" si="189"/>
        <v>0</v>
      </c>
      <c r="V156" s="28">
        <f t="shared" si="190"/>
        <v>0</v>
      </c>
      <c r="W156" s="4">
        <f t="shared" si="191"/>
        <v>596922726.3039653</v>
      </c>
      <c r="X156" s="24">
        <f t="shared" si="192"/>
        <v>4771136.315198267</v>
      </c>
      <c r="Y156" s="27">
        <f t="shared" si="193"/>
        <v>0</v>
      </c>
      <c r="Z156" s="28">
        <f t="shared" si="194"/>
        <v>0</v>
      </c>
      <c r="AA156" s="28">
        <f t="shared" si="195"/>
        <v>0</v>
      </c>
      <c r="AB156" s="28">
        <f t="shared" si="196"/>
        <v>0</v>
      </c>
      <c r="AC156" s="28">
        <f t="shared" si="197"/>
        <v>0</v>
      </c>
      <c r="AD156" s="28">
        <f t="shared" si="198"/>
        <v>0</v>
      </c>
      <c r="AE156" s="28">
        <f t="shared" si="199"/>
        <v>0</v>
      </c>
      <c r="AF156" s="28">
        <f t="shared" si="200"/>
        <v>0</v>
      </c>
      <c r="AG156" s="28">
        <f t="shared" si="201"/>
        <v>0</v>
      </c>
      <c r="AH156" s="28">
        <f t="shared" si="202"/>
        <v>0</v>
      </c>
      <c r="AI156" s="28">
        <f t="shared" si="203"/>
        <v>0</v>
      </c>
      <c r="AJ156" s="28">
        <f t="shared" si="204"/>
        <v>0</v>
      </c>
      <c r="AK156" s="28">
        <f t="shared" si="205"/>
        <v>30077273.69603467</v>
      </c>
      <c r="AL156" s="28">
        <f t="shared" si="206"/>
        <v>1503863.6848017336</v>
      </c>
      <c r="AM156" s="28">
        <f t="shared" si="207"/>
        <v>1627793.1137730025</v>
      </c>
      <c r="AN156" s="28">
        <f t="shared" si="208"/>
        <v>0</v>
      </c>
      <c r="AO156" s="28">
        <f t="shared" si="209"/>
        <v>0</v>
      </c>
      <c r="AP156" s="28">
        <f t="shared" si="210"/>
        <v>0</v>
      </c>
      <c r="AQ156" s="4">
        <f t="shared" si="211"/>
        <v>30077273.69603467</v>
      </c>
      <c r="AR156" s="24">
        <f t="shared" si="212"/>
        <v>1503863.6848017336</v>
      </c>
      <c r="AS156" s="24">
        <f t="shared" si="213"/>
        <v>1627793.1137730025</v>
      </c>
    </row>
    <row r="157" spans="2:45" ht="12.75">
      <c r="B157" s="56">
        <f t="shared" si="174"/>
        <v>628</v>
      </c>
      <c r="C157" s="23">
        <f t="shared" si="214"/>
        <v>628000000</v>
      </c>
      <c r="D157" s="24">
        <f t="shared" si="215"/>
        <v>-3188348.533484965</v>
      </c>
      <c r="E157" s="24">
        <f t="shared" si="216"/>
        <v>6325000</v>
      </c>
      <c r="F157" s="25">
        <f t="shared" si="175"/>
        <v>597874756.1704789</v>
      </c>
      <c r="G157" s="83">
        <f t="shared" si="217"/>
        <v>0</v>
      </c>
      <c r="H157" s="6">
        <f t="shared" si="176"/>
        <v>0.05</v>
      </c>
      <c r="I157" s="26">
        <f t="shared" si="177"/>
        <v>-0.14437095526227425</v>
      </c>
      <c r="J157" s="30">
        <f t="shared" si="178"/>
        <v>0.296330048929624</v>
      </c>
      <c r="K157" s="27">
        <f t="shared" si="179"/>
        <v>490000000</v>
      </c>
      <c r="L157" s="28">
        <f t="shared" si="180"/>
        <v>0</v>
      </c>
      <c r="M157" s="28">
        <f t="shared" si="181"/>
        <v>15000000</v>
      </c>
      <c r="N157" s="28">
        <f t="shared" si="182"/>
        <v>525000</v>
      </c>
      <c r="O157" s="28">
        <f t="shared" si="183"/>
        <v>15000000</v>
      </c>
      <c r="P157" s="28">
        <f t="shared" si="184"/>
        <v>600000</v>
      </c>
      <c r="Q157" s="28">
        <f t="shared" si="185"/>
        <v>40000000</v>
      </c>
      <c r="R157" s="28">
        <f t="shared" si="186"/>
        <v>1800000</v>
      </c>
      <c r="S157" s="28">
        <f t="shared" si="187"/>
        <v>37874756.17047894</v>
      </c>
      <c r="T157" s="28">
        <f t="shared" si="188"/>
        <v>1893737.8085239471</v>
      </c>
      <c r="U157" s="28">
        <f t="shared" si="189"/>
        <v>0</v>
      </c>
      <c r="V157" s="28">
        <f t="shared" si="190"/>
        <v>0</v>
      </c>
      <c r="W157" s="4">
        <f t="shared" si="191"/>
        <v>597874756.1704789</v>
      </c>
      <c r="X157" s="24">
        <f t="shared" si="192"/>
        <v>4818737.808523947</v>
      </c>
      <c r="Y157" s="27">
        <f t="shared" si="193"/>
        <v>0</v>
      </c>
      <c r="Z157" s="28">
        <f t="shared" si="194"/>
        <v>0</v>
      </c>
      <c r="AA157" s="28">
        <f t="shared" si="195"/>
        <v>0</v>
      </c>
      <c r="AB157" s="28">
        <f t="shared" si="196"/>
        <v>0</v>
      </c>
      <c r="AC157" s="28">
        <f t="shared" si="197"/>
        <v>0</v>
      </c>
      <c r="AD157" s="28">
        <f t="shared" si="198"/>
        <v>0</v>
      </c>
      <c r="AE157" s="28">
        <f t="shared" si="199"/>
        <v>0</v>
      </c>
      <c r="AF157" s="28">
        <f t="shared" si="200"/>
        <v>0</v>
      </c>
      <c r="AG157" s="28">
        <f t="shared" si="201"/>
        <v>0</v>
      </c>
      <c r="AH157" s="28">
        <f t="shared" si="202"/>
        <v>0</v>
      </c>
      <c r="AI157" s="28">
        <f t="shared" si="203"/>
        <v>0</v>
      </c>
      <c r="AJ157" s="28">
        <f t="shared" si="204"/>
        <v>0</v>
      </c>
      <c r="AK157" s="28">
        <f t="shared" si="205"/>
        <v>30125243.82952106</v>
      </c>
      <c r="AL157" s="28">
        <f t="shared" si="206"/>
        <v>1506262.191476053</v>
      </c>
      <c r="AM157" s="28">
        <f t="shared" si="207"/>
        <v>1630389.2750389823</v>
      </c>
      <c r="AN157" s="28">
        <f t="shared" si="208"/>
        <v>0</v>
      </c>
      <c r="AO157" s="28">
        <f t="shared" si="209"/>
        <v>0</v>
      </c>
      <c r="AP157" s="28">
        <f t="shared" si="210"/>
        <v>0</v>
      </c>
      <c r="AQ157" s="4">
        <f t="shared" si="211"/>
        <v>30125243.82952106</v>
      </c>
      <c r="AR157" s="24">
        <f t="shared" si="212"/>
        <v>1506262.191476053</v>
      </c>
      <c r="AS157" s="24">
        <f t="shared" si="213"/>
        <v>1630389.2750389823</v>
      </c>
    </row>
    <row r="158" spans="2:45" ht="12.75">
      <c r="B158" s="56">
        <f t="shared" si="174"/>
        <v>629</v>
      </c>
      <c r="C158" s="23">
        <f t="shared" si="214"/>
        <v>629000000</v>
      </c>
      <c r="D158" s="24">
        <f t="shared" si="215"/>
        <v>-3233353.865544653</v>
      </c>
      <c r="E158" s="24">
        <f t="shared" si="216"/>
        <v>6375000</v>
      </c>
      <c r="F158" s="25">
        <f t="shared" si="175"/>
        <v>598826786.0369924</v>
      </c>
      <c r="G158" s="83">
        <f t="shared" si="217"/>
        <v>0</v>
      </c>
      <c r="H158" s="6">
        <f t="shared" si="176"/>
        <v>0.05</v>
      </c>
      <c r="I158" s="26">
        <f t="shared" si="177"/>
        <v>-0.14437095526227425</v>
      </c>
      <c r="J158" s="30">
        <f t="shared" si="178"/>
        <v>0.296330048929624</v>
      </c>
      <c r="K158" s="27">
        <f t="shared" si="179"/>
        <v>490000000</v>
      </c>
      <c r="L158" s="28">
        <f t="shared" si="180"/>
        <v>0</v>
      </c>
      <c r="M158" s="28">
        <f t="shared" si="181"/>
        <v>15000000</v>
      </c>
      <c r="N158" s="28">
        <f t="shared" si="182"/>
        <v>525000</v>
      </c>
      <c r="O158" s="28">
        <f t="shared" si="183"/>
        <v>15000000</v>
      </c>
      <c r="P158" s="28">
        <f t="shared" si="184"/>
        <v>600000</v>
      </c>
      <c r="Q158" s="28">
        <f t="shared" si="185"/>
        <v>40000000</v>
      </c>
      <c r="R158" s="28">
        <f t="shared" si="186"/>
        <v>1800000</v>
      </c>
      <c r="S158" s="28">
        <f t="shared" si="187"/>
        <v>38826786.03699243</v>
      </c>
      <c r="T158" s="28">
        <f t="shared" si="188"/>
        <v>1941339.3018496216</v>
      </c>
      <c r="U158" s="28">
        <f t="shared" si="189"/>
        <v>0</v>
      </c>
      <c r="V158" s="28">
        <f t="shared" si="190"/>
        <v>0</v>
      </c>
      <c r="W158" s="4">
        <f t="shared" si="191"/>
        <v>598826786.0369924</v>
      </c>
      <c r="X158" s="24">
        <f t="shared" si="192"/>
        <v>4866339.301849621</v>
      </c>
      <c r="Y158" s="27">
        <f t="shared" si="193"/>
        <v>0</v>
      </c>
      <c r="Z158" s="28">
        <f t="shared" si="194"/>
        <v>0</v>
      </c>
      <c r="AA158" s="28">
        <f t="shared" si="195"/>
        <v>0</v>
      </c>
      <c r="AB158" s="28">
        <f t="shared" si="196"/>
        <v>0</v>
      </c>
      <c r="AC158" s="28">
        <f t="shared" si="197"/>
        <v>0</v>
      </c>
      <c r="AD158" s="28">
        <f t="shared" si="198"/>
        <v>0</v>
      </c>
      <c r="AE158" s="28">
        <f t="shared" si="199"/>
        <v>0</v>
      </c>
      <c r="AF158" s="28">
        <f t="shared" si="200"/>
        <v>0</v>
      </c>
      <c r="AG158" s="28">
        <f t="shared" si="201"/>
        <v>0</v>
      </c>
      <c r="AH158" s="28">
        <f t="shared" si="202"/>
        <v>0</v>
      </c>
      <c r="AI158" s="28">
        <f t="shared" si="203"/>
        <v>0</v>
      </c>
      <c r="AJ158" s="28">
        <f t="shared" si="204"/>
        <v>0</v>
      </c>
      <c r="AK158" s="28">
        <f t="shared" si="205"/>
        <v>30173213.96300757</v>
      </c>
      <c r="AL158" s="28">
        <f t="shared" si="206"/>
        <v>1508660.6981503787</v>
      </c>
      <c r="AM158" s="28">
        <f t="shared" si="207"/>
        <v>1632985.4363049683</v>
      </c>
      <c r="AN158" s="28">
        <f t="shared" si="208"/>
        <v>0</v>
      </c>
      <c r="AO158" s="28">
        <f t="shared" si="209"/>
        <v>0</v>
      </c>
      <c r="AP158" s="28">
        <f t="shared" si="210"/>
        <v>0</v>
      </c>
      <c r="AQ158" s="4">
        <f t="shared" si="211"/>
        <v>30173213.96300757</v>
      </c>
      <c r="AR158" s="24">
        <f t="shared" si="212"/>
        <v>1508660.6981503787</v>
      </c>
      <c r="AS158" s="24">
        <f t="shared" si="213"/>
        <v>1632985.4363049683</v>
      </c>
    </row>
    <row r="159" spans="2:45" ht="12.75">
      <c r="B159" s="56">
        <f t="shared" si="174"/>
        <v>630</v>
      </c>
      <c r="C159" s="23">
        <f t="shared" si="214"/>
        <v>630000000</v>
      </c>
      <c r="D159" s="24">
        <f t="shared" si="215"/>
        <v>-3278359.1976043414</v>
      </c>
      <c r="E159" s="24">
        <f t="shared" si="216"/>
        <v>6425000</v>
      </c>
      <c r="F159" s="25">
        <f t="shared" si="175"/>
        <v>599778815.9035059</v>
      </c>
      <c r="G159" s="83">
        <f t="shared" si="217"/>
        <v>0</v>
      </c>
      <c r="H159" s="6">
        <f t="shared" si="176"/>
        <v>0.05</v>
      </c>
      <c r="I159" s="26">
        <f t="shared" si="177"/>
        <v>-0.14437095526227425</v>
      </c>
      <c r="J159" s="30">
        <f t="shared" si="178"/>
        <v>0.296330048929624</v>
      </c>
      <c r="K159" s="27">
        <f t="shared" si="179"/>
        <v>490000000</v>
      </c>
      <c r="L159" s="28">
        <f t="shared" si="180"/>
        <v>0</v>
      </c>
      <c r="M159" s="28">
        <f t="shared" si="181"/>
        <v>15000000</v>
      </c>
      <c r="N159" s="28">
        <f t="shared" si="182"/>
        <v>525000</v>
      </c>
      <c r="O159" s="28">
        <f t="shared" si="183"/>
        <v>15000000</v>
      </c>
      <c r="P159" s="28">
        <f t="shared" si="184"/>
        <v>600000</v>
      </c>
      <c r="Q159" s="28">
        <f t="shared" si="185"/>
        <v>40000000</v>
      </c>
      <c r="R159" s="28">
        <f t="shared" si="186"/>
        <v>1800000</v>
      </c>
      <c r="S159" s="28">
        <f t="shared" si="187"/>
        <v>39778815.90350592</v>
      </c>
      <c r="T159" s="28">
        <f t="shared" si="188"/>
        <v>1988940.7951752963</v>
      </c>
      <c r="U159" s="28">
        <f t="shared" si="189"/>
        <v>0</v>
      </c>
      <c r="V159" s="28">
        <f t="shared" si="190"/>
        <v>0</v>
      </c>
      <c r="W159" s="4">
        <f t="shared" si="191"/>
        <v>599778815.9035059</v>
      </c>
      <c r="X159" s="24">
        <f t="shared" si="192"/>
        <v>4913940.795175296</v>
      </c>
      <c r="Y159" s="27">
        <f t="shared" si="193"/>
        <v>0</v>
      </c>
      <c r="Z159" s="28">
        <f t="shared" si="194"/>
        <v>0</v>
      </c>
      <c r="AA159" s="28">
        <f t="shared" si="195"/>
        <v>0</v>
      </c>
      <c r="AB159" s="28">
        <f t="shared" si="196"/>
        <v>0</v>
      </c>
      <c r="AC159" s="28">
        <f t="shared" si="197"/>
        <v>0</v>
      </c>
      <c r="AD159" s="28">
        <f t="shared" si="198"/>
        <v>0</v>
      </c>
      <c r="AE159" s="28">
        <f t="shared" si="199"/>
        <v>0</v>
      </c>
      <c r="AF159" s="28">
        <f t="shared" si="200"/>
        <v>0</v>
      </c>
      <c r="AG159" s="28">
        <f t="shared" si="201"/>
        <v>0</v>
      </c>
      <c r="AH159" s="28">
        <f t="shared" si="202"/>
        <v>0</v>
      </c>
      <c r="AI159" s="28">
        <f t="shared" si="203"/>
        <v>0</v>
      </c>
      <c r="AJ159" s="28">
        <f t="shared" si="204"/>
        <v>0</v>
      </c>
      <c r="AK159" s="28">
        <f t="shared" si="205"/>
        <v>30221184.09649408</v>
      </c>
      <c r="AL159" s="28">
        <f t="shared" si="206"/>
        <v>1511059.204824704</v>
      </c>
      <c r="AM159" s="28">
        <f t="shared" si="207"/>
        <v>1635581.5975709546</v>
      </c>
      <c r="AN159" s="28">
        <f t="shared" si="208"/>
        <v>0</v>
      </c>
      <c r="AO159" s="28">
        <f t="shared" si="209"/>
        <v>0</v>
      </c>
      <c r="AP159" s="28">
        <f t="shared" si="210"/>
        <v>0</v>
      </c>
      <c r="AQ159" s="4">
        <f t="shared" si="211"/>
        <v>30221184.09649408</v>
      </c>
      <c r="AR159" s="24">
        <f t="shared" si="212"/>
        <v>1511059.204824704</v>
      </c>
      <c r="AS159" s="24">
        <f t="shared" si="213"/>
        <v>1635581.5975709546</v>
      </c>
    </row>
    <row r="160" spans="2:45" ht="12.75">
      <c r="B160" s="56">
        <f t="shared" si="174"/>
        <v>631</v>
      </c>
      <c r="C160" s="23">
        <f t="shared" si="214"/>
        <v>631000000</v>
      </c>
      <c r="D160" s="24">
        <f t="shared" si="215"/>
        <v>-3323364.5296640294</v>
      </c>
      <c r="E160" s="24">
        <f t="shared" si="216"/>
        <v>6475000</v>
      </c>
      <c r="F160" s="25">
        <f t="shared" si="175"/>
        <v>600730845.7700194</v>
      </c>
      <c r="G160" s="83">
        <f t="shared" si="217"/>
        <v>0</v>
      </c>
      <c r="H160" s="6">
        <f t="shared" si="176"/>
        <v>0.05</v>
      </c>
      <c r="I160" s="26">
        <f t="shared" si="177"/>
        <v>-0.14437095526227425</v>
      </c>
      <c r="J160" s="30">
        <f t="shared" si="178"/>
        <v>0.296330048929624</v>
      </c>
      <c r="K160" s="27">
        <f t="shared" si="179"/>
        <v>490000000</v>
      </c>
      <c r="L160" s="28">
        <f t="shared" si="180"/>
        <v>0</v>
      </c>
      <c r="M160" s="28">
        <f t="shared" si="181"/>
        <v>15000000</v>
      </c>
      <c r="N160" s="28">
        <f t="shared" si="182"/>
        <v>525000</v>
      </c>
      <c r="O160" s="28">
        <f t="shared" si="183"/>
        <v>15000000</v>
      </c>
      <c r="P160" s="28">
        <f t="shared" si="184"/>
        <v>600000</v>
      </c>
      <c r="Q160" s="28">
        <f t="shared" si="185"/>
        <v>40000000</v>
      </c>
      <c r="R160" s="28">
        <f t="shared" si="186"/>
        <v>1800000</v>
      </c>
      <c r="S160" s="28">
        <f t="shared" si="187"/>
        <v>40730845.77001941</v>
      </c>
      <c r="T160" s="28">
        <f t="shared" si="188"/>
        <v>2036542.2885009707</v>
      </c>
      <c r="U160" s="28">
        <f t="shared" si="189"/>
        <v>0</v>
      </c>
      <c r="V160" s="28">
        <f t="shared" si="190"/>
        <v>0</v>
      </c>
      <c r="W160" s="4">
        <f t="shared" si="191"/>
        <v>600730845.7700194</v>
      </c>
      <c r="X160" s="24">
        <f t="shared" si="192"/>
        <v>4961542.28850097</v>
      </c>
      <c r="Y160" s="27">
        <f t="shared" si="193"/>
        <v>0</v>
      </c>
      <c r="Z160" s="28">
        <f t="shared" si="194"/>
        <v>0</v>
      </c>
      <c r="AA160" s="28">
        <f t="shared" si="195"/>
        <v>0</v>
      </c>
      <c r="AB160" s="28">
        <f t="shared" si="196"/>
        <v>0</v>
      </c>
      <c r="AC160" s="28">
        <f t="shared" si="197"/>
        <v>0</v>
      </c>
      <c r="AD160" s="28">
        <f t="shared" si="198"/>
        <v>0</v>
      </c>
      <c r="AE160" s="28">
        <f t="shared" si="199"/>
        <v>0</v>
      </c>
      <c r="AF160" s="28">
        <f t="shared" si="200"/>
        <v>0</v>
      </c>
      <c r="AG160" s="28">
        <f t="shared" si="201"/>
        <v>0</v>
      </c>
      <c r="AH160" s="28">
        <f t="shared" si="202"/>
        <v>0</v>
      </c>
      <c r="AI160" s="28">
        <f t="shared" si="203"/>
        <v>0</v>
      </c>
      <c r="AJ160" s="28">
        <f t="shared" si="204"/>
        <v>0</v>
      </c>
      <c r="AK160" s="28">
        <f t="shared" si="205"/>
        <v>30269154.229980588</v>
      </c>
      <c r="AL160" s="28">
        <f t="shared" si="206"/>
        <v>1513457.7114990295</v>
      </c>
      <c r="AM160" s="28">
        <f t="shared" si="207"/>
        <v>1638177.7588369409</v>
      </c>
      <c r="AN160" s="28">
        <f t="shared" si="208"/>
        <v>0</v>
      </c>
      <c r="AO160" s="28">
        <f t="shared" si="209"/>
        <v>0</v>
      </c>
      <c r="AP160" s="28">
        <f t="shared" si="210"/>
        <v>0</v>
      </c>
      <c r="AQ160" s="4">
        <f t="shared" si="211"/>
        <v>30269154.229980588</v>
      </c>
      <c r="AR160" s="24">
        <f t="shared" si="212"/>
        <v>1513457.7114990295</v>
      </c>
      <c r="AS160" s="24">
        <f t="shared" si="213"/>
        <v>1638177.7588369409</v>
      </c>
    </row>
    <row r="161" spans="2:45" ht="12.75">
      <c r="B161" s="56">
        <f t="shared" si="174"/>
        <v>632</v>
      </c>
      <c r="C161" s="23">
        <f t="shared" si="214"/>
        <v>632000000</v>
      </c>
      <c r="D161" s="24">
        <f t="shared" si="215"/>
        <v>-3368369.8617237182</v>
      </c>
      <c r="E161" s="24">
        <f t="shared" si="216"/>
        <v>6525000</v>
      </c>
      <c r="F161" s="25">
        <f t="shared" si="175"/>
        <v>601682875.6365329</v>
      </c>
      <c r="G161" s="83">
        <f t="shared" si="217"/>
        <v>0</v>
      </c>
      <c r="H161" s="6">
        <f t="shared" si="176"/>
        <v>0.05</v>
      </c>
      <c r="I161" s="26">
        <f t="shared" si="177"/>
        <v>-0.14437095526227425</v>
      </c>
      <c r="J161" s="30">
        <f t="shared" si="178"/>
        <v>0.296330048929624</v>
      </c>
      <c r="K161" s="27">
        <f t="shared" si="179"/>
        <v>490000000</v>
      </c>
      <c r="L161" s="28">
        <f t="shared" si="180"/>
        <v>0</v>
      </c>
      <c r="M161" s="28">
        <f t="shared" si="181"/>
        <v>15000000</v>
      </c>
      <c r="N161" s="28">
        <f t="shared" si="182"/>
        <v>525000</v>
      </c>
      <c r="O161" s="28">
        <f t="shared" si="183"/>
        <v>15000000</v>
      </c>
      <c r="P161" s="28">
        <f t="shared" si="184"/>
        <v>600000</v>
      </c>
      <c r="Q161" s="28">
        <f t="shared" si="185"/>
        <v>40000000</v>
      </c>
      <c r="R161" s="28">
        <f t="shared" si="186"/>
        <v>1800000</v>
      </c>
      <c r="S161" s="28">
        <f t="shared" si="187"/>
        <v>41682875.6365329</v>
      </c>
      <c r="T161" s="28">
        <f t="shared" si="188"/>
        <v>2084143.7818266451</v>
      </c>
      <c r="U161" s="28">
        <f t="shared" si="189"/>
        <v>0</v>
      </c>
      <c r="V161" s="28">
        <f t="shared" si="190"/>
        <v>0</v>
      </c>
      <c r="W161" s="4">
        <f t="shared" si="191"/>
        <v>601682875.6365329</v>
      </c>
      <c r="X161" s="24">
        <f t="shared" si="192"/>
        <v>5009143.781826645</v>
      </c>
      <c r="Y161" s="27">
        <f t="shared" si="193"/>
        <v>0</v>
      </c>
      <c r="Z161" s="28">
        <f t="shared" si="194"/>
        <v>0</v>
      </c>
      <c r="AA161" s="28">
        <f t="shared" si="195"/>
        <v>0</v>
      </c>
      <c r="AB161" s="28">
        <f t="shared" si="196"/>
        <v>0</v>
      </c>
      <c r="AC161" s="28">
        <f t="shared" si="197"/>
        <v>0</v>
      </c>
      <c r="AD161" s="28">
        <f t="shared" si="198"/>
        <v>0</v>
      </c>
      <c r="AE161" s="28">
        <f t="shared" si="199"/>
        <v>0</v>
      </c>
      <c r="AF161" s="28">
        <f t="shared" si="200"/>
        <v>0</v>
      </c>
      <c r="AG161" s="28">
        <f t="shared" si="201"/>
        <v>0</v>
      </c>
      <c r="AH161" s="28">
        <f t="shared" si="202"/>
        <v>0</v>
      </c>
      <c r="AI161" s="28">
        <f t="shared" si="203"/>
        <v>0</v>
      </c>
      <c r="AJ161" s="28">
        <f t="shared" si="204"/>
        <v>0</v>
      </c>
      <c r="AK161" s="28">
        <f t="shared" si="205"/>
        <v>30317124.363467097</v>
      </c>
      <c r="AL161" s="28">
        <f t="shared" si="206"/>
        <v>1515856.2181733549</v>
      </c>
      <c r="AM161" s="28">
        <f t="shared" si="207"/>
        <v>1640773.9201029271</v>
      </c>
      <c r="AN161" s="28">
        <f t="shared" si="208"/>
        <v>0</v>
      </c>
      <c r="AO161" s="28">
        <f t="shared" si="209"/>
        <v>0</v>
      </c>
      <c r="AP161" s="28">
        <f t="shared" si="210"/>
        <v>0</v>
      </c>
      <c r="AQ161" s="4">
        <f t="shared" si="211"/>
        <v>30317124.363467097</v>
      </c>
      <c r="AR161" s="24">
        <f t="shared" si="212"/>
        <v>1515856.2181733549</v>
      </c>
      <c r="AS161" s="24">
        <f t="shared" si="213"/>
        <v>1640773.9201029271</v>
      </c>
    </row>
    <row r="162" spans="2:45" ht="12.75">
      <c r="B162" s="56">
        <f t="shared" si="174"/>
        <v>633</v>
      </c>
      <c r="C162" s="23">
        <f t="shared" si="214"/>
        <v>633000000</v>
      </c>
      <c r="D162" s="24">
        <f t="shared" si="215"/>
        <v>-3413375.1937834066</v>
      </c>
      <c r="E162" s="24">
        <f t="shared" si="216"/>
        <v>6575000</v>
      </c>
      <c r="F162" s="25">
        <f t="shared" si="175"/>
        <v>602634905.5030464</v>
      </c>
      <c r="G162" s="83">
        <f t="shared" si="217"/>
        <v>0</v>
      </c>
      <c r="H162" s="6">
        <f t="shared" si="176"/>
        <v>0.05</v>
      </c>
      <c r="I162" s="26">
        <f t="shared" si="177"/>
        <v>-0.14437095526227425</v>
      </c>
      <c r="J162" s="30">
        <f t="shared" si="178"/>
        <v>0.296330048929624</v>
      </c>
      <c r="K162" s="27">
        <f t="shared" si="179"/>
        <v>490000000</v>
      </c>
      <c r="L162" s="28">
        <f t="shared" si="180"/>
        <v>0</v>
      </c>
      <c r="M162" s="28">
        <f t="shared" si="181"/>
        <v>15000000</v>
      </c>
      <c r="N162" s="28">
        <f t="shared" si="182"/>
        <v>525000</v>
      </c>
      <c r="O162" s="28">
        <f t="shared" si="183"/>
        <v>15000000</v>
      </c>
      <c r="P162" s="28">
        <f t="shared" si="184"/>
        <v>600000</v>
      </c>
      <c r="Q162" s="28">
        <f t="shared" si="185"/>
        <v>40000000</v>
      </c>
      <c r="R162" s="28">
        <f t="shared" si="186"/>
        <v>1800000</v>
      </c>
      <c r="S162" s="28">
        <f t="shared" si="187"/>
        <v>42634905.50304639</v>
      </c>
      <c r="T162" s="28">
        <f t="shared" si="188"/>
        <v>2131745.2751523196</v>
      </c>
      <c r="U162" s="28">
        <f t="shared" si="189"/>
        <v>0</v>
      </c>
      <c r="V162" s="28">
        <f t="shared" si="190"/>
        <v>0</v>
      </c>
      <c r="W162" s="4">
        <f t="shared" si="191"/>
        <v>602634905.5030464</v>
      </c>
      <c r="X162" s="24">
        <f t="shared" si="192"/>
        <v>5056745.27515232</v>
      </c>
      <c r="Y162" s="27">
        <f t="shared" si="193"/>
        <v>0</v>
      </c>
      <c r="Z162" s="28">
        <f t="shared" si="194"/>
        <v>0</v>
      </c>
      <c r="AA162" s="28">
        <f t="shared" si="195"/>
        <v>0</v>
      </c>
      <c r="AB162" s="28">
        <f t="shared" si="196"/>
        <v>0</v>
      </c>
      <c r="AC162" s="28">
        <f t="shared" si="197"/>
        <v>0</v>
      </c>
      <c r="AD162" s="28">
        <f t="shared" si="198"/>
        <v>0</v>
      </c>
      <c r="AE162" s="28">
        <f t="shared" si="199"/>
        <v>0</v>
      </c>
      <c r="AF162" s="28">
        <f t="shared" si="200"/>
        <v>0</v>
      </c>
      <c r="AG162" s="28">
        <f t="shared" si="201"/>
        <v>0</v>
      </c>
      <c r="AH162" s="28">
        <f t="shared" si="202"/>
        <v>0</v>
      </c>
      <c r="AI162" s="28">
        <f t="shared" si="203"/>
        <v>0</v>
      </c>
      <c r="AJ162" s="28">
        <f t="shared" si="204"/>
        <v>0</v>
      </c>
      <c r="AK162" s="28">
        <f t="shared" si="205"/>
        <v>30365094.496953607</v>
      </c>
      <c r="AL162" s="28">
        <f t="shared" si="206"/>
        <v>1518254.7248476804</v>
      </c>
      <c r="AM162" s="28">
        <f t="shared" si="207"/>
        <v>1643370.0813689134</v>
      </c>
      <c r="AN162" s="28">
        <f t="shared" si="208"/>
        <v>0</v>
      </c>
      <c r="AO162" s="28">
        <f t="shared" si="209"/>
        <v>0</v>
      </c>
      <c r="AP162" s="28">
        <f t="shared" si="210"/>
        <v>0</v>
      </c>
      <c r="AQ162" s="4">
        <f t="shared" si="211"/>
        <v>30365094.496953607</v>
      </c>
      <c r="AR162" s="24">
        <f t="shared" si="212"/>
        <v>1518254.7248476804</v>
      </c>
      <c r="AS162" s="24">
        <f t="shared" si="213"/>
        <v>1643370.0813689134</v>
      </c>
    </row>
    <row r="163" spans="2:45" ht="12.75">
      <c r="B163" s="56">
        <f t="shared" si="174"/>
        <v>634</v>
      </c>
      <c r="C163" s="23">
        <f t="shared" si="214"/>
        <v>634000000</v>
      </c>
      <c r="D163" s="24">
        <f t="shared" si="215"/>
        <v>-3458380.5258430955</v>
      </c>
      <c r="E163" s="24">
        <f t="shared" si="216"/>
        <v>6625000.000000001</v>
      </c>
      <c r="F163" s="25">
        <f t="shared" si="175"/>
        <v>603586935.3695599</v>
      </c>
      <c r="G163" s="83">
        <f t="shared" si="217"/>
        <v>0</v>
      </c>
      <c r="H163" s="6">
        <f t="shared" si="176"/>
        <v>0.05</v>
      </c>
      <c r="I163" s="26">
        <f t="shared" si="177"/>
        <v>-0.14437095526227425</v>
      </c>
      <c r="J163" s="30">
        <f t="shared" si="178"/>
        <v>0.296330048929624</v>
      </c>
      <c r="K163" s="27">
        <f t="shared" si="179"/>
        <v>490000000</v>
      </c>
      <c r="L163" s="28">
        <f t="shared" si="180"/>
        <v>0</v>
      </c>
      <c r="M163" s="28">
        <f t="shared" si="181"/>
        <v>15000000</v>
      </c>
      <c r="N163" s="28">
        <f t="shared" si="182"/>
        <v>525000</v>
      </c>
      <c r="O163" s="28">
        <f t="shared" si="183"/>
        <v>15000000</v>
      </c>
      <c r="P163" s="28">
        <f t="shared" si="184"/>
        <v>600000</v>
      </c>
      <c r="Q163" s="28">
        <f t="shared" si="185"/>
        <v>40000000</v>
      </c>
      <c r="R163" s="28">
        <f t="shared" si="186"/>
        <v>1800000</v>
      </c>
      <c r="S163" s="28">
        <f t="shared" si="187"/>
        <v>43586935.369559884</v>
      </c>
      <c r="T163" s="28">
        <f t="shared" si="188"/>
        <v>2179346.7684779945</v>
      </c>
      <c r="U163" s="28">
        <f t="shared" si="189"/>
        <v>0</v>
      </c>
      <c r="V163" s="28">
        <f t="shared" si="190"/>
        <v>0</v>
      </c>
      <c r="W163" s="4">
        <f t="shared" si="191"/>
        <v>603586935.3695599</v>
      </c>
      <c r="X163" s="24">
        <f t="shared" si="192"/>
        <v>5104346.768477995</v>
      </c>
      <c r="Y163" s="27">
        <f t="shared" si="193"/>
        <v>0</v>
      </c>
      <c r="Z163" s="28">
        <f t="shared" si="194"/>
        <v>0</v>
      </c>
      <c r="AA163" s="28">
        <f t="shared" si="195"/>
        <v>0</v>
      </c>
      <c r="AB163" s="28">
        <f t="shared" si="196"/>
        <v>0</v>
      </c>
      <c r="AC163" s="28">
        <f t="shared" si="197"/>
        <v>0</v>
      </c>
      <c r="AD163" s="28">
        <f t="shared" si="198"/>
        <v>0</v>
      </c>
      <c r="AE163" s="28">
        <f t="shared" si="199"/>
        <v>0</v>
      </c>
      <c r="AF163" s="28">
        <f t="shared" si="200"/>
        <v>0</v>
      </c>
      <c r="AG163" s="28">
        <f t="shared" si="201"/>
        <v>0</v>
      </c>
      <c r="AH163" s="28">
        <f t="shared" si="202"/>
        <v>0</v>
      </c>
      <c r="AI163" s="28">
        <f t="shared" si="203"/>
        <v>0</v>
      </c>
      <c r="AJ163" s="28">
        <f t="shared" si="204"/>
        <v>0</v>
      </c>
      <c r="AK163" s="28">
        <f t="shared" si="205"/>
        <v>30413064.630440116</v>
      </c>
      <c r="AL163" s="28">
        <f t="shared" si="206"/>
        <v>1520653.231522006</v>
      </c>
      <c r="AM163" s="28">
        <f t="shared" si="207"/>
        <v>1645966.2426348994</v>
      </c>
      <c r="AN163" s="28">
        <f t="shared" si="208"/>
        <v>0</v>
      </c>
      <c r="AO163" s="28">
        <f t="shared" si="209"/>
        <v>0</v>
      </c>
      <c r="AP163" s="28">
        <f t="shared" si="210"/>
        <v>0</v>
      </c>
      <c r="AQ163" s="4">
        <f t="shared" si="211"/>
        <v>30413064.630440116</v>
      </c>
      <c r="AR163" s="24">
        <f t="shared" si="212"/>
        <v>1520653.231522006</v>
      </c>
      <c r="AS163" s="24">
        <f t="shared" si="213"/>
        <v>1645966.2426348994</v>
      </c>
    </row>
    <row r="164" spans="2:45" ht="12.75">
      <c r="B164" s="56">
        <f t="shared" si="174"/>
        <v>635</v>
      </c>
      <c r="C164" s="23">
        <f t="shared" si="214"/>
        <v>635000000</v>
      </c>
      <c r="D164" s="24">
        <f t="shared" si="215"/>
        <v>-3503385.857902783</v>
      </c>
      <c r="E164" s="24">
        <f t="shared" si="216"/>
        <v>6675000</v>
      </c>
      <c r="F164" s="25">
        <f t="shared" si="175"/>
        <v>604538965.2360734</v>
      </c>
      <c r="G164" s="83">
        <f t="shared" si="217"/>
        <v>0</v>
      </c>
      <c r="H164" s="6">
        <f t="shared" si="176"/>
        <v>0.05</v>
      </c>
      <c r="I164" s="26">
        <f t="shared" si="177"/>
        <v>-0.14437095526227425</v>
      </c>
      <c r="J164" s="30">
        <f t="shared" si="178"/>
        <v>0.296330048929624</v>
      </c>
      <c r="K164" s="27">
        <f t="shared" si="179"/>
        <v>490000000</v>
      </c>
      <c r="L164" s="28">
        <f t="shared" si="180"/>
        <v>0</v>
      </c>
      <c r="M164" s="28">
        <f t="shared" si="181"/>
        <v>15000000</v>
      </c>
      <c r="N164" s="28">
        <f t="shared" si="182"/>
        <v>525000</v>
      </c>
      <c r="O164" s="28">
        <f t="shared" si="183"/>
        <v>15000000</v>
      </c>
      <c r="P164" s="28">
        <f t="shared" si="184"/>
        <v>600000</v>
      </c>
      <c r="Q164" s="28">
        <f t="shared" si="185"/>
        <v>40000000</v>
      </c>
      <c r="R164" s="28">
        <f t="shared" si="186"/>
        <v>1800000</v>
      </c>
      <c r="S164" s="28">
        <f t="shared" si="187"/>
        <v>44538965.236073375</v>
      </c>
      <c r="T164" s="28">
        <f t="shared" si="188"/>
        <v>2226948.261803669</v>
      </c>
      <c r="U164" s="28">
        <f t="shared" si="189"/>
        <v>0</v>
      </c>
      <c r="V164" s="28">
        <f t="shared" si="190"/>
        <v>0</v>
      </c>
      <c r="W164" s="4">
        <f t="shared" si="191"/>
        <v>604538965.2360734</v>
      </c>
      <c r="X164" s="24">
        <f t="shared" si="192"/>
        <v>5151948.261803669</v>
      </c>
      <c r="Y164" s="27">
        <f t="shared" si="193"/>
        <v>0</v>
      </c>
      <c r="Z164" s="28">
        <f t="shared" si="194"/>
        <v>0</v>
      </c>
      <c r="AA164" s="28">
        <f t="shared" si="195"/>
        <v>0</v>
      </c>
      <c r="AB164" s="28">
        <f t="shared" si="196"/>
        <v>0</v>
      </c>
      <c r="AC164" s="28">
        <f t="shared" si="197"/>
        <v>0</v>
      </c>
      <c r="AD164" s="28">
        <f t="shared" si="198"/>
        <v>0</v>
      </c>
      <c r="AE164" s="28">
        <f t="shared" si="199"/>
        <v>0</v>
      </c>
      <c r="AF164" s="28">
        <f t="shared" si="200"/>
        <v>0</v>
      </c>
      <c r="AG164" s="28">
        <f t="shared" si="201"/>
        <v>0</v>
      </c>
      <c r="AH164" s="28">
        <f t="shared" si="202"/>
        <v>0</v>
      </c>
      <c r="AI164" s="28">
        <f t="shared" si="203"/>
        <v>0</v>
      </c>
      <c r="AJ164" s="28">
        <f t="shared" si="204"/>
        <v>0</v>
      </c>
      <c r="AK164" s="28">
        <f t="shared" si="205"/>
        <v>30461034.763926625</v>
      </c>
      <c r="AL164" s="28">
        <f t="shared" si="206"/>
        <v>1523051.7381963313</v>
      </c>
      <c r="AM164" s="28">
        <f t="shared" si="207"/>
        <v>1648562.4039008857</v>
      </c>
      <c r="AN164" s="28">
        <f t="shared" si="208"/>
        <v>0</v>
      </c>
      <c r="AO164" s="28">
        <f t="shared" si="209"/>
        <v>0</v>
      </c>
      <c r="AP164" s="28">
        <f t="shared" si="210"/>
        <v>0</v>
      </c>
      <c r="AQ164" s="4">
        <f t="shared" si="211"/>
        <v>30461034.763926625</v>
      </c>
      <c r="AR164" s="24">
        <f t="shared" si="212"/>
        <v>1523051.7381963313</v>
      </c>
      <c r="AS164" s="24">
        <f t="shared" si="213"/>
        <v>1648562.4039008857</v>
      </c>
    </row>
    <row r="165" spans="2:45" ht="12.75">
      <c r="B165" s="56">
        <f t="shared" si="174"/>
        <v>636</v>
      </c>
      <c r="C165" s="23">
        <f t="shared" si="214"/>
        <v>636000000</v>
      </c>
      <c r="D165" s="24">
        <f t="shared" si="215"/>
        <v>-3548391.189962471</v>
      </c>
      <c r="E165" s="24">
        <f t="shared" si="216"/>
        <v>6725000</v>
      </c>
      <c r="F165" s="25">
        <f t="shared" si="175"/>
        <v>605490995.1025869</v>
      </c>
      <c r="G165" s="83">
        <f t="shared" si="217"/>
        <v>0</v>
      </c>
      <c r="H165" s="6">
        <f t="shared" si="176"/>
        <v>0.05</v>
      </c>
      <c r="I165" s="26">
        <f t="shared" si="177"/>
        <v>-0.14437095526227425</v>
      </c>
      <c r="J165" s="30">
        <f t="shared" si="178"/>
        <v>0.296330048929624</v>
      </c>
      <c r="K165" s="27">
        <f t="shared" si="179"/>
        <v>490000000</v>
      </c>
      <c r="L165" s="28">
        <f t="shared" si="180"/>
        <v>0</v>
      </c>
      <c r="M165" s="28">
        <f t="shared" si="181"/>
        <v>15000000</v>
      </c>
      <c r="N165" s="28">
        <f t="shared" si="182"/>
        <v>525000</v>
      </c>
      <c r="O165" s="28">
        <f t="shared" si="183"/>
        <v>15000000</v>
      </c>
      <c r="P165" s="28">
        <f t="shared" si="184"/>
        <v>600000</v>
      </c>
      <c r="Q165" s="28">
        <f t="shared" si="185"/>
        <v>40000000</v>
      </c>
      <c r="R165" s="28">
        <f t="shared" si="186"/>
        <v>1800000</v>
      </c>
      <c r="S165" s="28">
        <f t="shared" si="187"/>
        <v>45490995.102586865</v>
      </c>
      <c r="T165" s="28">
        <f t="shared" si="188"/>
        <v>2274549.7551293434</v>
      </c>
      <c r="U165" s="28">
        <f t="shared" si="189"/>
        <v>0</v>
      </c>
      <c r="V165" s="28">
        <f t="shared" si="190"/>
        <v>0</v>
      </c>
      <c r="W165" s="4">
        <f t="shared" si="191"/>
        <v>605490995.1025869</v>
      </c>
      <c r="X165" s="24">
        <f t="shared" si="192"/>
        <v>5199549.755129343</v>
      </c>
      <c r="Y165" s="27">
        <f t="shared" si="193"/>
        <v>0</v>
      </c>
      <c r="Z165" s="28">
        <f t="shared" si="194"/>
        <v>0</v>
      </c>
      <c r="AA165" s="28">
        <f t="shared" si="195"/>
        <v>0</v>
      </c>
      <c r="AB165" s="28">
        <f t="shared" si="196"/>
        <v>0</v>
      </c>
      <c r="AC165" s="28">
        <f t="shared" si="197"/>
        <v>0</v>
      </c>
      <c r="AD165" s="28">
        <f t="shared" si="198"/>
        <v>0</v>
      </c>
      <c r="AE165" s="28">
        <f t="shared" si="199"/>
        <v>0</v>
      </c>
      <c r="AF165" s="28">
        <f t="shared" si="200"/>
        <v>0</v>
      </c>
      <c r="AG165" s="28">
        <f t="shared" si="201"/>
        <v>0</v>
      </c>
      <c r="AH165" s="28">
        <f t="shared" si="202"/>
        <v>0</v>
      </c>
      <c r="AI165" s="28">
        <f t="shared" si="203"/>
        <v>0</v>
      </c>
      <c r="AJ165" s="28">
        <f t="shared" si="204"/>
        <v>0</v>
      </c>
      <c r="AK165" s="28">
        <f t="shared" si="205"/>
        <v>30509004.897413135</v>
      </c>
      <c r="AL165" s="28">
        <f t="shared" si="206"/>
        <v>1525450.2448706569</v>
      </c>
      <c r="AM165" s="28">
        <f t="shared" si="207"/>
        <v>1651158.565166872</v>
      </c>
      <c r="AN165" s="28">
        <f t="shared" si="208"/>
        <v>0</v>
      </c>
      <c r="AO165" s="28">
        <f t="shared" si="209"/>
        <v>0</v>
      </c>
      <c r="AP165" s="28">
        <f t="shared" si="210"/>
        <v>0</v>
      </c>
      <c r="AQ165" s="4">
        <f t="shared" si="211"/>
        <v>30509004.897413135</v>
      </c>
      <c r="AR165" s="24">
        <f t="shared" si="212"/>
        <v>1525450.2448706569</v>
      </c>
      <c r="AS165" s="24">
        <f t="shared" si="213"/>
        <v>1651158.565166872</v>
      </c>
    </row>
    <row r="166" spans="2:45" ht="12.75">
      <c r="B166" s="56">
        <f t="shared" si="174"/>
        <v>637</v>
      </c>
      <c r="C166" s="23">
        <f t="shared" si="214"/>
        <v>637000000</v>
      </c>
      <c r="D166" s="24">
        <f t="shared" si="215"/>
        <v>-3593396.52202216</v>
      </c>
      <c r="E166" s="24">
        <f t="shared" si="216"/>
        <v>6775000</v>
      </c>
      <c r="F166" s="25">
        <f t="shared" si="175"/>
        <v>606443024.9691004</v>
      </c>
      <c r="G166" s="83">
        <f t="shared" si="217"/>
        <v>0</v>
      </c>
      <c r="H166" s="6">
        <f t="shared" si="176"/>
        <v>0.05</v>
      </c>
      <c r="I166" s="26">
        <f t="shared" si="177"/>
        <v>-0.14437095526227425</v>
      </c>
      <c r="J166" s="30">
        <f t="shared" si="178"/>
        <v>0.296330048929624</v>
      </c>
      <c r="K166" s="27">
        <f t="shared" si="179"/>
        <v>490000000</v>
      </c>
      <c r="L166" s="28">
        <f t="shared" si="180"/>
        <v>0</v>
      </c>
      <c r="M166" s="28">
        <f t="shared" si="181"/>
        <v>15000000</v>
      </c>
      <c r="N166" s="28">
        <f t="shared" si="182"/>
        <v>525000</v>
      </c>
      <c r="O166" s="28">
        <f t="shared" si="183"/>
        <v>15000000</v>
      </c>
      <c r="P166" s="28">
        <f t="shared" si="184"/>
        <v>600000</v>
      </c>
      <c r="Q166" s="28">
        <f t="shared" si="185"/>
        <v>40000000</v>
      </c>
      <c r="R166" s="28">
        <f t="shared" si="186"/>
        <v>1800000</v>
      </c>
      <c r="S166" s="28">
        <f t="shared" si="187"/>
        <v>46443024.969100356</v>
      </c>
      <c r="T166" s="28">
        <f t="shared" si="188"/>
        <v>2322151.248455018</v>
      </c>
      <c r="U166" s="28">
        <f t="shared" si="189"/>
        <v>0</v>
      </c>
      <c r="V166" s="28">
        <f t="shared" si="190"/>
        <v>0</v>
      </c>
      <c r="W166" s="4">
        <f t="shared" si="191"/>
        <v>606443024.9691004</v>
      </c>
      <c r="X166" s="24">
        <f t="shared" si="192"/>
        <v>5247151.248455018</v>
      </c>
      <c r="Y166" s="27">
        <f t="shared" si="193"/>
        <v>0</v>
      </c>
      <c r="Z166" s="28">
        <f t="shared" si="194"/>
        <v>0</v>
      </c>
      <c r="AA166" s="28">
        <f t="shared" si="195"/>
        <v>0</v>
      </c>
      <c r="AB166" s="28">
        <f t="shared" si="196"/>
        <v>0</v>
      </c>
      <c r="AC166" s="28">
        <f t="shared" si="197"/>
        <v>0</v>
      </c>
      <c r="AD166" s="28">
        <f t="shared" si="198"/>
        <v>0</v>
      </c>
      <c r="AE166" s="28">
        <f t="shared" si="199"/>
        <v>0</v>
      </c>
      <c r="AF166" s="28">
        <f t="shared" si="200"/>
        <v>0</v>
      </c>
      <c r="AG166" s="28">
        <f t="shared" si="201"/>
        <v>0</v>
      </c>
      <c r="AH166" s="28">
        <f t="shared" si="202"/>
        <v>0</v>
      </c>
      <c r="AI166" s="28">
        <f t="shared" si="203"/>
        <v>0</v>
      </c>
      <c r="AJ166" s="28">
        <f t="shared" si="204"/>
        <v>0</v>
      </c>
      <c r="AK166" s="28">
        <f t="shared" si="205"/>
        <v>30556975.030899644</v>
      </c>
      <c r="AL166" s="28">
        <f t="shared" si="206"/>
        <v>1527848.7515449822</v>
      </c>
      <c r="AM166" s="28">
        <f t="shared" si="207"/>
        <v>1653754.7264328583</v>
      </c>
      <c r="AN166" s="28">
        <f t="shared" si="208"/>
        <v>0</v>
      </c>
      <c r="AO166" s="28">
        <f t="shared" si="209"/>
        <v>0</v>
      </c>
      <c r="AP166" s="28">
        <f t="shared" si="210"/>
        <v>0</v>
      </c>
      <c r="AQ166" s="4">
        <f t="shared" si="211"/>
        <v>30556975.030899644</v>
      </c>
      <c r="AR166" s="24">
        <f t="shared" si="212"/>
        <v>1527848.7515449822</v>
      </c>
      <c r="AS166" s="24">
        <f t="shared" si="213"/>
        <v>1653754.7264328583</v>
      </c>
    </row>
    <row r="167" spans="2:45" ht="12.75">
      <c r="B167" s="56">
        <f t="shared" si="174"/>
        <v>638</v>
      </c>
      <c r="C167" s="23">
        <f t="shared" si="214"/>
        <v>638000000</v>
      </c>
      <c r="D167" s="24">
        <f t="shared" si="215"/>
        <v>-3638401.854081848</v>
      </c>
      <c r="E167" s="24">
        <f t="shared" si="216"/>
        <v>6825000</v>
      </c>
      <c r="F167" s="25">
        <f t="shared" si="175"/>
        <v>607395054.8356138</v>
      </c>
      <c r="G167" s="83">
        <f t="shared" si="217"/>
        <v>0</v>
      </c>
      <c r="H167" s="6">
        <f t="shared" si="176"/>
        <v>0.05</v>
      </c>
      <c r="I167" s="26">
        <f t="shared" si="177"/>
        <v>-0.14437095526227425</v>
      </c>
      <c r="J167" s="30">
        <f t="shared" si="178"/>
        <v>0.296330048929624</v>
      </c>
      <c r="K167" s="27">
        <f t="shared" si="179"/>
        <v>490000000</v>
      </c>
      <c r="L167" s="28">
        <f t="shared" si="180"/>
        <v>0</v>
      </c>
      <c r="M167" s="28">
        <f t="shared" si="181"/>
        <v>15000000</v>
      </c>
      <c r="N167" s="28">
        <f t="shared" si="182"/>
        <v>525000</v>
      </c>
      <c r="O167" s="28">
        <f t="shared" si="183"/>
        <v>15000000</v>
      </c>
      <c r="P167" s="28">
        <f t="shared" si="184"/>
        <v>600000</v>
      </c>
      <c r="Q167" s="28">
        <f t="shared" si="185"/>
        <v>40000000</v>
      </c>
      <c r="R167" s="28">
        <f t="shared" si="186"/>
        <v>1800000</v>
      </c>
      <c r="S167" s="28">
        <f t="shared" si="187"/>
        <v>47395054.83561385</v>
      </c>
      <c r="T167" s="28">
        <f t="shared" si="188"/>
        <v>2369752.7417806922</v>
      </c>
      <c r="U167" s="28">
        <f t="shared" si="189"/>
        <v>0</v>
      </c>
      <c r="V167" s="28">
        <f t="shared" si="190"/>
        <v>0</v>
      </c>
      <c r="W167" s="4">
        <f t="shared" si="191"/>
        <v>607395054.8356138</v>
      </c>
      <c r="X167" s="24">
        <f t="shared" si="192"/>
        <v>5294752.741780693</v>
      </c>
      <c r="Y167" s="27">
        <f t="shared" si="193"/>
        <v>0</v>
      </c>
      <c r="Z167" s="28">
        <f t="shared" si="194"/>
        <v>0</v>
      </c>
      <c r="AA167" s="28">
        <f t="shared" si="195"/>
        <v>0</v>
      </c>
      <c r="AB167" s="28">
        <f t="shared" si="196"/>
        <v>0</v>
      </c>
      <c r="AC167" s="28">
        <f t="shared" si="197"/>
        <v>0</v>
      </c>
      <c r="AD167" s="28">
        <f t="shared" si="198"/>
        <v>0</v>
      </c>
      <c r="AE167" s="28">
        <f t="shared" si="199"/>
        <v>0</v>
      </c>
      <c r="AF167" s="28">
        <f t="shared" si="200"/>
        <v>0</v>
      </c>
      <c r="AG167" s="28">
        <f t="shared" si="201"/>
        <v>0</v>
      </c>
      <c r="AH167" s="28">
        <f t="shared" si="202"/>
        <v>0</v>
      </c>
      <c r="AI167" s="28">
        <f t="shared" si="203"/>
        <v>0</v>
      </c>
      <c r="AJ167" s="28">
        <f t="shared" si="204"/>
        <v>0</v>
      </c>
      <c r="AK167" s="28">
        <f t="shared" si="205"/>
        <v>30604945.164386153</v>
      </c>
      <c r="AL167" s="28">
        <f t="shared" si="206"/>
        <v>1530247.2582193078</v>
      </c>
      <c r="AM167" s="28">
        <f t="shared" si="207"/>
        <v>1656350.8876988445</v>
      </c>
      <c r="AN167" s="28">
        <f t="shared" si="208"/>
        <v>0</v>
      </c>
      <c r="AO167" s="28">
        <f t="shared" si="209"/>
        <v>0</v>
      </c>
      <c r="AP167" s="28">
        <f t="shared" si="210"/>
        <v>0</v>
      </c>
      <c r="AQ167" s="4">
        <f t="shared" si="211"/>
        <v>30604945.164386153</v>
      </c>
      <c r="AR167" s="24">
        <f t="shared" si="212"/>
        <v>1530247.2582193078</v>
      </c>
      <c r="AS167" s="24">
        <f t="shared" si="213"/>
        <v>1656350.8876988445</v>
      </c>
    </row>
    <row r="168" spans="2:45" ht="12.75">
      <c r="B168" s="56">
        <f t="shared" si="174"/>
        <v>639</v>
      </c>
      <c r="C168" s="23">
        <f t="shared" si="214"/>
        <v>639000000</v>
      </c>
      <c r="D168" s="24">
        <f t="shared" si="215"/>
        <v>-3683407.1861415487</v>
      </c>
      <c r="E168" s="24">
        <f t="shared" si="216"/>
        <v>6875000</v>
      </c>
      <c r="F168" s="25">
        <f t="shared" si="175"/>
        <v>608347084.7021275</v>
      </c>
      <c r="G168" s="83">
        <f t="shared" si="217"/>
        <v>0</v>
      </c>
      <c r="H168" s="6">
        <f t="shared" si="176"/>
        <v>0.05</v>
      </c>
      <c r="I168" s="26">
        <f t="shared" si="177"/>
        <v>-0.14437095526227425</v>
      </c>
      <c r="J168" s="30">
        <f t="shared" si="178"/>
        <v>0.296330048929624</v>
      </c>
      <c r="K168" s="27">
        <f t="shared" si="179"/>
        <v>490000000</v>
      </c>
      <c r="L168" s="28">
        <f t="shared" si="180"/>
        <v>0</v>
      </c>
      <c r="M168" s="28">
        <f t="shared" si="181"/>
        <v>15000000</v>
      </c>
      <c r="N168" s="28">
        <f t="shared" si="182"/>
        <v>525000</v>
      </c>
      <c r="O168" s="28">
        <f t="shared" si="183"/>
        <v>15000000</v>
      </c>
      <c r="P168" s="28">
        <f t="shared" si="184"/>
        <v>600000</v>
      </c>
      <c r="Q168" s="28">
        <f t="shared" si="185"/>
        <v>40000000</v>
      </c>
      <c r="R168" s="28">
        <f t="shared" si="186"/>
        <v>1800000</v>
      </c>
      <c r="S168" s="28">
        <f t="shared" si="187"/>
        <v>48347084.70212746</v>
      </c>
      <c r="T168" s="28">
        <f t="shared" si="188"/>
        <v>2417354.2351063727</v>
      </c>
      <c r="U168" s="28">
        <f t="shared" si="189"/>
        <v>0</v>
      </c>
      <c r="V168" s="28">
        <f t="shared" si="190"/>
        <v>0</v>
      </c>
      <c r="W168" s="4">
        <f t="shared" si="191"/>
        <v>608347084.7021275</v>
      </c>
      <c r="X168" s="24">
        <f t="shared" si="192"/>
        <v>5342354.235106373</v>
      </c>
      <c r="Y168" s="27">
        <f t="shared" si="193"/>
        <v>0</v>
      </c>
      <c r="Z168" s="28">
        <f t="shared" si="194"/>
        <v>0</v>
      </c>
      <c r="AA168" s="28">
        <f t="shared" si="195"/>
        <v>0</v>
      </c>
      <c r="AB168" s="28">
        <f t="shared" si="196"/>
        <v>0</v>
      </c>
      <c r="AC168" s="28">
        <f t="shared" si="197"/>
        <v>0</v>
      </c>
      <c r="AD168" s="28">
        <f t="shared" si="198"/>
        <v>0</v>
      </c>
      <c r="AE168" s="28">
        <f t="shared" si="199"/>
        <v>0</v>
      </c>
      <c r="AF168" s="28">
        <f t="shared" si="200"/>
        <v>0</v>
      </c>
      <c r="AG168" s="28">
        <f t="shared" si="201"/>
        <v>0</v>
      </c>
      <c r="AH168" s="28">
        <f t="shared" si="202"/>
        <v>0</v>
      </c>
      <c r="AI168" s="28">
        <f t="shared" si="203"/>
        <v>0</v>
      </c>
      <c r="AJ168" s="28">
        <f t="shared" si="204"/>
        <v>0</v>
      </c>
      <c r="AK168" s="28">
        <f t="shared" si="205"/>
        <v>30652915.297872543</v>
      </c>
      <c r="AL168" s="28">
        <f t="shared" si="206"/>
        <v>1532645.7648936273</v>
      </c>
      <c r="AM168" s="28">
        <f t="shared" si="207"/>
        <v>1658947.0489648243</v>
      </c>
      <c r="AN168" s="28">
        <f t="shared" si="208"/>
        <v>0</v>
      </c>
      <c r="AO168" s="28">
        <f t="shared" si="209"/>
        <v>0</v>
      </c>
      <c r="AP168" s="28">
        <f t="shared" si="210"/>
        <v>0</v>
      </c>
      <c r="AQ168" s="4">
        <f t="shared" si="211"/>
        <v>30652915.297872543</v>
      </c>
      <c r="AR168" s="24">
        <f t="shared" si="212"/>
        <v>1532645.7648936273</v>
      </c>
      <c r="AS168" s="24">
        <f t="shared" si="213"/>
        <v>1658947.0489648243</v>
      </c>
    </row>
    <row r="169" spans="2:45" ht="12.75">
      <c r="B169" s="56">
        <f t="shared" si="174"/>
        <v>640</v>
      </c>
      <c r="C169" s="23">
        <f t="shared" si="214"/>
        <v>640000000</v>
      </c>
      <c r="D169" s="24">
        <f t="shared" si="215"/>
        <v>-3728412.5182012375</v>
      </c>
      <c r="E169" s="24">
        <f t="shared" si="216"/>
        <v>6925000.000000001</v>
      </c>
      <c r="F169" s="25">
        <f t="shared" si="175"/>
        <v>609299114.568641</v>
      </c>
      <c r="G169" s="83">
        <f t="shared" si="217"/>
        <v>0</v>
      </c>
      <c r="H169" s="6">
        <f t="shared" si="176"/>
        <v>0.05</v>
      </c>
      <c r="I169" s="26">
        <f t="shared" si="177"/>
        <v>-0.14437095526227425</v>
      </c>
      <c r="J169" s="30">
        <f t="shared" si="178"/>
        <v>0.296330048929624</v>
      </c>
      <c r="K169" s="27">
        <f t="shared" si="179"/>
        <v>490000000</v>
      </c>
      <c r="L169" s="28">
        <f t="shared" si="180"/>
        <v>0</v>
      </c>
      <c r="M169" s="28">
        <f t="shared" si="181"/>
        <v>15000000</v>
      </c>
      <c r="N169" s="28">
        <f t="shared" si="182"/>
        <v>525000</v>
      </c>
      <c r="O169" s="28">
        <f t="shared" si="183"/>
        <v>15000000</v>
      </c>
      <c r="P169" s="28">
        <f t="shared" si="184"/>
        <v>600000</v>
      </c>
      <c r="Q169" s="28">
        <f t="shared" si="185"/>
        <v>40000000</v>
      </c>
      <c r="R169" s="28">
        <f t="shared" si="186"/>
        <v>1800000</v>
      </c>
      <c r="S169" s="28">
        <f t="shared" si="187"/>
        <v>49299114.56864095</v>
      </c>
      <c r="T169" s="28">
        <f t="shared" si="188"/>
        <v>2464955.7284320476</v>
      </c>
      <c r="U169" s="28">
        <f t="shared" si="189"/>
        <v>0</v>
      </c>
      <c r="V169" s="28">
        <f t="shared" si="190"/>
        <v>0</v>
      </c>
      <c r="W169" s="4">
        <f t="shared" si="191"/>
        <v>609299114.568641</v>
      </c>
      <c r="X169" s="24">
        <f t="shared" si="192"/>
        <v>5389955.728432048</v>
      </c>
      <c r="Y169" s="27">
        <f t="shared" si="193"/>
        <v>0</v>
      </c>
      <c r="Z169" s="28">
        <f t="shared" si="194"/>
        <v>0</v>
      </c>
      <c r="AA169" s="28">
        <f t="shared" si="195"/>
        <v>0</v>
      </c>
      <c r="AB169" s="28">
        <f t="shared" si="196"/>
        <v>0</v>
      </c>
      <c r="AC169" s="28">
        <f t="shared" si="197"/>
        <v>0</v>
      </c>
      <c r="AD169" s="28">
        <f t="shared" si="198"/>
        <v>0</v>
      </c>
      <c r="AE169" s="28">
        <f t="shared" si="199"/>
        <v>0</v>
      </c>
      <c r="AF169" s="28">
        <f t="shared" si="200"/>
        <v>0</v>
      </c>
      <c r="AG169" s="28">
        <f t="shared" si="201"/>
        <v>0</v>
      </c>
      <c r="AH169" s="28">
        <f t="shared" si="202"/>
        <v>0</v>
      </c>
      <c r="AI169" s="28">
        <f t="shared" si="203"/>
        <v>0</v>
      </c>
      <c r="AJ169" s="28">
        <f t="shared" si="204"/>
        <v>0</v>
      </c>
      <c r="AK169" s="28">
        <f t="shared" si="205"/>
        <v>30700885.431359053</v>
      </c>
      <c r="AL169" s="28">
        <f t="shared" si="206"/>
        <v>1535044.2715679528</v>
      </c>
      <c r="AM169" s="28">
        <f t="shared" si="207"/>
        <v>1661543.2102308106</v>
      </c>
      <c r="AN169" s="28">
        <f t="shared" si="208"/>
        <v>0</v>
      </c>
      <c r="AO169" s="28">
        <f t="shared" si="209"/>
        <v>0</v>
      </c>
      <c r="AP169" s="28">
        <f t="shared" si="210"/>
        <v>0</v>
      </c>
      <c r="AQ169" s="4">
        <f t="shared" si="211"/>
        <v>30700885.431359053</v>
      </c>
      <c r="AR169" s="24">
        <f t="shared" si="212"/>
        <v>1535044.2715679528</v>
      </c>
      <c r="AS169" s="24">
        <f t="shared" si="213"/>
        <v>1661543.2102308106</v>
      </c>
    </row>
    <row r="170" spans="2:45" ht="12.75">
      <c r="B170" s="56">
        <f t="shared" si="174"/>
        <v>641</v>
      </c>
      <c r="C170" s="23">
        <f t="shared" si="214"/>
        <v>641000000</v>
      </c>
      <c r="D170" s="24">
        <f t="shared" si="215"/>
        <v>-3773417.8502609255</v>
      </c>
      <c r="E170" s="24">
        <f t="shared" si="216"/>
        <v>6975000</v>
      </c>
      <c r="F170" s="25">
        <f t="shared" si="175"/>
        <v>610251144.4351544</v>
      </c>
      <c r="G170" s="83">
        <f t="shared" si="217"/>
        <v>0</v>
      </c>
      <c r="H170" s="6">
        <f t="shared" si="176"/>
        <v>0.05</v>
      </c>
      <c r="I170" s="26">
        <f t="shared" si="177"/>
        <v>-0.14437095526227425</v>
      </c>
      <c r="J170" s="30">
        <f t="shared" si="178"/>
        <v>0.296330048929624</v>
      </c>
      <c r="K170" s="27">
        <f t="shared" si="179"/>
        <v>490000000</v>
      </c>
      <c r="L170" s="28">
        <f t="shared" si="180"/>
        <v>0</v>
      </c>
      <c r="M170" s="28">
        <f t="shared" si="181"/>
        <v>15000000</v>
      </c>
      <c r="N170" s="28">
        <f t="shared" si="182"/>
        <v>525000</v>
      </c>
      <c r="O170" s="28">
        <f t="shared" si="183"/>
        <v>15000000</v>
      </c>
      <c r="P170" s="28">
        <f t="shared" si="184"/>
        <v>600000</v>
      </c>
      <c r="Q170" s="28">
        <f t="shared" si="185"/>
        <v>40000000</v>
      </c>
      <c r="R170" s="28">
        <f t="shared" si="186"/>
        <v>1800000</v>
      </c>
      <c r="S170" s="28">
        <f t="shared" si="187"/>
        <v>50251144.43515444</v>
      </c>
      <c r="T170" s="28">
        <f t="shared" si="188"/>
        <v>2512557.221757722</v>
      </c>
      <c r="U170" s="28">
        <f t="shared" si="189"/>
        <v>0</v>
      </c>
      <c r="V170" s="28">
        <f t="shared" si="190"/>
        <v>0</v>
      </c>
      <c r="W170" s="4">
        <f t="shared" si="191"/>
        <v>610251144.4351544</v>
      </c>
      <c r="X170" s="24">
        <f t="shared" si="192"/>
        <v>5437557.221757722</v>
      </c>
      <c r="Y170" s="27">
        <f t="shared" si="193"/>
        <v>0</v>
      </c>
      <c r="Z170" s="28">
        <f t="shared" si="194"/>
        <v>0</v>
      </c>
      <c r="AA170" s="28">
        <f t="shared" si="195"/>
        <v>0</v>
      </c>
      <c r="AB170" s="28">
        <f t="shared" si="196"/>
        <v>0</v>
      </c>
      <c r="AC170" s="28">
        <f t="shared" si="197"/>
        <v>0</v>
      </c>
      <c r="AD170" s="28">
        <f t="shared" si="198"/>
        <v>0</v>
      </c>
      <c r="AE170" s="28">
        <f t="shared" si="199"/>
        <v>0</v>
      </c>
      <c r="AF170" s="28">
        <f t="shared" si="200"/>
        <v>0</v>
      </c>
      <c r="AG170" s="28">
        <f t="shared" si="201"/>
        <v>0</v>
      </c>
      <c r="AH170" s="28">
        <f t="shared" si="202"/>
        <v>0</v>
      </c>
      <c r="AI170" s="28">
        <f t="shared" si="203"/>
        <v>0</v>
      </c>
      <c r="AJ170" s="28">
        <f t="shared" si="204"/>
        <v>0</v>
      </c>
      <c r="AK170" s="28">
        <f t="shared" si="205"/>
        <v>30748855.564845562</v>
      </c>
      <c r="AL170" s="28">
        <f t="shared" si="206"/>
        <v>1537442.7782422781</v>
      </c>
      <c r="AM170" s="28">
        <f t="shared" si="207"/>
        <v>1664139.3714967966</v>
      </c>
      <c r="AN170" s="28">
        <f t="shared" si="208"/>
        <v>0</v>
      </c>
      <c r="AO170" s="28">
        <f t="shared" si="209"/>
        <v>0</v>
      </c>
      <c r="AP170" s="28">
        <f t="shared" si="210"/>
        <v>0</v>
      </c>
      <c r="AQ170" s="4">
        <f t="shared" si="211"/>
        <v>30748855.564845562</v>
      </c>
      <c r="AR170" s="24">
        <f t="shared" si="212"/>
        <v>1537442.7782422781</v>
      </c>
      <c r="AS170" s="24">
        <f t="shared" si="213"/>
        <v>1664139.3714967966</v>
      </c>
    </row>
    <row r="171" spans="2:45" ht="12.75">
      <c r="B171" s="56">
        <f t="shared" si="174"/>
        <v>642</v>
      </c>
      <c r="C171" s="23">
        <f t="shared" si="214"/>
        <v>642000000</v>
      </c>
      <c r="D171" s="24">
        <f t="shared" si="215"/>
        <v>-3818423.1823206134</v>
      </c>
      <c r="E171" s="24">
        <f t="shared" si="216"/>
        <v>7025000</v>
      </c>
      <c r="F171" s="25">
        <f t="shared" si="175"/>
        <v>611203174.3016679</v>
      </c>
      <c r="G171" s="83">
        <f t="shared" si="217"/>
        <v>0</v>
      </c>
      <c r="H171" s="6">
        <f t="shared" si="176"/>
        <v>0.05</v>
      </c>
      <c r="I171" s="26">
        <f t="shared" si="177"/>
        <v>-0.14437095526227425</v>
      </c>
      <c r="J171" s="30">
        <f t="shared" si="178"/>
        <v>0.296330048929624</v>
      </c>
      <c r="K171" s="27">
        <f t="shared" si="179"/>
        <v>490000000</v>
      </c>
      <c r="L171" s="28">
        <f t="shared" si="180"/>
        <v>0</v>
      </c>
      <c r="M171" s="28">
        <f t="shared" si="181"/>
        <v>15000000</v>
      </c>
      <c r="N171" s="28">
        <f t="shared" si="182"/>
        <v>525000</v>
      </c>
      <c r="O171" s="28">
        <f t="shared" si="183"/>
        <v>15000000</v>
      </c>
      <c r="P171" s="28">
        <f t="shared" si="184"/>
        <v>600000</v>
      </c>
      <c r="Q171" s="28">
        <f t="shared" si="185"/>
        <v>40000000</v>
      </c>
      <c r="R171" s="28">
        <f t="shared" si="186"/>
        <v>1800000</v>
      </c>
      <c r="S171" s="28">
        <f t="shared" si="187"/>
        <v>51203174.30166793</v>
      </c>
      <c r="T171" s="28">
        <f t="shared" si="188"/>
        <v>2560158.7150833965</v>
      </c>
      <c r="U171" s="28">
        <f t="shared" si="189"/>
        <v>0</v>
      </c>
      <c r="V171" s="28">
        <f t="shared" si="190"/>
        <v>0</v>
      </c>
      <c r="W171" s="4">
        <f t="shared" si="191"/>
        <v>611203174.3016679</v>
      </c>
      <c r="X171" s="24">
        <f t="shared" si="192"/>
        <v>5485158.715083396</v>
      </c>
      <c r="Y171" s="27">
        <f t="shared" si="193"/>
        <v>0</v>
      </c>
      <c r="Z171" s="28">
        <f t="shared" si="194"/>
        <v>0</v>
      </c>
      <c r="AA171" s="28">
        <f t="shared" si="195"/>
        <v>0</v>
      </c>
      <c r="AB171" s="28">
        <f t="shared" si="196"/>
        <v>0</v>
      </c>
      <c r="AC171" s="28">
        <f t="shared" si="197"/>
        <v>0</v>
      </c>
      <c r="AD171" s="28">
        <f t="shared" si="198"/>
        <v>0</v>
      </c>
      <c r="AE171" s="28">
        <f t="shared" si="199"/>
        <v>0</v>
      </c>
      <c r="AF171" s="28">
        <f t="shared" si="200"/>
        <v>0</v>
      </c>
      <c r="AG171" s="28">
        <f t="shared" si="201"/>
        <v>0</v>
      </c>
      <c r="AH171" s="28">
        <f t="shared" si="202"/>
        <v>0</v>
      </c>
      <c r="AI171" s="28">
        <f t="shared" si="203"/>
        <v>0</v>
      </c>
      <c r="AJ171" s="28">
        <f t="shared" si="204"/>
        <v>0</v>
      </c>
      <c r="AK171" s="28">
        <f t="shared" si="205"/>
        <v>30796825.69833207</v>
      </c>
      <c r="AL171" s="28">
        <f t="shared" si="206"/>
        <v>1539841.2849166037</v>
      </c>
      <c r="AM171" s="28">
        <f t="shared" si="207"/>
        <v>1666735.5327627829</v>
      </c>
      <c r="AN171" s="28">
        <f t="shared" si="208"/>
        <v>0</v>
      </c>
      <c r="AO171" s="28">
        <f t="shared" si="209"/>
        <v>0</v>
      </c>
      <c r="AP171" s="28">
        <f t="shared" si="210"/>
        <v>0</v>
      </c>
      <c r="AQ171" s="4">
        <f t="shared" si="211"/>
        <v>30796825.69833207</v>
      </c>
      <c r="AR171" s="24">
        <f t="shared" si="212"/>
        <v>1539841.2849166037</v>
      </c>
      <c r="AS171" s="24">
        <f t="shared" si="213"/>
        <v>1666735.5327627829</v>
      </c>
    </row>
    <row r="172" spans="2:45" ht="12.75">
      <c r="B172" s="56">
        <f t="shared" si="174"/>
        <v>643</v>
      </c>
      <c r="C172" s="23">
        <f t="shared" si="214"/>
        <v>643000000</v>
      </c>
      <c r="D172" s="24">
        <f t="shared" si="215"/>
        <v>-3863428.514380302</v>
      </c>
      <c r="E172" s="24">
        <f t="shared" si="216"/>
        <v>7075000</v>
      </c>
      <c r="F172" s="25">
        <f t="shared" si="175"/>
        <v>612155204.1681814</v>
      </c>
      <c r="G172" s="83">
        <f t="shared" si="217"/>
        <v>0</v>
      </c>
      <c r="H172" s="6">
        <f t="shared" si="176"/>
        <v>0.05</v>
      </c>
      <c r="I172" s="26">
        <f t="shared" si="177"/>
        <v>-0.14437095526227425</v>
      </c>
      <c r="J172" s="30">
        <f t="shared" si="178"/>
        <v>0.296330048929624</v>
      </c>
      <c r="K172" s="27">
        <f t="shared" si="179"/>
        <v>490000000</v>
      </c>
      <c r="L172" s="28">
        <f t="shared" si="180"/>
        <v>0</v>
      </c>
      <c r="M172" s="28">
        <f t="shared" si="181"/>
        <v>15000000</v>
      </c>
      <c r="N172" s="28">
        <f t="shared" si="182"/>
        <v>525000</v>
      </c>
      <c r="O172" s="28">
        <f t="shared" si="183"/>
        <v>15000000</v>
      </c>
      <c r="P172" s="28">
        <f t="shared" si="184"/>
        <v>600000</v>
      </c>
      <c r="Q172" s="28">
        <f t="shared" si="185"/>
        <v>40000000</v>
      </c>
      <c r="R172" s="28">
        <f t="shared" si="186"/>
        <v>1800000</v>
      </c>
      <c r="S172" s="28">
        <f t="shared" si="187"/>
        <v>52155204.16818142</v>
      </c>
      <c r="T172" s="28">
        <f t="shared" si="188"/>
        <v>2607760.208409071</v>
      </c>
      <c r="U172" s="28">
        <f t="shared" si="189"/>
        <v>0</v>
      </c>
      <c r="V172" s="28">
        <f t="shared" si="190"/>
        <v>0</v>
      </c>
      <c r="W172" s="4">
        <f t="shared" si="191"/>
        <v>612155204.1681814</v>
      </c>
      <c r="X172" s="24">
        <f t="shared" si="192"/>
        <v>5532760.208409071</v>
      </c>
      <c r="Y172" s="27">
        <f t="shared" si="193"/>
        <v>0</v>
      </c>
      <c r="Z172" s="28">
        <f t="shared" si="194"/>
        <v>0</v>
      </c>
      <c r="AA172" s="28">
        <f t="shared" si="195"/>
        <v>0</v>
      </c>
      <c r="AB172" s="28">
        <f t="shared" si="196"/>
        <v>0</v>
      </c>
      <c r="AC172" s="28">
        <f t="shared" si="197"/>
        <v>0</v>
      </c>
      <c r="AD172" s="28">
        <f t="shared" si="198"/>
        <v>0</v>
      </c>
      <c r="AE172" s="28">
        <f t="shared" si="199"/>
        <v>0</v>
      </c>
      <c r="AF172" s="28">
        <f t="shared" si="200"/>
        <v>0</v>
      </c>
      <c r="AG172" s="28">
        <f t="shared" si="201"/>
        <v>0</v>
      </c>
      <c r="AH172" s="28">
        <f t="shared" si="202"/>
        <v>0</v>
      </c>
      <c r="AI172" s="28">
        <f t="shared" si="203"/>
        <v>0</v>
      </c>
      <c r="AJ172" s="28">
        <f t="shared" si="204"/>
        <v>0</v>
      </c>
      <c r="AK172" s="28">
        <f t="shared" si="205"/>
        <v>30844795.83181858</v>
      </c>
      <c r="AL172" s="28">
        <f t="shared" si="206"/>
        <v>1542239.791590929</v>
      </c>
      <c r="AM172" s="28">
        <f t="shared" si="207"/>
        <v>1669331.6940287692</v>
      </c>
      <c r="AN172" s="28">
        <f t="shared" si="208"/>
        <v>0</v>
      </c>
      <c r="AO172" s="28">
        <f t="shared" si="209"/>
        <v>0</v>
      </c>
      <c r="AP172" s="28">
        <f t="shared" si="210"/>
        <v>0</v>
      </c>
      <c r="AQ172" s="4">
        <f t="shared" si="211"/>
        <v>30844795.83181858</v>
      </c>
      <c r="AR172" s="24">
        <f t="shared" si="212"/>
        <v>1542239.791590929</v>
      </c>
      <c r="AS172" s="24">
        <f t="shared" si="213"/>
        <v>1669331.6940287692</v>
      </c>
    </row>
    <row r="173" spans="2:45" ht="12.75">
      <c r="B173" s="56">
        <f t="shared" si="174"/>
        <v>644</v>
      </c>
      <c r="C173" s="23">
        <f t="shared" si="214"/>
        <v>644000000</v>
      </c>
      <c r="D173" s="24">
        <f t="shared" si="215"/>
        <v>-3908433.84643999</v>
      </c>
      <c r="E173" s="24">
        <f t="shared" si="216"/>
        <v>7125000</v>
      </c>
      <c r="F173" s="25">
        <f t="shared" si="175"/>
        <v>613107234.0346949</v>
      </c>
      <c r="G173" s="83">
        <f t="shared" si="217"/>
        <v>0</v>
      </c>
      <c r="H173" s="6">
        <f t="shared" si="176"/>
        <v>0.05</v>
      </c>
      <c r="I173" s="26">
        <f t="shared" si="177"/>
        <v>-0.14437095526227425</v>
      </c>
      <c r="J173" s="30">
        <f t="shared" si="178"/>
        <v>0.296330048929624</v>
      </c>
      <c r="K173" s="27">
        <f t="shared" si="179"/>
        <v>490000000</v>
      </c>
      <c r="L173" s="28">
        <f t="shared" si="180"/>
        <v>0</v>
      </c>
      <c r="M173" s="28">
        <f t="shared" si="181"/>
        <v>15000000</v>
      </c>
      <c r="N173" s="28">
        <f t="shared" si="182"/>
        <v>525000</v>
      </c>
      <c r="O173" s="28">
        <f t="shared" si="183"/>
        <v>15000000</v>
      </c>
      <c r="P173" s="28">
        <f t="shared" si="184"/>
        <v>600000</v>
      </c>
      <c r="Q173" s="28">
        <f t="shared" si="185"/>
        <v>40000000</v>
      </c>
      <c r="R173" s="28">
        <f t="shared" si="186"/>
        <v>1800000</v>
      </c>
      <c r="S173" s="28">
        <f t="shared" si="187"/>
        <v>53107234.03469491</v>
      </c>
      <c r="T173" s="28">
        <f t="shared" si="188"/>
        <v>2655361.701734746</v>
      </c>
      <c r="U173" s="28">
        <f t="shared" si="189"/>
        <v>0</v>
      </c>
      <c r="V173" s="28">
        <f t="shared" si="190"/>
        <v>0</v>
      </c>
      <c r="W173" s="4">
        <f t="shared" si="191"/>
        <v>613107234.0346949</v>
      </c>
      <c r="X173" s="24">
        <f t="shared" si="192"/>
        <v>5580361.701734746</v>
      </c>
      <c r="Y173" s="27">
        <f t="shared" si="193"/>
        <v>0</v>
      </c>
      <c r="Z173" s="28">
        <f t="shared" si="194"/>
        <v>0</v>
      </c>
      <c r="AA173" s="28">
        <f t="shared" si="195"/>
        <v>0</v>
      </c>
      <c r="AB173" s="28">
        <f t="shared" si="196"/>
        <v>0</v>
      </c>
      <c r="AC173" s="28">
        <f t="shared" si="197"/>
        <v>0</v>
      </c>
      <c r="AD173" s="28">
        <f t="shared" si="198"/>
        <v>0</v>
      </c>
      <c r="AE173" s="28">
        <f t="shared" si="199"/>
        <v>0</v>
      </c>
      <c r="AF173" s="28">
        <f t="shared" si="200"/>
        <v>0</v>
      </c>
      <c r="AG173" s="28">
        <f t="shared" si="201"/>
        <v>0</v>
      </c>
      <c r="AH173" s="28">
        <f t="shared" si="202"/>
        <v>0</v>
      </c>
      <c r="AI173" s="28">
        <f t="shared" si="203"/>
        <v>0</v>
      </c>
      <c r="AJ173" s="28">
        <f t="shared" si="204"/>
        <v>0</v>
      </c>
      <c r="AK173" s="28">
        <f t="shared" si="205"/>
        <v>30892765.96530509</v>
      </c>
      <c r="AL173" s="28">
        <f t="shared" si="206"/>
        <v>1544638.2982652546</v>
      </c>
      <c r="AM173" s="28">
        <f t="shared" si="207"/>
        <v>1671927.8552947554</v>
      </c>
      <c r="AN173" s="28">
        <f t="shared" si="208"/>
        <v>0</v>
      </c>
      <c r="AO173" s="28">
        <f t="shared" si="209"/>
        <v>0</v>
      </c>
      <c r="AP173" s="28">
        <f t="shared" si="210"/>
        <v>0</v>
      </c>
      <c r="AQ173" s="4">
        <f t="shared" si="211"/>
        <v>30892765.96530509</v>
      </c>
      <c r="AR173" s="24">
        <f t="shared" si="212"/>
        <v>1544638.2982652546</v>
      </c>
      <c r="AS173" s="24">
        <f t="shared" si="213"/>
        <v>1671927.8552947554</v>
      </c>
    </row>
    <row r="174" spans="2:45" ht="12.75">
      <c r="B174" s="56">
        <f t="shared" si="174"/>
        <v>645</v>
      </c>
      <c r="C174" s="23">
        <f t="shared" si="214"/>
        <v>645000000</v>
      </c>
      <c r="D174" s="24">
        <f t="shared" si="215"/>
        <v>-3953439.178499679</v>
      </c>
      <c r="E174" s="24">
        <f t="shared" si="216"/>
        <v>7175000.000000001</v>
      </c>
      <c r="F174" s="25">
        <f t="shared" si="175"/>
        <v>614059263.9012084</v>
      </c>
      <c r="G174" s="83">
        <f t="shared" si="217"/>
        <v>0</v>
      </c>
      <c r="H174" s="6">
        <f t="shared" si="176"/>
        <v>0.05</v>
      </c>
      <c r="I174" s="26">
        <f t="shared" si="177"/>
        <v>-0.14437095526227425</v>
      </c>
      <c r="J174" s="30">
        <f t="shared" si="178"/>
        <v>0.296330048929624</v>
      </c>
      <c r="K174" s="27">
        <f t="shared" si="179"/>
        <v>490000000</v>
      </c>
      <c r="L174" s="28">
        <f t="shared" si="180"/>
        <v>0</v>
      </c>
      <c r="M174" s="28">
        <f t="shared" si="181"/>
        <v>15000000</v>
      </c>
      <c r="N174" s="28">
        <f t="shared" si="182"/>
        <v>525000</v>
      </c>
      <c r="O174" s="28">
        <f t="shared" si="183"/>
        <v>15000000</v>
      </c>
      <c r="P174" s="28">
        <f t="shared" si="184"/>
        <v>600000</v>
      </c>
      <c r="Q174" s="28">
        <f t="shared" si="185"/>
        <v>40000000</v>
      </c>
      <c r="R174" s="28">
        <f t="shared" si="186"/>
        <v>1800000</v>
      </c>
      <c r="S174" s="28">
        <f t="shared" si="187"/>
        <v>54059263.9012084</v>
      </c>
      <c r="T174" s="28">
        <f t="shared" si="188"/>
        <v>2702963.1950604203</v>
      </c>
      <c r="U174" s="28">
        <f t="shared" si="189"/>
        <v>0</v>
      </c>
      <c r="V174" s="28">
        <f t="shared" si="190"/>
        <v>0</v>
      </c>
      <c r="W174" s="4">
        <f t="shared" si="191"/>
        <v>614059263.9012084</v>
      </c>
      <c r="X174" s="24">
        <f t="shared" si="192"/>
        <v>5627963.195060421</v>
      </c>
      <c r="Y174" s="27">
        <f t="shared" si="193"/>
        <v>0</v>
      </c>
      <c r="Z174" s="28">
        <f t="shared" si="194"/>
        <v>0</v>
      </c>
      <c r="AA174" s="28">
        <f t="shared" si="195"/>
        <v>0</v>
      </c>
      <c r="AB174" s="28">
        <f t="shared" si="196"/>
        <v>0</v>
      </c>
      <c r="AC174" s="28">
        <f t="shared" si="197"/>
        <v>0</v>
      </c>
      <c r="AD174" s="28">
        <f t="shared" si="198"/>
        <v>0</v>
      </c>
      <c r="AE174" s="28">
        <f t="shared" si="199"/>
        <v>0</v>
      </c>
      <c r="AF174" s="28">
        <f t="shared" si="200"/>
        <v>0</v>
      </c>
      <c r="AG174" s="28">
        <f t="shared" si="201"/>
        <v>0</v>
      </c>
      <c r="AH174" s="28">
        <f t="shared" si="202"/>
        <v>0</v>
      </c>
      <c r="AI174" s="28">
        <f t="shared" si="203"/>
        <v>0</v>
      </c>
      <c r="AJ174" s="28">
        <f t="shared" si="204"/>
        <v>0</v>
      </c>
      <c r="AK174" s="28">
        <f t="shared" si="205"/>
        <v>30940736.0987916</v>
      </c>
      <c r="AL174" s="28">
        <f t="shared" si="206"/>
        <v>1547036.8049395801</v>
      </c>
      <c r="AM174" s="28">
        <f t="shared" si="207"/>
        <v>1674524.0165607417</v>
      </c>
      <c r="AN174" s="28">
        <f t="shared" si="208"/>
        <v>0</v>
      </c>
      <c r="AO174" s="28">
        <f t="shared" si="209"/>
        <v>0</v>
      </c>
      <c r="AP174" s="28">
        <f t="shared" si="210"/>
        <v>0</v>
      </c>
      <c r="AQ174" s="4">
        <f t="shared" si="211"/>
        <v>30940736.0987916</v>
      </c>
      <c r="AR174" s="24">
        <f t="shared" si="212"/>
        <v>1547036.8049395801</v>
      </c>
      <c r="AS174" s="24">
        <f t="shared" si="213"/>
        <v>1674524.0165607417</v>
      </c>
    </row>
    <row r="175" spans="2:45" ht="12.75">
      <c r="B175" s="56">
        <f t="shared" si="174"/>
        <v>646</v>
      </c>
      <c r="C175" s="23">
        <f t="shared" si="214"/>
        <v>646000000</v>
      </c>
      <c r="D175" s="24">
        <f t="shared" si="215"/>
        <v>-3998444.510559367</v>
      </c>
      <c r="E175" s="24">
        <f t="shared" si="216"/>
        <v>7225000</v>
      </c>
      <c r="F175" s="25">
        <f t="shared" si="175"/>
        <v>615011293.7677219</v>
      </c>
      <c r="G175" s="83">
        <f t="shared" si="217"/>
        <v>0</v>
      </c>
      <c r="H175" s="6">
        <f t="shared" si="176"/>
        <v>0.05</v>
      </c>
      <c r="I175" s="26">
        <f t="shared" si="177"/>
        <v>-0.14437095526227425</v>
      </c>
      <c r="J175" s="30">
        <f t="shared" si="178"/>
        <v>0.296330048929624</v>
      </c>
      <c r="K175" s="27">
        <f t="shared" si="179"/>
        <v>490000000</v>
      </c>
      <c r="L175" s="28">
        <f t="shared" si="180"/>
        <v>0</v>
      </c>
      <c r="M175" s="28">
        <f t="shared" si="181"/>
        <v>15000000</v>
      </c>
      <c r="N175" s="28">
        <f t="shared" si="182"/>
        <v>525000</v>
      </c>
      <c r="O175" s="28">
        <f t="shared" si="183"/>
        <v>15000000</v>
      </c>
      <c r="P175" s="28">
        <f t="shared" si="184"/>
        <v>600000</v>
      </c>
      <c r="Q175" s="28">
        <f t="shared" si="185"/>
        <v>40000000</v>
      </c>
      <c r="R175" s="28">
        <f t="shared" si="186"/>
        <v>1800000</v>
      </c>
      <c r="S175" s="28">
        <f t="shared" si="187"/>
        <v>55011293.76772189</v>
      </c>
      <c r="T175" s="28">
        <f t="shared" si="188"/>
        <v>2750564.6883860948</v>
      </c>
      <c r="U175" s="28">
        <f t="shared" si="189"/>
        <v>0</v>
      </c>
      <c r="V175" s="28">
        <f t="shared" si="190"/>
        <v>0</v>
      </c>
      <c r="W175" s="4">
        <f t="shared" si="191"/>
        <v>615011293.7677219</v>
      </c>
      <c r="X175" s="24">
        <f t="shared" si="192"/>
        <v>5675564.688386095</v>
      </c>
      <c r="Y175" s="27">
        <f t="shared" si="193"/>
        <v>0</v>
      </c>
      <c r="Z175" s="28">
        <f t="shared" si="194"/>
        <v>0</v>
      </c>
      <c r="AA175" s="28">
        <f t="shared" si="195"/>
        <v>0</v>
      </c>
      <c r="AB175" s="28">
        <f t="shared" si="196"/>
        <v>0</v>
      </c>
      <c r="AC175" s="28">
        <f t="shared" si="197"/>
        <v>0</v>
      </c>
      <c r="AD175" s="28">
        <f t="shared" si="198"/>
        <v>0</v>
      </c>
      <c r="AE175" s="28">
        <f t="shared" si="199"/>
        <v>0</v>
      </c>
      <c r="AF175" s="28">
        <f t="shared" si="200"/>
        <v>0</v>
      </c>
      <c r="AG175" s="28">
        <f t="shared" si="201"/>
        <v>0</v>
      </c>
      <c r="AH175" s="28">
        <f t="shared" si="202"/>
        <v>0</v>
      </c>
      <c r="AI175" s="28">
        <f t="shared" si="203"/>
        <v>0</v>
      </c>
      <c r="AJ175" s="28">
        <f t="shared" si="204"/>
        <v>0</v>
      </c>
      <c r="AK175" s="28">
        <f t="shared" si="205"/>
        <v>30988706.23227811</v>
      </c>
      <c r="AL175" s="28">
        <f t="shared" si="206"/>
        <v>1549435.3116139055</v>
      </c>
      <c r="AM175" s="28">
        <f t="shared" si="207"/>
        <v>1677120.1778267277</v>
      </c>
      <c r="AN175" s="28">
        <f t="shared" si="208"/>
        <v>0</v>
      </c>
      <c r="AO175" s="28">
        <f t="shared" si="209"/>
        <v>0</v>
      </c>
      <c r="AP175" s="28">
        <f t="shared" si="210"/>
        <v>0</v>
      </c>
      <c r="AQ175" s="4">
        <f t="shared" si="211"/>
        <v>30988706.23227811</v>
      </c>
      <c r="AR175" s="24">
        <f t="shared" si="212"/>
        <v>1549435.3116139055</v>
      </c>
      <c r="AS175" s="24">
        <f t="shared" si="213"/>
        <v>1677120.1778267277</v>
      </c>
    </row>
    <row r="176" spans="2:45" ht="12.75">
      <c r="B176" s="56">
        <f t="shared" si="174"/>
        <v>647</v>
      </c>
      <c r="C176" s="23">
        <f t="shared" si="214"/>
        <v>647000000</v>
      </c>
      <c r="D176" s="24">
        <f t="shared" si="215"/>
        <v>-4043449.842619055</v>
      </c>
      <c r="E176" s="24">
        <f t="shared" si="216"/>
        <v>7275000</v>
      </c>
      <c r="F176" s="25">
        <f t="shared" si="175"/>
        <v>615963323.6342354</v>
      </c>
      <c r="G176" s="83">
        <f t="shared" si="217"/>
        <v>0</v>
      </c>
      <c r="H176" s="6">
        <f t="shared" si="176"/>
        <v>0.05</v>
      </c>
      <c r="I176" s="26">
        <f t="shared" si="177"/>
        <v>-0.14437095526227425</v>
      </c>
      <c r="J176" s="30">
        <f t="shared" si="178"/>
        <v>0.296330048929624</v>
      </c>
      <c r="K176" s="27">
        <f t="shared" si="179"/>
        <v>490000000</v>
      </c>
      <c r="L176" s="28">
        <f t="shared" si="180"/>
        <v>0</v>
      </c>
      <c r="M176" s="28">
        <f t="shared" si="181"/>
        <v>15000000</v>
      </c>
      <c r="N176" s="28">
        <f t="shared" si="182"/>
        <v>525000</v>
      </c>
      <c r="O176" s="28">
        <f t="shared" si="183"/>
        <v>15000000</v>
      </c>
      <c r="P176" s="28">
        <f t="shared" si="184"/>
        <v>600000</v>
      </c>
      <c r="Q176" s="28">
        <f t="shared" si="185"/>
        <v>40000000</v>
      </c>
      <c r="R176" s="28">
        <f t="shared" si="186"/>
        <v>1800000</v>
      </c>
      <c r="S176" s="28">
        <f t="shared" si="187"/>
        <v>55963323.63423538</v>
      </c>
      <c r="T176" s="28">
        <f t="shared" si="188"/>
        <v>2798166.181711769</v>
      </c>
      <c r="U176" s="28">
        <f t="shared" si="189"/>
        <v>0</v>
      </c>
      <c r="V176" s="28">
        <f t="shared" si="190"/>
        <v>0</v>
      </c>
      <c r="W176" s="4">
        <f t="shared" si="191"/>
        <v>615963323.6342354</v>
      </c>
      <c r="X176" s="24">
        <f t="shared" si="192"/>
        <v>5723166.181711769</v>
      </c>
      <c r="Y176" s="27">
        <f t="shared" si="193"/>
        <v>0</v>
      </c>
      <c r="Z176" s="28">
        <f t="shared" si="194"/>
        <v>0</v>
      </c>
      <c r="AA176" s="28">
        <f t="shared" si="195"/>
        <v>0</v>
      </c>
      <c r="AB176" s="28">
        <f t="shared" si="196"/>
        <v>0</v>
      </c>
      <c r="AC176" s="28">
        <f t="shared" si="197"/>
        <v>0</v>
      </c>
      <c r="AD176" s="28">
        <f t="shared" si="198"/>
        <v>0</v>
      </c>
      <c r="AE176" s="28">
        <f t="shared" si="199"/>
        <v>0</v>
      </c>
      <c r="AF176" s="28">
        <f t="shared" si="200"/>
        <v>0</v>
      </c>
      <c r="AG176" s="28">
        <f t="shared" si="201"/>
        <v>0</v>
      </c>
      <c r="AH176" s="28">
        <f t="shared" si="202"/>
        <v>0</v>
      </c>
      <c r="AI176" s="28">
        <f t="shared" si="203"/>
        <v>0</v>
      </c>
      <c r="AJ176" s="28">
        <f t="shared" si="204"/>
        <v>0</v>
      </c>
      <c r="AK176" s="28">
        <f t="shared" si="205"/>
        <v>31036676.365764618</v>
      </c>
      <c r="AL176" s="28">
        <f t="shared" si="206"/>
        <v>1551833.818288231</v>
      </c>
      <c r="AM176" s="28">
        <f t="shared" si="207"/>
        <v>1679716.339092714</v>
      </c>
      <c r="AN176" s="28">
        <f t="shared" si="208"/>
        <v>0</v>
      </c>
      <c r="AO176" s="28">
        <f t="shared" si="209"/>
        <v>0</v>
      </c>
      <c r="AP176" s="28">
        <f t="shared" si="210"/>
        <v>0</v>
      </c>
      <c r="AQ176" s="4">
        <f t="shared" si="211"/>
        <v>31036676.365764618</v>
      </c>
      <c r="AR176" s="24">
        <f t="shared" si="212"/>
        <v>1551833.818288231</v>
      </c>
      <c r="AS176" s="24">
        <f t="shared" si="213"/>
        <v>1679716.339092714</v>
      </c>
    </row>
    <row r="177" spans="2:45" ht="12.75">
      <c r="B177" s="56">
        <f t="shared" si="174"/>
        <v>648</v>
      </c>
      <c r="C177" s="23">
        <f t="shared" si="214"/>
        <v>648000000</v>
      </c>
      <c r="D177" s="24">
        <f t="shared" si="215"/>
        <v>-4088455.1746787434</v>
      </c>
      <c r="E177" s="24">
        <f t="shared" si="216"/>
        <v>7325000</v>
      </c>
      <c r="F177" s="25">
        <f t="shared" si="175"/>
        <v>616915353.5007489</v>
      </c>
      <c r="G177" s="83">
        <f t="shared" si="217"/>
        <v>0</v>
      </c>
      <c r="H177" s="6">
        <f t="shared" si="176"/>
        <v>0.05</v>
      </c>
      <c r="I177" s="26">
        <f t="shared" si="177"/>
        <v>-0.14437095526227425</v>
      </c>
      <c r="J177" s="30">
        <f t="shared" si="178"/>
        <v>0.296330048929624</v>
      </c>
      <c r="K177" s="27">
        <f t="shared" si="179"/>
        <v>490000000</v>
      </c>
      <c r="L177" s="28">
        <f t="shared" si="180"/>
        <v>0</v>
      </c>
      <c r="M177" s="28">
        <f t="shared" si="181"/>
        <v>15000000</v>
      </c>
      <c r="N177" s="28">
        <f t="shared" si="182"/>
        <v>525000</v>
      </c>
      <c r="O177" s="28">
        <f t="shared" si="183"/>
        <v>15000000</v>
      </c>
      <c r="P177" s="28">
        <f t="shared" si="184"/>
        <v>600000</v>
      </c>
      <c r="Q177" s="28">
        <f t="shared" si="185"/>
        <v>40000000</v>
      </c>
      <c r="R177" s="28">
        <f t="shared" si="186"/>
        <v>1800000</v>
      </c>
      <c r="S177" s="28">
        <f t="shared" si="187"/>
        <v>56915353.50074887</v>
      </c>
      <c r="T177" s="28">
        <f t="shared" si="188"/>
        <v>2845767.6750374436</v>
      </c>
      <c r="U177" s="28">
        <f t="shared" si="189"/>
        <v>0</v>
      </c>
      <c r="V177" s="28">
        <f t="shared" si="190"/>
        <v>0</v>
      </c>
      <c r="W177" s="4">
        <f t="shared" si="191"/>
        <v>616915353.5007489</v>
      </c>
      <c r="X177" s="24">
        <f t="shared" si="192"/>
        <v>5770767.675037444</v>
      </c>
      <c r="Y177" s="27">
        <f t="shared" si="193"/>
        <v>0</v>
      </c>
      <c r="Z177" s="28">
        <f t="shared" si="194"/>
        <v>0</v>
      </c>
      <c r="AA177" s="28">
        <f t="shared" si="195"/>
        <v>0</v>
      </c>
      <c r="AB177" s="28">
        <f t="shared" si="196"/>
        <v>0</v>
      </c>
      <c r="AC177" s="28">
        <f t="shared" si="197"/>
        <v>0</v>
      </c>
      <c r="AD177" s="28">
        <f t="shared" si="198"/>
        <v>0</v>
      </c>
      <c r="AE177" s="28">
        <f t="shared" si="199"/>
        <v>0</v>
      </c>
      <c r="AF177" s="28">
        <f t="shared" si="200"/>
        <v>0</v>
      </c>
      <c r="AG177" s="28">
        <f t="shared" si="201"/>
        <v>0</v>
      </c>
      <c r="AH177" s="28">
        <f t="shared" si="202"/>
        <v>0</v>
      </c>
      <c r="AI177" s="28">
        <f t="shared" si="203"/>
        <v>0</v>
      </c>
      <c r="AJ177" s="28">
        <f t="shared" si="204"/>
        <v>0</v>
      </c>
      <c r="AK177" s="28">
        <f t="shared" si="205"/>
        <v>31084646.499251127</v>
      </c>
      <c r="AL177" s="28">
        <f t="shared" si="206"/>
        <v>1554232.3249625564</v>
      </c>
      <c r="AM177" s="28">
        <f t="shared" si="207"/>
        <v>1682312.5003587003</v>
      </c>
      <c r="AN177" s="28">
        <f t="shared" si="208"/>
        <v>0</v>
      </c>
      <c r="AO177" s="28">
        <f t="shared" si="209"/>
        <v>0</v>
      </c>
      <c r="AP177" s="28">
        <f t="shared" si="210"/>
        <v>0</v>
      </c>
      <c r="AQ177" s="4">
        <f t="shared" si="211"/>
        <v>31084646.499251127</v>
      </c>
      <c r="AR177" s="24">
        <f t="shared" si="212"/>
        <v>1554232.3249625564</v>
      </c>
      <c r="AS177" s="24">
        <f t="shared" si="213"/>
        <v>1682312.5003587003</v>
      </c>
    </row>
    <row r="178" spans="2:45" ht="12.75">
      <c r="B178" s="56">
        <f t="shared" si="174"/>
        <v>649</v>
      </c>
      <c r="C178" s="23">
        <f t="shared" si="214"/>
        <v>649000000</v>
      </c>
      <c r="D178" s="24">
        <f t="shared" si="215"/>
        <v>-4133460.5067384318</v>
      </c>
      <c r="E178" s="24">
        <f t="shared" si="216"/>
        <v>7375000</v>
      </c>
      <c r="F178" s="25">
        <f t="shared" si="175"/>
        <v>617867383.3672624</v>
      </c>
      <c r="G178" s="83">
        <f t="shared" si="217"/>
        <v>0</v>
      </c>
      <c r="H178" s="6">
        <f t="shared" si="176"/>
        <v>0.05</v>
      </c>
      <c r="I178" s="26">
        <f t="shared" si="177"/>
        <v>-0.14437095526227425</v>
      </c>
      <c r="J178" s="30">
        <f t="shared" si="178"/>
        <v>0.296330048929624</v>
      </c>
      <c r="K178" s="27">
        <f t="shared" si="179"/>
        <v>490000000</v>
      </c>
      <c r="L178" s="28">
        <f t="shared" si="180"/>
        <v>0</v>
      </c>
      <c r="M178" s="28">
        <f t="shared" si="181"/>
        <v>15000000</v>
      </c>
      <c r="N178" s="28">
        <f t="shared" si="182"/>
        <v>525000</v>
      </c>
      <c r="O178" s="28">
        <f t="shared" si="183"/>
        <v>15000000</v>
      </c>
      <c r="P178" s="28">
        <f t="shared" si="184"/>
        <v>600000</v>
      </c>
      <c r="Q178" s="28">
        <f t="shared" si="185"/>
        <v>40000000</v>
      </c>
      <c r="R178" s="28">
        <f t="shared" si="186"/>
        <v>1800000</v>
      </c>
      <c r="S178" s="28">
        <f t="shared" si="187"/>
        <v>57867383.36726236</v>
      </c>
      <c r="T178" s="28">
        <f t="shared" si="188"/>
        <v>2893369.1683631185</v>
      </c>
      <c r="U178" s="28">
        <f t="shared" si="189"/>
        <v>0</v>
      </c>
      <c r="V178" s="28">
        <f t="shared" si="190"/>
        <v>0</v>
      </c>
      <c r="W178" s="4">
        <f t="shared" si="191"/>
        <v>617867383.3672624</v>
      </c>
      <c r="X178" s="24">
        <f t="shared" si="192"/>
        <v>5818369.168363119</v>
      </c>
      <c r="Y178" s="27">
        <f t="shared" si="193"/>
        <v>0</v>
      </c>
      <c r="Z178" s="28">
        <f t="shared" si="194"/>
        <v>0</v>
      </c>
      <c r="AA178" s="28">
        <f t="shared" si="195"/>
        <v>0</v>
      </c>
      <c r="AB178" s="28">
        <f t="shared" si="196"/>
        <v>0</v>
      </c>
      <c r="AC178" s="28">
        <f t="shared" si="197"/>
        <v>0</v>
      </c>
      <c r="AD178" s="28">
        <f t="shared" si="198"/>
        <v>0</v>
      </c>
      <c r="AE178" s="28">
        <f t="shared" si="199"/>
        <v>0</v>
      </c>
      <c r="AF178" s="28">
        <f t="shared" si="200"/>
        <v>0</v>
      </c>
      <c r="AG178" s="28">
        <f t="shared" si="201"/>
        <v>0</v>
      </c>
      <c r="AH178" s="28">
        <f t="shared" si="202"/>
        <v>0</v>
      </c>
      <c r="AI178" s="28">
        <f t="shared" si="203"/>
        <v>0</v>
      </c>
      <c r="AJ178" s="28">
        <f t="shared" si="204"/>
        <v>0</v>
      </c>
      <c r="AK178" s="28">
        <f t="shared" si="205"/>
        <v>31132616.632737637</v>
      </c>
      <c r="AL178" s="28">
        <f t="shared" si="206"/>
        <v>1556630.831636882</v>
      </c>
      <c r="AM178" s="28">
        <f t="shared" si="207"/>
        <v>1684908.6616246866</v>
      </c>
      <c r="AN178" s="28">
        <f t="shared" si="208"/>
        <v>0</v>
      </c>
      <c r="AO178" s="28">
        <f t="shared" si="209"/>
        <v>0</v>
      </c>
      <c r="AP178" s="28">
        <f t="shared" si="210"/>
        <v>0</v>
      </c>
      <c r="AQ178" s="4">
        <f t="shared" si="211"/>
        <v>31132616.632737637</v>
      </c>
      <c r="AR178" s="24">
        <f t="shared" si="212"/>
        <v>1556630.831636882</v>
      </c>
      <c r="AS178" s="24">
        <f t="shared" si="213"/>
        <v>1684908.6616246866</v>
      </c>
    </row>
    <row r="179" spans="2:45" ht="12.75">
      <c r="B179" s="56">
        <f aca="true" t="shared" si="218" ref="B179:B189">C179/1000000</f>
        <v>650</v>
      </c>
      <c r="C179" s="23">
        <f t="shared" si="214"/>
        <v>650000000</v>
      </c>
      <c r="D179" s="24">
        <f t="shared" si="215"/>
        <v>-4178465.8387981327</v>
      </c>
      <c r="E179" s="24">
        <f t="shared" si="216"/>
        <v>7425000</v>
      </c>
      <c r="F179" s="25">
        <f aca="true" t="shared" si="219" ref="F179:F189">C179*((($H$4-$K$4)/(J179-$K$4))^$D$11)</f>
        <v>618819413.233776</v>
      </c>
      <c r="G179" s="83">
        <f t="shared" si="217"/>
        <v>0</v>
      </c>
      <c r="H179" s="6">
        <f aca="true" t="shared" si="220" ref="H179:H189">IF(C179&lt;$D$5,$F$4,IF(C179&lt;$D$6,$F$5,IF(C179&lt;$D$7,$F$6,IF(C179&lt;$D$8,$F$7,IF(C179&lt;$D$9,$F$8,$F$9)))))</f>
        <v>0.05</v>
      </c>
      <c r="I179" s="26">
        <f aca="true" t="shared" si="221" ref="I179:I189">-H179/$H$4</f>
        <v>-0.14437095526227425</v>
      </c>
      <c r="J179" s="30">
        <f aca="true" t="shared" si="222" ref="J179:J189">$H$4-H179</f>
        <v>0.296330048929624</v>
      </c>
      <c r="K179" s="27">
        <f aca="true" t="shared" si="223" ref="K179:K189">IF(F179&gt;$E$4,$E$4,F179)</f>
        <v>490000000</v>
      </c>
      <c r="L179" s="28">
        <f aca="true" t="shared" si="224" ref="L179:L189">K179*$F$4</f>
        <v>0</v>
      </c>
      <c r="M179" s="28">
        <f aca="true" t="shared" si="225" ref="M179:M189">IF(F179&lt;$D$5,0,IF(F179&gt;$E$5,($E$5-$E$4),((F179-$E$4))))</f>
        <v>15000000</v>
      </c>
      <c r="N179" s="28">
        <f aca="true" t="shared" si="226" ref="N179:N189">M179*$F$5</f>
        <v>525000</v>
      </c>
      <c r="O179" s="28">
        <f aca="true" t="shared" si="227" ref="O179:O189">IF(F179&lt;$D$6,0,IF(F179&gt;$E$6,($E$6-$E$5),((F179-$E$5))))</f>
        <v>15000000</v>
      </c>
      <c r="P179" s="28">
        <f aca="true" t="shared" si="228" ref="P179:P189">O179*$F$6</f>
        <v>600000</v>
      </c>
      <c r="Q179" s="28">
        <f aca="true" t="shared" si="229" ref="Q179:Q189">IF(F179&lt;$D$7,0,IF(F179&gt;$E$7,($E$7-$E$6),((F179-$E$6))))</f>
        <v>40000000</v>
      </c>
      <c r="R179" s="28">
        <f aca="true" t="shared" si="230" ref="R179:R189">Q179*$F$7</f>
        <v>1800000</v>
      </c>
      <c r="S179" s="28">
        <f aca="true" t="shared" si="231" ref="S179:S189">IF(F179&lt;$D$8,0,IF(F179&gt;$E$8,($E$8-$E$7),((F179-$E$7))))</f>
        <v>58819413.23377597</v>
      </c>
      <c r="T179" s="28">
        <f aca="true" t="shared" si="232" ref="T179:T189">S179*$F$8</f>
        <v>2940970.661688799</v>
      </c>
      <c r="U179" s="28">
        <f aca="true" t="shared" si="233" ref="U179:U189">IF(F179&lt;$D$9,0,IF(F179&gt;$E$9,($E$9-$E$8),((F179-$E$8))))</f>
        <v>0</v>
      </c>
      <c r="V179" s="28">
        <f aca="true" t="shared" si="234" ref="V179:V189">U179*$F$9</f>
        <v>0</v>
      </c>
      <c r="W179" s="4">
        <f aca="true" t="shared" si="235" ref="W179:W189">K179+M179+O179+Q179+S179+U179</f>
        <v>618819413.233776</v>
      </c>
      <c r="X179" s="24">
        <f aca="true" t="shared" si="236" ref="X179:X189">L179+N179+P179+R179+T179+V179</f>
        <v>5865970.661688799</v>
      </c>
      <c r="Y179" s="27">
        <f aca="true" t="shared" si="237" ref="Y179:Y189">(IF(C179&gt;$E$4,$E$4,C179))-K179</f>
        <v>0</v>
      </c>
      <c r="Z179" s="28">
        <f aca="true" t="shared" si="238" ref="Z179:Z189">Y179*$F$4</f>
        <v>0</v>
      </c>
      <c r="AA179" s="28">
        <f aca="true" t="shared" si="239" ref="AA179:AA189">Y179*$N$4</f>
        <v>0</v>
      </c>
      <c r="AB179" s="28">
        <f aca="true" t="shared" si="240" ref="AB179:AB189">(IF(C179&lt;$D$5,0,IF(C179&gt;$E$5,($E$5-$E$4),((C179-$E$4)))))-M179</f>
        <v>0</v>
      </c>
      <c r="AC179" s="28">
        <f aca="true" t="shared" si="241" ref="AC179:AC189">AB179*$F$5</f>
        <v>0</v>
      </c>
      <c r="AD179" s="28">
        <f aca="true" t="shared" si="242" ref="AD179:AD189">AB179*$N$5</f>
        <v>0</v>
      </c>
      <c r="AE179" s="28">
        <f aca="true" t="shared" si="243" ref="AE179:AE189">(IF(C179&lt;$D$6,0,IF(C179&gt;$E$6,($E$6-$E$5),((C179-$E$5)))))-O179</f>
        <v>0</v>
      </c>
      <c r="AF179" s="28">
        <f aca="true" t="shared" si="244" ref="AF179:AF189">AE179*$F$6</f>
        <v>0</v>
      </c>
      <c r="AG179" s="28">
        <f aca="true" t="shared" si="245" ref="AG179:AG189">AE179*$N$6</f>
        <v>0</v>
      </c>
      <c r="AH179" s="28">
        <f aca="true" t="shared" si="246" ref="AH179:AH189">(IF(C179&lt;$D$7,0,IF(C179&gt;$E$7,($E$7-$E$6),((C179-$E$6)))))-Q179</f>
        <v>0</v>
      </c>
      <c r="AI179" s="28">
        <f aca="true" t="shared" si="247" ref="AI179:AI189">AH179*$F$7</f>
        <v>0</v>
      </c>
      <c r="AJ179" s="28">
        <f aca="true" t="shared" si="248" ref="AJ179:AJ189">AH179*$N$7</f>
        <v>0</v>
      </c>
      <c r="AK179" s="28">
        <f aca="true" t="shared" si="249" ref="AK179:AK189">(IF(C179&lt;$D$8,0,IF(C179&gt;$E$8,($E$8-$E$7),((C179-$E$7)))))-S179</f>
        <v>31180586.766224027</v>
      </c>
      <c r="AL179" s="28">
        <f aca="true" t="shared" si="250" ref="AL179:AL189">AK179*$F$8</f>
        <v>1559029.3383112014</v>
      </c>
      <c r="AM179" s="28">
        <f aca="true" t="shared" si="251" ref="AM179:AM189">AK179*$N$8</f>
        <v>1687504.8228906663</v>
      </c>
      <c r="AN179" s="28">
        <f aca="true" t="shared" si="252" ref="AN179:AN189">(IF(C179&lt;$D$9,0,IF(C179&gt;$E$9,($E$9-$E$8),((C179-$E$8)))))-U179</f>
        <v>0</v>
      </c>
      <c r="AO179" s="28">
        <f aca="true" t="shared" si="253" ref="AO179:AO189">AN179*$F$9</f>
        <v>0</v>
      </c>
      <c r="AP179" s="28">
        <f aca="true" t="shared" si="254" ref="AP179:AP189">AN179*$N$9</f>
        <v>0</v>
      </c>
      <c r="AQ179" s="4">
        <f aca="true" t="shared" si="255" ref="AQ179:AQ189">Y179+AB179+AE179+AH179+AK179+AN179</f>
        <v>31180586.766224027</v>
      </c>
      <c r="AR179" s="24">
        <f aca="true" t="shared" si="256" ref="AR179:AR189">Z179+AC179+AF179+AI179+AL179+AO179</f>
        <v>1559029.3383112014</v>
      </c>
      <c r="AS179" s="24">
        <f aca="true" t="shared" si="257" ref="AS179:AS189">AA179+AD179+AG179+AJ179+AM179+AP179</f>
        <v>1687504.8228906663</v>
      </c>
    </row>
    <row r="180" spans="2:45" ht="12.75">
      <c r="B180" s="56">
        <f t="shared" si="218"/>
        <v>651</v>
      </c>
      <c r="C180" s="23">
        <f aca="true" t="shared" si="258" ref="C180:C189">C179+1000000</f>
        <v>651000000</v>
      </c>
      <c r="D180" s="24">
        <f t="shared" si="215"/>
        <v>-4223471.170857822</v>
      </c>
      <c r="E180" s="24">
        <f t="shared" si="216"/>
        <v>7475000.000000001</v>
      </c>
      <c r="F180" s="25">
        <f t="shared" si="219"/>
        <v>619771443.1002895</v>
      </c>
      <c r="G180" s="83">
        <f t="shared" si="217"/>
        <v>0</v>
      </c>
      <c r="H180" s="6">
        <f t="shared" si="220"/>
        <v>0.05</v>
      </c>
      <c r="I180" s="26">
        <f t="shared" si="221"/>
        <v>-0.14437095526227425</v>
      </c>
      <c r="J180" s="30">
        <f t="shared" si="222"/>
        <v>0.296330048929624</v>
      </c>
      <c r="K180" s="27">
        <f t="shared" si="223"/>
        <v>490000000</v>
      </c>
      <c r="L180" s="28">
        <f t="shared" si="224"/>
        <v>0</v>
      </c>
      <c r="M180" s="28">
        <f t="shared" si="225"/>
        <v>15000000</v>
      </c>
      <c r="N180" s="28">
        <f t="shared" si="226"/>
        <v>525000</v>
      </c>
      <c r="O180" s="28">
        <f t="shared" si="227"/>
        <v>15000000</v>
      </c>
      <c r="P180" s="28">
        <f t="shared" si="228"/>
        <v>600000</v>
      </c>
      <c r="Q180" s="28">
        <f t="shared" si="229"/>
        <v>40000000</v>
      </c>
      <c r="R180" s="28">
        <f t="shared" si="230"/>
        <v>1800000</v>
      </c>
      <c r="S180" s="28">
        <f t="shared" si="231"/>
        <v>59771443.100289464</v>
      </c>
      <c r="T180" s="28">
        <f t="shared" si="232"/>
        <v>2988572.1550144735</v>
      </c>
      <c r="U180" s="28">
        <f t="shared" si="233"/>
        <v>0</v>
      </c>
      <c r="V180" s="28">
        <f t="shared" si="234"/>
        <v>0</v>
      </c>
      <c r="W180" s="4">
        <f t="shared" si="235"/>
        <v>619771443.1002895</v>
      </c>
      <c r="X180" s="24">
        <f t="shared" si="236"/>
        <v>5913572.155014474</v>
      </c>
      <c r="Y180" s="27">
        <f t="shared" si="237"/>
        <v>0</v>
      </c>
      <c r="Z180" s="28">
        <f t="shared" si="238"/>
        <v>0</v>
      </c>
      <c r="AA180" s="28">
        <f t="shared" si="239"/>
        <v>0</v>
      </c>
      <c r="AB180" s="28">
        <f t="shared" si="240"/>
        <v>0</v>
      </c>
      <c r="AC180" s="28">
        <f t="shared" si="241"/>
        <v>0</v>
      </c>
      <c r="AD180" s="28">
        <f t="shared" si="242"/>
        <v>0</v>
      </c>
      <c r="AE180" s="28">
        <f t="shared" si="243"/>
        <v>0</v>
      </c>
      <c r="AF180" s="28">
        <f t="shared" si="244"/>
        <v>0</v>
      </c>
      <c r="AG180" s="28">
        <f t="shared" si="245"/>
        <v>0</v>
      </c>
      <c r="AH180" s="28">
        <f t="shared" si="246"/>
        <v>0</v>
      </c>
      <c r="AI180" s="28">
        <f t="shared" si="247"/>
        <v>0</v>
      </c>
      <c r="AJ180" s="28">
        <f t="shared" si="248"/>
        <v>0</v>
      </c>
      <c r="AK180" s="28">
        <f t="shared" si="249"/>
        <v>31228556.899710536</v>
      </c>
      <c r="AL180" s="28">
        <f t="shared" si="250"/>
        <v>1561427.844985527</v>
      </c>
      <c r="AM180" s="28">
        <f t="shared" si="251"/>
        <v>1690100.9841566526</v>
      </c>
      <c r="AN180" s="28">
        <f t="shared" si="252"/>
        <v>0</v>
      </c>
      <c r="AO180" s="28">
        <f t="shared" si="253"/>
        <v>0</v>
      </c>
      <c r="AP180" s="28">
        <f t="shared" si="254"/>
        <v>0</v>
      </c>
      <c r="AQ180" s="4">
        <f t="shared" si="255"/>
        <v>31228556.899710536</v>
      </c>
      <c r="AR180" s="24">
        <f t="shared" si="256"/>
        <v>1561427.844985527</v>
      </c>
      <c r="AS180" s="24">
        <f t="shared" si="257"/>
        <v>1690100.9841566526</v>
      </c>
    </row>
    <row r="181" spans="2:45" ht="12.75">
      <c r="B181" s="56">
        <f t="shared" si="218"/>
        <v>652</v>
      </c>
      <c r="C181" s="23">
        <f t="shared" si="258"/>
        <v>652000000</v>
      </c>
      <c r="D181" s="24">
        <f t="shared" si="215"/>
        <v>-4268476.5029175095</v>
      </c>
      <c r="E181" s="24">
        <f t="shared" si="216"/>
        <v>7525000</v>
      </c>
      <c r="F181" s="25">
        <f t="shared" si="219"/>
        <v>620723472.966803</v>
      </c>
      <c r="G181" s="83">
        <f t="shared" si="217"/>
        <v>0</v>
      </c>
      <c r="H181" s="6">
        <f t="shared" si="220"/>
        <v>0.05</v>
      </c>
      <c r="I181" s="26">
        <f t="shared" si="221"/>
        <v>-0.14437095526227425</v>
      </c>
      <c r="J181" s="30">
        <f t="shared" si="222"/>
        <v>0.296330048929624</v>
      </c>
      <c r="K181" s="27">
        <f t="shared" si="223"/>
        <v>490000000</v>
      </c>
      <c r="L181" s="28">
        <f t="shared" si="224"/>
        <v>0</v>
      </c>
      <c r="M181" s="28">
        <f t="shared" si="225"/>
        <v>15000000</v>
      </c>
      <c r="N181" s="28">
        <f t="shared" si="226"/>
        <v>525000</v>
      </c>
      <c r="O181" s="28">
        <f t="shared" si="227"/>
        <v>15000000</v>
      </c>
      <c r="P181" s="28">
        <f t="shared" si="228"/>
        <v>600000</v>
      </c>
      <c r="Q181" s="28">
        <f t="shared" si="229"/>
        <v>40000000</v>
      </c>
      <c r="R181" s="28">
        <f t="shared" si="230"/>
        <v>1800000</v>
      </c>
      <c r="S181" s="28">
        <f t="shared" si="231"/>
        <v>60723472.966802955</v>
      </c>
      <c r="T181" s="28">
        <f t="shared" si="232"/>
        <v>3036173.648340148</v>
      </c>
      <c r="U181" s="28">
        <f t="shared" si="233"/>
        <v>0</v>
      </c>
      <c r="V181" s="28">
        <f t="shared" si="234"/>
        <v>0</v>
      </c>
      <c r="W181" s="4">
        <f t="shared" si="235"/>
        <v>620723472.966803</v>
      </c>
      <c r="X181" s="24">
        <f t="shared" si="236"/>
        <v>5961173.648340148</v>
      </c>
      <c r="Y181" s="27">
        <f t="shared" si="237"/>
        <v>0</v>
      </c>
      <c r="Z181" s="28">
        <f t="shared" si="238"/>
        <v>0</v>
      </c>
      <c r="AA181" s="28">
        <f t="shared" si="239"/>
        <v>0</v>
      </c>
      <c r="AB181" s="28">
        <f t="shared" si="240"/>
        <v>0</v>
      </c>
      <c r="AC181" s="28">
        <f t="shared" si="241"/>
        <v>0</v>
      </c>
      <c r="AD181" s="28">
        <f t="shared" si="242"/>
        <v>0</v>
      </c>
      <c r="AE181" s="28">
        <f t="shared" si="243"/>
        <v>0</v>
      </c>
      <c r="AF181" s="28">
        <f t="shared" si="244"/>
        <v>0</v>
      </c>
      <c r="AG181" s="28">
        <f t="shared" si="245"/>
        <v>0</v>
      </c>
      <c r="AH181" s="28">
        <f t="shared" si="246"/>
        <v>0</v>
      </c>
      <c r="AI181" s="28">
        <f t="shared" si="247"/>
        <v>0</v>
      </c>
      <c r="AJ181" s="28">
        <f t="shared" si="248"/>
        <v>0</v>
      </c>
      <c r="AK181" s="28">
        <f t="shared" si="249"/>
        <v>31276527.033197045</v>
      </c>
      <c r="AL181" s="28">
        <f t="shared" si="250"/>
        <v>1563826.3516598523</v>
      </c>
      <c r="AM181" s="28">
        <f t="shared" si="251"/>
        <v>1692697.1454226386</v>
      </c>
      <c r="AN181" s="28">
        <f t="shared" si="252"/>
        <v>0</v>
      </c>
      <c r="AO181" s="28">
        <f t="shared" si="253"/>
        <v>0</v>
      </c>
      <c r="AP181" s="28">
        <f t="shared" si="254"/>
        <v>0</v>
      </c>
      <c r="AQ181" s="4">
        <f t="shared" si="255"/>
        <v>31276527.033197045</v>
      </c>
      <c r="AR181" s="24">
        <f t="shared" si="256"/>
        <v>1563826.3516598523</v>
      </c>
      <c r="AS181" s="24">
        <f t="shared" si="257"/>
        <v>1692697.1454226386</v>
      </c>
    </row>
    <row r="182" spans="2:45" ht="12.75">
      <c r="B182" s="56">
        <f t="shared" si="218"/>
        <v>653</v>
      </c>
      <c r="C182" s="23">
        <f t="shared" si="258"/>
        <v>653000000</v>
      </c>
      <c r="D182" s="24">
        <f t="shared" si="215"/>
        <v>-4313481.8349771965</v>
      </c>
      <c r="E182" s="24">
        <f t="shared" si="216"/>
        <v>7575000</v>
      </c>
      <c r="F182" s="25">
        <f t="shared" si="219"/>
        <v>621675502.8333164</v>
      </c>
      <c r="G182" s="83">
        <f t="shared" si="217"/>
        <v>0</v>
      </c>
      <c r="H182" s="6">
        <f t="shared" si="220"/>
        <v>0.05</v>
      </c>
      <c r="I182" s="26">
        <f t="shared" si="221"/>
        <v>-0.14437095526227425</v>
      </c>
      <c r="J182" s="30">
        <f t="shared" si="222"/>
        <v>0.296330048929624</v>
      </c>
      <c r="K182" s="27">
        <f t="shared" si="223"/>
        <v>490000000</v>
      </c>
      <c r="L182" s="28">
        <f t="shared" si="224"/>
        <v>0</v>
      </c>
      <c r="M182" s="28">
        <f t="shared" si="225"/>
        <v>15000000</v>
      </c>
      <c r="N182" s="28">
        <f t="shared" si="226"/>
        <v>525000</v>
      </c>
      <c r="O182" s="28">
        <f t="shared" si="227"/>
        <v>15000000</v>
      </c>
      <c r="P182" s="28">
        <f t="shared" si="228"/>
        <v>600000</v>
      </c>
      <c r="Q182" s="28">
        <f t="shared" si="229"/>
        <v>40000000</v>
      </c>
      <c r="R182" s="28">
        <f t="shared" si="230"/>
        <v>1800000</v>
      </c>
      <c r="S182" s="28">
        <f t="shared" si="231"/>
        <v>61675502.833316445</v>
      </c>
      <c r="T182" s="28">
        <f t="shared" si="232"/>
        <v>3083775.1416658224</v>
      </c>
      <c r="U182" s="28">
        <f t="shared" si="233"/>
        <v>0</v>
      </c>
      <c r="V182" s="28">
        <f t="shared" si="234"/>
        <v>0</v>
      </c>
      <c r="W182" s="4">
        <f t="shared" si="235"/>
        <v>621675502.8333164</v>
      </c>
      <c r="X182" s="24">
        <f t="shared" si="236"/>
        <v>6008775.141665822</v>
      </c>
      <c r="Y182" s="27">
        <f t="shared" si="237"/>
        <v>0</v>
      </c>
      <c r="Z182" s="28">
        <f t="shared" si="238"/>
        <v>0</v>
      </c>
      <c r="AA182" s="28">
        <f t="shared" si="239"/>
        <v>0</v>
      </c>
      <c r="AB182" s="28">
        <f t="shared" si="240"/>
        <v>0</v>
      </c>
      <c r="AC182" s="28">
        <f t="shared" si="241"/>
        <v>0</v>
      </c>
      <c r="AD182" s="28">
        <f t="shared" si="242"/>
        <v>0</v>
      </c>
      <c r="AE182" s="28">
        <f t="shared" si="243"/>
        <v>0</v>
      </c>
      <c r="AF182" s="28">
        <f t="shared" si="244"/>
        <v>0</v>
      </c>
      <c r="AG182" s="28">
        <f t="shared" si="245"/>
        <v>0</v>
      </c>
      <c r="AH182" s="28">
        <f t="shared" si="246"/>
        <v>0</v>
      </c>
      <c r="AI182" s="28">
        <f t="shared" si="247"/>
        <v>0</v>
      </c>
      <c r="AJ182" s="28">
        <f t="shared" si="248"/>
        <v>0</v>
      </c>
      <c r="AK182" s="28">
        <f t="shared" si="249"/>
        <v>31324497.166683555</v>
      </c>
      <c r="AL182" s="28">
        <f t="shared" si="250"/>
        <v>1566224.8583341779</v>
      </c>
      <c r="AM182" s="28">
        <f t="shared" si="251"/>
        <v>1695293.306688625</v>
      </c>
      <c r="AN182" s="28">
        <f t="shared" si="252"/>
        <v>0</v>
      </c>
      <c r="AO182" s="28">
        <f t="shared" si="253"/>
        <v>0</v>
      </c>
      <c r="AP182" s="28">
        <f t="shared" si="254"/>
        <v>0</v>
      </c>
      <c r="AQ182" s="4">
        <f t="shared" si="255"/>
        <v>31324497.166683555</v>
      </c>
      <c r="AR182" s="24">
        <f t="shared" si="256"/>
        <v>1566224.8583341779</v>
      </c>
      <c r="AS182" s="24">
        <f t="shared" si="257"/>
        <v>1695293.306688625</v>
      </c>
    </row>
    <row r="183" spans="2:45" ht="12.75">
      <c r="B183" s="56">
        <f t="shared" si="218"/>
        <v>654</v>
      </c>
      <c r="C183" s="23">
        <f t="shared" si="258"/>
        <v>654000000</v>
      </c>
      <c r="D183" s="24">
        <f t="shared" si="215"/>
        <v>-4358487.167036885</v>
      </c>
      <c r="E183" s="24">
        <f t="shared" si="216"/>
        <v>7625000</v>
      </c>
      <c r="F183" s="25">
        <f t="shared" si="219"/>
        <v>622627532.6998299</v>
      </c>
      <c r="G183" s="83">
        <f t="shared" si="217"/>
        <v>0</v>
      </c>
      <c r="H183" s="6">
        <f t="shared" si="220"/>
        <v>0.05</v>
      </c>
      <c r="I183" s="26">
        <f t="shared" si="221"/>
        <v>-0.14437095526227425</v>
      </c>
      <c r="J183" s="30">
        <f t="shared" si="222"/>
        <v>0.296330048929624</v>
      </c>
      <c r="K183" s="27">
        <f t="shared" si="223"/>
        <v>490000000</v>
      </c>
      <c r="L183" s="28">
        <f t="shared" si="224"/>
        <v>0</v>
      </c>
      <c r="M183" s="28">
        <f t="shared" si="225"/>
        <v>15000000</v>
      </c>
      <c r="N183" s="28">
        <f t="shared" si="226"/>
        <v>525000</v>
      </c>
      <c r="O183" s="28">
        <f t="shared" si="227"/>
        <v>15000000</v>
      </c>
      <c r="P183" s="28">
        <f t="shared" si="228"/>
        <v>600000</v>
      </c>
      <c r="Q183" s="28">
        <f t="shared" si="229"/>
        <v>40000000</v>
      </c>
      <c r="R183" s="28">
        <f t="shared" si="230"/>
        <v>1800000</v>
      </c>
      <c r="S183" s="28">
        <f t="shared" si="231"/>
        <v>62627532.699829936</v>
      </c>
      <c r="T183" s="28">
        <f t="shared" si="232"/>
        <v>3131376.634991497</v>
      </c>
      <c r="U183" s="28">
        <f t="shared" si="233"/>
        <v>0</v>
      </c>
      <c r="V183" s="28">
        <f t="shared" si="234"/>
        <v>0</v>
      </c>
      <c r="W183" s="4">
        <f t="shared" si="235"/>
        <v>622627532.6998299</v>
      </c>
      <c r="X183" s="24">
        <f t="shared" si="236"/>
        <v>6056376.634991497</v>
      </c>
      <c r="Y183" s="27">
        <f t="shared" si="237"/>
        <v>0</v>
      </c>
      <c r="Z183" s="28">
        <f t="shared" si="238"/>
        <v>0</v>
      </c>
      <c r="AA183" s="28">
        <f t="shared" si="239"/>
        <v>0</v>
      </c>
      <c r="AB183" s="28">
        <f t="shared" si="240"/>
        <v>0</v>
      </c>
      <c r="AC183" s="28">
        <f t="shared" si="241"/>
        <v>0</v>
      </c>
      <c r="AD183" s="28">
        <f t="shared" si="242"/>
        <v>0</v>
      </c>
      <c r="AE183" s="28">
        <f t="shared" si="243"/>
        <v>0</v>
      </c>
      <c r="AF183" s="28">
        <f t="shared" si="244"/>
        <v>0</v>
      </c>
      <c r="AG183" s="28">
        <f t="shared" si="245"/>
        <v>0</v>
      </c>
      <c r="AH183" s="28">
        <f t="shared" si="246"/>
        <v>0</v>
      </c>
      <c r="AI183" s="28">
        <f t="shared" si="247"/>
        <v>0</v>
      </c>
      <c r="AJ183" s="28">
        <f t="shared" si="248"/>
        <v>0</v>
      </c>
      <c r="AK183" s="28">
        <f t="shared" si="249"/>
        <v>31372467.300170064</v>
      </c>
      <c r="AL183" s="28">
        <f t="shared" si="250"/>
        <v>1568623.3650085032</v>
      </c>
      <c r="AM183" s="28">
        <f t="shared" si="251"/>
        <v>1697889.4679546112</v>
      </c>
      <c r="AN183" s="28">
        <f t="shared" si="252"/>
        <v>0</v>
      </c>
      <c r="AO183" s="28">
        <f t="shared" si="253"/>
        <v>0</v>
      </c>
      <c r="AP183" s="28">
        <f t="shared" si="254"/>
        <v>0</v>
      </c>
      <c r="AQ183" s="4">
        <f t="shared" si="255"/>
        <v>31372467.300170064</v>
      </c>
      <c r="AR183" s="24">
        <f t="shared" si="256"/>
        <v>1568623.3650085032</v>
      </c>
      <c r="AS183" s="24">
        <f t="shared" si="257"/>
        <v>1697889.4679546112</v>
      </c>
    </row>
    <row r="184" spans="2:45" ht="12.75">
      <c r="B184" s="56">
        <f t="shared" si="218"/>
        <v>655</v>
      </c>
      <c r="C184" s="23">
        <f t="shared" si="258"/>
        <v>655000000</v>
      </c>
      <c r="D184" s="24">
        <f t="shared" si="215"/>
        <v>-4403492.499096574</v>
      </c>
      <c r="E184" s="24">
        <f t="shared" si="216"/>
        <v>7675000</v>
      </c>
      <c r="F184" s="25">
        <f t="shared" si="219"/>
        <v>623579562.5663434</v>
      </c>
      <c r="G184" s="83">
        <f t="shared" si="217"/>
        <v>0</v>
      </c>
      <c r="H184" s="6">
        <f t="shared" si="220"/>
        <v>0.05</v>
      </c>
      <c r="I184" s="26">
        <f t="shared" si="221"/>
        <v>-0.14437095526227425</v>
      </c>
      <c r="J184" s="30">
        <f t="shared" si="222"/>
        <v>0.296330048929624</v>
      </c>
      <c r="K184" s="27">
        <f t="shared" si="223"/>
        <v>490000000</v>
      </c>
      <c r="L184" s="28">
        <f t="shared" si="224"/>
        <v>0</v>
      </c>
      <c r="M184" s="28">
        <f t="shared" si="225"/>
        <v>15000000</v>
      </c>
      <c r="N184" s="28">
        <f t="shared" si="226"/>
        <v>525000</v>
      </c>
      <c r="O184" s="28">
        <f t="shared" si="227"/>
        <v>15000000</v>
      </c>
      <c r="P184" s="28">
        <f t="shared" si="228"/>
        <v>600000</v>
      </c>
      <c r="Q184" s="28">
        <f t="shared" si="229"/>
        <v>40000000</v>
      </c>
      <c r="R184" s="28">
        <f t="shared" si="230"/>
        <v>1800000</v>
      </c>
      <c r="S184" s="28">
        <f t="shared" si="231"/>
        <v>63579562.56634343</v>
      </c>
      <c r="T184" s="28">
        <f t="shared" si="232"/>
        <v>3178978.1283171717</v>
      </c>
      <c r="U184" s="28">
        <f t="shared" si="233"/>
        <v>0</v>
      </c>
      <c r="V184" s="28">
        <f t="shared" si="234"/>
        <v>0</v>
      </c>
      <c r="W184" s="4">
        <f t="shared" si="235"/>
        <v>623579562.5663434</v>
      </c>
      <c r="X184" s="24">
        <f t="shared" si="236"/>
        <v>6103978.128317172</v>
      </c>
      <c r="Y184" s="27">
        <f t="shared" si="237"/>
        <v>0</v>
      </c>
      <c r="Z184" s="28">
        <f t="shared" si="238"/>
        <v>0</v>
      </c>
      <c r="AA184" s="28">
        <f t="shared" si="239"/>
        <v>0</v>
      </c>
      <c r="AB184" s="28">
        <f t="shared" si="240"/>
        <v>0</v>
      </c>
      <c r="AC184" s="28">
        <f t="shared" si="241"/>
        <v>0</v>
      </c>
      <c r="AD184" s="28">
        <f t="shared" si="242"/>
        <v>0</v>
      </c>
      <c r="AE184" s="28">
        <f t="shared" si="243"/>
        <v>0</v>
      </c>
      <c r="AF184" s="28">
        <f t="shared" si="244"/>
        <v>0</v>
      </c>
      <c r="AG184" s="28">
        <f t="shared" si="245"/>
        <v>0</v>
      </c>
      <c r="AH184" s="28">
        <f t="shared" si="246"/>
        <v>0</v>
      </c>
      <c r="AI184" s="28">
        <f t="shared" si="247"/>
        <v>0</v>
      </c>
      <c r="AJ184" s="28">
        <f t="shared" si="248"/>
        <v>0</v>
      </c>
      <c r="AK184" s="28">
        <f t="shared" si="249"/>
        <v>31420437.433656573</v>
      </c>
      <c r="AL184" s="28">
        <f t="shared" si="250"/>
        <v>1571021.8716828288</v>
      </c>
      <c r="AM184" s="28">
        <f t="shared" si="251"/>
        <v>1700485.6292205974</v>
      </c>
      <c r="AN184" s="28">
        <f t="shared" si="252"/>
        <v>0</v>
      </c>
      <c r="AO184" s="28">
        <f t="shared" si="253"/>
        <v>0</v>
      </c>
      <c r="AP184" s="28">
        <f t="shared" si="254"/>
        <v>0</v>
      </c>
      <c r="AQ184" s="4">
        <f t="shared" si="255"/>
        <v>31420437.433656573</v>
      </c>
      <c r="AR184" s="24">
        <f t="shared" si="256"/>
        <v>1571021.8716828288</v>
      </c>
      <c r="AS184" s="24">
        <f t="shared" si="257"/>
        <v>1700485.6292205974</v>
      </c>
    </row>
    <row r="185" spans="2:45" ht="12.75">
      <c r="B185" s="56">
        <f t="shared" si="218"/>
        <v>656</v>
      </c>
      <c r="C185" s="23">
        <f t="shared" si="258"/>
        <v>656000000</v>
      </c>
      <c r="D185" s="24">
        <f t="shared" si="215"/>
        <v>-4448497.831156263</v>
      </c>
      <c r="E185" s="24">
        <f t="shared" si="216"/>
        <v>7725000.000000001</v>
      </c>
      <c r="F185" s="25">
        <f t="shared" si="219"/>
        <v>624531592.4328569</v>
      </c>
      <c r="G185" s="83">
        <f t="shared" si="217"/>
        <v>0</v>
      </c>
      <c r="H185" s="6">
        <f t="shared" si="220"/>
        <v>0.05</v>
      </c>
      <c r="I185" s="26">
        <f t="shared" si="221"/>
        <v>-0.14437095526227425</v>
      </c>
      <c r="J185" s="30">
        <f t="shared" si="222"/>
        <v>0.296330048929624</v>
      </c>
      <c r="K185" s="27">
        <f t="shared" si="223"/>
        <v>490000000</v>
      </c>
      <c r="L185" s="28">
        <f t="shared" si="224"/>
        <v>0</v>
      </c>
      <c r="M185" s="28">
        <f t="shared" si="225"/>
        <v>15000000</v>
      </c>
      <c r="N185" s="28">
        <f t="shared" si="226"/>
        <v>525000</v>
      </c>
      <c r="O185" s="28">
        <f t="shared" si="227"/>
        <v>15000000</v>
      </c>
      <c r="P185" s="28">
        <f t="shared" si="228"/>
        <v>600000</v>
      </c>
      <c r="Q185" s="28">
        <f t="shared" si="229"/>
        <v>40000000</v>
      </c>
      <c r="R185" s="28">
        <f t="shared" si="230"/>
        <v>1800000</v>
      </c>
      <c r="S185" s="28">
        <f t="shared" si="231"/>
        <v>64531592.43285692</v>
      </c>
      <c r="T185" s="28">
        <f t="shared" si="232"/>
        <v>3226579.621642846</v>
      </c>
      <c r="U185" s="28">
        <f t="shared" si="233"/>
        <v>0</v>
      </c>
      <c r="V185" s="28">
        <f t="shared" si="234"/>
        <v>0</v>
      </c>
      <c r="W185" s="4">
        <f t="shared" si="235"/>
        <v>624531592.4328569</v>
      </c>
      <c r="X185" s="24">
        <f t="shared" si="236"/>
        <v>6151579.621642847</v>
      </c>
      <c r="Y185" s="27">
        <f t="shared" si="237"/>
        <v>0</v>
      </c>
      <c r="Z185" s="28">
        <f t="shared" si="238"/>
        <v>0</v>
      </c>
      <c r="AA185" s="28">
        <f t="shared" si="239"/>
        <v>0</v>
      </c>
      <c r="AB185" s="28">
        <f t="shared" si="240"/>
        <v>0</v>
      </c>
      <c r="AC185" s="28">
        <f t="shared" si="241"/>
        <v>0</v>
      </c>
      <c r="AD185" s="28">
        <f t="shared" si="242"/>
        <v>0</v>
      </c>
      <c r="AE185" s="28">
        <f t="shared" si="243"/>
        <v>0</v>
      </c>
      <c r="AF185" s="28">
        <f t="shared" si="244"/>
        <v>0</v>
      </c>
      <c r="AG185" s="28">
        <f t="shared" si="245"/>
        <v>0</v>
      </c>
      <c r="AH185" s="28">
        <f t="shared" si="246"/>
        <v>0</v>
      </c>
      <c r="AI185" s="28">
        <f t="shared" si="247"/>
        <v>0</v>
      </c>
      <c r="AJ185" s="28">
        <f t="shared" si="248"/>
        <v>0</v>
      </c>
      <c r="AK185" s="28">
        <f t="shared" si="249"/>
        <v>31468407.567143083</v>
      </c>
      <c r="AL185" s="28">
        <f t="shared" si="250"/>
        <v>1573420.3783571543</v>
      </c>
      <c r="AM185" s="28">
        <f t="shared" si="251"/>
        <v>1703081.7904865837</v>
      </c>
      <c r="AN185" s="28">
        <f t="shared" si="252"/>
        <v>0</v>
      </c>
      <c r="AO185" s="28">
        <f t="shared" si="253"/>
        <v>0</v>
      </c>
      <c r="AP185" s="28">
        <f t="shared" si="254"/>
        <v>0</v>
      </c>
      <c r="AQ185" s="4">
        <f t="shared" si="255"/>
        <v>31468407.567143083</v>
      </c>
      <c r="AR185" s="24">
        <f t="shared" si="256"/>
        <v>1573420.3783571543</v>
      </c>
      <c r="AS185" s="24">
        <f t="shared" si="257"/>
        <v>1703081.7904865837</v>
      </c>
    </row>
    <row r="186" spans="2:45" ht="12.75">
      <c r="B186" s="56">
        <f t="shared" si="218"/>
        <v>657</v>
      </c>
      <c r="C186" s="23">
        <f t="shared" si="258"/>
        <v>657000000</v>
      </c>
      <c r="D186" s="24">
        <f t="shared" si="215"/>
        <v>-4493503.163215951</v>
      </c>
      <c r="E186" s="24">
        <f t="shared" si="216"/>
        <v>7775000</v>
      </c>
      <c r="F186" s="25">
        <f t="shared" si="219"/>
        <v>625483622.2993704</v>
      </c>
      <c r="G186" s="83">
        <f t="shared" si="217"/>
        <v>0</v>
      </c>
      <c r="H186" s="6">
        <f t="shared" si="220"/>
        <v>0.05</v>
      </c>
      <c r="I186" s="26">
        <f t="shared" si="221"/>
        <v>-0.14437095526227425</v>
      </c>
      <c r="J186" s="30">
        <f t="shared" si="222"/>
        <v>0.296330048929624</v>
      </c>
      <c r="K186" s="27">
        <f t="shared" si="223"/>
        <v>490000000</v>
      </c>
      <c r="L186" s="28">
        <f t="shared" si="224"/>
        <v>0</v>
      </c>
      <c r="M186" s="28">
        <f t="shared" si="225"/>
        <v>15000000</v>
      </c>
      <c r="N186" s="28">
        <f t="shared" si="226"/>
        <v>525000</v>
      </c>
      <c r="O186" s="28">
        <f t="shared" si="227"/>
        <v>15000000</v>
      </c>
      <c r="P186" s="28">
        <f t="shared" si="228"/>
        <v>600000</v>
      </c>
      <c r="Q186" s="28">
        <f t="shared" si="229"/>
        <v>40000000</v>
      </c>
      <c r="R186" s="28">
        <f t="shared" si="230"/>
        <v>1800000</v>
      </c>
      <c r="S186" s="28">
        <f t="shared" si="231"/>
        <v>65483622.29937041</v>
      </c>
      <c r="T186" s="28">
        <f t="shared" si="232"/>
        <v>3274181.1149685206</v>
      </c>
      <c r="U186" s="28">
        <f t="shared" si="233"/>
        <v>0</v>
      </c>
      <c r="V186" s="28">
        <f t="shared" si="234"/>
        <v>0</v>
      </c>
      <c r="W186" s="4">
        <f t="shared" si="235"/>
        <v>625483622.2993704</v>
      </c>
      <c r="X186" s="24">
        <f t="shared" si="236"/>
        <v>6199181.114968521</v>
      </c>
      <c r="Y186" s="27">
        <f t="shared" si="237"/>
        <v>0</v>
      </c>
      <c r="Z186" s="28">
        <f t="shared" si="238"/>
        <v>0</v>
      </c>
      <c r="AA186" s="28">
        <f t="shared" si="239"/>
        <v>0</v>
      </c>
      <c r="AB186" s="28">
        <f t="shared" si="240"/>
        <v>0</v>
      </c>
      <c r="AC186" s="28">
        <f t="shared" si="241"/>
        <v>0</v>
      </c>
      <c r="AD186" s="28">
        <f t="shared" si="242"/>
        <v>0</v>
      </c>
      <c r="AE186" s="28">
        <f t="shared" si="243"/>
        <v>0</v>
      </c>
      <c r="AF186" s="28">
        <f t="shared" si="244"/>
        <v>0</v>
      </c>
      <c r="AG186" s="28">
        <f t="shared" si="245"/>
        <v>0</v>
      </c>
      <c r="AH186" s="28">
        <f t="shared" si="246"/>
        <v>0</v>
      </c>
      <c r="AI186" s="28">
        <f t="shared" si="247"/>
        <v>0</v>
      </c>
      <c r="AJ186" s="28">
        <f t="shared" si="248"/>
        <v>0</v>
      </c>
      <c r="AK186" s="28">
        <f t="shared" si="249"/>
        <v>31516377.700629592</v>
      </c>
      <c r="AL186" s="28">
        <f t="shared" si="250"/>
        <v>1575818.8850314796</v>
      </c>
      <c r="AM186" s="28">
        <f t="shared" si="251"/>
        <v>1705677.9517525698</v>
      </c>
      <c r="AN186" s="28">
        <f t="shared" si="252"/>
        <v>0</v>
      </c>
      <c r="AO186" s="28">
        <f t="shared" si="253"/>
        <v>0</v>
      </c>
      <c r="AP186" s="28">
        <f t="shared" si="254"/>
        <v>0</v>
      </c>
      <c r="AQ186" s="4">
        <f t="shared" si="255"/>
        <v>31516377.700629592</v>
      </c>
      <c r="AR186" s="24">
        <f t="shared" si="256"/>
        <v>1575818.8850314796</v>
      </c>
      <c r="AS186" s="24">
        <f t="shared" si="257"/>
        <v>1705677.9517525698</v>
      </c>
    </row>
    <row r="187" spans="2:45" ht="12.75">
      <c r="B187" s="56">
        <f t="shared" si="218"/>
        <v>658</v>
      </c>
      <c r="C187" s="23">
        <f t="shared" si="258"/>
        <v>658000000</v>
      </c>
      <c r="D187" s="24">
        <f t="shared" si="215"/>
        <v>-4538508.495275639</v>
      </c>
      <c r="E187" s="24">
        <f t="shared" si="216"/>
        <v>7825000</v>
      </c>
      <c r="F187" s="25">
        <f t="shared" si="219"/>
        <v>626435652.1658839</v>
      </c>
      <c r="G187" s="83">
        <f t="shared" si="217"/>
        <v>0</v>
      </c>
      <c r="H187" s="6">
        <f t="shared" si="220"/>
        <v>0.05</v>
      </c>
      <c r="I187" s="26">
        <f t="shared" si="221"/>
        <v>-0.14437095526227425</v>
      </c>
      <c r="J187" s="30">
        <f t="shared" si="222"/>
        <v>0.296330048929624</v>
      </c>
      <c r="K187" s="27">
        <f t="shared" si="223"/>
        <v>490000000</v>
      </c>
      <c r="L187" s="28">
        <f t="shared" si="224"/>
        <v>0</v>
      </c>
      <c r="M187" s="28">
        <f t="shared" si="225"/>
        <v>15000000</v>
      </c>
      <c r="N187" s="28">
        <f t="shared" si="226"/>
        <v>525000</v>
      </c>
      <c r="O187" s="28">
        <f t="shared" si="227"/>
        <v>15000000</v>
      </c>
      <c r="P187" s="28">
        <f t="shared" si="228"/>
        <v>600000</v>
      </c>
      <c r="Q187" s="28">
        <f t="shared" si="229"/>
        <v>40000000</v>
      </c>
      <c r="R187" s="28">
        <f t="shared" si="230"/>
        <v>1800000</v>
      </c>
      <c r="S187" s="28">
        <f t="shared" si="231"/>
        <v>66435652.1658839</v>
      </c>
      <c r="T187" s="28">
        <f t="shared" si="232"/>
        <v>3321782.608294195</v>
      </c>
      <c r="U187" s="28">
        <f t="shared" si="233"/>
        <v>0</v>
      </c>
      <c r="V187" s="28">
        <f t="shared" si="234"/>
        <v>0</v>
      </c>
      <c r="W187" s="4">
        <f t="shared" si="235"/>
        <v>626435652.1658839</v>
      </c>
      <c r="X187" s="24">
        <f t="shared" si="236"/>
        <v>6246782.608294195</v>
      </c>
      <c r="Y187" s="27">
        <f t="shared" si="237"/>
        <v>0</v>
      </c>
      <c r="Z187" s="28">
        <f t="shared" si="238"/>
        <v>0</v>
      </c>
      <c r="AA187" s="28">
        <f t="shared" si="239"/>
        <v>0</v>
      </c>
      <c r="AB187" s="28">
        <f t="shared" si="240"/>
        <v>0</v>
      </c>
      <c r="AC187" s="28">
        <f t="shared" si="241"/>
        <v>0</v>
      </c>
      <c r="AD187" s="28">
        <f t="shared" si="242"/>
        <v>0</v>
      </c>
      <c r="AE187" s="28">
        <f t="shared" si="243"/>
        <v>0</v>
      </c>
      <c r="AF187" s="28">
        <f t="shared" si="244"/>
        <v>0</v>
      </c>
      <c r="AG187" s="28">
        <f t="shared" si="245"/>
        <v>0</v>
      </c>
      <c r="AH187" s="28">
        <f t="shared" si="246"/>
        <v>0</v>
      </c>
      <c r="AI187" s="28">
        <f t="shared" si="247"/>
        <v>0</v>
      </c>
      <c r="AJ187" s="28">
        <f t="shared" si="248"/>
        <v>0</v>
      </c>
      <c r="AK187" s="28">
        <f t="shared" si="249"/>
        <v>31564347.8341161</v>
      </c>
      <c r="AL187" s="28">
        <f t="shared" si="250"/>
        <v>1578217.3917058052</v>
      </c>
      <c r="AM187" s="28">
        <f t="shared" si="251"/>
        <v>1708274.113018556</v>
      </c>
      <c r="AN187" s="28">
        <f t="shared" si="252"/>
        <v>0</v>
      </c>
      <c r="AO187" s="28">
        <f t="shared" si="253"/>
        <v>0</v>
      </c>
      <c r="AP187" s="28">
        <f t="shared" si="254"/>
        <v>0</v>
      </c>
      <c r="AQ187" s="4">
        <f t="shared" si="255"/>
        <v>31564347.8341161</v>
      </c>
      <c r="AR187" s="24">
        <f t="shared" si="256"/>
        <v>1578217.3917058052</v>
      </c>
      <c r="AS187" s="24">
        <f t="shared" si="257"/>
        <v>1708274.113018556</v>
      </c>
    </row>
    <row r="188" spans="2:45" ht="12.75">
      <c r="B188" s="56">
        <f t="shared" si="218"/>
        <v>659</v>
      </c>
      <c r="C188" s="23">
        <f t="shared" si="258"/>
        <v>659000000</v>
      </c>
      <c r="D188" s="24">
        <f t="shared" si="215"/>
        <v>-4583513.827335327</v>
      </c>
      <c r="E188" s="24">
        <f t="shared" si="216"/>
        <v>7875000</v>
      </c>
      <c r="F188" s="25">
        <f t="shared" si="219"/>
        <v>627387682.0323974</v>
      </c>
      <c r="G188" s="83">
        <f t="shared" si="217"/>
        <v>0</v>
      </c>
      <c r="H188" s="6">
        <f t="shared" si="220"/>
        <v>0.05</v>
      </c>
      <c r="I188" s="26">
        <f t="shared" si="221"/>
        <v>-0.14437095526227425</v>
      </c>
      <c r="J188" s="30">
        <f t="shared" si="222"/>
        <v>0.296330048929624</v>
      </c>
      <c r="K188" s="27">
        <f t="shared" si="223"/>
        <v>490000000</v>
      </c>
      <c r="L188" s="28">
        <f t="shared" si="224"/>
        <v>0</v>
      </c>
      <c r="M188" s="28">
        <f t="shared" si="225"/>
        <v>15000000</v>
      </c>
      <c r="N188" s="28">
        <f t="shared" si="226"/>
        <v>525000</v>
      </c>
      <c r="O188" s="28">
        <f t="shared" si="227"/>
        <v>15000000</v>
      </c>
      <c r="P188" s="28">
        <f t="shared" si="228"/>
        <v>600000</v>
      </c>
      <c r="Q188" s="28">
        <f t="shared" si="229"/>
        <v>40000000</v>
      </c>
      <c r="R188" s="28">
        <f t="shared" si="230"/>
        <v>1800000</v>
      </c>
      <c r="S188" s="28">
        <f t="shared" si="231"/>
        <v>67387682.03239739</v>
      </c>
      <c r="T188" s="28">
        <f t="shared" si="232"/>
        <v>3369384.1016198695</v>
      </c>
      <c r="U188" s="28">
        <f t="shared" si="233"/>
        <v>0</v>
      </c>
      <c r="V188" s="28">
        <f t="shared" si="234"/>
        <v>0</v>
      </c>
      <c r="W188" s="4">
        <f t="shared" si="235"/>
        <v>627387682.0323974</v>
      </c>
      <c r="X188" s="24">
        <f t="shared" si="236"/>
        <v>6294384.1016198695</v>
      </c>
      <c r="Y188" s="27">
        <f t="shared" si="237"/>
        <v>0</v>
      </c>
      <c r="Z188" s="28">
        <f t="shared" si="238"/>
        <v>0</v>
      </c>
      <c r="AA188" s="28">
        <f t="shared" si="239"/>
        <v>0</v>
      </c>
      <c r="AB188" s="28">
        <f t="shared" si="240"/>
        <v>0</v>
      </c>
      <c r="AC188" s="28">
        <f t="shared" si="241"/>
        <v>0</v>
      </c>
      <c r="AD188" s="28">
        <f t="shared" si="242"/>
        <v>0</v>
      </c>
      <c r="AE188" s="28">
        <f t="shared" si="243"/>
        <v>0</v>
      </c>
      <c r="AF188" s="28">
        <f t="shared" si="244"/>
        <v>0</v>
      </c>
      <c r="AG188" s="28">
        <f t="shared" si="245"/>
        <v>0</v>
      </c>
      <c r="AH188" s="28">
        <f t="shared" si="246"/>
        <v>0</v>
      </c>
      <c r="AI188" s="28">
        <f t="shared" si="247"/>
        <v>0</v>
      </c>
      <c r="AJ188" s="28">
        <f t="shared" si="248"/>
        <v>0</v>
      </c>
      <c r="AK188" s="28">
        <f t="shared" si="249"/>
        <v>31612317.96760261</v>
      </c>
      <c r="AL188" s="28">
        <f t="shared" si="250"/>
        <v>1580615.8983801305</v>
      </c>
      <c r="AM188" s="28">
        <f t="shared" si="251"/>
        <v>1710870.2742845423</v>
      </c>
      <c r="AN188" s="28">
        <f t="shared" si="252"/>
        <v>0</v>
      </c>
      <c r="AO188" s="28">
        <f t="shared" si="253"/>
        <v>0</v>
      </c>
      <c r="AP188" s="28">
        <f t="shared" si="254"/>
        <v>0</v>
      </c>
      <c r="AQ188" s="4">
        <f t="shared" si="255"/>
        <v>31612317.96760261</v>
      </c>
      <c r="AR188" s="24">
        <f t="shared" si="256"/>
        <v>1580615.8983801305</v>
      </c>
      <c r="AS188" s="24">
        <f t="shared" si="257"/>
        <v>1710870.2742845423</v>
      </c>
    </row>
    <row r="189" spans="2:45" ht="12.75">
      <c r="B189" s="56">
        <f t="shared" si="218"/>
        <v>660</v>
      </c>
      <c r="C189" s="23">
        <f t="shared" si="258"/>
        <v>660000000</v>
      </c>
      <c r="D189" s="24">
        <f t="shared" si="215"/>
        <v>-4628519.159395016</v>
      </c>
      <c r="E189" s="24">
        <f t="shared" si="216"/>
        <v>7925000</v>
      </c>
      <c r="F189" s="25">
        <f t="shared" si="219"/>
        <v>628339711.8989109</v>
      </c>
      <c r="G189" s="83">
        <f t="shared" si="217"/>
        <v>0</v>
      </c>
      <c r="H189" s="6">
        <f t="shared" si="220"/>
        <v>0.05</v>
      </c>
      <c r="I189" s="26">
        <f t="shared" si="221"/>
        <v>-0.14437095526227425</v>
      </c>
      <c r="J189" s="30">
        <f t="shared" si="222"/>
        <v>0.296330048929624</v>
      </c>
      <c r="K189" s="27">
        <f t="shared" si="223"/>
        <v>490000000</v>
      </c>
      <c r="L189" s="28">
        <f t="shared" si="224"/>
        <v>0</v>
      </c>
      <c r="M189" s="28">
        <f t="shared" si="225"/>
        <v>15000000</v>
      </c>
      <c r="N189" s="28">
        <f t="shared" si="226"/>
        <v>525000</v>
      </c>
      <c r="O189" s="28">
        <f t="shared" si="227"/>
        <v>15000000</v>
      </c>
      <c r="P189" s="28">
        <f t="shared" si="228"/>
        <v>600000</v>
      </c>
      <c r="Q189" s="28">
        <f t="shared" si="229"/>
        <v>40000000</v>
      </c>
      <c r="R189" s="28">
        <f t="shared" si="230"/>
        <v>1800000</v>
      </c>
      <c r="S189" s="28">
        <f t="shared" si="231"/>
        <v>68339711.89891088</v>
      </c>
      <c r="T189" s="28">
        <f t="shared" si="232"/>
        <v>3416985.5949455444</v>
      </c>
      <c r="U189" s="28">
        <f t="shared" si="233"/>
        <v>0</v>
      </c>
      <c r="V189" s="28">
        <f t="shared" si="234"/>
        <v>0</v>
      </c>
      <c r="W189" s="4">
        <f t="shared" si="235"/>
        <v>628339711.8989109</v>
      </c>
      <c r="X189" s="24">
        <f t="shared" si="236"/>
        <v>6341985.594945544</v>
      </c>
      <c r="Y189" s="27">
        <f t="shared" si="237"/>
        <v>0</v>
      </c>
      <c r="Z189" s="28">
        <f t="shared" si="238"/>
        <v>0</v>
      </c>
      <c r="AA189" s="28">
        <f t="shared" si="239"/>
        <v>0</v>
      </c>
      <c r="AB189" s="28">
        <f t="shared" si="240"/>
        <v>0</v>
      </c>
      <c r="AC189" s="28">
        <f t="shared" si="241"/>
        <v>0</v>
      </c>
      <c r="AD189" s="28">
        <f t="shared" si="242"/>
        <v>0</v>
      </c>
      <c r="AE189" s="28">
        <f t="shared" si="243"/>
        <v>0</v>
      </c>
      <c r="AF189" s="28">
        <f t="shared" si="244"/>
        <v>0</v>
      </c>
      <c r="AG189" s="28">
        <f t="shared" si="245"/>
        <v>0</v>
      </c>
      <c r="AH189" s="28">
        <f t="shared" si="246"/>
        <v>0</v>
      </c>
      <c r="AI189" s="28">
        <f t="shared" si="247"/>
        <v>0</v>
      </c>
      <c r="AJ189" s="28">
        <f t="shared" si="248"/>
        <v>0</v>
      </c>
      <c r="AK189" s="28">
        <f t="shared" si="249"/>
        <v>31660288.10108912</v>
      </c>
      <c r="AL189" s="28">
        <f t="shared" si="250"/>
        <v>1583014.405054456</v>
      </c>
      <c r="AM189" s="28">
        <f t="shared" si="251"/>
        <v>1713466.4355505286</v>
      </c>
      <c r="AN189" s="28">
        <f t="shared" si="252"/>
        <v>0</v>
      </c>
      <c r="AO189" s="28">
        <f t="shared" si="253"/>
        <v>0</v>
      </c>
      <c r="AP189" s="28">
        <f t="shared" si="254"/>
        <v>0</v>
      </c>
      <c r="AQ189" s="4">
        <f t="shared" si="255"/>
        <v>31660288.10108912</v>
      </c>
      <c r="AR189" s="24">
        <f t="shared" si="256"/>
        <v>1583014.405054456</v>
      </c>
      <c r="AS189" s="24">
        <f t="shared" si="257"/>
        <v>1713466.4355505286</v>
      </c>
    </row>
    <row r="190" spans="2:45" ht="12.75">
      <c r="B190" s="56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56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56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56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56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56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56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56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56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56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56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56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56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56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56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56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56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56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56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56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56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56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56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56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56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56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56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56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56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56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56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56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56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56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56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56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56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56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56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56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56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56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56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56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56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56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56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56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56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56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56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56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56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56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56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56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56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56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56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56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56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56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56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56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56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56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56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56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56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56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56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56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56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56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56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56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56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56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56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56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56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56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56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56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56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56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56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3" sqref="F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4.7109375" style="0" customWidth="1"/>
    <col min="4" max="5" width="11.8515625" style="0" customWidth="1"/>
    <col min="6" max="9" width="13.57421875" style="0" customWidth="1"/>
    <col min="10" max="10" width="12.7109375" style="0" customWidth="1"/>
    <col min="11" max="11" width="4.7109375" style="0" customWidth="1"/>
    <col min="12" max="12" width="6.7109375" style="0" customWidth="1"/>
    <col min="13" max="13" width="26.8515625" style="0" customWidth="1"/>
    <col min="14" max="14" width="27.00390625" style="0" customWidth="1"/>
    <col min="15" max="17" width="10.57421875" style="0" customWidth="1"/>
    <col min="18" max="18" width="11.00390625" style="0" customWidth="1"/>
    <col min="19" max="19" width="11.28125" style="0" customWidth="1"/>
    <col min="20" max="20" width="10.8515625" style="0" customWidth="1"/>
    <col min="21" max="21" width="4.7109375" style="0" customWidth="1"/>
  </cols>
  <sheetData>
    <row r="1" spans="3:20" ht="15">
      <c r="C1" s="108" t="s">
        <v>148</v>
      </c>
      <c r="D1" s="108"/>
      <c r="E1" s="108"/>
      <c r="F1" s="108"/>
      <c r="G1" s="108"/>
      <c r="H1" s="108"/>
      <c r="I1" s="108"/>
      <c r="M1" s="108" t="s">
        <v>139</v>
      </c>
      <c r="N1" s="108"/>
      <c r="O1" s="108"/>
      <c r="P1" s="108"/>
      <c r="Q1" s="108"/>
      <c r="R1" s="108"/>
      <c r="S1" s="108"/>
      <c r="T1" s="108"/>
    </row>
    <row r="2" spans="3:20" ht="12.75">
      <c r="C2" s="109" t="s">
        <v>151</v>
      </c>
      <c r="D2" s="109"/>
      <c r="E2" s="109"/>
      <c r="F2" s="109"/>
      <c r="G2" s="109"/>
      <c r="H2" s="109"/>
      <c r="I2" s="109"/>
      <c r="M2" s="109" t="s">
        <v>162</v>
      </c>
      <c r="N2" s="109"/>
      <c r="O2" s="109"/>
      <c r="P2" s="109"/>
      <c r="Q2" s="109"/>
      <c r="R2" s="109"/>
      <c r="S2" s="109"/>
      <c r="T2" s="109"/>
    </row>
    <row r="3" spans="3:20" ht="12.75">
      <c r="C3" s="110" t="s">
        <v>181</v>
      </c>
      <c r="D3" s="110"/>
      <c r="E3" s="110"/>
      <c r="F3" s="110"/>
      <c r="G3" s="110"/>
      <c r="H3" s="110"/>
      <c r="I3" s="110"/>
      <c r="M3" s="109" t="s">
        <v>155</v>
      </c>
      <c r="N3" s="109"/>
      <c r="O3" s="109"/>
      <c r="P3" s="109"/>
      <c r="Q3" s="109"/>
      <c r="R3" s="109"/>
      <c r="S3" s="109"/>
      <c r="T3" s="109"/>
    </row>
    <row r="5" spans="2:18" ht="12.75">
      <c r="B5" s="59"/>
      <c r="C5" s="60"/>
      <c r="D5" s="58" t="s">
        <v>116</v>
      </c>
      <c r="E5" s="61" t="s">
        <v>149</v>
      </c>
      <c r="F5" s="58" t="s">
        <v>93</v>
      </c>
      <c r="G5" s="58" t="s">
        <v>94</v>
      </c>
      <c r="H5" s="58" t="s">
        <v>102</v>
      </c>
      <c r="I5" s="62" t="s">
        <v>27</v>
      </c>
      <c r="O5" s="113" t="s">
        <v>163</v>
      </c>
      <c r="P5" s="113"/>
      <c r="Q5" s="113"/>
      <c r="R5" s="113"/>
    </row>
    <row r="6" spans="2:20" ht="12.75">
      <c r="B6" s="29" t="s">
        <v>40</v>
      </c>
      <c r="C6" s="59" t="s">
        <v>150</v>
      </c>
      <c r="D6" s="59"/>
      <c r="E6" s="63"/>
      <c r="F6" s="64">
        <v>544000000</v>
      </c>
      <c r="G6" s="64">
        <v>544000000</v>
      </c>
      <c r="H6" s="64">
        <v>544000000</v>
      </c>
      <c r="O6" s="111" t="s">
        <v>153</v>
      </c>
      <c r="P6" s="112"/>
      <c r="Q6" s="111" t="s">
        <v>154</v>
      </c>
      <c r="R6" s="111"/>
      <c r="S6" s="7" t="s">
        <v>105</v>
      </c>
      <c r="T6" s="7" t="s">
        <v>106</v>
      </c>
    </row>
    <row r="7" spans="2:20" ht="12.75">
      <c r="B7" s="29" t="s">
        <v>41</v>
      </c>
      <c r="C7" s="59" t="s">
        <v>182</v>
      </c>
      <c r="D7" s="59"/>
      <c r="E7" s="63"/>
      <c r="F7" s="90">
        <v>249435.18905452034</v>
      </c>
      <c r="G7" s="90">
        <v>218764.7242734013</v>
      </c>
      <c r="H7" s="90">
        <v>186867.4409010529</v>
      </c>
      <c r="I7" s="91">
        <f>SUM(F7:H7)</f>
        <v>655067.3542289746</v>
      </c>
      <c r="M7" s="7" t="s">
        <v>107</v>
      </c>
      <c r="N7" s="7" t="s">
        <v>108</v>
      </c>
      <c r="O7" s="59" t="s">
        <v>109</v>
      </c>
      <c r="P7" s="101" t="s">
        <v>110</v>
      </c>
      <c r="Q7" t="s">
        <v>109</v>
      </c>
      <c r="R7" s="7" t="s">
        <v>110</v>
      </c>
      <c r="S7" s="7" t="s">
        <v>111</v>
      </c>
      <c r="T7" s="7" t="s">
        <v>112</v>
      </c>
    </row>
    <row r="8" spans="2:20" ht="12.75">
      <c r="B8" s="29" t="s">
        <v>42</v>
      </c>
      <c r="C8" s="59" t="s">
        <v>123</v>
      </c>
      <c r="D8" s="59"/>
      <c r="E8" s="63"/>
      <c r="F8" s="92">
        <f>-T30</f>
        <v>-11005.761833653843</v>
      </c>
      <c r="G8" s="92">
        <f>-T30</f>
        <v>-11005.761833653843</v>
      </c>
      <c r="H8" s="92">
        <f>-T30</f>
        <v>-11005.761833653843</v>
      </c>
      <c r="I8" s="90">
        <f>SUM(F8:H8)</f>
        <v>-33017.28550096153</v>
      </c>
      <c r="O8" s="7" t="s">
        <v>40</v>
      </c>
      <c r="P8" s="7" t="s">
        <v>41</v>
      </c>
      <c r="Q8" s="7" t="s">
        <v>42</v>
      </c>
      <c r="R8" s="7" t="s">
        <v>43</v>
      </c>
      <c r="S8" s="7" t="s">
        <v>44</v>
      </c>
      <c r="T8" s="7" t="s">
        <v>45</v>
      </c>
    </row>
    <row r="9" spans="2:5" ht="12.75">
      <c r="B9" s="29" t="s">
        <v>43</v>
      </c>
      <c r="C9" s="59" t="s">
        <v>119</v>
      </c>
      <c r="D9" s="92">
        <v>-250000</v>
      </c>
      <c r="E9" s="63"/>
    </row>
    <row r="10" spans="2:20" ht="12.75">
      <c r="B10" s="29" t="s">
        <v>44</v>
      </c>
      <c r="C10" s="60" t="s">
        <v>122</v>
      </c>
      <c r="D10" s="60"/>
      <c r="E10" s="93">
        <v>-250000</v>
      </c>
      <c r="F10" s="60"/>
      <c r="G10" s="60"/>
      <c r="H10" s="60"/>
      <c r="I10" s="60"/>
      <c r="M10" t="s">
        <v>113</v>
      </c>
      <c r="N10" t="s">
        <v>114</v>
      </c>
      <c r="O10" s="7">
        <v>14</v>
      </c>
      <c r="P10" s="7" t="s">
        <v>115</v>
      </c>
      <c r="Q10" s="7">
        <v>8</v>
      </c>
      <c r="R10" s="7" t="s">
        <v>115</v>
      </c>
      <c r="S10" s="7">
        <v>12</v>
      </c>
      <c r="T10" s="7">
        <f>Q10*S10</f>
        <v>96</v>
      </c>
    </row>
    <row r="11" spans="2:20" ht="12.75">
      <c r="B11" s="29" t="s">
        <v>45</v>
      </c>
      <c r="C11" s="59" t="s">
        <v>125</v>
      </c>
      <c r="D11" s="90">
        <f>SUM(D9:D10)</f>
        <v>-250000</v>
      </c>
      <c r="E11" s="94">
        <f>SUM(E9:E10)</f>
        <v>-250000</v>
      </c>
      <c r="F11" s="90">
        <f>F7+F8</f>
        <v>238429.4272208665</v>
      </c>
      <c r="G11" s="90">
        <f>G7+G8</f>
        <v>207758.96243974747</v>
      </c>
      <c r="H11" s="90">
        <f>H7+H8</f>
        <v>175861.67906739906</v>
      </c>
      <c r="I11" s="95">
        <f>SUM(D11:H11)</f>
        <v>122050.06872801302</v>
      </c>
      <c r="O11" s="7"/>
      <c r="P11" s="7"/>
      <c r="Q11" s="7"/>
      <c r="R11" s="7"/>
      <c r="S11" s="7"/>
      <c r="T11" s="7"/>
    </row>
    <row r="12" spans="2:20" ht="12.75">
      <c r="B12" s="29" t="s">
        <v>46</v>
      </c>
      <c r="C12" s="59" t="s">
        <v>127</v>
      </c>
      <c r="D12" s="65">
        <v>0.0525</v>
      </c>
      <c r="E12" s="66">
        <v>0.055</v>
      </c>
      <c r="F12" s="67">
        <f>E12</f>
        <v>0.055</v>
      </c>
      <c r="G12" s="67">
        <f>E12</f>
        <v>0.055</v>
      </c>
      <c r="H12" s="67">
        <f>E12</f>
        <v>0.055</v>
      </c>
      <c r="M12" t="s">
        <v>113</v>
      </c>
      <c r="N12" t="s">
        <v>117</v>
      </c>
      <c r="O12" s="7">
        <v>40</v>
      </c>
      <c r="P12" s="7" t="s">
        <v>112</v>
      </c>
      <c r="Q12" s="7">
        <v>20</v>
      </c>
      <c r="R12" s="7" t="s">
        <v>112</v>
      </c>
      <c r="S12" s="7">
        <v>1</v>
      </c>
      <c r="T12" s="7">
        <f>Q12*S12</f>
        <v>20</v>
      </c>
    </row>
    <row r="13" spans="2:20" ht="13.5" thickBot="1">
      <c r="B13" s="29" t="s">
        <v>47</v>
      </c>
      <c r="C13" s="86" t="s">
        <v>128</v>
      </c>
      <c r="D13" s="96">
        <f>D11/(1+D12)^-1</f>
        <v>-263125</v>
      </c>
      <c r="E13" s="97">
        <f>E11/(1+E12)^0</f>
        <v>-250000</v>
      </c>
      <c r="F13" s="96">
        <f>F11/(1+F12)^1</f>
        <v>225999.45708139005</v>
      </c>
      <c r="G13" s="96">
        <f>G11/(1+F12)^2</f>
        <v>186661.54169021134</v>
      </c>
      <c r="H13" s="96">
        <f>H11/(1+F12)^3</f>
        <v>149766.2089001072</v>
      </c>
      <c r="I13" s="98">
        <f>SUM(D13:H13)</f>
        <v>49302.2076717086</v>
      </c>
      <c r="O13" s="7"/>
      <c r="P13" s="7"/>
      <c r="Q13" s="7"/>
      <c r="R13" s="7"/>
      <c r="S13" s="7"/>
      <c r="T13" s="7"/>
    </row>
    <row r="14" spans="2:20" ht="13.5" thickTop="1">
      <c r="B14" s="29" t="s">
        <v>48</v>
      </c>
      <c r="C14" s="59" t="s">
        <v>118</v>
      </c>
      <c r="D14" s="59"/>
      <c r="E14" s="63"/>
      <c r="F14" s="99">
        <v>2205000</v>
      </c>
      <c r="G14" s="99">
        <v>2205000</v>
      </c>
      <c r="H14" s="99">
        <v>2205000</v>
      </c>
      <c r="I14" s="100">
        <f>SUM(F14:H14)</f>
        <v>6615000</v>
      </c>
      <c r="M14" t="s">
        <v>120</v>
      </c>
      <c r="N14" t="s">
        <v>121</v>
      </c>
      <c r="O14" s="87">
        <v>160</v>
      </c>
      <c r="P14" s="7" t="s">
        <v>112</v>
      </c>
      <c r="Q14" s="7">
        <v>4</v>
      </c>
      <c r="R14" s="7" t="s">
        <v>115</v>
      </c>
      <c r="S14" s="7">
        <v>12</v>
      </c>
      <c r="T14" s="7">
        <f>0*S14</f>
        <v>0</v>
      </c>
    </row>
    <row r="15" spans="15:20" ht="12.75">
      <c r="O15" s="7"/>
      <c r="P15" s="7"/>
      <c r="Q15" s="7"/>
      <c r="R15" s="7"/>
      <c r="S15" s="7"/>
      <c r="T15" s="7"/>
    </row>
    <row r="16" spans="3:20" ht="12.75">
      <c r="C16" t="s">
        <v>186</v>
      </c>
      <c r="M16" t="s">
        <v>120</v>
      </c>
      <c r="N16" t="s">
        <v>124</v>
      </c>
      <c r="O16" s="7">
        <v>40</v>
      </c>
      <c r="P16" s="7" t="s">
        <v>112</v>
      </c>
      <c r="Q16" s="7"/>
      <c r="R16" s="7"/>
      <c r="S16" s="7">
        <v>1</v>
      </c>
      <c r="T16" s="7">
        <f>Q16*S16</f>
        <v>0</v>
      </c>
    </row>
    <row r="17" spans="15:20" ht="12.75">
      <c r="O17" s="7"/>
      <c r="P17" s="7"/>
      <c r="Q17" s="7"/>
      <c r="R17" s="7"/>
      <c r="S17" s="7"/>
      <c r="T17" s="7"/>
    </row>
    <row r="18" spans="2:20" ht="12.75">
      <c r="B18" t="s">
        <v>134</v>
      </c>
      <c r="M18" t="s">
        <v>126</v>
      </c>
      <c r="N18" t="s">
        <v>173</v>
      </c>
      <c r="O18" s="87" t="s">
        <v>159</v>
      </c>
      <c r="P18" s="7" t="s">
        <v>112</v>
      </c>
      <c r="Q18" s="7">
        <v>1</v>
      </c>
      <c r="R18" s="7" t="s">
        <v>171</v>
      </c>
      <c r="S18" s="7">
        <v>12</v>
      </c>
      <c r="T18" s="7">
        <v>15</v>
      </c>
    </row>
    <row r="19" spans="2:20" ht="12.75">
      <c r="B19" s="29" t="s">
        <v>40</v>
      </c>
      <c r="C19" t="s">
        <v>135</v>
      </c>
      <c r="O19" s="7"/>
      <c r="P19" s="7"/>
      <c r="Q19" s="7"/>
      <c r="R19" s="7"/>
      <c r="S19" s="7"/>
      <c r="T19" s="7"/>
    </row>
    <row r="20" spans="2:20" ht="12.75">
      <c r="B20" s="29" t="s">
        <v>41</v>
      </c>
      <c r="C20" t="s">
        <v>183</v>
      </c>
      <c r="M20" t="s">
        <v>126</v>
      </c>
      <c r="N20" t="s">
        <v>174</v>
      </c>
      <c r="O20" s="7">
        <v>10</v>
      </c>
      <c r="P20" s="7" t="s">
        <v>112</v>
      </c>
      <c r="Q20" s="7">
        <v>2</v>
      </c>
      <c r="R20" s="7" t="s">
        <v>171</v>
      </c>
      <c r="S20" s="7">
        <v>1</v>
      </c>
      <c r="T20" s="7">
        <f>O20*S20</f>
        <v>10</v>
      </c>
    </row>
    <row r="21" spans="2:20" ht="12.75">
      <c r="B21" s="29" t="s">
        <v>42</v>
      </c>
      <c r="C21" t="s">
        <v>139</v>
      </c>
      <c r="O21" s="7"/>
      <c r="P21" s="7"/>
      <c r="Q21" s="7"/>
      <c r="R21" s="7"/>
      <c r="S21" s="7"/>
      <c r="T21" s="7"/>
    </row>
    <row r="22" spans="2:20" ht="12.75">
      <c r="B22" s="29" t="s">
        <v>43</v>
      </c>
      <c r="C22" t="s">
        <v>152</v>
      </c>
      <c r="M22" t="s">
        <v>126</v>
      </c>
      <c r="N22" t="s">
        <v>130</v>
      </c>
      <c r="O22" s="7">
        <v>8</v>
      </c>
      <c r="P22" s="7" t="s">
        <v>131</v>
      </c>
      <c r="Q22" s="7"/>
      <c r="R22" s="7"/>
      <c r="S22" s="7">
        <v>4</v>
      </c>
      <c r="T22" s="7">
        <f>Q22*S22</f>
        <v>0</v>
      </c>
    </row>
    <row r="23" spans="2:20" ht="12.75">
      <c r="B23" s="29" t="s">
        <v>44</v>
      </c>
      <c r="C23" t="s">
        <v>156</v>
      </c>
      <c r="O23" s="7"/>
      <c r="P23" s="7"/>
      <c r="Q23" s="7"/>
      <c r="R23" s="7"/>
      <c r="S23" s="7"/>
      <c r="T23" s="7"/>
    </row>
    <row r="24" spans="2:20" ht="12.75">
      <c r="B24" s="29" t="s">
        <v>45</v>
      </c>
      <c r="C24" s="68" t="s">
        <v>189</v>
      </c>
      <c r="M24" t="s">
        <v>132</v>
      </c>
      <c r="N24" t="s">
        <v>133</v>
      </c>
      <c r="O24" s="7">
        <v>20</v>
      </c>
      <c r="P24" s="7" t="s">
        <v>112</v>
      </c>
      <c r="Q24" s="7">
        <v>18</v>
      </c>
      <c r="R24" s="7" t="s">
        <v>112</v>
      </c>
      <c r="S24" s="7">
        <v>1</v>
      </c>
      <c r="T24" s="7">
        <f>Q24*S24</f>
        <v>18</v>
      </c>
    </row>
    <row r="25" spans="2:20" ht="12.75">
      <c r="B25" s="29" t="s">
        <v>46</v>
      </c>
      <c r="C25" t="s">
        <v>137</v>
      </c>
      <c r="O25" s="7"/>
      <c r="P25" s="7"/>
      <c r="Q25" s="7"/>
      <c r="R25" s="7"/>
      <c r="S25" s="7"/>
      <c r="T25" s="7"/>
    </row>
    <row r="26" spans="2:20" ht="12.75">
      <c r="B26" s="29" t="s">
        <v>47</v>
      </c>
      <c r="C26" s="69" t="s">
        <v>138</v>
      </c>
      <c r="M26" t="s">
        <v>136</v>
      </c>
      <c r="N26" t="s">
        <v>175</v>
      </c>
      <c r="O26" s="7"/>
      <c r="P26" s="7"/>
      <c r="Q26" s="7">
        <v>30</v>
      </c>
      <c r="R26" s="7" t="s">
        <v>172</v>
      </c>
      <c r="S26" s="7">
        <v>1</v>
      </c>
      <c r="T26" s="7">
        <f>O26*S26</f>
        <v>0</v>
      </c>
    </row>
    <row r="27" spans="2:19" ht="12.75">
      <c r="B27" s="29" t="s">
        <v>48</v>
      </c>
      <c r="C27" t="s">
        <v>184</v>
      </c>
      <c r="S27" s="7"/>
    </row>
    <row r="28" spans="11:21" ht="12.75">
      <c r="K28" s="7"/>
      <c r="L28" s="7"/>
      <c r="M28" t="s">
        <v>176</v>
      </c>
      <c r="T28" s="7">
        <f>SUM(T10:T26)</f>
        <v>159</v>
      </c>
      <c r="U28" s="7" t="s">
        <v>168</v>
      </c>
    </row>
    <row r="29" spans="13:21" ht="12.75">
      <c r="M29" t="s">
        <v>170</v>
      </c>
      <c r="T29" s="89">
        <f>(105786*(1+0.361))/2080</f>
        <v>69.21862788461537</v>
      </c>
      <c r="U29" s="7" t="s">
        <v>169</v>
      </c>
    </row>
    <row r="30" spans="13:21" ht="12.75">
      <c r="M30" t="s">
        <v>161</v>
      </c>
      <c r="T30" s="88">
        <f>T28*T29</f>
        <v>11005.761833653843</v>
      </c>
      <c r="U30" s="7" t="s">
        <v>177</v>
      </c>
    </row>
    <row r="31" spans="13:14" ht="12.75">
      <c r="M31" s="60"/>
      <c r="N31" s="60"/>
    </row>
    <row r="32" ht="12.75">
      <c r="L32" t="s">
        <v>129</v>
      </c>
    </row>
    <row r="33" ht="12.75">
      <c r="M33" t="s">
        <v>188</v>
      </c>
    </row>
    <row r="35" ht="12.75">
      <c r="L35" t="s">
        <v>157</v>
      </c>
    </row>
    <row r="36" spans="12:13" ht="12.75">
      <c r="L36" s="7" t="s">
        <v>166</v>
      </c>
      <c r="M36" t="s">
        <v>158</v>
      </c>
    </row>
    <row r="37" spans="12:13" ht="12.75">
      <c r="L37" s="7" t="s">
        <v>167</v>
      </c>
      <c r="M37" t="s">
        <v>160</v>
      </c>
    </row>
    <row r="38" spans="12:13" ht="12.75">
      <c r="L38" s="7" t="s">
        <v>44</v>
      </c>
      <c r="M38" t="s">
        <v>164</v>
      </c>
    </row>
    <row r="39" spans="12:13" ht="12.75">
      <c r="L39" s="7" t="s">
        <v>45</v>
      </c>
      <c r="M39" s="68" t="s">
        <v>165</v>
      </c>
    </row>
    <row r="40" spans="12:13" ht="12.75">
      <c r="L40" s="7" t="s">
        <v>168</v>
      </c>
      <c r="M40" t="s">
        <v>179</v>
      </c>
    </row>
    <row r="41" spans="12:13" ht="12.75">
      <c r="L41" s="7" t="s">
        <v>169</v>
      </c>
      <c r="M41" s="68" t="s">
        <v>180</v>
      </c>
    </row>
    <row r="42" ht="12.75">
      <c r="M42" t="s">
        <v>187</v>
      </c>
    </row>
    <row r="43" spans="12:13" ht="12.75">
      <c r="L43" s="7" t="s">
        <v>177</v>
      </c>
      <c r="M43" s="68" t="s">
        <v>178</v>
      </c>
    </row>
  </sheetData>
  <mergeCells count="9">
    <mergeCell ref="Q6:R6"/>
    <mergeCell ref="O5:R5"/>
    <mergeCell ref="M1:T1"/>
    <mergeCell ref="M2:T2"/>
    <mergeCell ref="M3:T3"/>
    <mergeCell ref="C1:I1"/>
    <mergeCell ref="C2:I2"/>
    <mergeCell ref="C3:I3"/>
    <mergeCell ref="O6:P6"/>
  </mergeCells>
  <printOptions/>
  <pageMargins left="0.75" right="0.75" top="1" bottom="1" header="0.5" footer="0.5"/>
  <pageSetup horizontalDpi="600" verticalDpi="600" orientation="landscape" scale="86" r:id="rId1"/>
  <rowBreaks count="1" manualBreakCount="1">
    <brk id="4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robinsmh</dc:creator>
  <cp:keywords/>
  <dc:description/>
  <cp:lastModifiedBy>Authorized User</cp:lastModifiedBy>
  <cp:lastPrinted>2006-08-10T15:41:27Z</cp:lastPrinted>
  <dcterms:created xsi:type="dcterms:W3CDTF">2006-02-27T21:23:21Z</dcterms:created>
  <dcterms:modified xsi:type="dcterms:W3CDTF">2006-08-14T14:42:17Z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