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le23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<sst xmlns="http://schemas.openxmlformats.org/spreadsheetml/2006/main" count="249" uniqueCount="108">
  <si>
    <t>Table 23a--U.S. sugar imports under tariff-rate quota (TRQ), by country, fiscal years 1982-1995</t>
  </si>
  <si>
    <t>1982</t>
  </si>
  <si>
    <t xml:space="preserve">                  1982</t>
  </si>
  <si>
    <t xml:space="preserve">                 1982/83 </t>
  </si>
  <si>
    <t xml:space="preserve">                 1983/84 </t>
  </si>
  <si>
    <t xml:space="preserve">                 1984/85 </t>
  </si>
  <si>
    <t xml:space="preserve">               1985/86 </t>
  </si>
  <si>
    <t xml:space="preserve">                  1987</t>
  </si>
  <si>
    <t xml:space="preserve">                  1988</t>
  </si>
  <si>
    <t>1989/90</t>
  </si>
  <si>
    <t xml:space="preserve">                 1990/91 </t>
  </si>
  <si>
    <t xml:space="preserve">            1991/92  </t>
  </si>
  <si>
    <t>1992/95</t>
  </si>
  <si>
    <t xml:space="preserve">          5/11/82-6/30/82</t>
  </si>
  <si>
    <t xml:space="preserve">          7/1/82-9/30/82</t>
  </si>
  <si>
    <t xml:space="preserve">        10/1/82-9/30/83</t>
  </si>
  <si>
    <t xml:space="preserve">        9/26/83-9/30/84</t>
  </si>
  <si>
    <t xml:space="preserve">      10/1/84-11/30/85</t>
  </si>
  <si>
    <t xml:space="preserve">       12/1/85-12/30/86</t>
  </si>
  <si>
    <t xml:space="preserve">         1/1/87-12/31/87</t>
  </si>
  <si>
    <t xml:space="preserve">           1/1/88-12/31/88</t>
  </si>
  <si>
    <t xml:space="preserve">             1/1/89-9/30/90</t>
  </si>
  <si>
    <t xml:space="preserve">          10/1/90-9/30/91</t>
  </si>
  <si>
    <t xml:space="preserve">       10/1/91-9/30/92</t>
  </si>
  <si>
    <t>10/92-9/95</t>
  </si>
  <si>
    <t>Country</t>
  </si>
  <si>
    <t>Percent</t>
  </si>
  <si>
    <t xml:space="preserve"> Quota</t>
  </si>
  <si>
    <t xml:space="preserve">Actual </t>
  </si>
  <si>
    <t>Quota</t>
  </si>
  <si>
    <t>Actual</t>
  </si>
  <si>
    <t xml:space="preserve">   Actual </t>
  </si>
  <si>
    <t>TRQ</t>
  </si>
  <si>
    <t xml:space="preserve">  TRQ after</t>
  </si>
  <si>
    <t xml:space="preserve">       Actual </t>
  </si>
  <si>
    <t>allocation</t>
  </si>
  <si>
    <t xml:space="preserve">   imports</t>
  </si>
  <si>
    <t xml:space="preserve">imports </t>
  </si>
  <si>
    <t xml:space="preserve">allocation </t>
  </si>
  <si>
    <t>imports</t>
  </si>
  <si>
    <t xml:space="preserve">      imports</t>
  </si>
  <si>
    <t xml:space="preserve">      imports 3/</t>
  </si>
  <si>
    <t xml:space="preserve">   allocation</t>
  </si>
  <si>
    <t>reallocations</t>
  </si>
  <si>
    <t xml:space="preserve">     imports</t>
  </si>
  <si>
    <t>Short tons, raw value</t>
  </si>
  <si>
    <t>Argentina</t>
  </si>
  <si>
    <t>Australia</t>
  </si>
  <si>
    <t>---</t>
  </si>
  <si>
    <t>Barbados</t>
  </si>
  <si>
    <t>Belize</t>
  </si>
  <si>
    <t>Bolivia</t>
  </si>
  <si>
    <t>Brazil</t>
  </si>
  <si>
    <t>Canada</t>
  </si>
  <si>
    <t>1/</t>
  </si>
  <si>
    <t xml:space="preserve">        1/</t>
  </si>
  <si>
    <t>Colombia</t>
  </si>
  <si>
    <t>Congo</t>
  </si>
  <si>
    <t>0.3</t>
  </si>
  <si>
    <t>2/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</si>
  <si>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</si>
  <si>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</si>
  <si>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</si>
  <si>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</si>
  <si>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</si>
  <si>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</si>
  <si>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</si>
  <si>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</si>
  <si>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</si>
  <si>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</si>
  <si>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</si>
  <si>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</si>
  <si>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</si>
  <si>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</si>
  <si>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</si>
  <si>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</si>
  <si>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Mexico</t>
  </si>
  <si>
    <t>Mozambique</t>
  </si>
  <si>
    <t>Nicaragua</t>
  </si>
  <si>
    <t>Panama</t>
  </si>
  <si>
    <t>Papua New Guinea</t>
  </si>
  <si>
    <t>Paraguay</t>
  </si>
  <si>
    <t>Peru</t>
  </si>
  <si>
    <t>Philippines</t>
  </si>
  <si>
    <t>St. Christopher-Nevis</t>
  </si>
  <si>
    <t>South Africa</t>
  </si>
  <si>
    <t>Swaziland</t>
  </si>
  <si>
    <t>Taiwan</t>
  </si>
  <si>
    <t>Thailand</t>
  </si>
  <si>
    <t>Trinidad-Tobago</t>
  </si>
  <si>
    <t>Uruguay</t>
  </si>
  <si>
    <t>Zimbabwe</t>
  </si>
  <si>
    <t>Subtotal</t>
  </si>
  <si>
    <t>NA</t>
  </si>
  <si>
    <t>Specialty sugars</t>
  </si>
  <si>
    <t>Total</t>
  </si>
  <si>
    <t>Canada 1/</t>
  </si>
  <si>
    <t xml:space="preserve">               ---</t>
  </si>
  <si>
    <t>--- = Not applicable.  NA = Not available.</t>
  </si>
  <si>
    <t>Note: Imports are reported on an actual weight basis adjusted by Customs upward by a factor of 1.035.  When final polarization results</t>
  </si>
  <si>
    <t>are received or when adjustments are made to raw value on final vessels, cumulative import data are adjusted accordingly.</t>
  </si>
  <si>
    <t xml:space="preserve">A country's excess of cumulative entries and adjustments over its quota allocation is carried over to and against the country's allocation </t>
  </si>
  <si>
    <t>for the next quota period.  To covert from short tons to metic tons, divide by 1.10231125.</t>
  </si>
  <si>
    <t xml:space="preserve">1/  As of October 1, 1990, Canada is exempt from the tariff rate quota's second-tier duty and, therefore, faces no prohibitive duty limiting sugar </t>
  </si>
  <si>
    <t xml:space="preserve">shipments to the United States.  Previously Canada had a 1.1 percent share of the quota.  2/ See Hamorized Tariff Schedule of the United States, </t>
  </si>
  <si>
    <t>Chapter 17, Additional Note 3. These countries are often called "minimum boatload" countries.  3/ Amounts entered in excess of quota level are</t>
  </si>
  <si>
    <t xml:space="preserve">deducted from following year's quota.  </t>
  </si>
  <si>
    <t>Source:  Foreign Agricultural Service, USDA.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</si>
</sst>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quotePrefix="1">
      <alignment/>
    </xf>
    <xf numFmtId="0" fontId="0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0" fontId="1" fillId="2" borderId="3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6.8515625" style="2" customWidth="1"/>
    <col min="2" max="2" width="7.00390625" style="2" customWidth="1"/>
    <col min="3" max="3" width="3.00390625" style="2" customWidth="1"/>
    <col min="4" max="4" width="10.7109375" style="2" customWidth="1"/>
    <col min="5" max="5" width="8.8515625" style="2" customWidth="1"/>
    <col min="6" max="6" width="4.00390625" style="2" customWidth="1"/>
    <col min="7" max="8" width="9.140625" style="2" customWidth="1"/>
    <col min="9" max="9" width="3.421875" style="2" customWidth="1"/>
    <col min="10" max="11" width="10.7109375" style="2" customWidth="1"/>
    <col min="12" max="12" width="4.140625" style="2" customWidth="1"/>
    <col min="13" max="14" width="11.57421875" style="2" customWidth="1"/>
    <col min="15" max="15" width="2.421875" style="2" customWidth="1"/>
    <col min="16" max="17" width="10.00390625" style="2" customWidth="1"/>
    <col min="18" max="18" width="3.8515625" style="2" customWidth="1"/>
    <col min="19" max="20" width="10.57421875" style="2" customWidth="1"/>
    <col min="21" max="21" width="4.421875" style="2" customWidth="1"/>
    <col min="22" max="23" width="11.421875" style="2" customWidth="1"/>
    <col min="24" max="24" width="3.28125" style="2" customWidth="1"/>
    <col min="25" max="26" width="11.00390625" style="2" customWidth="1"/>
    <col min="27" max="27" width="4.57421875" style="2" customWidth="1"/>
    <col min="28" max="29" width="13.57421875" style="2" customWidth="1"/>
    <col min="30" max="30" width="3.7109375" style="2" customWidth="1"/>
    <col min="31" max="32" width="11.8515625" style="2" customWidth="1"/>
    <col min="33" max="33" width="4.57421875" style="2" customWidth="1"/>
    <col min="34" max="35" width="10.140625" style="2" customWidth="1"/>
    <col min="36" max="36" width="8.421875" style="2" customWidth="1"/>
    <col min="37" max="37" width="9.421875" style="2" customWidth="1"/>
    <col min="38" max="38" width="5.00390625" style="2" customWidth="1"/>
    <col min="39" max="39" width="9.421875" style="2" customWidth="1"/>
    <col min="40" max="40" width="5.421875" style="2" customWidth="1"/>
    <col min="41" max="41" width="9.8515625" style="0" customWidth="1"/>
  </cols>
  <sheetData>
    <row r="1" spans="1:15" ht="12.7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5:39" ht="12.75">
      <c r="E2" s="3" t="s">
        <v>1</v>
      </c>
      <c r="G2" s="3" t="s">
        <v>2</v>
      </c>
      <c r="J2" s="3" t="s">
        <v>3</v>
      </c>
      <c r="M2" s="3" t="s">
        <v>4</v>
      </c>
      <c r="P2" s="3" t="s">
        <v>5</v>
      </c>
      <c r="S2" s="3" t="s">
        <v>6</v>
      </c>
      <c r="V2" s="3" t="s">
        <v>7</v>
      </c>
      <c r="Y2" s="3" t="s">
        <v>8</v>
      </c>
      <c r="AC2" s="3" t="s">
        <v>9</v>
      </c>
      <c r="AE2" s="3" t="s">
        <v>10</v>
      </c>
      <c r="AH2" s="3" t="s">
        <v>11</v>
      </c>
      <c r="AM2" s="4" t="s">
        <v>12</v>
      </c>
    </row>
    <row r="3" spans="4:41" ht="12.75">
      <c r="D3" s="5" t="s">
        <v>13</v>
      </c>
      <c r="E3" s="1"/>
      <c r="G3" s="5" t="s">
        <v>14</v>
      </c>
      <c r="H3" s="1"/>
      <c r="J3" s="5" t="s">
        <v>15</v>
      </c>
      <c r="K3" s="1"/>
      <c r="M3" s="5" t="s">
        <v>16</v>
      </c>
      <c r="N3" s="1"/>
      <c r="P3" s="5" t="s">
        <v>17</v>
      </c>
      <c r="Q3" s="1"/>
      <c r="S3" s="5" t="s">
        <v>18</v>
      </c>
      <c r="T3" s="1"/>
      <c r="V3" s="5" t="s">
        <v>19</v>
      </c>
      <c r="W3" s="1"/>
      <c r="Y3" s="5" t="s">
        <v>20</v>
      </c>
      <c r="Z3" s="1"/>
      <c r="AB3" s="5" t="s">
        <v>21</v>
      </c>
      <c r="AC3" s="1"/>
      <c r="AE3" s="5" t="s">
        <v>22</v>
      </c>
      <c r="AF3" s="1"/>
      <c r="AH3" s="5" t="s">
        <v>23</v>
      </c>
      <c r="AI3" s="1"/>
      <c r="AK3" s="6"/>
      <c r="AL3" s="6"/>
      <c r="AM3" s="6" t="s">
        <v>24</v>
      </c>
      <c r="AN3" s="6"/>
      <c r="AO3" s="6"/>
    </row>
    <row r="4" spans="1:41" ht="12.75">
      <c r="A4" s="7" t="s">
        <v>25</v>
      </c>
      <c r="B4" s="3" t="s">
        <v>26</v>
      </c>
      <c r="D4" s="7" t="s">
        <v>27</v>
      </c>
      <c r="E4" s="8" t="s">
        <v>28</v>
      </c>
      <c r="G4" s="7" t="s">
        <v>27</v>
      </c>
      <c r="H4" s="8" t="s">
        <v>28</v>
      </c>
      <c r="J4" s="7" t="s">
        <v>29</v>
      </c>
      <c r="K4" s="8" t="s">
        <v>28</v>
      </c>
      <c r="M4" s="7" t="s">
        <v>27</v>
      </c>
      <c r="N4" s="8" t="s">
        <v>28</v>
      </c>
      <c r="P4" s="7" t="s">
        <v>27</v>
      </c>
      <c r="Q4" s="8" t="s">
        <v>30</v>
      </c>
      <c r="S4" s="7" t="s">
        <v>27</v>
      </c>
      <c r="T4" s="8" t="s">
        <v>28</v>
      </c>
      <c r="V4" s="7" t="s">
        <v>27</v>
      </c>
      <c r="W4" s="8" t="s">
        <v>28</v>
      </c>
      <c r="Y4" s="7" t="s">
        <v>29</v>
      </c>
      <c r="Z4" s="8" t="s">
        <v>28</v>
      </c>
      <c r="AA4" s="3"/>
      <c r="AB4" s="7" t="s">
        <v>27</v>
      </c>
      <c r="AC4" s="8" t="s">
        <v>28</v>
      </c>
      <c r="AE4" s="7" t="s">
        <v>27</v>
      </c>
      <c r="AF4" s="8" t="s">
        <v>28</v>
      </c>
      <c r="AH4" s="7" t="s">
        <v>27</v>
      </c>
      <c r="AI4" s="3" t="s">
        <v>31</v>
      </c>
      <c r="AK4" s="9" t="s">
        <v>32</v>
      </c>
      <c r="AL4" s="10"/>
      <c r="AM4" s="9" t="s">
        <v>33</v>
      </c>
      <c r="AN4" s="10"/>
      <c r="AO4" s="10" t="s">
        <v>34</v>
      </c>
    </row>
    <row r="5" spans="1:41" ht="12.75">
      <c r="A5" s="1"/>
      <c r="B5" s="1"/>
      <c r="C5" s="1"/>
      <c r="D5" s="11" t="s">
        <v>35</v>
      </c>
      <c r="E5" s="12" t="s">
        <v>36</v>
      </c>
      <c r="F5" s="1"/>
      <c r="G5" s="11" t="s">
        <v>35</v>
      </c>
      <c r="H5" s="11" t="s">
        <v>37</v>
      </c>
      <c r="I5" s="1"/>
      <c r="J5" s="11" t="s">
        <v>38</v>
      </c>
      <c r="K5" s="11" t="s">
        <v>37</v>
      </c>
      <c r="L5" s="1"/>
      <c r="M5" s="11" t="s">
        <v>35</v>
      </c>
      <c r="N5" s="11" t="s">
        <v>37</v>
      </c>
      <c r="O5" s="1"/>
      <c r="P5" s="11" t="s">
        <v>35</v>
      </c>
      <c r="Q5" s="11" t="s">
        <v>39</v>
      </c>
      <c r="S5" s="11" t="s">
        <v>35</v>
      </c>
      <c r="T5" s="12" t="s">
        <v>40</v>
      </c>
      <c r="U5" s="1"/>
      <c r="V5" s="11" t="s">
        <v>35</v>
      </c>
      <c r="W5" s="11" t="s">
        <v>37</v>
      </c>
      <c r="X5" s="1"/>
      <c r="Y5" s="11" t="s">
        <v>38</v>
      </c>
      <c r="Z5" s="11" t="s">
        <v>37</v>
      </c>
      <c r="AA5" s="8"/>
      <c r="AB5" s="11" t="s">
        <v>35</v>
      </c>
      <c r="AC5" s="11" t="s">
        <v>37</v>
      </c>
      <c r="AD5" s="1"/>
      <c r="AE5" s="11" t="s">
        <v>35</v>
      </c>
      <c r="AF5" s="11" t="s">
        <v>37</v>
      </c>
      <c r="AG5" s="1"/>
      <c r="AH5" s="11" t="s">
        <v>35</v>
      </c>
      <c r="AI5" s="12" t="s">
        <v>41</v>
      </c>
      <c r="AK5" s="6" t="s">
        <v>42</v>
      </c>
      <c r="AL5" s="6"/>
      <c r="AM5" s="6" t="s">
        <v>43</v>
      </c>
      <c r="AN5" s="6"/>
      <c r="AO5" s="6" t="s">
        <v>44</v>
      </c>
    </row>
    <row r="6" spans="8:41" ht="12.75">
      <c r="H6" s="3"/>
      <c r="R6" s="13"/>
      <c r="T6" s="3" t="s">
        <v>45</v>
      </c>
      <c r="AA6" s="8"/>
      <c r="AF6" s="3"/>
      <c r="AK6" s="10"/>
      <c r="AL6" s="10"/>
      <c r="AM6" s="10"/>
      <c r="AN6" s="10"/>
      <c r="AO6" s="10"/>
    </row>
    <row r="7" spans="37:41" ht="12.75">
      <c r="AK7" s="10"/>
      <c r="AL7" s="10"/>
      <c r="AN7" s="10"/>
      <c r="AO7" s="10"/>
    </row>
    <row r="8" spans="1:41" ht="12.75">
      <c r="A8" s="3" t="s">
        <v>46</v>
      </c>
      <c r="B8" s="14">
        <v>4.3</v>
      </c>
      <c r="D8" s="15">
        <v>9460</v>
      </c>
      <c r="E8" s="15">
        <v>9460</v>
      </c>
      <c r="G8" s="15">
        <v>18060</v>
      </c>
      <c r="H8" s="15">
        <v>18060</v>
      </c>
      <c r="J8" s="15">
        <v>120400</v>
      </c>
      <c r="K8" s="15">
        <v>100000</v>
      </c>
      <c r="M8" s="15">
        <v>130806</v>
      </c>
      <c r="N8" s="15">
        <v>130806</v>
      </c>
      <c r="P8" s="15">
        <v>109220</v>
      </c>
      <c r="Q8" s="15">
        <v>109219</v>
      </c>
      <c r="S8" s="15">
        <v>73788</v>
      </c>
      <c r="T8" s="15">
        <v>72917</v>
      </c>
      <c r="V8" s="15">
        <v>39130</v>
      </c>
      <c r="W8" s="15">
        <v>38720</v>
      </c>
      <c r="Y8" s="15">
        <v>43175</v>
      </c>
      <c r="Z8" s="15">
        <v>43175</v>
      </c>
      <c r="AA8" s="15"/>
      <c r="AB8" s="15">
        <v>124153.3160875</v>
      </c>
      <c r="AC8" s="15">
        <v>118152.3336425</v>
      </c>
      <c r="AE8" s="15">
        <v>96418.06272625</v>
      </c>
      <c r="AF8" s="15">
        <v>96256.02297250001</v>
      </c>
      <c r="AH8" s="15">
        <v>62630.01829125</v>
      </c>
      <c r="AI8" s="15">
        <v>62334.35195853</v>
      </c>
      <c r="AK8" s="17">
        <v>145975</v>
      </c>
      <c r="AL8" s="17"/>
      <c r="AM8" s="17">
        <v>156079</v>
      </c>
      <c r="AN8" s="17"/>
      <c r="AO8" s="17">
        <f>159141-3062</f>
        <v>156079</v>
      </c>
    </row>
    <row r="9" spans="1:41" ht="12.75">
      <c r="A9" s="3" t="s">
        <v>47</v>
      </c>
      <c r="B9" s="14">
        <v>8.3</v>
      </c>
      <c r="D9" s="15">
        <v>18260</v>
      </c>
      <c r="E9" s="16" t="s">
        <v>48</v>
      </c>
      <c r="G9" s="15">
        <v>34860</v>
      </c>
      <c r="H9" s="15">
        <v>34860</v>
      </c>
      <c r="J9" s="15">
        <v>232400</v>
      </c>
      <c r="K9" s="15">
        <v>23701</v>
      </c>
      <c r="M9" s="15">
        <v>252486</v>
      </c>
      <c r="N9" s="15">
        <v>252646</v>
      </c>
      <c r="P9" s="15">
        <v>210820</v>
      </c>
      <c r="Q9" s="15">
        <v>210820</v>
      </c>
      <c r="S9" s="15">
        <v>142428</v>
      </c>
      <c r="T9" s="15">
        <v>142428</v>
      </c>
      <c r="V9" s="15">
        <v>75530</v>
      </c>
      <c r="W9" s="15">
        <v>75530</v>
      </c>
      <c r="Y9" s="15">
        <v>83335</v>
      </c>
      <c r="Z9" s="15">
        <v>83438</v>
      </c>
      <c r="AA9" s="15"/>
      <c r="AB9" s="15">
        <v>239643.56806125003</v>
      </c>
      <c r="AC9" s="15">
        <v>239643.56806125003</v>
      </c>
      <c r="AE9" s="15">
        <v>186108.71989375</v>
      </c>
      <c r="AF9" s="15">
        <v>186108.71989375</v>
      </c>
      <c r="AH9" s="15">
        <v>120891.57709875001</v>
      </c>
      <c r="AI9" s="15">
        <v>121839.630912425</v>
      </c>
      <c r="AK9" s="17">
        <v>281766</v>
      </c>
      <c r="AL9" s="17"/>
      <c r="AM9" s="17">
        <v>301270</v>
      </c>
      <c r="AN9" s="17"/>
      <c r="AO9" s="17">
        <v>301070</v>
      </c>
    </row>
    <row r="10" spans="1:41" ht="12.75">
      <c r="A10" s="3" t="s">
        <v>49</v>
      </c>
      <c r="B10" s="14">
        <v>0.7</v>
      </c>
      <c r="D10" s="15">
        <v>1540</v>
      </c>
      <c r="E10" s="15">
        <v>6260</v>
      </c>
      <c r="G10" s="15">
        <v>2940</v>
      </c>
      <c r="H10" s="15">
        <v>1030</v>
      </c>
      <c r="J10" s="15">
        <v>19600</v>
      </c>
      <c r="K10" s="15">
        <v>19975</v>
      </c>
      <c r="M10" s="15">
        <v>21294</v>
      </c>
      <c r="N10" s="15">
        <v>21226</v>
      </c>
      <c r="P10" s="15">
        <v>17780</v>
      </c>
      <c r="Q10" s="15">
        <v>17800</v>
      </c>
      <c r="S10" s="15">
        <v>12500</v>
      </c>
      <c r="T10" s="15">
        <v>11678</v>
      </c>
      <c r="V10" s="15">
        <v>7500</v>
      </c>
      <c r="W10" s="15">
        <v>7500</v>
      </c>
      <c r="Y10" s="15">
        <v>8205</v>
      </c>
      <c r="Z10" s="15">
        <v>8205</v>
      </c>
      <c r="AA10" s="15"/>
      <c r="AB10" s="15">
        <v>20211.97908</v>
      </c>
      <c r="AC10" s="15">
        <v>8236.46966</v>
      </c>
      <c r="AE10" s="15">
        <v>15695.809888750002</v>
      </c>
      <c r="AF10" s="15">
        <v>0</v>
      </c>
      <c r="AH10" s="15">
        <v>10195.276751250001</v>
      </c>
      <c r="AI10" s="15">
        <v>0</v>
      </c>
      <c r="AK10" s="17">
        <v>23763</v>
      </c>
      <c r="AL10" s="17"/>
      <c r="AM10" s="17">
        <v>0</v>
      </c>
      <c r="AN10" s="17"/>
      <c r="AO10" s="17">
        <v>0</v>
      </c>
    </row>
    <row r="11" spans="1:41" ht="12.75">
      <c r="A11" s="3" t="s">
        <v>50</v>
      </c>
      <c r="B11" s="14">
        <v>1.1</v>
      </c>
      <c r="D11" s="15">
        <v>2420</v>
      </c>
      <c r="E11" s="15">
        <v>2497</v>
      </c>
      <c r="G11" s="15">
        <v>4620</v>
      </c>
      <c r="H11" s="15">
        <v>4620</v>
      </c>
      <c r="J11" s="15">
        <v>30800</v>
      </c>
      <c r="K11" s="15">
        <v>31378</v>
      </c>
      <c r="M11" s="15">
        <v>33462</v>
      </c>
      <c r="N11" s="15">
        <v>33447</v>
      </c>
      <c r="P11" s="15">
        <v>27940</v>
      </c>
      <c r="Q11" s="15">
        <v>28104</v>
      </c>
      <c r="S11" s="15">
        <v>18876</v>
      </c>
      <c r="T11" s="15">
        <v>18876</v>
      </c>
      <c r="V11" s="15">
        <v>10010</v>
      </c>
      <c r="W11" s="15">
        <v>10010</v>
      </c>
      <c r="Y11" s="15">
        <v>16692</v>
      </c>
      <c r="Z11" s="15">
        <v>16692</v>
      </c>
      <c r="AA11" s="15"/>
      <c r="AB11" s="15">
        <v>31760.894046250003</v>
      </c>
      <c r="AC11" s="15">
        <v>31760.894046250003</v>
      </c>
      <c r="AE11" s="15">
        <v>24665.31653</v>
      </c>
      <c r="AF11" s="15">
        <v>24646.57723875</v>
      </c>
      <c r="AH11" s="15">
        <v>16022.094018750002</v>
      </c>
      <c r="AI11" s="15">
        <v>16148.5842346875</v>
      </c>
      <c r="AK11" s="17">
        <v>37343</v>
      </c>
      <c r="AL11" s="17"/>
      <c r="AM11" s="17">
        <v>38509</v>
      </c>
      <c r="AN11" s="17"/>
      <c r="AO11" s="17">
        <v>38508</v>
      </c>
    </row>
    <row r="12" spans="1:41" ht="12.75">
      <c r="A12" s="3" t="s">
        <v>51</v>
      </c>
      <c r="B12" s="14">
        <v>0.8</v>
      </c>
      <c r="D12" s="15">
        <v>1760</v>
      </c>
      <c r="E12" s="16" t="s">
        <v>48</v>
      </c>
      <c r="G12" s="15">
        <v>3360</v>
      </c>
      <c r="H12" s="15">
        <v>8347</v>
      </c>
      <c r="J12" s="15">
        <v>22400</v>
      </c>
      <c r="K12" s="15">
        <v>22468</v>
      </c>
      <c r="M12" s="15">
        <v>24336</v>
      </c>
      <c r="N12" s="15">
        <v>23669</v>
      </c>
      <c r="P12" s="15">
        <v>20320</v>
      </c>
      <c r="Q12" s="15">
        <v>21544</v>
      </c>
      <c r="S12" s="15">
        <v>13728</v>
      </c>
      <c r="T12" s="15">
        <v>13728</v>
      </c>
      <c r="V12" s="15">
        <v>7500</v>
      </c>
      <c r="W12" s="15">
        <v>7500</v>
      </c>
      <c r="Y12" s="15">
        <v>8230</v>
      </c>
      <c r="Z12" s="15">
        <v>8230</v>
      </c>
      <c r="AA12" s="15"/>
      <c r="AB12" s="15">
        <v>23098.93224375</v>
      </c>
      <c r="AC12" s="15">
        <v>22572.02746625</v>
      </c>
      <c r="AE12" s="15">
        <v>17937.91097125</v>
      </c>
      <c r="AF12" s="15">
        <v>18584</v>
      </c>
      <c r="AH12" s="15">
        <v>11652.53222375</v>
      </c>
      <c r="AI12" s="15">
        <v>13123.16534558</v>
      </c>
      <c r="AK12" s="17">
        <v>27158</v>
      </c>
      <c r="AL12" s="17"/>
      <c r="AM12" s="17">
        <v>26705</v>
      </c>
      <c r="AN12" s="17"/>
      <c r="AO12" s="17">
        <v>26704</v>
      </c>
    </row>
    <row r="13" spans="1:41" ht="12.75">
      <c r="A13" s="3" t="s">
        <v>52</v>
      </c>
      <c r="B13" s="14">
        <v>14.5</v>
      </c>
      <c r="D13" s="15">
        <v>31900</v>
      </c>
      <c r="E13" s="15">
        <v>31900</v>
      </c>
      <c r="G13" s="15">
        <v>60900</v>
      </c>
      <c r="H13" s="15">
        <v>60900</v>
      </c>
      <c r="J13" s="15">
        <v>406000</v>
      </c>
      <c r="K13" s="15">
        <v>413136</v>
      </c>
      <c r="M13" s="15">
        <v>441090</v>
      </c>
      <c r="N13" s="15">
        <v>438149</v>
      </c>
      <c r="P13" s="15">
        <v>368300</v>
      </c>
      <c r="Q13" s="15">
        <v>368300</v>
      </c>
      <c r="S13" s="15">
        <v>248820</v>
      </c>
      <c r="T13" s="15">
        <v>248820</v>
      </c>
      <c r="V13" s="15">
        <v>131950</v>
      </c>
      <c r="W13" s="15">
        <v>131950</v>
      </c>
      <c r="Y13" s="15">
        <v>145590</v>
      </c>
      <c r="Z13" s="15">
        <v>145462</v>
      </c>
      <c r="AA13" s="15"/>
      <c r="AB13" s="15">
        <v>418655.60812750005</v>
      </c>
      <c r="AC13" s="15">
        <v>395794.77511375</v>
      </c>
      <c r="AE13" s="15">
        <v>325130.01012125</v>
      </c>
      <c r="AF13" s="15">
        <v>325130.01012125</v>
      </c>
      <c r="AH13" s="15">
        <v>211195.11932125</v>
      </c>
      <c r="AI13" s="15">
        <v>211053.6023983525</v>
      </c>
      <c r="AK13" s="17">
        <v>492241</v>
      </c>
      <c r="AL13" s="17"/>
      <c r="AM13" s="17">
        <v>514609</v>
      </c>
      <c r="AN13" s="17"/>
      <c r="AO13" s="17">
        <v>507260</v>
      </c>
    </row>
    <row r="14" spans="1:41" ht="12.75">
      <c r="A14" s="3" t="s">
        <v>53</v>
      </c>
      <c r="B14" s="14" t="s">
        <v>54</v>
      </c>
      <c r="D14" s="15">
        <v>2420</v>
      </c>
      <c r="E14" s="15">
        <v>2147</v>
      </c>
      <c r="G14" s="15">
        <v>4620</v>
      </c>
      <c r="H14" s="15">
        <v>4620</v>
      </c>
      <c r="J14" s="15">
        <v>30800</v>
      </c>
      <c r="K14" s="15">
        <v>31354</v>
      </c>
      <c r="M14" s="15">
        <v>33462</v>
      </c>
      <c r="N14" s="15">
        <v>33462</v>
      </c>
      <c r="P14" s="15">
        <v>27940</v>
      </c>
      <c r="Q14" s="15">
        <v>27918</v>
      </c>
      <c r="S14" s="15">
        <v>18876</v>
      </c>
      <c r="T14" s="15">
        <v>18902</v>
      </c>
      <c r="V14" s="15">
        <v>10010</v>
      </c>
      <c r="W14" s="15">
        <v>9749</v>
      </c>
      <c r="Y14" s="15">
        <v>11045</v>
      </c>
      <c r="Z14" s="15">
        <v>10375</v>
      </c>
      <c r="AA14" s="15"/>
      <c r="AB14" s="15">
        <v>31760.894046250003</v>
      </c>
      <c r="AC14" s="15">
        <v>31678.220702500003</v>
      </c>
      <c r="AE14" s="7" t="s">
        <v>55</v>
      </c>
      <c r="AF14" s="7" t="s">
        <v>55</v>
      </c>
      <c r="AH14" s="7" t="s">
        <v>55</v>
      </c>
      <c r="AI14" s="7" t="s">
        <v>55</v>
      </c>
      <c r="AK14" s="7" t="s">
        <v>55</v>
      </c>
      <c r="AL14" s="17"/>
      <c r="AM14" s="7" t="s">
        <v>55</v>
      </c>
      <c r="AN14" s="17"/>
      <c r="AO14" s="7" t="s">
        <v>55</v>
      </c>
    </row>
    <row r="15" spans="1:41" ht="12.75">
      <c r="A15" s="3" t="s">
        <v>56</v>
      </c>
      <c r="B15" s="14">
        <v>2.4</v>
      </c>
      <c r="D15" s="15">
        <v>5280</v>
      </c>
      <c r="E15" s="15">
        <v>5280</v>
      </c>
      <c r="G15" s="15">
        <v>10080</v>
      </c>
      <c r="H15" s="15">
        <v>10080</v>
      </c>
      <c r="J15" s="15">
        <v>67200</v>
      </c>
      <c r="K15" s="15">
        <v>69559</v>
      </c>
      <c r="M15" s="15">
        <v>73008</v>
      </c>
      <c r="N15" s="15">
        <v>73008</v>
      </c>
      <c r="P15" s="15">
        <v>60960</v>
      </c>
      <c r="Q15" s="15">
        <v>57175</v>
      </c>
      <c r="S15" s="15">
        <v>41184</v>
      </c>
      <c r="T15" s="15">
        <v>41184</v>
      </c>
      <c r="V15" s="15">
        <v>21840</v>
      </c>
      <c r="W15" s="15">
        <v>21840</v>
      </c>
      <c r="Y15" s="15">
        <v>24100</v>
      </c>
      <c r="Z15" s="15">
        <v>24102</v>
      </c>
      <c r="AA15" s="15"/>
      <c r="AB15" s="15">
        <v>69295.69442</v>
      </c>
      <c r="AC15" s="15">
        <v>69295.69442</v>
      </c>
      <c r="AE15" s="15">
        <v>53883.178522500006</v>
      </c>
      <c r="AF15" s="15">
        <v>53491.85802875001</v>
      </c>
      <c r="AH15" s="15">
        <v>34956.494360000004</v>
      </c>
      <c r="AI15" s="15">
        <v>33332.52643636125</v>
      </c>
      <c r="AK15" s="17">
        <v>81475</v>
      </c>
      <c r="AL15" s="17"/>
      <c r="AM15" s="17">
        <v>87115</v>
      </c>
      <c r="AN15" s="17"/>
      <c r="AO15" s="17">
        <v>85526</v>
      </c>
    </row>
    <row r="16" spans="1:41" ht="12.75">
      <c r="A16" s="3" t="s">
        <v>57</v>
      </c>
      <c r="B16" s="14" t="s">
        <v>58</v>
      </c>
      <c r="C16" s="3" t="s">
        <v>59</v>
      </c>
      <c r="D16" s="16" t="s">
        <v>48</v>
      </c>
      <c r="E16" s="16" t="s">
        <v>48</v>
      </c>
      <c r="G16" s="15">
        <v>1260</v>
      </c>
      <c r="H16" s="15">
        <v>6300</v>
      </c>
      <c r="J16" s="16" t="s">
        <v>48</v>
      </c>
      <c r="K16" s="16" t="s">
        <v>48</v>
      </c>
      <c r="M16" s="15">
        <v>16776</v>
      </c>
      <c r="N16" s="15">
        <v>16878</v>
      </c>
      <c r="P16" s="15">
        <v>12500</v>
      </c>
      <c r="Q16" s="15">
        <v>12499</v>
      </c>
      <c r="S16" s="15">
        <v>12500</v>
      </c>
      <c r="T16" s="15">
        <v>12500</v>
      </c>
      <c r="V16" s="15">
        <v>7500</v>
      </c>
      <c r="W16" s="15">
        <v>7500</v>
      </c>
      <c r="Y16" s="15">
        <v>8000</v>
      </c>
      <c r="Z16" s="15">
        <v>8000</v>
      </c>
      <c r="AA16" s="15"/>
      <c r="AB16" s="15">
        <v>19075.49618125</v>
      </c>
      <c r="AC16" s="15">
        <v>776.0271200000001</v>
      </c>
      <c r="AE16" s="15">
        <v>8851.5593375</v>
      </c>
      <c r="AF16" s="15">
        <v>0</v>
      </c>
      <c r="AH16" s="15">
        <v>8000.5750525</v>
      </c>
      <c r="AI16" s="15">
        <v>8277.753420935</v>
      </c>
      <c r="AK16" s="17">
        <v>21840</v>
      </c>
      <c r="AL16" s="17"/>
      <c r="AM16" s="17">
        <v>7256</v>
      </c>
      <c r="AN16" s="17"/>
      <c r="AO16" s="17">
        <v>7256</v>
      </c>
    </row>
    <row r="17" spans="1:41" ht="12.75">
      <c r="A17" s="3" t="s">
        <v>60</v>
      </c>
      <c r="B17" s="14">
        <v>1.5</v>
      </c>
      <c r="D17" s="15">
        <v>3300</v>
      </c>
      <c r="E17" s="15">
        <v>3300</v>
      </c>
      <c r="G17" s="15">
        <v>6300</v>
      </c>
      <c r="H17" s="16" t="s">
        <v>48</v>
      </c>
      <c r="J17" s="15">
        <v>42000</v>
      </c>
      <c r="K17" s="15">
        <v>42330</v>
      </c>
      <c r="M17" s="15">
        <v>62415</v>
      </c>
      <c r="N17" s="15">
        <v>62428</v>
      </c>
      <c r="P17" s="15">
        <v>52302</v>
      </c>
      <c r="Q17" s="15">
        <v>52302</v>
      </c>
      <c r="S17" s="15">
        <v>34713</v>
      </c>
      <c r="T17" s="15">
        <v>34713</v>
      </c>
      <c r="V17" s="15">
        <v>17583</v>
      </c>
      <c r="W17" s="15">
        <v>17583</v>
      </c>
      <c r="Y17" s="15">
        <v>19577</v>
      </c>
      <c r="Z17" s="15">
        <v>19547</v>
      </c>
      <c r="AA17" s="15"/>
      <c r="AB17" s="15">
        <v>54849.354333125004</v>
      </c>
      <c r="AC17" s="15">
        <v>54849.354333125004</v>
      </c>
      <c r="AE17" s="15">
        <v>33633.72086</v>
      </c>
      <c r="AF17" s="15">
        <v>33633.72086</v>
      </c>
      <c r="AH17" s="15">
        <v>21847.808975</v>
      </c>
      <c r="AI17" s="15">
        <v>21700.976707255</v>
      </c>
      <c r="AK17" s="17">
        <v>50921</v>
      </c>
      <c r="AL17" s="17"/>
      <c r="AM17" s="17">
        <v>52511</v>
      </c>
      <c r="AN17" s="17"/>
      <c r="AO17" s="17">
        <v>52510</v>
      </c>
    </row>
    <row r="18" spans="1:41" ht="12.75">
      <c r="A18" s="3" t="s">
        <v>61</v>
      </c>
      <c r="B18" s="3" t="s">
        <v>58</v>
      </c>
      <c r="C18" s="3" t="s">
        <v>59</v>
      </c>
      <c r="D18" s="15">
        <v>660</v>
      </c>
      <c r="E18" s="8" t="s">
        <v>48</v>
      </c>
      <c r="G18" s="15">
        <v>1260</v>
      </c>
      <c r="H18" s="16" t="s">
        <v>48</v>
      </c>
      <c r="J18" s="15">
        <v>16500</v>
      </c>
      <c r="K18" s="15">
        <v>16860</v>
      </c>
      <c r="M18" s="15">
        <v>16776</v>
      </c>
      <c r="N18" s="15">
        <v>16970</v>
      </c>
      <c r="P18" s="15">
        <v>12500</v>
      </c>
      <c r="Q18" s="15">
        <v>12500</v>
      </c>
      <c r="S18" s="15">
        <v>12500</v>
      </c>
      <c r="T18" s="15">
        <v>12151</v>
      </c>
      <c r="V18" s="15">
        <v>7500</v>
      </c>
      <c r="W18" s="15">
        <v>7500</v>
      </c>
      <c r="Y18" s="15">
        <v>8000</v>
      </c>
      <c r="Z18" s="15">
        <v>8000</v>
      </c>
      <c r="AA18" s="15"/>
      <c r="AB18" s="15">
        <v>19075.49618125</v>
      </c>
      <c r="AC18" s="15">
        <v>19075.49618125</v>
      </c>
      <c r="AE18" s="15">
        <v>8851.5593375</v>
      </c>
      <c r="AF18" s="15">
        <v>8851.5593375</v>
      </c>
      <c r="AH18" s="15">
        <v>8000.5750525</v>
      </c>
      <c r="AI18" s="15">
        <v>116.964042115</v>
      </c>
      <c r="AK18" s="17">
        <v>21840</v>
      </c>
      <c r="AL18" s="17"/>
      <c r="AM18" s="17">
        <v>21840</v>
      </c>
      <c r="AN18" s="17"/>
      <c r="AO18" s="17">
        <f>21920-80</f>
        <v>21840</v>
      </c>
    </row>
    <row r="19" spans="1:41" ht="12.75">
      <c r="A19" s="3" t="s">
        <v>62</v>
      </c>
      <c r="B19" s="14">
        <v>17.6</v>
      </c>
      <c r="D19" s="15">
        <v>38720</v>
      </c>
      <c r="E19" s="15">
        <v>39204</v>
      </c>
      <c r="G19" s="15">
        <v>73920</v>
      </c>
      <c r="H19" s="15">
        <v>68712</v>
      </c>
      <c r="J19" s="15">
        <v>492800</v>
      </c>
      <c r="K19" s="15">
        <v>507423</v>
      </c>
      <c r="M19" s="15">
        <v>535392</v>
      </c>
      <c r="N19" s="15">
        <v>527810</v>
      </c>
      <c r="P19" s="15">
        <v>447040</v>
      </c>
      <c r="Q19" s="15">
        <v>447040</v>
      </c>
      <c r="S19" s="15">
        <v>302016</v>
      </c>
      <c r="T19" s="15">
        <v>302016</v>
      </c>
      <c r="V19" s="15">
        <v>160160</v>
      </c>
      <c r="W19" s="15">
        <v>159319</v>
      </c>
      <c r="Y19" s="15">
        <v>176710</v>
      </c>
      <c r="Z19" s="15">
        <v>169190</v>
      </c>
      <c r="AA19" s="15"/>
      <c r="AB19" s="15">
        <v>508162.17931625</v>
      </c>
      <c r="AC19" s="15">
        <v>508162.17931625</v>
      </c>
      <c r="AE19" s="15">
        <v>394638.4506125</v>
      </c>
      <c r="AF19" s="15">
        <v>392158.2503</v>
      </c>
      <c r="AH19" s="15">
        <v>256347.99274375002</v>
      </c>
      <c r="AI19" s="15">
        <v>252525.82989701</v>
      </c>
      <c r="AK19" s="17">
        <v>597478</v>
      </c>
      <c r="AL19" s="17"/>
      <c r="AM19" s="17">
        <v>616132</v>
      </c>
      <c r="AN19" s="17"/>
      <c r="AO19" s="17">
        <v>605681</v>
      </c>
    </row>
    <row r="20" spans="1:41" ht="12.75">
      <c r="A20" s="3" t="s">
        <v>63</v>
      </c>
      <c r="B20" s="14">
        <v>1.1</v>
      </c>
      <c r="D20" s="15">
        <v>2420</v>
      </c>
      <c r="E20" s="16" t="s">
        <v>48</v>
      </c>
      <c r="G20" s="15">
        <v>4620</v>
      </c>
      <c r="H20" s="16" t="s">
        <v>48</v>
      </c>
      <c r="J20" s="15">
        <v>30800</v>
      </c>
      <c r="K20" s="16" t="s">
        <v>48</v>
      </c>
      <c r="M20" s="15">
        <v>33462</v>
      </c>
      <c r="N20" s="15">
        <v>32776</v>
      </c>
      <c r="P20" s="15">
        <v>27940</v>
      </c>
      <c r="Q20" s="15">
        <v>28033</v>
      </c>
      <c r="S20" s="15">
        <v>18876</v>
      </c>
      <c r="T20" s="15">
        <v>18876</v>
      </c>
      <c r="V20" s="15">
        <v>10010</v>
      </c>
      <c r="W20" s="15">
        <v>10010</v>
      </c>
      <c r="Y20" s="15">
        <v>11045</v>
      </c>
      <c r="Z20" s="15">
        <v>7903</v>
      </c>
      <c r="AA20" s="15"/>
      <c r="AB20" s="15">
        <v>31760.894046250003</v>
      </c>
      <c r="AC20" s="15">
        <v>31760.894046250003</v>
      </c>
      <c r="AE20" s="15">
        <v>24665.31653</v>
      </c>
      <c r="AF20" s="15">
        <v>24665.31653</v>
      </c>
      <c r="AH20" s="15">
        <v>16022.094018750002</v>
      </c>
      <c r="AI20" s="15">
        <v>17378.3579391475</v>
      </c>
      <c r="AK20" s="17">
        <v>37343</v>
      </c>
      <c r="AL20" s="17"/>
      <c r="AM20" s="17">
        <v>38509</v>
      </c>
      <c r="AN20" s="17"/>
      <c r="AO20" s="17">
        <f>38530-21</f>
        <v>38509</v>
      </c>
    </row>
    <row r="21" spans="1:41" ht="12.75">
      <c r="A21" s="3" t="s">
        <v>64</v>
      </c>
      <c r="B21" s="14">
        <v>2.6</v>
      </c>
      <c r="D21" s="15">
        <v>5720</v>
      </c>
      <c r="E21" s="15">
        <v>5720</v>
      </c>
      <c r="G21" s="15">
        <v>10920</v>
      </c>
      <c r="H21" s="15">
        <v>10920</v>
      </c>
      <c r="J21" s="15">
        <v>72800</v>
      </c>
      <c r="K21" s="15">
        <v>73725</v>
      </c>
      <c r="M21" s="15">
        <v>89163</v>
      </c>
      <c r="N21" s="15">
        <v>88830</v>
      </c>
      <c r="P21" s="15">
        <v>74561</v>
      </c>
      <c r="Q21" s="15">
        <v>74561</v>
      </c>
      <c r="S21" s="15">
        <v>50000</v>
      </c>
      <c r="T21" s="15">
        <v>48133</v>
      </c>
      <c r="V21" s="15">
        <v>26020</v>
      </c>
      <c r="W21" s="15">
        <v>25893</v>
      </c>
      <c r="Y21" s="15">
        <v>28815</v>
      </c>
      <c r="Z21" s="15">
        <v>28815</v>
      </c>
      <c r="AA21" s="15"/>
      <c r="AB21" s="15">
        <v>78301.68756362502</v>
      </c>
      <c r="AC21" s="15">
        <v>78301.68756362502</v>
      </c>
      <c r="AE21" s="15">
        <v>58299.037390000005</v>
      </c>
      <c r="AF21" s="15">
        <v>58299.037390000005</v>
      </c>
      <c r="AH21" s="15">
        <v>37869.90299375</v>
      </c>
      <c r="AI21" s="15">
        <v>37935.70656613</v>
      </c>
      <c r="AK21" s="17">
        <v>88264</v>
      </c>
      <c r="AL21" s="17"/>
      <c r="AM21" s="17">
        <v>91020</v>
      </c>
      <c r="AN21" s="17"/>
      <c r="AO21" s="17">
        <f>91362-342</f>
        <v>91020</v>
      </c>
    </row>
    <row r="22" spans="1:41" ht="12.75">
      <c r="A22" s="3" t="s">
        <v>65</v>
      </c>
      <c r="B22" s="14">
        <v>0.9</v>
      </c>
      <c r="D22" s="15">
        <v>1540</v>
      </c>
      <c r="E22" s="16" t="s">
        <v>48</v>
      </c>
      <c r="G22" s="15">
        <v>2940</v>
      </c>
      <c r="H22" s="15">
        <v>15403</v>
      </c>
      <c r="J22" s="15">
        <v>19600</v>
      </c>
      <c r="K22" s="15">
        <v>19609</v>
      </c>
      <c r="M22" s="15">
        <v>21294</v>
      </c>
      <c r="N22" s="15">
        <v>21315</v>
      </c>
      <c r="P22" s="15">
        <v>17780</v>
      </c>
      <c r="Q22" s="15">
        <v>17955</v>
      </c>
      <c r="S22" s="15">
        <v>12500</v>
      </c>
      <c r="T22" s="15">
        <v>12500</v>
      </c>
      <c r="V22" s="15">
        <v>25190</v>
      </c>
      <c r="W22" s="15">
        <v>25190</v>
      </c>
      <c r="Y22" s="15">
        <v>9035</v>
      </c>
      <c r="Z22" s="15">
        <v>9200</v>
      </c>
      <c r="AA22" s="15"/>
      <c r="AB22" s="15">
        <v>25893.291262500003</v>
      </c>
      <c r="AC22" s="15">
        <v>25893.291262500003</v>
      </c>
      <c r="AE22" s="15">
        <v>20180.01205375</v>
      </c>
      <c r="AF22" s="15">
        <v>20180.01205375</v>
      </c>
      <c r="AH22" s="15">
        <v>13108.685385</v>
      </c>
      <c r="AI22" s="15">
        <v>13702.29322086</v>
      </c>
      <c r="AK22" s="17">
        <v>30553</v>
      </c>
      <c r="AL22" s="17"/>
      <c r="AM22" s="17">
        <v>32669</v>
      </c>
      <c r="AN22" s="17"/>
      <c r="AO22" s="17">
        <f>41188-8519</f>
        <v>32669</v>
      </c>
    </row>
    <row r="23" spans="1:41" ht="12.75">
      <c r="A23" s="3" t="s">
        <v>66</v>
      </c>
      <c r="B23" s="3" t="s">
        <v>58</v>
      </c>
      <c r="C23" s="3" t="s">
        <v>59</v>
      </c>
      <c r="D23" s="16" t="s">
        <v>48</v>
      </c>
      <c r="E23" s="16" t="s">
        <v>48</v>
      </c>
      <c r="G23" s="16" t="s">
        <v>48</v>
      </c>
      <c r="H23" s="16" t="s">
        <v>48</v>
      </c>
      <c r="J23" s="16" t="s">
        <v>48</v>
      </c>
      <c r="K23" s="16" t="s">
        <v>48</v>
      </c>
      <c r="M23" s="16" t="s">
        <v>48</v>
      </c>
      <c r="N23" s="16" t="s">
        <v>48</v>
      </c>
      <c r="P23" s="15">
        <v>12500</v>
      </c>
      <c r="Q23" s="15">
        <v>3461</v>
      </c>
      <c r="S23" s="15">
        <v>12500</v>
      </c>
      <c r="T23" s="15">
        <v>12322</v>
      </c>
      <c r="V23" s="15">
        <v>7500</v>
      </c>
      <c r="W23" s="15">
        <v>7500</v>
      </c>
      <c r="Y23" s="15">
        <v>8000</v>
      </c>
      <c r="Z23" s="15">
        <v>8000</v>
      </c>
      <c r="AA23" s="15"/>
      <c r="AB23" s="15">
        <v>19075.49618125</v>
      </c>
      <c r="AC23" s="15">
        <v>17058.266593750002</v>
      </c>
      <c r="AE23" s="15">
        <v>8851.5593375</v>
      </c>
      <c r="AF23" s="15">
        <v>8851.5593375</v>
      </c>
      <c r="AH23" s="15">
        <v>8000.5750525</v>
      </c>
      <c r="AI23" s="15">
        <v>7945.00092852</v>
      </c>
      <c r="AK23" s="17">
        <v>21840</v>
      </c>
      <c r="AL23" s="17"/>
      <c r="AM23" s="17">
        <v>0</v>
      </c>
      <c r="AN23" s="17"/>
      <c r="AO23" s="17">
        <v>0</v>
      </c>
    </row>
    <row r="24" spans="1:41" ht="12.75">
      <c r="A24" s="3" t="s">
        <v>67</v>
      </c>
      <c r="B24" s="14">
        <v>4.8</v>
      </c>
      <c r="D24" s="15">
        <v>10560</v>
      </c>
      <c r="E24" s="15">
        <v>10560</v>
      </c>
      <c r="G24" s="15">
        <v>20160</v>
      </c>
      <c r="H24" s="15">
        <v>20160</v>
      </c>
      <c r="J24" s="15">
        <v>134400</v>
      </c>
      <c r="K24" s="15">
        <v>136863</v>
      </c>
      <c r="M24" s="15">
        <v>146016</v>
      </c>
      <c r="N24" s="15">
        <v>146106</v>
      </c>
      <c r="P24" s="15">
        <v>121920</v>
      </c>
      <c r="Q24" s="15">
        <v>122439</v>
      </c>
      <c r="S24" s="15">
        <v>82368</v>
      </c>
      <c r="T24" s="15">
        <v>82368</v>
      </c>
      <c r="V24" s="15">
        <v>43680</v>
      </c>
      <c r="W24" s="15">
        <v>43347</v>
      </c>
      <c r="Y24" s="15">
        <v>48185</v>
      </c>
      <c r="Z24" s="15">
        <v>48962</v>
      </c>
      <c r="AA24" s="15"/>
      <c r="AB24" s="15">
        <v>138590.28652875</v>
      </c>
      <c r="AC24" s="15">
        <v>138590.28652875</v>
      </c>
      <c r="AE24" s="15">
        <v>107629.67045</v>
      </c>
      <c r="AF24" s="15">
        <v>107532.66706</v>
      </c>
      <c r="AH24" s="15">
        <v>69912.98872000001</v>
      </c>
      <c r="AI24" s="15">
        <v>70302.82770743</v>
      </c>
      <c r="AK24" s="17">
        <v>162948</v>
      </c>
      <c r="AL24" s="17"/>
      <c r="AM24" s="17">
        <v>168036</v>
      </c>
      <c r="AN24" s="17"/>
      <c r="AO24" s="17">
        <f>168070-34</f>
        <v>168036</v>
      </c>
    </row>
    <row r="25" spans="1:41" ht="12.75">
      <c r="A25" s="3" t="s">
        <v>68</v>
      </c>
      <c r="B25" s="14">
        <v>1.2</v>
      </c>
      <c r="D25" s="15">
        <v>2640</v>
      </c>
      <c r="E25" s="15">
        <v>2640</v>
      </c>
      <c r="G25" s="15">
        <v>5040</v>
      </c>
      <c r="H25" s="15">
        <v>5040</v>
      </c>
      <c r="J25" s="15">
        <v>33600</v>
      </c>
      <c r="K25" s="15">
        <v>34255</v>
      </c>
      <c r="M25" s="15">
        <v>36504</v>
      </c>
      <c r="N25" s="15">
        <v>36402</v>
      </c>
      <c r="P25" s="15">
        <v>30480</v>
      </c>
      <c r="Q25" s="15">
        <v>30362</v>
      </c>
      <c r="S25" s="15">
        <v>20592</v>
      </c>
      <c r="T25" s="15">
        <v>20592</v>
      </c>
      <c r="V25" s="15">
        <v>10920</v>
      </c>
      <c r="W25" s="15">
        <v>10920</v>
      </c>
      <c r="Y25" s="15">
        <v>374</v>
      </c>
      <c r="Z25" s="15">
        <v>374</v>
      </c>
      <c r="AA25" s="15"/>
      <c r="AB25" s="15">
        <v>34647.84721</v>
      </c>
      <c r="AC25" s="15">
        <v>7912.3901525</v>
      </c>
      <c r="AE25" s="15">
        <v>26907.4176125</v>
      </c>
      <c r="AF25" s="15">
        <v>0</v>
      </c>
      <c r="AH25" s="15">
        <v>17478.247180000002</v>
      </c>
      <c r="AI25" s="15">
        <v>17852.45980315</v>
      </c>
      <c r="AK25" s="17">
        <v>40737</v>
      </c>
      <c r="AL25" s="17"/>
      <c r="AM25" s="17">
        <v>42009</v>
      </c>
      <c r="AN25" s="17"/>
      <c r="AO25" s="17">
        <f>46431-4422</f>
        <v>42009</v>
      </c>
    </row>
    <row r="26" spans="1:41" ht="12.75">
      <c r="A26" s="3" t="s">
        <v>69</v>
      </c>
      <c r="B26" s="3" t="s">
        <v>58</v>
      </c>
      <c r="C26" s="3" t="s">
        <v>59</v>
      </c>
      <c r="D26" s="15">
        <v>660</v>
      </c>
      <c r="E26" s="16" t="s">
        <v>48</v>
      </c>
      <c r="G26" s="15">
        <v>1260</v>
      </c>
      <c r="H26" s="16" t="s">
        <v>48</v>
      </c>
      <c r="J26" s="15">
        <v>16500</v>
      </c>
      <c r="K26" s="15">
        <v>16551</v>
      </c>
      <c r="M26" s="15">
        <v>16776</v>
      </c>
      <c r="N26" s="15">
        <v>16490</v>
      </c>
      <c r="P26" s="15">
        <v>12500</v>
      </c>
      <c r="Q26" s="15">
        <v>12112</v>
      </c>
      <c r="S26" s="15">
        <v>12500</v>
      </c>
      <c r="T26" s="15">
        <v>12500</v>
      </c>
      <c r="V26" s="15">
        <v>7500</v>
      </c>
      <c r="W26" s="15">
        <v>7500</v>
      </c>
      <c r="Y26" s="15">
        <v>8000</v>
      </c>
      <c r="Z26" s="15">
        <v>7600</v>
      </c>
      <c r="AA26" s="15"/>
      <c r="AB26" s="15">
        <v>19075.49618125</v>
      </c>
      <c r="AC26" s="15">
        <v>12938.9294525</v>
      </c>
      <c r="AE26" s="15">
        <v>8851.5593375</v>
      </c>
      <c r="AF26" s="15">
        <v>8829.5131125</v>
      </c>
      <c r="AH26" s="15">
        <v>8000.5750525</v>
      </c>
      <c r="AI26" s="15">
        <v>0</v>
      </c>
      <c r="AK26" s="17">
        <v>21840</v>
      </c>
      <c r="AL26" s="17"/>
      <c r="AM26" s="17">
        <v>0</v>
      </c>
      <c r="AN26" s="17"/>
      <c r="AO26" s="17">
        <v>0</v>
      </c>
    </row>
    <row r="27" spans="1:41" ht="12.75">
      <c r="A27" s="3" t="s">
        <v>70</v>
      </c>
      <c r="B27" s="14">
        <v>1</v>
      </c>
      <c r="D27" s="15">
        <v>2200</v>
      </c>
      <c r="E27" s="15">
        <v>2200</v>
      </c>
      <c r="G27" s="15">
        <v>4200</v>
      </c>
      <c r="H27" s="15">
        <v>4200</v>
      </c>
      <c r="J27" s="15">
        <v>28000</v>
      </c>
      <c r="K27" s="15">
        <v>28449</v>
      </c>
      <c r="M27" s="15">
        <v>59514</v>
      </c>
      <c r="N27" s="15">
        <v>59682</v>
      </c>
      <c r="P27" s="15">
        <v>50017</v>
      </c>
      <c r="Q27" s="15">
        <v>50014</v>
      </c>
      <c r="S27" s="15">
        <v>32713</v>
      </c>
      <c r="T27" s="15">
        <v>32713</v>
      </c>
      <c r="V27" s="15">
        <v>15917</v>
      </c>
      <c r="W27" s="15">
        <v>15917</v>
      </c>
      <c r="Y27" s="15">
        <v>17877</v>
      </c>
      <c r="Z27" s="15">
        <v>17896</v>
      </c>
      <c r="AA27" s="15"/>
      <c r="AB27" s="15">
        <v>52349.202187</v>
      </c>
      <c r="AC27" s="15">
        <v>52349.202187</v>
      </c>
      <c r="AE27" s="15">
        <v>22423.215447500002</v>
      </c>
      <c r="AF27" s="15">
        <v>21929.380007500004</v>
      </c>
      <c r="AH27" s="15">
        <v>14564.838546250001</v>
      </c>
      <c r="AI27" s="15">
        <v>14128.5547766125</v>
      </c>
      <c r="AK27" s="17">
        <v>33948</v>
      </c>
      <c r="AL27" s="17"/>
      <c r="AM27" s="17">
        <v>35007</v>
      </c>
      <c r="AN27" s="17"/>
      <c r="AO27" s="17">
        <v>33947.8942491659</v>
      </c>
    </row>
    <row r="28" spans="1:41" ht="12.75">
      <c r="A28" s="3" t="s">
        <v>71</v>
      </c>
      <c r="B28" s="14">
        <v>0.8</v>
      </c>
      <c r="D28" s="15">
        <v>1760</v>
      </c>
      <c r="E28" s="16" t="s">
        <v>48</v>
      </c>
      <c r="G28" s="15">
        <v>3360</v>
      </c>
      <c r="H28" s="16" t="s">
        <v>48</v>
      </c>
      <c r="J28" s="15">
        <v>22400</v>
      </c>
      <c r="K28" s="15">
        <v>22985</v>
      </c>
      <c r="M28" s="15">
        <v>24336</v>
      </c>
      <c r="N28" s="15">
        <v>23801</v>
      </c>
      <c r="P28" s="15">
        <v>20320</v>
      </c>
      <c r="Q28" s="15">
        <v>20320</v>
      </c>
      <c r="S28" s="15">
        <v>13728</v>
      </c>
      <c r="T28" s="15">
        <v>13728</v>
      </c>
      <c r="V28" s="15">
        <v>7500</v>
      </c>
      <c r="W28" s="15">
        <v>7500</v>
      </c>
      <c r="Y28" s="15">
        <v>8230</v>
      </c>
      <c r="Z28" s="15">
        <v>6026</v>
      </c>
      <c r="AA28" s="15"/>
      <c r="AB28" s="15">
        <v>23098.93224375</v>
      </c>
      <c r="AC28" s="15">
        <v>23098.93224375</v>
      </c>
      <c r="AE28" s="15">
        <v>17937.91097125</v>
      </c>
      <c r="AF28" s="15">
        <v>17793.5081975</v>
      </c>
      <c r="AH28" s="15">
        <v>11652.53222375</v>
      </c>
      <c r="AI28" s="15">
        <v>11459.014869945</v>
      </c>
      <c r="AK28" s="17">
        <v>27158</v>
      </c>
      <c r="AL28" s="17"/>
      <c r="AM28" s="17">
        <v>27158</v>
      </c>
      <c r="AN28" s="17"/>
      <c r="AO28" s="17">
        <v>27157.8042144334</v>
      </c>
    </row>
    <row r="29" spans="1:41" ht="12.75">
      <c r="A29" s="3" t="s">
        <v>72</v>
      </c>
      <c r="B29" s="14">
        <v>1.1</v>
      </c>
      <c r="D29" s="15">
        <v>2420</v>
      </c>
      <c r="E29" s="15">
        <v>2154</v>
      </c>
      <c r="G29" s="15">
        <v>4620</v>
      </c>
      <c r="H29" s="15">
        <v>4620</v>
      </c>
      <c r="J29" s="15">
        <v>30800</v>
      </c>
      <c r="K29" s="15">
        <v>31020</v>
      </c>
      <c r="M29" s="15">
        <v>33462</v>
      </c>
      <c r="N29" s="15">
        <v>33461</v>
      </c>
      <c r="P29" s="15">
        <v>27940</v>
      </c>
      <c r="Q29" s="15">
        <v>28686</v>
      </c>
      <c r="S29" s="15">
        <v>18876</v>
      </c>
      <c r="T29" s="15">
        <v>18876</v>
      </c>
      <c r="V29" s="15">
        <v>10010</v>
      </c>
      <c r="W29" s="15">
        <v>10010</v>
      </c>
      <c r="Y29" s="15">
        <v>16692</v>
      </c>
      <c r="Z29" s="15">
        <v>16426</v>
      </c>
      <c r="AA29" s="15"/>
      <c r="AB29" s="15">
        <v>31760.894046250003</v>
      </c>
      <c r="AC29" s="15">
        <v>31760.894046250003</v>
      </c>
      <c r="AE29" s="15">
        <v>24665.31653</v>
      </c>
      <c r="AF29" s="15">
        <v>24665.31653</v>
      </c>
      <c r="AH29" s="15">
        <v>16022.094018750002</v>
      </c>
      <c r="AI29" s="15">
        <v>15732.10569127875</v>
      </c>
      <c r="AK29" s="17">
        <v>37343</v>
      </c>
      <c r="AL29" s="17"/>
      <c r="AM29" s="17">
        <v>38509</v>
      </c>
      <c r="AN29" s="17"/>
      <c r="AO29" s="17">
        <f>39157-648</f>
        <v>38509</v>
      </c>
    </row>
    <row r="30" spans="1:41" ht="12.75">
      <c r="A30" s="3" t="s">
        <v>73</v>
      </c>
      <c r="B30" s="3" t="s">
        <v>58</v>
      </c>
      <c r="C30" s="3" t="s">
        <v>59</v>
      </c>
      <c r="D30" s="15">
        <v>660</v>
      </c>
      <c r="E30" s="16" t="s">
        <v>48</v>
      </c>
      <c r="G30" s="15">
        <v>1260</v>
      </c>
      <c r="H30" s="16" t="s">
        <v>48</v>
      </c>
      <c r="J30" s="15">
        <v>16500</v>
      </c>
      <c r="K30" s="15">
        <v>16575</v>
      </c>
      <c r="M30" s="15">
        <v>16776</v>
      </c>
      <c r="N30" s="15">
        <v>16837</v>
      </c>
      <c r="P30" s="15">
        <v>12500</v>
      </c>
      <c r="Q30" s="15">
        <v>12593</v>
      </c>
      <c r="S30" s="15">
        <v>12500</v>
      </c>
      <c r="T30" s="15">
        <v>12462</v>
      </c>
      <c r="V30" s="15">
        <v>7500</v>
      </c>
      <c r="W30" s="15">
        <v>7500</v>
      </c>
      <c r="Y30" s="15">
        <v>8000</v>
      </c>
      <c r="Z30" s="15">
        <v>7934</v>
      </c>
      <c r="AA30" s="15"/>
      <c r="AB30" s="15">
        <v>19075.49618125</v>
      </c>
      <c r="AC30" s="15">
        <v>19075.49618125</v>
      </c>
      <c r="AE30" s="15">
        <v>8851.5593375</v>
      </c>
      <c r="AF30" s="15">
        <v>8851.5593375</v>
      </c>
      <c r="AH30" s="15">
        <v>8000.5750525</v>
      </c>
      <c r="AI30" s="15">
        <v>7739.402243415</v>
      </c>
      <c r="AK30" s="17">
        <v>21840</v>
      </c>
      <c r="AL30" s="17"/>
      <c r="AM30" s="17">
        <v>19774</v>
      </c>
      <c r="AN30" s="17"/>
      <c r="AO30" s="17">
        <f>19775-1</f>
        <v>19774</v>
      </c>
    </row>
    <row r="31" spans="1:41" ht="12.75">
      <c r="A31" s="3" t="s">
        <v>74</v>
      </c>
      <c r="B31" s="14">
        <v>1</v>
      </c>
      <c r="D31" s="15">
        <v>2420</v>
      </c>
      <c r="E31" s="16" t="s">
        <v>48</v>
      </c>
      <c r="G31" s="15">
        <v>4620</v>
      </c>
      <c r="H31" s="16" t="s">
        <v>48</v>
      </c>
      <c r="J31" s="15">
        <v>19600</v>
      </c>
      <c r="K31" s="15">
        <v>20328</v>
      </c>
      <c r="M31" s="15">
        <v>29294</v>
      </c>
      <c r="N31" s="15">
        <v>29347</v>
      </c>
      <c r="P31" s="15">
        <v>35400</v>
      </c>
      <c r="Q31" s="15">
        <v>36317</v>
      </c>
      <c r="S31" s="15">
        <v>17160</v>
      </c>
      <c r="T31" s="15">
        <v>17142</v>
      </c>
      <c r="V31" s="15">
        <v>9100</v>
      </c>
      <c r="W31" s="15">
        <v>9100</v>
      </c>
      <c r="Y31" s="15">
        <v>10045</v>
      </c>
      <c r="Z31" s="15">
        <v>10045</v>
      </c>
      <c r="AA31" s="15"/>
      <c r="AB31" s="15">
        <v>28733.94735375</v>
      </c>
      <c r="AC31" s="15">
        <v>28733.94735375</v>
      </c>
      <c r="AE31" s="15">
        <v>22423.215447500002</v>
      </c>
      <c r="AF31" s="15">
        <v>22423.215447500002</v>
      </c>
      <c r="AH31" s="15">
        <v>14564.838546250001</v>
      </c>
      <c r="AI31" s="15">
        <v>15459.7763900325</v>
      </c>
      <c r="AK31" s="17">
        <v>33948</v>
      </c>
      <c r="AL31" s="17"/>
      <c r="AM31" s="17">
        <v>35007</v>
      </c>
      <c r="AN31" s="17"/>
      <c r="AO31" s="17">
        <v>35007</v>
      </c>
    </row>
    <row r="32" spans="1:41" ht="12.75">
      <c r="A32" s="3" t="s">
        <v>75</v>
      </c>
      <c r="B32" s="14">
        <v>1.2</v>
      </c>
      <c r="D32" s="15">
        <v>2420</v>
      </c>
      <c r="E32" s="15">
        <v>15</v>
      </c>
      <c r="G32" s="15">
        <v>4620</v>
      </c>
      <c r="H32" s="15">
        <v>4583</v>
      </c>
      <c r="J32" s="15">
        <v>30800</v>
      </c>
      <c r="K32" s="15">
        <v>31357</v>
      </c>
      <c r="M32" s="15">
        <v>33462</v>
      </c>
      <c r="N32" s="15">
        <v>33495</v>
      </c>
      <c r="P32" s="15">
        <v>27940</v>
      </c>
      <c r="Q32" s="15">
        <v>27970</v>
      </c>
      <c r="S32" s="15">
        <v>30592</v>
      </c>
      <c r="T32" s="15">
        <v>30592</v>
      </c>
      <c r="V32" s="15">
        <v>10920</v>
      </c>
      <c r="W32" s="15">
        <v>10920</v>
      </c>
      <c r="Y32" s="15">
        <v>12050</v>
      </c>
      <c r="Z32" s="15">
        <v>12050</v>
      </c>
      <c r="AA32" s="15"/>
      <c r="AB32" s="15">
        <v>34601.5501375</v>
      </c>
      <c r="AC32" s="15">
        <v>34585.01546875</v>
      </c>
      <c r="AE32" s="15">
        <v>26907.4176125</v>
      </c>
      <c r="AF32" s="15">
        <v>26907.4176125</v>
      </c>
      <c r="AH32" s="15">
        <v>17478.247180000002</v>
      </c>
      <c r="AI32" s="15">
        <v>17475.8331183625</v>
      </c>
      <c r="AK32" s="17">
        <v>40737</v>
      </c>
      <c r="AL32" s="17"/>
      <c r="AM32" s="17">
        <v>41109</v>
      </c>
      <c r="AN32" s="17"/>
      <c r="AO32" s="17">
        <v>40960</v>
      </c>
    </row>
    <row r="33" spans="1:41" ht="12.75">
      <c r="A33" s="3" t="s">
        <v>76</v>
      </c>
      <c r="B33" s="3" t="s">
        <v>58</v>
      </c>
      <c r="C33" s="3" t="s">
        <v>59</v>
      </c>
      <c r="D33" s="15">
        <v>660</v>
      </c>
      <c r="E33" s="15">
        <v>1</v>
      </c>
      <c r="G33" s="15">
        <v>1260</v>
      </c>
      <c r="H33" s="16" t="s">
        <v>48</v>
      </c>
      <c r="J33" s="15">
        <v>16500</v>
      </c>
      <c r="K33" s="15">
        <v>16193</v>
      </c>
      <c r="M33" s="15">
        <v>16776</v>
      </c>
      <c r="N33" s="15">
        <v>16495</v>
      </c>
      <c r="P33" s="15">
        <v>12500</v>
      </c>
      <c r="Q33" s="15">
        <v>13361</v>
      </c>
      <c r="S33" s="15">
        <v>12500</v>
      </c>
      <c r="T33" s="15">
        <v>12500</v>
      </c>
      <c r="V33" s="15">
        <v>7500</v>
      </c>
      <c r="W33" s="15">
        <v>7500</v>
      </c>
      <c r="Y33" s="15">
        <v>8000</v>
      </c>
      <c r="Z33" s="15">
        <v>8000</v>
      </c>
      <c r="AA33" s="15"/>
      <c r="AB33" s="15">
        <v>19075.49618125</v>
      </c>
      <c r="AC33" s="15">
        <v>19075.49618125</v>
      </c>
      <c r="AE33" s="15">
        <v>8851.5593375</v>
      </c>
      <c r="AF33" s="15">
        <v>8726.998166250001</v>
      </c>
      <c r="AH33" s="15">
        <v>8000.5750525</v>
      </c>
      <c r="AI33" s="15">
        <v>7764.63525023875</v>
      </c>
      <c r="AK33" s="17">
        <v>21840</v>
      </c>
      <c r="AL33" s="17"/>
      <c r="AM33" s="17">
        <v>21840</v>
      </c>
      <c r="AN33" s="17"/>
      <c r="AO33" s="17">
        <v>21766</v>
      </c>
    </row>
    <row r="34" spans="1:41" ht="12.75">
      <c r="A34" s="3" t="s">
        <v>77</v>
      </c>
      <c r="B34" s="14">
        <v>1.3</v>
      </c>
      <c r="D34" s="15">
        <v>2860</v>
      </c>
      <c r="E34" s="16" t="s">
        <v>48</v>
      </c>
      <c r="G34" s="15">
        <v>5460</v>
      </c>
      <c r="H34" s="15">
        <v>5460</v>
      </c>
      <c r="J34" s="15">
        <v>36400</v>
      </c>
      <c r="K34" s="15">
        <v>35983</v>
      </c>
      <c r="M34" s="15">
        <v>39546</v>
      </c>
      <c r="N34" s="15">
        <v>14596</v>
      </c>
      <c r="P34" s="15">
        <v>33020</v>
      </c>
      <c r="Q34" s="15">
        <v>31545</v>
      </c>
      <c r="S34" s="15">
        <v>22308</v>
      </c>
      <c r="T34" s="15">
        <v>22290</v>
      </c>
      <c r="V34" s="15">
        <v>11830</v>
      </c>
      <c r="W34" s="15">
        <v>11830</v>
      </c>
      <c r="Y34" s="15">
        <v>13055</v>
      </c>
      <c r="Z34" s="15">
        <v>13055</v>
      </c>
      <c r="AA34" s="15"/>
      <c r="AB34" s="15">
        <v>37534.800373750004</v>
      </c>
      <c r="AC34" s="15">
        <v>37431.18311625</v>
      </c>
      <c r="AE34" s="15">
        <v>29149.518695000002</v>
      </c>
      <c r="AF34" s="15">
        <v>28242.316536250004</v>
      </c>
      <c r="AH34" s="15">
        <v>18934.400341250002</v>
      </c>
      <c r="AI34" s="15">
        <v>19680.2527930925</v>
      </c>
      <c r="AK34" s="17">
        <v>44132</v>
      </c>
      <c r="AL34" s="17"/>
      <c r="AM34" s="17">
        <v>45510</v>
      </c>
      <c r="AN34" s="17"/>
      <c r="AO34" s="17">
        <v>45250</v>
      </c>
    </row>
    <row r="35" spans="1:41" ht="12.75">
      <c r="A35" s="3" t="s">
        <v>78</v>
      </c>
      <c r="B35" s="14">
        <v>2.1</v>
      </c>
      <c r="D35" s="16" t="s">
        <v>48</v>
      </c>
      <c r="E35" s="15">
        <v>4620</v>
      </c>
      <c r="G35" s="16" t="s">
        <v>48</v>
      </c>
      <c r="H35" s="15">
        <v>8736</v>
      </c>
      <c r="J35" s="15">
        <v>58800</v>
      </c>
      <c r="K35" s="15">
        <v>58861</v>
      </c>
      <c r="M35" s="15">
        <v>6000</v>
      </c>
      <c r="N35" s="15">
        <v>6049</v>
      </c>
      <c r="P35" s="15">
        <v>6000</v>
      </c>
      <c r="Q35" s="15">
        <v>6000</v>
      </c>
      <c r="S35" s="15">
        <v>0</v>
      </c>
      <c r="T35" s="15">
        <v>0</v>
      </c>
      <c r="V35" s="15">
        <v>0</v>
      </c>
      <c r="W35" s="15">
        <v>0</v>
      </c>
      <c r="Y35" s="15">
        <v>0</v>
      </c>
      <c r="Z35" s="15">
        <v>0</v>
      </c>
      <c r="AA35" s="15"/>
      <c r="AB35" s="15">
        <v>59886.36559</v>
      </c>
      <c r="AC35" s="15">
        <v>54128.99393125001</v>
      </c>
      <c r="AE35" s="15">
        <v>47087.429666250006</v>
      </c>
      <c r="AF35" s="15">
        <v>46344.471883750004</v>
      </c>
      <c r="AH35" s="15">
        <v>30586.932565000003</v>
      </c>
      <c r="AI35" s="15">
        <v>13299.41168672</v>
      </c>
      <c r="AK35" s="17">
        <v>71290</v>
      </c>
      <c r="AL35" s="17"/>
      <c r="AM35" s="17">
        <v>74016</v>
      </c>
      <c r="AN35" s="17"/>
      <c r="AO35" s="17">
        <v>73610</v>
      </c>
    </row>
    <row r="36" spans="1:41" ht="12.75">
      <c r="A36" s="3" t="s">
        <v>79</v>
      </c>
      <c r="B36" s="14">
        <v>2.9</v>
      </c>
      <c r="D36" s="15">
        <v>6380</v>
      </c>
      <c r="E36" s="15">
        <v>6385</v>
      </c>
      <c r="G36" s="15">
        <v>12180</v>
      </c>
      <c r="H36" s="15">
        <v>12180</v>
      </c>
      <c r="J36" s="15">
        <v>81200</v>
      </c>
      <c r="K36" s="15">
        <v>81567</v>
      </c>
      <c r="M36" s="15">
        <v>88218</v>
      </c>
      <c r="N36" s="15">
        <v>88239</v>
      </c>
      <c r="P36" s="15">
        <v>73660</v>
      </c>
      <c r="Q36" s="15">
        <v>73814</v>
      </c>
      <c r="S36" s="15">
        <v>49764</v>
      </c>
      <c r="T36" s="15">
        <v>49625</v>
      </c>
      <c r="V36" s="15">
        <v>26390</v>
      </c>
      <c r="W36" s="15">
        <v>26390</v>
      </c>
      <c r="Y36" s="15">
        <v>0</v>
      </c>
      <c r="Z36" s="15">
        <v>210</v>
      </c>
      <c r="AA36" s="15"/>
      <c r="AB36" s="15">
        <v>82699.79922</v>
      </c>
      <c r="AC36" s="15">
        <v>80065.27533250001</v>
      </c>
      <c r="AE36" s="15">
        <v>65026.44294875</v>
      </c>
      <c r="AF36" s="15">
        <v>64691.340328750004</v>
      </c>
      <c r="AH36" s="15">
        <v>42239.46478875</v>
      </c>
      <c r="AI36" s="15">
        <v>42273.5504572225</v>
      </c>
      <c r="AK36" s="17">
        <v>98448</v>
      </c>
      <c r="AL36" s="17"/>
      <c r="AM36" s="17">
        <v>102522</v>
      </c>
      <c r="AN36" s="17"/>
      <c r="AO36" s="17">
        <v>102319</v>
      </c>
    </row>
    <row r="37" spans="1:41" ht="12.75">
      <c r="A37" s="3" t="s">
        <v>80</v>
      </c>
      <c r="B37" s="3" t="s">
        <v>58</v>
      </c>
      <c r="C37" s="3" t="s">
        <v>59</v>
      </c>
      <c r="D37" s="16" t="s">
        <v>48</v>
      </c>
      <c r="E37" s="16" t="s">
        <v>48</v>
      </c>
      <c r="G37" s="16" t="s">
        <v>48</v>
      </c>
      <c r="H37" s="16" t="s">
        <v>48</v>
      </c>
      <c r="J37" s="16" t="s">
        <v>48</v>
      </c>
      <c r="K37" s="16" t="s">
        <v>48</v>
      </c>
      <c r="M37" s="16" t="s">
        <v>48</v>
      </c>
      <c r="N37" s="16" t="s">
        <v>48</v>
      </c>
      <c r="P37" s="15">
        <v>12500</v>
      </c>
      <c r="Q37" s="15">
        <v>12118</v>
      </c>
      <c r="S37" s="15">
        <v>12500</v>
      </c>
      <c r="T37" s="15">
        <v>12500</v>
      </c>
      <c r="V37" s="15">
        <v>7500</v>
      </c>
      <c r="W37" s="15">
        <v>7416</v>
      </c>
      <c r="Y37" s="15">
        <v>8000</v>
      </c>
      <c r="Z37" s="15">
        <v>8000</v>
      </c>
      <c r="AA37" s="15"/>
      <c r="AB37" s="15">
        <v>19075.49618125</v>
      </c>
      <c r="AC37" s="15">
        <v>18996.12977125</v>
      </c>
      <c r="AE37" s="15">
        <v>8851.5593375</v>
      </c>
      <c r="AF37" s="15">
        <v>8850.45702625</v>
      </c>
      <c r="AH37" s="15">
        <v>8000.5750525</v>
      </c>
      <c r="AI37" s="15">
        <v>8054.072422085</v>
      </c>
      <c r="AK37" s="17">
        <v>21840</v>
      </c>
      <c r="AL37" s="17"/>
      <c r="AM37" s="17">
        <v>15846</v>
      </c>
      <c r="AN37" s="17"/>
      <c r="AO37" s="17">
        <v>14895</v>
      </c>
    </row>
    <row r="38" spans="1:41" ht="12.75">
      <c r="A38" s="3" t="s">
        <v>81</v>
      </c>
      <c r="B38" s="3" t="s">
        <v>58</v>
      </c>
      <c r="C38" s="3" t="s">
        <v>59</v>
      </c>
      <c r="D38" s="15">
        <v>660</v>
      </c>
      <c r="E38" s="16" t="s">
        <v>48</v>
      </c>
      <c r="G38" s="15">
        <v>1260</v>
      </c>
      <c r="H38" s="16" t="s">
        <v>48</v>
      </c>
      <c r="J38" s="15">
        <v>16500</v>
      </c>
      <c r="K38" s="15">
        <v>16936</v>
      </c>
      <c r="M38" s="15">
        <v>16776</v>
      </c>
      <c r="N38" s="15">
        <v>16260</v>
      </c>
      <c r="P38" s="15">
        <v>12500</v>
      </c>
      <c r="Q38" s="15">
        <v>12781</v>
      </c>
      <c r="S38" s="15">
        <v>12500</v>
      </c>
      <c r="T38" s="15">
        <v>12190</v>
      </c>
      <c r="V38" s="15">
        <v>7500</v>
      </c>
      <c r="W38" s="15">
        <v>5787</v>
      </c>
      <c r="Y38" s="15">
        <v>8000</v>
      </c>
      <c r="Z38" s="15">
        <v>8017</v>
      </c>
      <c r="AA38" s="15"/>
      <c r="AB38" s="15">
        <v>19075.49618125</v>
      </c>
      <c r="AC38" s="15">
        <v>8567.163035000001</v>
      </c>
      <c r="AE38" s="15">
        <v>8851.5593375</v>
      </c>
      <c r="AF38" s="15">
        <v>8850.45702625</v>
      </c>
      <c r="AH38" s="15">
        <v>8000.5750525</v>
      </c>
      <c r="AI38" s="15">
        <v>8310.858032395</v>
      </c>
      <c r="AK38" s="17">
        <v>21840</v>
      </c>
      <c r="AL38" s="17"/>
      <c r="AM38" s="17">
        <v>21840</v>
      </c>
      <c r="AN38" s="17"/>
      <c r="AO38" s="17">
        <v>21667</v>
      </c>
    </row>
    <row r="39" spans="1:41" ht="12.75">
      <c r="A39" s="3" t="s">
        <v>82</v>
      </c>
      <c r="B39" s="14">
        <v>4.1</v>
      </c>
      <c r="D39" s="15">
        <v>9020</v>
      </c>
      <c r="E39" s="16" t="s">
        <v>48</v>
      </c>
      <c r="G39" s="15">
        <v>17220</v>
      </c>
      <c r="H39" s="15">
        <v>17194</v>
      </c>
      <c r="J39" s="15">
        <v>114800</v>
      </c>
      <c r="K39" s="15">
        <v>116593</v>
      </c>
      <c r="M39" s="15">
        <v>124722</v>
      </c>
      <c r="N39" s="15">
        <v>120569</v>
      </c>
      <c r="P39" s="15">
        <v>104140</v>
      </c>
      <c r="Q39" s="15">
        <v>104108</v>
      </c>
      <c r="S39" s="15">
        <v>70356</v>
      </c>
      <c r="T39" s="15">
        <v>68686</v>
      </c>
      <c r="V39" s="15">
        <v>37310</v>
      </c>
      <c r="W39" s="15">
        <v>36883</v>
      </c>
      <c r="Y39" s="15">
        <v>41165</v>
      </c>
      <c r="Z39" s="15">
        <v>28580</v>
      </c>
      <c r="AA39" s="15"/>
      <c r="AB39" s="15">
        <v>118379.40976000001</v>
      </c>
      <c r="AC39" s="15">
        <v>118316.57801875</v>
      </c>
      <c r="AE39" s="15">
        <v>91933.86056125001</v>
      </c>
      <c r="AF39" s="15">
        <v>90299.1329775</v>
      </c>
      <c r="AH39" s="15">
        <v>59717.71196875</v>
      </c>
      <c r="AI39" s="15">
        <v>59308.2143624875</v>
      </c>
      <c r="AK39" s="17">
        <v>139185</v>
      </c>
      <c r="AL39" s="17"/>
      <c r="AM39" s="17">
        <v>148822</v>
      </c>
      <c r="AN39" s="17"/>
      <c r="AO39" s="17">
        <f>155560-6738</f>
        <v>148822</v>
      </c>
    </row>
    <row r="40" spans="1:41" ht="12.75">
      <c r="A40" s="3" t="s">
        <v>83</v>
      </c>
      <c r="B40" s="14">
        <v>13.5</v>
      </c>
      <c r="D40" s="15">
        <v>29700</v>
      </c>
      <c r="E40" s="15">
        <v>29700</v>
      </c>
      <c r="G40" s="15">
        <v>56700</v>
      </c>
      <c r="H40" s="15">
        <v>54906</v>
      </c>
      <c r="J40" s="15">
        <v>378000</v>
      </c>
      <c r="K40" s="15">
        <v>385106</v>
      </c>
      <c r="M40" s="15">
        <v>410670</v>
      </c>
      <c r="N40" s="15">
        <v>410332</v>
      </c>
      <c r="P40" s="15">
        <v>342900</v>
      </c>
      <c r="Q40" s="15">
        <v>325129</v>
      </c>
      <c r="S40" s="15">
        <v>246999</v>
      </c>
      <c r="T40" s="15">
        <v>243880</v>
      </c>
      <c r="V40" s="15">
        <v>143780</v>
      </c>
      <c r="W40" s="15">
        <v>143780</v>
      </c>
      <c r="Y40" s="15">
        <v>158640</v>
      </c>
      <c r="Z40" s="15">
        <v>158640</v>
      </c>
      <c r="AA40" s="15"/>
      <c r="AB40" s="15">
        <v>456191.5108125</v>
      </c>
      <c r="AC40" s="15">
        <v>454510.48615625006</v>
      </c>
      <c r="AE40" s="15">
        <v>354279.52881625004</v>
      </c>
      <c r="AF40" s="15">
        <v>351637.28875000007</v>
      </c>
      <c r="AH40" s="15">
        <v>196630.28077500002</v>
      </c>
      <c r="AI40" s="15">
        <v>194568.10003703626</v>
      </c>
      <c r="AK40" s="17">
        <v>458294</v>
      </c>
      <c r="AL40" s="17"/>
      <c r="AM40" s="17">
        <v>442893</v>
      </c>
      <c r="AN40" s="17"/>
      <c r="AO40" s="17">
        <v>441411</v>
      </c>
    </row>
    <row r="41" spans="1:41" ht="12.75">
      <c r="A41" s="3" t="s">
        <v>84</v>
      </c>
      <c r="B41" s="3" t="s">
        <v>58</v>
      </c>
      <c r="C41" s="3" t="s">
        <v>59</v>
      </c>
      <c r="D41" s="15">
        <v>660</v>
      </c>
      <c r="E41" s="15">
        <v>6429</v>
      </c>
      <c r="G41" s="15">
        <v>1260</v>
      </c>
      <c r="H41" s="16" t="s">
        <v>48</v>
      </c>
      <c r="J41" s="15">
        <v>16500</v>
      </c>
      <c r="K41" s="15">
        <v>16155</v>
      </c>
      <c r="M41" s="15">
        <v>16776</v>
      </c>
      <c r="N41" s="15">
        <v>16751</v>
      </c>
      <c r="P41" s="15">
        <v>12500</v>
      </c>
      <c r="Q41" s="15">
        <v>12519</v>
      </c>
      <c r="S41" s="15">
        <v>12500</v>
      </c>
      <c r="T41" s="15">
        <v>12500</v>
      </c>
      <c r="V41" s="15">
        <v>7500</v>
      </c>
      <c r="W41" s="15">
        <v>7500</v>
      </c>
      <c r="Y41" s="15">
        <v>8000</v>
      </c>
      <c r="Z41" s="15">
        <v>8086</v>
      </c>
      <c r="AA41" s="15"/>
      <c r="AB41" s="15">
        <v>19075.49618125</v>
      </c>
      <c r="AC41" s="15">
        <v>8040.258257500001</v>
      </c>
      <c r="AE41" s="15">
        <v>8851.5593375</v>
      </c>
      <c r="AF41" s="15">
        <v>0</v>
      </c>
      <c r="AH41" s="15">
        <v>8000.5750525</v>
      </c>
      <c r="AI41" s="15">
        <v>7923.48050598625</v>
      </c>
      <c r="AK41" s="17">
        <v>78080</v>
      </c>
      <c r="AL41" s="17"/>
      <c r="AM41" s="17">
        <v>83484</v>
      </c>
      <c r="AN41" s="17"/>
      <c r="AO41" s="17">
        <f>102830-19346</f>
        <v>83484</v>
      </c>
    </row>
    <row r="42" spans="1:41" ht="12.75">
      <c r="A42" s="3" t="s">
        <v>85</v>
      </c>
      <c r="B42" s="14">
        <v>2.3</v>
      </c>
      <c r="D42" s="15">
        <v>5060</v>
      </c>
      <c r="E42" s="15">
        <v>5001</v>
      </c>
      <c r="G42" s="15">
        <v>9660</v>
      </c>
      <c r="H42" s="15">
        <v>9745</v>
      </c>
      <c r="J42" s="15">
        <v>64400</v>
      </c>
      <c r="K42" s="15">
        <v>64217</v>
      </c>
      <c r="M42" s="15">
        <v>69966</v>
      </c>
      <c r="N42" s="15">
        <v>69844</v>
      </c>
      <c r="P42" s="15">
        <v>58420</v>
      </c>
      <c r="Q42" s="15">
        <v>58321</v>
      </c>
      <c r="S42" s="15">
        <v>24129</v>
      </c>
      <c r="T42" s="15">
        <v>24129</v>
      </c>
      <c r="V42" s="15">
        <v>0</v>
      </c>
      <c r="W42" s="15">
        <v>0</v>
      </c>
      <c r="Y42" s="15">
        <v>0</v>
      </c>
      <c r="Z42" s="15">
        <v>0</v>
      </c>
      <c r="AA42" s="15"/>
      <c r="AB42" s="15">
        <v>0</v>
      </c>
      <c r="AC42" s="15">
        <v>0</v>
      </c>
      <c r="AE42" s="15">
        <v>0</v>
      </c>
      <c r="AF42" s="15">
        <v>0</v>
      </c>
      <c r="AH42" s="15">
        <v>33500.34119875</v>
      </c>
      <c r="AI42" s="15">
        <v>34306.91556811</v>
      </c>
      <c r="AK42" s="17">
        <v>21840</v>
      </c>
      <c r="AL42" s="17"/>
      <c r="AM42" s="17">
        <v>3600</v>
      </c>
      <c r="AN42" s="17"/>
      <c r="AO42" s="17">
        <v>3600</v>
      </c>
    </row>
    <row r="43" spans="1:41" ht="12.75">
      <c r="A43" s="3" t="s">
        <v>86</v>
      </c>
      <c r="B43" s="14">
        <v>1.6</v>
      </c>
      <c r="D43" s="15">
        <v>3520</v>
      </c>
      <c r="E43" s="15">
        <v>3520</v>
      </c>
      <c r="G43" s="15">
        <v>6720</v>
      </c>
      <c r="H43" s="15">
        <v>6720</v>
      </c>
      <c r="J43" s="15">
        <v>44800</v>
      </c>
      <c r="K43" s="15">
        <v>44932</v>
      </c>
      <c r="M43" s="15">
        <v>48672</v>
      </c>
      <c r="N43" s="15">
        <v>48628</v>
      </c>
      <c r="P43" s="15">
        <v>40640</v>
      </c>
      <c r="Q43" s="15">
        <v>40604</v>
      </c>
      <c r="S43" s="15">
        <v>27456</v>
      </c>
      <c r="T43" s="15">
        <v>27456</v>
      </c>
      <c r="V43" s="15">
        <v>14560</v>
      </c>
      <c r="W43" s="15">
        <v>14560</v>
      </c>
      <c r="Y43" s="15">
        <v>16065</v>
      </c>
      <c r="Z43" s="15">
        <v>16065</v>
      </c>
      <c r="AA43" s="15"/>
      <c r="AB43" s="15">
        <v>46195.659865</v>
      </c>
      <c r="AC43" s="15">
        <v>46195.659865</v>
      </c>
      <c r="AE43" s="15">
        <v>35876.92425375</v>
      </c>
      <c r="AF43" s="15">
        <v>35876.92425375</v>
      </c>
      <c r="AH43" s="15">
        <v>23303.96213625</v>
      </c>
      <c r="AI43" s="15">
        <v>24448.7498479575</v>
      </c>
      <c r="AK43" s="17">
        <v>54316</v>
      </c>
      <c r="AL43" s="17"/>
      <c r="AM43" s="17">
        <v>56719</v>
      </c>
      <c r="AN43" s="17"/>
      <c r="AO43" s="17">
        <f>68372-11653</f>
        <v>56719</v>
      </c>
    </row>
    <row r="44" spans="1:41" ht="12.75">
      <c r="A44" s="3" t="s">
        <v>87</v>
      </c>
      <c r="B44" s="14">
        <v>1.2</v>
      </c>
      <c r="D44" s="15">
        <v>2640</v>
      </c>
      <c r="E44" s="16" t="s">
        <v>48</v>
      </c>
      <c r="G44" s="15">
        <v>5040</v>
      </c>
      <c r="H44" s="15">
        <v>5040</v>
      </c>
      <c r="J44" s="15">
        <v>33600</v>
      </c>
      <c r="K44" s="15">
        <v>33600</v>
      </c>
      <c r="M44" s="15">
        <v>36504</v>
      </c>
      <c r="N44" s="15">
        <v>36501</v>
      </c>
      <c r="P44" s="15">
        <v>30480</v>
      </c>
      <c r="Q44" s="15">
        <v>30338</v>
      </c>
      <c r="S44" s="15">
        <v>20592</v>
      </c>
      <c r="T44" s="15">
        <v>19976</v>
      </c>
      <c r="V44" s="15">
        <v>10920</v>
      </c>
      <c r="W44" s="15">
        <v>10920</v>
      </c>
      <c r="Y44" s="15">
        <v>12050</v>
      </c>
      <c r="Z44" s="15">
        <v>12050</v>
      </c>
      <c r="AA44" s="15"/>
      <c r="AB44" s="15">
        <v>34647.84721</v>
      </c>
      <c r="AC44" s="15">
        <v>34647.84721</v>
      </c>
      <c r="AE44" s="15">
        <v>26907.4176125</v>
      </c>
      <c r="AF44" s="15">
        <v>26907.4176125</v>
      </c>
      <c r="AH44" s="15">
        <v>17478.247180000002</v>
      </c>
      <c r="AI44" s="15">
        <v>17469.12334978375</v>
      </c>
      <c r="AK44" s="17">
        <v>40738</v>
      </c>
      <c r="AL44" s="17"/>
      <c r="AM44" s="17">
        <v>40739</v>
      </c>
      <c r="AN44" s="17"/>
      <c r="AO44" s="17">
        <f>40809-70</f>
        <v>40739</v>
      </c>
    </row>
    <row r="45" spans="1:41" ht="12.75">
      <c r="A45" s="3" t="s">
        <v>88</v>
      </c>
      <c r="B45" s="14">
        <v>1.4</v>
      </c>
      <c r="D45" s="15">
        <v>3080</v>
      </c>
      <c r="E45" s="16" t="s">
        <v>48</v>
      </c>
      <c r="G45" s="15">
        <v>5880</v>
      </c>
      <c r="H45" s="15">
        <v>5880</v>
      </c>
      <c r="J45" s="15">
        <v>39200</v>
      </c>
      <c r="K45" s="15">
        <v>39096</v>
      </c>
      <c r="M45" s="15">
        <v>42588</v>
      </c>
      <c r="N45" s="15">
        <v>42393</v>
      </c>
      <c r="P45" s="15">
        <v>35560</v>
      </c>
      <c r="Q45" s="15">
        <v>35524</v>
      </c>
      <c r="S45" s="15">
        <v>24024</v>
      </c>
      <c r="T45" s="15">
        <v>23993</v>
      </c>
      <c r="V45" s="15">
        <v>12740</v>
      </c>
      <c r="W45" s="15">
        <v>12637</v>
      </c>
      <c r="Y45" s="15">
        <v>14055</v>
      </c>
      <c r="Z45" s="15">
        <v>9806</v>
      </c>
      <c r="AA45" s="15"/>
      <c r="AB45" s="15">
        <v>40421.7535375</v>
      </c>
      <c r="AC45" s="15">
        <v>40102.083275000005</v>
      </c>
      <c r="AE45" s="15">
        <v>31391.619777500004</v>
      </c>
      <c r="AF45" s="15">
        <v>31286.900208750005</v>
      </c>
      <c r="AH45" s="15">
        <v>20391.65581375</v>
      </c>
      <c r="AI45" s="15">
        <v>20082.051857585</v>
      </c>
      <c r="AK45" s="17">
        <v>47527</v>
      </c>
      <c r="AL45" s="17"/>
      <c r="AM45" s="17">
        <v>47527</v>
      </c>
      <c r="AN45" s="17"/>
      <c r="AO45" s="17">
        <v>47521</v>
      </c>
    </row>
    <row r="46" spans="1:41" ht="12.75">
      <c r="A46" s="3" t="s">
        <v>89</v>
      </c>
      <c r="B46" s="14">
        <v>0.7</v>
      </c>
      <c r="D46" s="15">
        <v>1540</v>
      </c>
      <c r="E46" s="16" t="s">
        <v>48</v>
      </c>
      <c r="G46" s="15">
        <v>2940</v>
      </c>
      <c r="H46" s="16" t="s">
        <v>48</v>
      </c>
      <c r="J46" s="15">
        <v>19600</v>
      </c>
      <c r="K46" s="16" t="s">
        <v>48</v>
      </c>
      <c r="M46" s="15">
        <v>21294</v>
      </c>
      <c r="N46" s="15">
        <v>21204</v>
      </c>
      <c r="P46" s="15">
        <v>17780</v>
      </c>
      <c r="Q46" s="15">
        <v>17683</v>
      </c>
      <c r="S46" s="15">
        <v>12500</v>
      </c>
      <c r="T46" s="15">
        <v>12500</v>
      </c>
      <c r="V46" s="15">
        <v>7500</v>
      </c>
      <c r="W46" s="15">
        <v>7500</v>
      </c>
      <c r="Y46" s="15">
        <v>8588</v>
      </c>
      <c r="Z46" s="15">
        <v>8588</v>
      </c>
      <c r="AA46" s="15"/>
      <c r="AB46" s="15">
        <v>20211.97908</v>
      </c>
      <c r="AC46" s="15">
        <v>20211.97908</v>
      </c>
      <c r="AE46" s="15">
        <v>15695.809888750002</v>
      </c>
      <c r="AF46" s="15">
        <v>15535.974757500002</v>
      </c>
      <c r="AH46" s="15">
        <v>10195.276751250001</v>
      </c>
      <c r="AI46" s="15">
        <v>10089.58604628875</v>
      </c>
      <c r="AK46" s="17">
        <v>23763</v>
      </c>
      <c r="AL46" s="17"/>
      <c r="AM46" s="17">
        <v>24420</v>
      </c>
      <c r="AN46" s="17"/>
      <c r="AO46" s="17">
        <v>23982</v>
      </c>
    </row>
    <row r="47" spans="1:41" ht="12.75">
      <c r="A47" s="3" t="s">
        <v>90</v>
      </c>
      <c r="B47" s="3" t="s">
        <v>58</v>
      </c>
      <c r="C47" s="3" t="s">
        <v>59</v>
      </c>
      <c r="D47" s="16" t="s">
        <v>48</v>
      </c>
      <c r="E47" s="16" t="s">
        <v>48</v>
      </c>
      <c r="G47" s="16" t="s">
        <v>48</v>
      </c>
      <c r="H47" s="16" t="s">
        <v>48</v>
      </c>
      <c r="J47" s="16" t="s">
        <v>48</v>
      </c>
      <c r="K47" s="16" t="s">
        <v>48</v>
      </c>
      <c r="M47" s="15">
        <v>16776</v>
      </c>
      <c r="N47" s="15">
        <v>16789</v>
      </c>
      <c r="P47" s="15">
        <v>12500</v>
      </c>
      <c r="Q47" s="15">
        <v>12347</v>
      </c>
      <c r="S47" s="15">
        <v>12500</v>
      </c>
      <c r="T47" s="15">
        <v>12500</v>
      </c>
      <c r="V47" s="15">
        <v>7500</v>
      </c>
      <c r="W47" s="15">
        <v>7500</v>
      </c>
      <c r="Y47" s="15">
        <v>8000</v>
      </c>
      <c r="Z47" s="15">
        <v>8000</v>
      </c>
      <c r="AA47" s="15"/>
      <c r="AB47" s="15">
        <v>19075.49618125</v>
      </c>
      <c r="AC47" s="15">
        <v>18849.522375</v>
      </c>
      <c r="AE47" s="15">
        <v>8851.5593375</v>
      </c>
      <c r="AF47" s="15">
        <v>8625.58553125</v>
      </c>
      <c r="AH47" s="15">
        <v>8000.5750525</v>
      </c>
      <c r="AI47" s="15">
        <v>8254.11545849</v>
      </c>
      <c r="AK47" s="17">
        <v>21840</v>
      </c>
      <c r="AL47" s="17"/>
      <c r="AM47" s="17">
        <v>21840</v>
      </c>
      <c r="AN47" s="17"/>
      <c r="AO47" s="17">
        <f>29333-7493</f>
        <v>21840</v>
      </c>
    </row>
    <row r="48" spans="1:41" ht="12.75">
      <c r="A48" s="3" t="s">
        <v>91</v>
      </c>
      <c r="B48" s="14">
        <v>1.2</v>
      </c>
      <c r="D48" s="15">
        <v>2640</v>
      </c>
      <c r="E48" s="16" t="s">
        <v>48</v>
      </c>
      <c r="G48" s="15">
        <v>5040</v>
      </c>
      <c r="H48" s="16" t="s">
        <v>48</v>
      </c>
      <c r="J48" s="15">
        <v>33600</v>
      </c>
      <c r="K48" s="15">
        <v>33175</v>
      </c>
      <c r="M48" s="15">
        <v>36504</v>
      </c>
      <c r="N48" s="15">
        <v>36493</v>
      </c>
      <c r="P48" s="15">
        <v>30480</v>
      </c>
      <c r="Q48" s="15">
        <v>30481</v>
      </c>
      <c r="S48" s="15">
        <v>20592</v>
      </c>
      <c r="T48" s="15">
        <v>20592</v>
      </c>
      <c r="V48" s="15">
        <v>10920</v>
      </c>
      <c r="W48" s="15">
        <v>10920</v>
      </c>
      <c r="Y48" s="15">
        <v>12050</v>
      </c>
      <c r="Z48" s="15">
        <v>12050</v>
      </c>
      <c r="AB48" s="15">
        <v>34647.84721</v>
      </c>
      <c r="AC48" s="15">
        <v>34647.84721</v>
      </c>
      <c r="AE48" s="15">
        <v>26907.4176125</v>
      </c>
      <c r="AF48" s="15">
        <v>26907.4176125</v>
      </c>
      <c r="AH48" s="15">
        <v>17478.247180000002</v>
      </c>
      <c r="AI48" s="15">
        <v>17860.1737772775</v>
      </c>
      <c r="AK48" s="17">
        <v>40738</v>
      </c>
      <c r="AL48" s="17"/>
      <c r="AM48" s="17">
        <v>43558</v>
      </c>
      <c r="AN48" s="17"/>
      <c r="AO48" s="17">
        <f>56194-12636</f>
        <v>43558</v>
      </c>
    </row>
    <row r="49" spans="27:41" ht="12.75">
      <c r="AA49" s="15"/>
      <c r="AK49" s="17"/>
      <c r="AL49" s="17"/>
      <c r="AM49" s="17"/>
      <c r="AN49" s="17"/>
      <c r="AO49" s="17"/>
    </row>
    <row r="50" spans="1:41" ht="12.75">
      <c r="A50" s="3" t="s">
        <v>92</v>
      </c>
      <c r="D50" s="16" t="s">
        <v>93</v>
      </c>
      <c r="E50" s="15">
        <f>SUM(E8:E48)</f>
        <v>178993</v>
      </c>
      <c r="G50" s="16" t="s">
        <v>93</v>
      </c>
      <c r="H50" s="15">
        <f>SUM(H8:H48)</f>
        <v>408316</v>
      </c>
      <c r="J50" s="15">
        <f>SUM(J8:J48)</f>
        <v>2890600</v>
      </c>
      <c r="K50" s="15">
        <f>SUM(K8:K48)</f>
        <v>2652315</v>
      </c>
      <c r="M50" s="15">
        <f>SUM(M8:M48)</f>
        <v>3173150</v>
      </c>
      <c r="N50" s="15">
        <f>SUM(N8:N48)</f>
        <v>3130184</v>
      </c>
      <c r="P50" s="15">
        <f>SUM(P8:P48)</f>
        <v>2675000</v>
      </c>
      <c r="Q50" s="15">
        <f>SUM(Q8:Q48)</f>
        <v>2646717</v>
      </c>
      <c r="S50" s="15">
        <f>SUM(S8:S48)</f>
        <v>1848054</v>
      </c>
      <c r="T50" s="15">
        <f>SUM(T8:T48)</f>
        <v>1838034</v>
      </c>
      <c r="V50" s="15">
        <f>SUM(V8:V48)</f>
        <v>1001430</v>
      </c>
      <c r="W50" s="15">
        <f>SUM(W8:W48)</f>
        <v>997131</v>
      </c>
      <c r="Y50" s="15">
        <f>SUM(Y8:Y48)</f>
        <v>1054675</v>
      </c>
      <c r="Z50" s="15">
        <f>SUM(Z8:Z48)</f>
        <v>1024794</v>
      </c>
      <c r="AB50" s="15">
        <f>SUM(AB8:AB48)</f>
        <v>3122902.8868125</v>
      </c>
      <c r="AC50" s="15">
        <v>2995842.7759587504</v>
      </c>
      <c r="AE50" s="15">
        <f>SUM(AE8:AE48)</f>
        <v>2312921.273378751</v>
      </c>
      <c r="AF50" s="15">
        <f>SUM(AF8:AF48)</f>
        <v>2242571.9040400004</v>
      </c>
      <c r="AH50" s="15">
        <f>SUM(AH8:AH48)</f>
        <v>1524875.6538200001</v>
      </c>
      <c r="AI50" s="15">
        <f>SUM(AI8:AI48)</f>
        <v>1481258.010060891</v>
      </c>
      <c r="AK50" s="17">
        <f>SUM(AK9:AK48)</f>
        <v>3440035</v>
      </c>
      <c r="AL50" s="17"/>
      <c r="AM50" s="17">
        <f>SUM(AM9:AM48)</f>
        <v>3429930</v>
      </c>
      <c r="AN50" s="17"/>
      <c r="AO50" s="17">
        <f>SUM(AO9:AO48)</f>
        <v>3405136.698463599</v>
      </c>
    </row>
    <row r="51" spans="27:41" ht="12.75">
      <c r="AA51" s="15"/>
      <c r="AK51" s="17"/>
      <c r="AL51" s="17"/>
      <c r="AM51" s="17"/>
      <c r="AN51" s="17"/>
      <c r="AO51" s="17"/>
    </row>
    <row r="52" spans="1:41" ht="12.75">
      <c r="A52" s="3" t="s">
        <v>94</v>
      </c>
      <c r="D52" s="16" t="s">
        <v>48</v>
      </c>
      <c r="E52" s="16" t="s">
        <v>48</v>
      </c>
      <c r="G52" s="16" t="s">
        <v>48</v>
      </c>
      <c r="H52" s="16" t="s">
        <v>48</v>
      </c>
      <c r="J52" s="15">
        <v>2000</v>
      </c>
      <c r="K52" s="15">
        <v>91</v>
      </c>
      <c r="M52" s="15">
        <v>2000</v>
      </c>
      <c r="N52" s="15">
        <v>337</v>
      </c>
      <c r="P52" s="15">
        <v>2000</v>
      </c>
      <c r="Q52" s="15">
        <v>280</v>
      </c>
      <c r="S52" s="15">
        <v>2000</v>
      </c>
      <c r="T52" s="15">
        <v>306</v>
      </c>
      <c r="V52" s="15">
        <v>2000</v>
      </c>
      <c r="W52" s="15">
        <v>221</v>
      </c>
      <c r="Y52" s="15">
        <v>2000</v>
      </c>
      <c r="Z52" s="15">
        <v>243</v>
      </c>
      <c r="AB52" s="15">
        <v>2001</v>
      </c>
      <c r="AC52" s="16" t="s">
        <v>93</v>
      </c>
      <c r="AE52" s="15">
        <v>2000</v>
      </c>
      <c r="AF52" s="15">
        <v>236.80180965875002</v>
      </c>
      <c r="AH52" s="15">
        <v>1825.4274300000002</v>
      </c>
      <c r="AI52" s="15">
        <v>86</v>
      </c>
      <c r="AK52" s="17">
        <v>4968</v>
      </c>
      <c r="AL52" s="17"/>
      <c r="AM52" s="17">
        <v>4968</v>
      </c>
      <c r="AN52" s="17"/>
      <c r="AO52" s="17">
        <v>915</v>
      </c>
    </row>
    <row r="53" spans="27:41" ht="12.75">
      <c r="AA53" s="15"/>
      <c r="AK53" s="17"/>
      <c r="AL53" s="17"/>
      <c r="AM53" s="17"/>
      <c r="AN53" s="17"/>
      <c r="AO53" s="17"/>
    </row>
    <row r="54" spans="1:41" ht="12.75">
      <c r="A54" s="3" t="s">
        <v>95</v>
      </c>
      <c r="D54" s="15">
        <v>220000</v>
      </c>
      <c r="E54" s="15">
        <v>178993</v>
      </c>
      <c r="G54" s="15">
        <v>420000</v>
      </c>
      <c r="H54" s="15">
        <v>408316</v>
      </c>
      <c r="J54" s="15">
        <f>J50+J52</f>
        <v>2892600</v>
      </c>
      <c r="K54" s="15">
        <f>K50+K52</f>
        <v>2652406</v>
      </c>
      <c r="M54" s="15">
        <f>M50+M52</f>
        <v>3175150</v>
      </c>
      <c r="N54" s="15">
        <f>N50+N52</f>
        <v>3130521</v>
      </c>
      <c r="P54" s="15">
        <f>P50+P52</f>
        <v>2677000</v>
      </c>
      <c r="Q54" s="15">
        <f>Q50+Q52</f>
        <v>2646997</v>
      </c>
      <c r="S54" s="15">
        <f>S50+S52</f>
        <v>1850054</v>
      </c>
      <c r="T54" s="15">
        <f>T50+T52</f>
        <v>1838340</v>
      </c>
      <c r="V54" s="15">
        <f>V50+V52</f>
        <v>1003430</v>
      </c>
      <c r="W54" s="15">
        <f>W50+W52</f>
        <v>997352</v>
      </c>
      <c r="Y54" s="15">
        <f>Y50+Y52</f>
        <v>1056675</v>
      </c>
      <c r="Z54" s="15">
        <f>Z50+Z52</f>
        <v>1025037</v>
      </c>
      <c r="AB54" s="15">
        <f>SUM(AB50:AB52)</f>
        <v>3124903.8868125</v>
      </c>
      <c r="AC54" s="15">
        <v>2995842.7759587504</v>
      </c>
      <c r="AE54" s="15">
        <f>AE52+AE50</f>
        <v>2314921.273378751</v>
      </c>
      <c r="AF54" s="15">
        <f>AF52+AF50</f>
        <v>2242808.705849659</v>
      </c>
      <c r="AH54" s="15">
        <f>AH52+AH50</f>
        <v>1526701.08125</v>
      </c>
      <c r="AI54" s="15">
        <f>AI52+AI50</f>
        <v>1481344.010060891</v>
      </c>
      <c r="AK54" s="15">
        <f>AK52+AK50</f>
        <v>3445003</v>
      </c>
      <c r="AL54" s="15"/>
      <c r="AM54" s="15">
        <f>AM52+AM50</f>
        <v>3434898</v>
      </c>
      <c r="AN54" s="15"/>
      <c r="AO54" s="15">
        <f>AO52+AO50</f>
        <v>3406051.698463599</v>
      </c>
    </row>
    <row r="55" spans="37:41" ht="12.75">
      <c r="AK55" s="17"/>
      <c r="AL55" s="17"/>
      <c r="AM55" s="17"/>
      <c r="AN55" s="17"/>
      <c r="AO55" s="17"/>
    </row>
    <row r="56" spans="1:41" ht="12.75">
      <c r="A56" s="5" t="s">
        <v>96</v>
      </c>
      <c r="B56" s="1"/>
      <c r="C56" s="1"/>
      <c r="D56" s="11" t="s">
        <v>93</v>
      </c>
      <c r="E56" s="11" t="s">
        <v>93</v>
      </c>
      <c r="F56" s="1"/>
      <c r="G56" s="11" t="s">
        <v>93</v>
      </c>
      <c r="H56" s="11" t="s">
        <v>93</v>
      </c>
      <c r="I56" s="1"/>
      <c r="J56" s="11" t="s">
        <v>93</v>
      </c>
      <c r="K56" s="11" t="s">
        <v>93</v>
      </c>
      <c r="L56" s="1"/>
      <c r="M56" s="11" t="s">
        <v>93</v>
      </c>
      <c r="N56" s="11" t="s">
        <v>93</v>
      </c>
      <c r="O56" s="1"/>
      <c r="P56" s="11" t="s">
        <v>93</v>
      </c>
      <c r="Q56" s="11" t="s">
        <v>93</v>
      </c>
      <c r="R56" s="1"/>
      <c r="S56" s="11" t="s">
        <v>93</v>
      </c>
      <c r="T56" s="11" t="s">
        <v>93</v>
      </c>
      <c r="U56" s="1"/>
      <c r="V56" s="11" t="s">
        <v>93</v>
      </c>
      <c r="W56" s="11" t="s">
        <v>93</v>
      </c>
      <c r="X56" s="1"/>
      <c r="Y56" s="11" t="s">
        <v>93</v>
      </c>
      <c r="Z56" s="11" t="s">
        <v>93</v>
      </c>
      <c r="AB56" s="11" t="s">
        <v>93</v>
      </c>
      <c r="AC56" s="11" t="s">
        <v>93</v>
      </c>
      <c r="AD56" s="1"/>
      <c r="AE56" s="11" t="s">
        <v>48</v>
      </c>
      <c r="AF56" s="18">
        <v>27127</v>
      </c>
      <c r="AG56" s="1"/>
      <c r="AH56" s="11" t="s">
        <v>48</v>
      </c>
      <c r="AI56" s="18">
        <f>34401.861*1.07*1.10231125</f>
        <v>40576.06748932279</v>
      </c>
      <c r="AK56" s="17" t="s">
        <v>97</v>
      </c>
      <c r="AL56" s="17"/>
      <c r="AM56" s="17" t="s">
        <v>97</v>
      </c>
      <c r="AN56" s="17"/>
      <c r="AO56" s="17" t="s">
        <v>97</v>
      </c>
    </row>
    <row r="57" spans="1:10" ht="12.75">
      <c r="A57" s="3" t="s">
        <v>98</v>
      </c>
      <c r="J57" s="15"/>
    </row>
    <row r="58" ht="12.75">
      <c r="A58" s="3" t="s">
        <v>99</v>
      </c>
    </row>
    <row r="59" ht="12.75">
      <c r="A59" s="3" t="s">
        <v>100</v>
      </c>
    </row>
    <row r="60" ht="12.75">
      <c r="A60" s="3" t="s">
        <v>101</v>
      </c>
    </row>
    <row r="61" ht="12.75">
      <c r="A61" s="3" t="s">
        <v>102</v>
      </c>
    </row>
    <row r="62" ht="12.75">
      <c r="A62" s="3" t="s">
        <v>103</v>
      </c>
    </row>
    <row r="63" ht="12.75">
      <c r="A63" s="3" t="s">
        <v>104</v>
      </c>
    </row>
    <row r="64" ht="12.75">
      <c r="A64" s="3" t="s">
        <v>105</v>
      </c>
    </row>
    <row r="65" ht="12.75">
      <c r="A65" s="3" t="s">
        <v>106</v>
      </c>
    </row>
    <row r="66" ht="12.75">
      <c r="A66" s="3" t="s">
        <v>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</cp:lastModifiedBy>
  <dcterms:created xsi:type="dcterms:W3CDTF">2006-06-22T16:18:56Z</dcterms:created>
  <dcterms:modified xsi:type="dcterms:W3CDTF">2006-09-06T14:55:55Z</dcterms:modified>
  <cp:category/>
  <cp:version/>
  <cp:contentType/>
  <cp:contentStatus/>
</cp:coreProperties>
</file>