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7950" windowHeight="8055" tabRatio="898" activeTab="0"/>
  </bookViews>
  <sheets>
    <sheet name="CORP" sheetId="1" r:id="rId1"/>
    <sheet name="Ongoing Ops" sheetId="2" r:id="rId2"/>
    <sheet name="COB" sheetId="3" r:id="rId3"/>
  </sheets>
  <externalReferences>
    <externalReference r:id="rId6"/>
  </externalReferences>
  <definedNames>
    <definedName name="Attach1_Total">#REF!</definedName>
    <definedName name="Attach1_Total_2">'[1]DIT'!$A$1:$H$52</definedName>
    <definedName name="BMR_Update_Input">#REF!</definedName>
    <definedName name="DIT5_Library">#REF!</definedName>
    <definedName name="input">#REF!</definedName>
    <definedName name="input1">#REF!</definedName>
    <definedName name="Non_Sal_Inflation">#REF!</definedName>
    <definedName name="Salary_Inflation">#REF!</definedName>
  </definedNames>
  <calcPr fullCalcOnLoad="1"/>
</workbook>
</file>

<file path=xl/sharedStrings.xml><?xml version="1.0" encoding="utf-8"?>
<sst xmlns="http://schemas.openxmlformats.org/spreadsheetml/2006/main" count="154" uniqueCount="56">
  <si>
    <t>Proposed 2008 Operating Budget</t>
  </si>
  <si>
    <t>Division of Supervision and Consumer Protection</t>
  </si>
  <si>
    <t>Estimated</t>
  </si>
  <si>
    <t>Proposed</t>
  </si>
  <si>
    <t xml:space="preserve">Change </t>
  </si>
  <si>
    <t xml:space="preserve">From 2007 Estimate </t>
  </si>
  <si>
    <t>From 2007 Budget</t>
  </si>
  <si>
    <t>Major Expense Category</t>
  </si>
  <si>
    <t>Budget</t>
  </si>
  <si>
    <t>Spending</t>
  </si>
  <si>
    <t>$</t>
  </si>
  <si>
    <t>%</t>
  </si>
  <si>
    <t>Salaries &amp; Compensation</t>
  </si>
  <si>
    <t>Outside Services Personnel</t>
  </si>
  <si>
    <t>Travel</t>
  </si>
  <si>
    <t>Buildings &amp; Leased Space</t>
  </si>
  <si>
    <t>Equipment</t>
  </si>
  <si>
    <t>Outside Services Other</t>
  </si>
  <si>
    <t>Other Expenses</t>
  </si>
  <si>
    <t>Subtotal - Without IT Alloc.</t>
  </si>
  <si>
    <t>DIT IT Allocation--Non-CIRC</t>
  </si>
  <si>
    <t>Total</t>
  </si>
  <si>
    <t>Note:  Does not include funding for approved Investment Projects, other than internal salaries and compensation costs for those projects.</t>
  </si>
  <si>
    <t>Corporate University</t>
  </si>
  <si>
    <t>Division of Resolutions and Receiverships</t>
  </si>
  <si>
    <t>Division of Administration</t>
  </si>
  <si>
    <t>Legal Division</t>
  </si>
  <si>
    <t>Division of Insurance and Research</t>
  </si>
  <si>
    <t>Division of Finance</t>
  </si>
  <si>
    <t>Office of Enterprise Risk Management</t>
  </si>
  <si>
    <t>Office of International Affairs</t>
  </si>
  <si>
    <t>Office of Legislative Affairs</t>
  </si>
  <si>
    <t>Office of Public Affairs</t>
  </si>
  <si>
    <t>Office of Ombudsman</t>
  </si>
  <si>
    <t>Executive Offices</t>
  </si>
  <si>
    <t>Change</t>
  </si>
  <si>
    <t>Division/Offices</t>
  </si>
  <si>
    <t>Division of Information Technology</t>
  </si>
  <si>
    <t>Office of Inspector General</t>
  </si>
  <si>
    <t>Office of Diversity and Economic Opportunity</t>
  </si>
  <si>
    <t>Government Litigation</t>
  </si>
  <si>
    <r>
      <t xml:space="preserve">From 2007 </t>
    </r>
    <r>
      <rPr>
        <b/>
        <i/>
        <sz val="13"/>
        <rFont val="Arial"/>
        <family val="2"/>
      </rPr>
      <t xml:space="preserve">Estimate </t>
    </r>
  </si>
  <si>
    <r>
      <t xml:space="preserve">From 2007 </t>
    </r>
    <r>
      <rPr>
        <b/>
        <i/>
        <sz val="13"/>
        <rFont val="Arial"/>
        <family val="2"/>
      </rPr>
      <t>Budget</t>
    </r>
  </si>
  <si>
    <t>Corporate Summary</t>
  </si>
  <si>
    <t xml:space="preserve">Ongoing Operations </t>
  </si>
  <si>
    <t>Receivership Funding</t>
  </si>
  <si>
    <t xml:space="preserve">Proposed 2008 Corporate Operating Budget </t>
  </si>
  <si>
    <t>Proposed 2008 Total On-Going Operations Budget By Division</t>
  </si>
  <si>
    <t>Proposed 2008 Total Operating Budget by Division</t>
  </si>
  <si>
    <t>By Major Expense Category and Budget Component</t>
  </si>
  <si>
    <t>(Ongoing Operations Only)</t>
  </si>
  <si>
    <t>(Includes Ongoing Operations and Receivership Funding)</t>
  </si>
  <si>
    <t>Attachment 1</t>
  </si>
  <si>
    <t>Attachment 2</t>
  </si>
  <si>
    <t>Attachment 3</t>
  </si>
  <si>
    <t>Total Corporate Operating Budget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</si>
</sst>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[Red]\(0.0%\)"/>
    <numFmt numFmtId="165" formatCode="0%;[Red]\(0%\)"/>
    <numFmt numFmtId="166" formatCode="[$-409]m/d/yy\ 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* ##,##0_);\(&quot;$&quot;* ##,##0\);&quot;$&quot;* 0"/>
    <numFmt numFmtId="172" formatCode="#,###.00%_);\(#,###.00\)%;.00%"/>
    <numFmt numFmtId="173" formatCode="0.00_);[Red]\(0.00\)"/>
    <numFmt numFmtId="174" formatCode="#,###.00\%_);\(#,###.00\)\%;.00\%"/>
    <numFmt numFmtId="175" formatCode="0_);[Red]\(0\)"/>
    <numFmt numFmtId="176" formatCode="&quot;$&quot;#,##0"/>
    <numFmt numFmtId="177" formatCode="_(&quot;$&quot;* #,##0.000_);_(&quot;$&quot;* \(#,##0.000\);_(&quot;$&quot;* &quot;-&quot;???_);_(@_)"/>
    <numFmt numFmtId="178" formatCode="&quot;$&quot;#,##0.000_);[Red]\(&quot;$&quot;#,##0.000\)"/>
    <numFmt numFmtId="179" formatCode="&quot;$&quot;#,##0.000"/>
    <numFmt numFmtId="180" formatCode="&quot;$&quot;#,##0.00"/>
    <numFmt numFmtId="181" formatCode="#,##0.0_);\(#,##0.0\)"/>
    <numFmt numFmtId="182" formatCode="&quot;$&quot;#,##0.0"/>
    <numFmt numFmtId="183" formatCode="0_);\(0\)"/>
    <numFmt numFmtId="184" formatCode="_(* #,##0.0_);_(* \(#,##0.0\);_(* &quot;-&quot;??_);_(@_)"/>
    <numFmt numFmtId="185" formatCode="_(* #,##0_);_(* \(#,##0\);_(* &quot;-&quot;??_);_(@_)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i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2"/>
      <name val="Arial"/>
      <family val="0"/>
    </font>
    <font>
      <sz val="18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thick"/>
      <top style="double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8" fontId="7" fillId="0" borderId="14" xfId="0" applyNumberFormat="1" applyFont="1" applyFill="1" applyBorder="1" applyAlignment="1">
      <alignment horizontal="left"/>
    </xf>
    <xf numFmtId="6" fontId="7" fillId="0" borderId="15" xfId="0" applyNumberFormat="1" applyFont="1" applyFill="1" applyBorder="1" applyAlignment="1">
      <alignment horizontal="right"/>
    </xf>
    <xf numFmtId="6" fontId="7" fillId="0" borderId="16" xfId="0" applyNumberFormat="1" applyFont="1" applyFill="1" applyBorder="1" applyAlignment="1">
      <alignment horizontal="right"/>
    </xf>
    <xf numFmtId="6" fontId="7" fillId="0" borderId="17" xfId="0" applyNumberFormat="1" applyFont="1" applyFill="1" applyBorder="1" applyAlignment="1">
      <alignment horizontal="right"/>
    </xf>
    <xf numFmtId="6" fontId="6" fillId="0" borderId="15" xfId="15" applyNumberFormat="1" applyFont="1" applyFill="1" applyBorder="1" applyAlignment="1">
      <alignment/>
    </xf>
    <xf numFmtId="164" fontId="6" fillId="0" borderId="18" xfId="15" applyNumberFormat="1" applyFont="1" applyFill="1" applyBorder="1" applyAlignment="1">
      <alignment/>
    </xf>
    <xf numFmtId="6" fontId="6" fillId="0" borderId="19" xfId="15" applyNumberFormat="1" applyFont="1" applyFill="1" applyBorder="1" applyAlignment="1">
      <alignment/>
    </xf>
    <xf numFmtId="38" fontId="7" fillId="0" borderId="20" xfId="0" applyNumberFormat="1" applyFont="1" applyFill="1" applyBorder="1" applyAlignment="1">
      <alignment horizontal="left"/>
    </xf>
    <xf numFmtId="38" fontId="7" fillId="0" borderId="15" xfId="0" applyNumberFormat="1" applyFont="1" applyFill="1" applyBorder="1" applyAlignment="1">
      <alignment horizontal="right"/>
    </xf>
    <xf numFmtId="38" fontId="7" fillId="0" borderId="21" xfId="0" applyNumberFormat="1" applyFont="1" applyFill="1" applyBorder="1" applyAlignment="1">
      <alignment horizontal="right"/>
    </xf>
    <xf numFmtId="38" fontId="7" fillId="0" borderId="17" xfId="0" applyNumberFormat="1" applyFont="1" applyFill="1" applyBorder="1" applyAlignment="1">
      <alignment horizontal="right"/>
    </xf>
    <xf numFmtId="38" fontId="6" fillId="0" borderId="20" xfId="15" applyNumberFormat="1" applyFont="1" applyFill="1" applyBorder="1" applyAlignment="1">
      <alignment/>
    </xf>
    <xf numFmtId="164" fontId="6" fillId="0" borderId="22" xfId="15" applyNumberFormat="1" applyFont="1" applyFill="1" applyBorder="1" applyAlignment="1">
      <alignment/>
    </xf>
    <xf numFmtId="38" fontId="6" fillId="0" borderId="23" xfId="15" applyNumberFormat="1" applyFont="1" applyFill="1" applyBorder="1" applyAlignment="1">
      <alignment/>
    </xf>
    <xf numFmtId="38" fontId="7" fillId="0" borderId="15" xfId="0" applyNumberFormat="1" applyFont="1" applyFill="1" applyBorder="1" applyAlignment="1">
      <alignment horizontal="left"/>
    </xf>
    <xf numFmtId="164" fontId="6" fillId="0" borderId="24" xfId="15" applyNumberFormat="1" applyFont="1" applyFill="1" applyBorder="1" applyAlignment="1">
      <alignment/>
    </xf>
    <xf numFmtId="38" fontId="7" fillId="0" borderId="25" xfId="0" applyNumberFormat="1" applyFont="1" applyFill="1" applyBorder="1" applyAlignment="1">
      <alignment horizontal="left"/>
    </xf>
    <xf numFmtId="38" fontId="6" fillId="0" borderId="26" xfId="15" applyNumberFormat="1" applyFont="1" applyFill="1" applyBorder="1" applyAlignment="1">
      <alignment/>
    </xf>
    <xf numFmtId="164" fontId="6" fillId="0" borderId="27" xfId="15" applyNumberFormat="1" applyFont="1" applyFill="1" applyBorder="1" applyAlignment="1">
      <alignment/>
    </xf>
    <xf numFmtId="38" fontId="6" fillId="0" borderId="28" xfId="15" applyNumberFormat="1" applyFont="1" applyFill="1" applyBorder="1" applyAlignment="1">
      <alignment horizontal="left" indent="2"/>
    </xf>
    <xf numFmtId="6" fontId="6" fillId="0" borderId="28" xfId="15" applyNumberFormat="1" applyFont="1" applyFill="1" applyBorder="1" applyAlignment="1">
      <alignment/>
    </xf>
    <xf numFmtId="6" fontId="6" fillId="0" borderId="29" xfId="15" applyNumberFormat="1" applyFont="1" applyFill="1" applyBorder="1" applyAlignment="1">
      <alignment/>
    </xf>
    <xf numFmtId="6" fontId="6" fillId="0" borderId="30" xfId="15" applyNumberFormat="1" applyFont="1" applyFill="1" applyBorder="1" applyAlignment="1">
      <alignment/>
    </xf>
    <xf numFmtId="164" fontId="6" fillId="0" borderId="31" xfId="15" applyNumberFormat="1" applyFont="1" applyFill="1" applyBorder="1" applyAlignment="1">
      <alignment/>
    </xf>
    <xf numFmtId="6" fontId="6" fillId="0" borderId="32" xfId="15" applyNumberFormat="1" applyFont="1" applyFill="1" applyBorder="1" applyAlignment="1">
      <alignment/>
    </xf>
    <xf numFmtId="164" fontId="6" fillId="0" borderId="30" xfId="15" applyNumberFormat="1" applyFont="1" applyFill="1" applyBorder="1" applyAlignment="1">
      <alignment/>
    </xf>
    <xf numFmtId="0" fontId="7" fillId="0" borderId="5" xfId="0" applyFont="1" applyBorder="1" applyAlignment="1">
      <alignment horizontal="left" wrapText="1"/>
    </xf>
    <xf numFmtId="38" fontId="7" fillId="0" borderId="5" xfId="0" applyNumberFormat="1" applyFont="1" applyFill="1" applyBorder="1" applyAlignment="1" applyProtection="1">
      <alignment horizontal="right"/>
      <protection locked="0"/>
    </xf>
    <xf numFmtId="38" fontId="7" fillId="0" borderId="7" xfId="0" applyNumberFormat="1" applyFont="1" applyFill="1" applyBorder="1" applyAlignment="1" applyProtection="1">
      <alignment horizontal="right"/>
      <protection locked="0"/>
    </xf>
    <xf numFmtId="38" fontId="7" fillId="0" borderId="33" xfId="0" applyNumberFormat="1" applyFont="1" applyFill="1" applyBorder="1" applyAlignment="1" applyProtection="1">
      <alignment horizontal="right"/>
      <protection locked="0"/>
    </xf>
    <xf numFmtId="38" fontId="6" fillId="0" borderId="6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38" fontId="6" fillId="0" borderId="34" xfId="15" applyNumberFormat="1" applyFont="1" applyFill="1" applyBorder="1" applyAlignment="1">
      <alignment horizontal="left" indent="2"/>
    </xf>
    <xf numFmtId="6" fontId="6" fillId="0" borderId="34" xfId="0" applyNumberFormat="1" applyFont="1" applyBorder="1" applyAlignment="1">
      <alignment/>
    </xf>
    <xf numFmtId="6" fontId="6" fillId="0" borderId="35" xfId="0" applyNumberFormat="1" applyFont="1" applyBorder="1" applyAlignment="1">
      <alignment/>
    </xf>
    <xf numFmtId="6" fontId="6" fillId="0" borderId="36" xfId="0" applyNumberFormat="1" applyFont="1" applyBorder="1" applyAlignment="1">
      <alignment/>
    </xf>
    <xf numFmtId="6" fontId="6" fillId="0" borderId="37" xfId="15" applyNumberFormat="1" applyFont="1" applyFill="1" applyBorder="1" applyAlignment="1">
      <alignment/>
    </xf>
    <xf numFmtId="164" fontId="6" fillId="0" borderId="38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 horizontal="left" indent="2"/>
    </xf>
    <xf numFmtId="6" fontId="6" fillId="0" borderId="0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6" fontId="7" fillId="0" borderId="14" xfId="0" applyNumberFormat="1" applyFont="1" applyFill="1" applyBorder="1" applyAlignment="1">
      <alignment horizontal="right"/>
    </xf>
    <xf numFmtId="6" fontId="7" fillId="0" borderId="16" xfId="0" applyNumberFormat="1" applyFont="1" applyFill="1" applyBorder="1" applyAlignment="1">
      <alignment/>
    </xf>
    <xf numFmtId="6" fontId="7" fillId="0" borderId="40" xfId="0" applyNumberFormat="1" applyFont="1" applyFill="1" applyBorder="1" applyAlignment="1">
      <alignment horizontal="right"/>
    </xf>
    <xf numFmtId="6" fontId="6" fillId="0" borderId="14" xfId="15" applyNumberFormat="1" applyFont="1" applyFill="1" applyBorder="1" applyAlignment="1">
      <alignment/>
    </xf>
    <xf numFmtId="164" fontId="6" fillId="0" borderId="41" xfId="15" applyNumberFormat="1" applyFont="1" applyFill="1" applyBorder="1" applyAlignment="1">
      <alignment/>
    </xf>
    <xf numFmtId="38" fontId="7" fillId="0" borderId="21" xfId="0" applyNumberFormat="1" applyFont="1" applyFill="1" applyBorder="1" applyAlignment="1">
      <alignment/>
    </xf>
    <xf numFmtId="38" fontId="6" fillId="0" borderId="39" xfId="15" applyNumberFormat="1" applyFont="1" applyFill="1" applyBorder="1" applyAlignment="1">
      <alignment/>
    </xf>
    <xf numFmtId="6" fontId="6" fillId="0" borderId="6" xfId="0" applyNumberFormat="1" applyFont="1" applyBorder="1" applyAlignment="1">
      <alignment/>
    </xf>
    <xf numFmtId="38" fontId="6" fillId="0" borderId="39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6" fontId="6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8" fontId="7" fillId="0" borderId="42" xfId="0" applyNumberFormat="1" applyFont="1" applyFill="1" applyBorder="1" applyAlignment="1">
      <alignment horizontal="right"/>
    </xf>
    <xf numFmtId="38" fontId="7" fillId="0" borderId="5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 locked="0"/>
    </xf>
    <xf numFmtId="38" fontId="9" fillId="0" borderId="0" xfId="0" applyNumberFormat="1" applyFont="1" applyFill="1" applyAlignment="1" applyProtection="1">
      <alignment/>
      <protection locked="0"/>
    </xf>
    <xf numFmtId="38" fontId="7" fillId="0" borderId="43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Border="1" applyAlignment="1">
      <alignment horizontal="center"/>
    </xf>
    <xf numFmtId="0" fontId="14" fillId="0" borderId="14" xfId="0" applyFont="1" applyBorder="1" applyAlignment="1">
      <alignment/>
    </xf>
    <xf numFmtId="6" fontId="7" fillId="0" borderId="49" xfId="0" applyNumberFormat="1" applyFont="1" applyFill="1" applyBorder="1" applyAlignment="1">
      <alignment horizontal="right"/>
    </xf>
    <xf numFmtId="6" fontId="6" fillId="0" borderId="50" xfId="15" applyNumberFormat="1" applyFont="1" applyFill="1" applyBorder="1" applyAlignment="1">
      <alignment/>
    </xf>
    <xf numFmtId="164" fontId="6" fillId="0" borderId="51" xfId="15" applyNumberFormat="1" applyFont="1" applyFill="1" applyBorder="1" applyAlignment="1">
      <alignment/>
    </xf>
    <xf numFmtId="38" fontId="14" fillId="0" borderId="20" xfId="0" applyNumberFormat="1" applyFont="1" applyFill="1" applyBorder="1" applyAlignment="1">
      <alignment/>
    </xf>
    <xf numFmtId="38" fontId="7" fillId="0" borderId="52" xfId="0" applyNumberFormat="1" applyFont="1" applyFill="1" applyBorder="1" applyAlignment="1" applyProtection="1">
      <alignment horizontal="right"/>
      <protection locked="0"/>
    </xf>
    <xf numFmtId="38" fontId="6" fillId="0" borderId="53" xfId="15" applyNumberFormat="1" applyFont="1" applyFill="1" applyBorder="1" applyAlignment="1">
      <alignment/>
    </xf>
    <xf numFmtId="164" fontId="6" fillId="0" borderId="54" xfId="15" applyNumberFormat="1" applyFont="1" applyFill="1" applyBorder="1" applyAlignment="1">
      <alignment/>
    </xf>
    <xf numFmtId="164" fontId="6" fillId="0" borderId="55" xfId="15" applyNumberFormat="1" applyFont="1" applyFill="1" applyBorder="1" applyAlignment="1">
      <alignment/>
    </xf>
    <xf numFmtId="38" fontId="7" fillId="0" borderId="52" xfId="0" applyNumberFormat="1" applyFont="1" applyFill="1" applyBorder="1" applyAlignment="1">
      <alignment horizontal="right"/>
    </xf>
    <xf numFmtId="38" fontId="14" fillId="0" borderId="20" xfId="15" applyNumberFormat="1" applyFont="1" applyFill="1" applyBorder="1" applyAlignment="1">
      <alignment/>
    </xf>
    <xf numFmtId="38" fontId="7" fillId="0" borderId="52" xfId="15" applyNumberFormat="1" applyFont="1" applyFill="1" applyBorder="1" applyAlignment="1">
      <alignment/>
    </xf>
    <xf numFmtId="38" fontId="14" fillId="0" borderId="56" xfId="15" applyNumberFormat="1" applyFont="1" applyFill="1" applyBorder="1" applyAlignment="1">
      <alignment/>
    </xf>
    <xf numFmtId="38" fontId="7" fillId="0" borderId="57" xfId="15" applyNumberFormat="1" applyFont="1" applyFill="1" applyBorder="1" applyAlignment="1">
      <alignment/>
    </xf>
    <xf numFmtId="38" fontId="7" fillId="0" borderId="57" xfId="0" applyNumberFormat="1" applyFont="1" applyFill="1" applyBorder="1" applyAlignment="1">
      <alignment horizontal="right"/>
    </xf>
    <xf numFmtId="38" fontId="6" fillId="0" borderId="58" xfId="15" applyNumberFormat="1" applyFont="1" applyFill="1" applyBorder="1" applyAlignment="1">
      <alignment/>
    </xf>
    <xf numFmtId="164" fontId="6" fillId="0" borderId="59" xfId="15" applyNumberFormat="1" applyFont="1" applyFill="1" applyBorder="1" applyAlignment="1">
      <alignment/>
    </xf>
    <xf numFmtId="6" fontId="6" fillId="0" borderId="60" xfId="0" applyNumberFormat="1" applyFont="1" applyBorder="1" applyAlignment="1">
      <alignment/>
    </xf>
    <xf numFmtId="164" fontId="6" fillId="0" borderId="61" xfId="15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38" fontId="15" fillId="0" borderId="0" xfId="0" applyNumberFormat="1" applyFont="1" applyFill="1" applyAlignment="1" applyProtection="1">
      <alignment/>
      <protection locked="0"/>
    </xf>
    <xf numFmtId="166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37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10" fillId="0" borderId="0" xfId="0" applyNumberFormat="1" applyFont="1" applyFill="1" applyBorder="1" applyAlignment="1">
      <alignment/>
    </xf>
    <xf numFmtId="6" fontId="7" fillId="0" borderId="0" xfId="0" applyNumberFormat="1" applyFont="1" applyAlignment="1">
      <alignment/>
    </xf>
    <xf numFmtId="6" fontId="7" fillId="0" borderId="62" xfId="0" applyNumberFormat="1" applyFont="1" applyFill="1" applyBorder="1" applyAlignment="1">
      <alignment horizontal="right"/>
    </xf>
    <xf numFmtId="0" fontId="9" fillId="0" borderId="63" xfId="0" applyFont="1" applyBorder="1" applyAlignment="1" applyProtection="1">
      <alignment wrapText="1"/>
      <protection locked="0"/>
    </xf>
    <xf numFmtId="0" fontId="8" fillId="2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0" fontId="17" fillId="2" borderId="64" xfId="0" applyFont="1" applyFill="1" applyBorder="1" applyAlignment="1">
      <alignment horizontal="center"/>
    </xf>
    <xf numFmtId="0" fontId="17" fillId="2" borderId="65" xfId="0" applyFont="1" applyFill="1" applyBorder="1" applyAlignment="1">
      <alignment horizontal="center"/>
    </xf>
    <xf numFmtId="0" fontId="17" fillId="2" borderId="66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FFFF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M_CPBAB\08%20-%20CPPM\2008%20Budget%20Receive\ATTACH%201%20REC\2008%20Attachment%201_3%20Rollup%20from%20final%20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r"/>
      <sheetName val="Attach 3r"/>
      <sheetName val="Summary"/>
      <sheetName val="DSCr"/>
      <sheetName val="CUr"/>
      <sheetName val="DITr"/>
      <sheetName val="DRRr"/>
      <sheetName val="DOAr"/>
      <sheetName val="LEGr"/>
      <sheetName val="GWr"/>
      <sheetName val="DIRr"/>
      <sheetName val="DOFr"/>
      <sheetName val="OIGr"/>
      <sheetName val="ODEOr"/>
      <sheetName val="OERMr"/>
      <sheetName val="OIAr"/>
      <sheetName val="OLAr"/>
      <sheetName val="OPAr"/>
      <sheetName val="OOr"/>
      <sheetName val="Executivesr"/>
      <sheetName val="CFOr"/>
      <sheetName val="COOr"/>
      <sheetName val="Chrr"/>
      <sheetName val="ApptDirr"/>
      <sheetName val="ViceChrr"/>
      <sheetName val="SEND INFO---&gt; (2)"/>
      <sheetName val="DSC"/>
      <sheetName val="CU"/>
      <sheetName val="DIT"/>
      <sheetName val="DRR"/>
      <sheetName val="DOA"/>
      <sheetName val="LEG"/>
      <sheetName val="GW"/>
      <sheetName val="DIR"/>
      <sheetName val="DOF"/>
      <sheetName val="OIG"/>
      <sheetName val="ODEO"/>
      <sheetName val="OERM"/>
      <sheetName val="OIA"/>
      <sheetName val="OLA"/>
      <sheetName val="OPA"/>
      <sheetName val="OO"/>
      <sheetName val="Executives"/>
      <sheetName val="CFO"/>
      <sheetName val="COO"/>
      <sheetName val="Chr"/>
      <sheetName val="ApptDir"/>
      <sheetName val="ViceChr"/>
      <sheetName val="SEND INFO---&gt;"/>
      <sheetName val="Corp Rollup"/>
      <sheetName val="Rollup1"/>
      <sheetName val="Rollup2"/>
      <sheetName val="Rollup3"/>
      <sheetName val="Rollup4"/>
      <sheetName val="Attachment 3"/>
      <sheetName val="Sheet3"/>
      <sheetName val="Exe"/>
    </sheetNames>
    <sheetDataSet>
      <sheetData sheetId="28">
        <row r="1">
          <cell r="A1" t="str">
            <v>Attachment 1</v>
          </cell>
        </row>
        <row r="2">
          <cell r="A2" t="str">
            <v>Proposed 2008 Operating Budget</v>
          </cell>
        </row>
        <row r="4">
          <cell r="A4" t="str">
            <v>Division of Information Technology  (Consolidated)</v>
          </cell>
        </row>
        <row r="5">
          <cell r="A5" t="str">
            <v>Proposed 2008 Budget (excluding Receivership Funding)</v>
          </cell>
        </row>
        <row r="6">
          <cell r="C6" t="str">
            <v>Estimated</v>
          </cell>
          <cell r="D6" t="str">
            <v>Proposed</v>
          </cell>
          <cell r="E6" t="str">
            <v>Change </v>
          </cell>
          <cell r="G6" t="str">
            <v>Change </v>
          </cell>
        </row>
        <row r="7">
          <cell r="B7">
            <v>2007</v>
          </cell>
          <cell r="C7">
            <v>2007</v>
          </cell>
          <cell r="D7">
            <v>2008</v>
          </cell>
          <cell r="E7" t="str">
            <v>From 2007 Estimate </v>
          </cell>
          <cell r="G7" t="str">
            <v>From 2007 Budget</v>
          </cell>
        </row>
        <row r="8">
          <cell r="A8" t="str">
            <v>Major Expense Category</v>
          </cell>
          <cell r="B8" t="str">
            <v>Budget</v>
          </cell>
          <cell r="C8" t="str">
            <v>Spending</v>
          </cell>
          <cell r="D8" t="str">
            <v>Budget</v>
          </cell>
          <cell r="E8" t="str">
            <v>$</v>
          </cell>
          <cell r="F8" t="str">
            <v>%</v>
          </cell>
          <cell r="G8" t="str">
            <v>$</v>
          </cell>
          <cell r="H8" t="str">
            <v>%</v>
          </cell>
        </row>
        <row r="9">
          <cell r="A9" t="str">
            <v>Salaries &amp; Compensation</v>
          </cell>
          <cell r="B9">
            <v>45697561</v>
          </cell>
          <cell r="C9">
            <v>43568140</v>
          </cell>
          <cell r="D9">
            <v>49255104</v>
          </cell>
          <cell r="E9">
            <v>5686964</v>
          </cell>
          <cell r="F9">
            <v>0.13053033707658854</v>
          </cell>
          <cell r="G9">
            <v>3557543</v>
          </cell>
          <cell r="H9">
            <v>0.07784973469371811</v>
          </cell>
        </row>
        <row r="10">
          <cell r="A10" t="str">
            <v>Outside Services Personnel</v>
          </cell>
          <cell r="B10">
            <v>104666159</v>
          </cell>
          <cell r="C10">
            <v>100365798</v>
          </cell>
          <cell r="D10">
            <v>107178147</v>
          </cell>
          <cell r="E10">
            <v>6812349</v>
          </cell>
          <cell r="F10">
            <v>0.0678752038617777</v>
          </cell>
          <cell r="G10">
            <v>2511988</v>
          </cell>
          <cell r="H10">
            <v>0.02400000175797031</v>
          </cell>
        </row>
        <row r="11">
          <cell r="A11" t="str">
            <v>Travel</v>
          </cell>
          <cell r="B11">
            <v>997130</v>
          </cell>
          <cell r="C11">
            <v>932572</v>
          </cell>
          <cell r="D11">
            <v>954120</v>
          </cell>
          <cell r="E11">
            <v>21548</v>
          </cell>
          <cell r="F11">
            <v>0.02310599074387822</v>
          </cell>
          <cell r="G11">
            <v>-43010</v>
          </cell>
          <cell r="H11">
            <v>-0.043133793988747705</v>
          </cell>
        </row>
        <row r="12">
          <cell r="A12" t="str">
            <v>Buildings &amp; Leased Space</v>
          </cell>
          <cell r="B12">
            <v>0</v>
          </cell>
          <cell r="C12">
            <v>198</v>
          </cell>
          <cell r="D12">
            <v>0</v>
          </cell>
          <cell r="E12">
            <v>-198</v>
          </cell>
          <cell r="F12">
            <v>-1</v>
          </cell>
          <cell r="G12">
            <v>0</v>
          </cell>
          <cell r="H12">
            <v>0</v>
          </cell>
        </row>
        <row r="13">
          <cell r="A13" t="str">
            <v>Equipment</v>
          </cell>
          <cell r="B13">
            <v>33935713</v>
          </cell>
          <cell r="C13">
            <v>37134391</v>
          </cell>
          <cell r="D13">
            <v>36759619</v>
          </cell>
          <cell r="E13">
            <v>-374772</v>
          </cell>
          <cell r="F13">
            <v>-0.010092315772729381</v>
          </cell>
          <cell r="G13">
            <v>2823906</v>
          </cell>
          <cell r="H13">
            <v>0.08321339822740721</v>
          </cell>
        </row>
        <row r="14">
          <cell r="A14" t="str">
            <v>Outside Services Other</v>
          </cell>
          <cell r="B14">
            <v>5019694</v>
          </cell>
          <cell r="C14">
            <v>4219145</v>
          </cell>
          <cell r="D14">
            <v>4315225</v>
          </cell>
          <cell r="E14">
            <v>96080</v>
          </cell>
          <cell r="F14">
            <v>0.022772386348418935</v>
          </cell>
          <cell r="G14">
            <v>-704469</v>
          </cell>
          <cell r="H14">
            <v>-0.14034102477162952</v>
          </cell>
        </row>
        <row r="15">
          <cell r="A15" t="str">
            <v>Other Expenses</v>
          </cell>
          <cell r="B15">
            <v>670718</v>
          </cell>
          <cell r="C15">
            <v>366848</v>
          </cell>
          <cell r="D15">
            <v>576924</v>
          </cell>
          <cell r="E15">
            <v>210076</v>
          </cell>
          <cell r="F15">
            <v>0.5726513433356595</v>
          </cell>
          <cell r="G15">
            <v>-93794</v>
          </cell>
          <cell r="H15">
            <v>-0.1398411851180377</v>
          </cell>
        </row>
        <row r="16">
          <cell r="A16" t="str">
            <v>Subtotal - Without IT Alloc.</v>
          </cell>
          <cell r="B16">
            <v>190986975</v>
          </cell>
          <cell r="C16">
            <v>186587092</v>
          </cell>
          <cell r="D16">
            <v>199039139</v>
          </cell>
          <cell r="E16">
            <v>12452047</v>
          </cell>
          <cell r="F16">
            <v>0.06673584365632323</v>
          </cell>
          <cell r="G16">
            <v>8052164</v>
          </cell>
          <cell r="H16">
            <v>0.04216080180336905</v>
          </cell>
        </row>
        <row r="17">
          <cell r="A17" t="str">
            <v>DIT IT Allocation--Non-CIRC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Total</v>
          </cell>
          <cell r="B18">
            <v>190986975</v>
          </cell>
          <cell r="C18">
            <v>186587092</v>
          </cell>
          <cell r="D18">
            <v>199039139</v>
          </cell>
          <cell r="E18">
            <v>12452047</v>
          </cell>
          <cell r="F18">
            <v>0.06673584365632323</v>
          </cell>
          <cell r="G18">
            <v>8052164</v>
          </cell>
          <cell r="H18">
            <v>0.04216080180336905</v>
          </cell>
        </row>
        <row r="21">
          <cell r="A21" t="str">
            <v>Plus: Proposed 2008 Budget - Receivership Funding</v>
          </cell>
        </row>
        <row r="22">
          <cell r="C22" t="str">
            <v>Estimated</v>
          </cell>
          <cell r="D22" t="str">
            <v>Proposed</v>
          </cell>
          <cell r="E22" t="str">
            <v>Change </v>
          </cell>
          <cell r="G22" t="str">
            <v>Change </v>
          </cell>
        </row>
        <row r="23">
          <cell r="B23">
            <v>2007</v>
          </cell>
          <cell r="C23">
            <v>2007</v>
          </cell>
          <cell r="D23">
            <v>2008</v>
          </cell>
          <cell r="E23" t="str">
            <v>From 2007 Estimate </v>
          </cell>
          <cell r="G23" t="str">
            <v>From 2007 Budget</v>
          </cell>
        </row>
        <row r="24">
          <cell r="A24" t="str">
            <v>Major Expense Category</v>
          </cell>
          <cell r="B24" t="str">
            <v>Budget</v>
          </cell>
          <cell r="C24" t="str">
            <v>Spending</v>
          </cell>
          <cell r="D24" t="str">
            <v>Budget</v>
          </cell>
          <cell r="E24" t="str">
            <v>$</v>
          </cell>
          <cell r="F24" t="str">
            <v>%</v>
          </cell>
          <cell r="G24" t="str">
            <v>$</v>
          </cell>
          <cell r="H24" t="str">
            <v>%</v>
          </cell>
        </row>
        <row r="25">
          <cell r="A25" t="str">
            <v>Salaries &amp; Compensation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Outside Services Personnel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Travel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Buildings &amp; Leased Space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Equipment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Outside Services Other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Other Expenses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Subtotal - Without IT Alloc.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DIT IT Allocation--Non-CIRC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Total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7">
          <cell r="A37" t="str">
            <v>Equals: Proposed 2008 Consolidated Budget</v>
          </cell>
        </row>
        <row r="38">
          <cell r="C38" t="str">
            <v>Estimated</v>
          </cell>
          <cell r="D38" t="str">
            <v>Proposed</v>
          </cell>
          <cell r="E38" t="str">
            <v>Change </v>
          </cell>
          <cell r="G38" t="str">
            <v>Change </v>
          </cell>
        </row>
        <row r="39">
          <cell r="B39">
            <v>2007</v>
          </cell>
          <cell r="C39">
            <v>2007</v>
          </cell>
          <cell r="D39">
            <v>2008</v>
          </cell>
          <cell r="E39" t="str">
            <v>From 2007 Estimate </v>
          </cell>
          <cell r="G39" t="str">
            <v>From 2007 Budget</v>
          </cell>
        </row>
        <row r="40">
          <cell r="A40" t="str">
            <v>Major Expense Category</v>
          </cell>
          <cell r="B40" t="str">
            <v>Budget</v>
          </cell>
          <cell r="C40" t="str">
            <v>Spending</v>
          </cell>
          <cell r="D40" t="str">
            <v>Budget</v>
          </cell>
          <cell r="E40" t="str">
            <v>$</v>
          </cell>
          <cell r="F40" t="str">
            <v>%</v>
          </cell>
          <cell r="G40" t="str">
            <v>$</v>
          </cell>
          <cell r="H40" t="str">
            <v>%</v>
          </cell>
        </row>
        <row r="41">
          <cell r="A41" t="str">
            <v>Salaries &amp; Compensation</v>
          </cell>
          <cell r="B41">
            <v>45697561</v>
          </cell>
          <cell r="C41">
            <v>43568140</v>
          </cell>
          <cell r="D41">
            <v>49255104</v>
          </cell>
          <cell r="E41">
            <v>5686964</v>
          </cell>
          <cell r="F41">
            <v>0.13053033707658854</v>
          </cell>
          <cell r="G41">
            <v>3557543</v>
          </cell>
          <cell r="H41">
            <v>0.07784973469371811</v>
          </cell>
        </row>
        <row r="42">
          <cell r="A42" t="str">
            <v>Outside Services Personnel</v>
          </cell>
          <cell r="B42">
            <v>104666159</v>
          </cell>
          <cell r="C42">
            <v>100365798</v>
          </cell>
          <cell r="D42">
            <v>107178147</v>
          </cell>
          <cell r="E42">
            <v>6812349</v>
          </cell>
          <cell r="F42">
            <v>0.0678752038617777</v>
          </cell>
          <cell r="G42">
            <v>2511988</v>
          </cell>
          <cell r="H42">
            <v>0.02400000175797031</v>
          </cell>
        </row>
        <row r="43">
          <cell r="A43" t="str">
            <v>Travel</v>
          </cell>
          <cell r="B43">
            <v>997130</v>
          </cell>
          <cell r="C43">
            <v>932572</v>
          </cell>
          <cell r="D43">
            <v>954120</v>
          </cell>
          <cell r="E43">
            <v>21548</v>
          </cell>
          <cell r="F43">
            <v>0.02310599074387822</v>
          </cell>
          <cell r="G43">
            <v>-43010</v>
          </cell>
          <cell r="H43">
            <v>-0.043133793988747705</v>
          </cell>
        </row>
        <row r="44">
          <cell r="A44" t="str">
            <v>Buildings &amp; Leased Space</v>
          </cell>
          <cell r="B44">
            <v>0</v>
          </cell>
          <cell r="C44">
            <v>198</v>
          </cell>
          <cell r="D44">
            <v>0</v>
          </cell>
          <cell r="E44">
            <v>-198</v>
          </cell>
          <cell r="F44">
            <v>-1</v>
          </cell>
          <cell r="G44">
            <v>0</v>
          </cell>
          <cell r="H44">
            <v>0</v>
          </cell>
        </row>
        <row r="45">
          <cell r="A45" t="str">
            <v>Equipment</v>
          </cell>
          <cell r="B45">
            <v>33935713</v>
          </cell>
          <cell r="C45">
            <v>37134391</v>
          </cell>
          <cell r="D45">
            <v>36759619</v>
          </cell>
          <cell r="E45">
            <v>-374772</v>
          </cell>
          <cell r="F45">
            <v>-0.010092315772729381</v>
          </cell>
          <cell r="G45">
            <v>2823906</v>
          </cell>
          <cell r="H45">
            <v>0.08321339822740721</v>
          </cell>
        </row>
        <row r="46">
          <cell r="A46" t="str">
            <v>Outside Services Other</v>
          </cell>
          <cell r="B46">
            <v>5019694</v>
          </cell>
          <cell r="C46">
            <v>4219145</v>
          </cell>
          <cell r="D46">
            <v>4315225</v>
          </cell>
          <cell r="E46">
            <v>96080</v>
          </cell>
          <cell r="F46">
            <v>0.022772386348418935</v>
          </cell>
          <cell r="G46">
            <v>-704469</v>
          </cell>
          <cell r="H46">
            <v>-0.14034102477162952</v>
          </cell>
        </row>
        <row r="47">
          <cell r="A47" t="str">
            <v>Other Expenses</v>
          </cell>
          <cell r="B47">
            <v>670718</v>
          </cell>
          <cell r="C47">
            <v>366848</v>
          </cell>
          <cell r="D47">
            <v>576924</v>
          </cell>
          <cell r="E47">
            <v>210076</v>
          </cell>
          <cell r="F47">
            <v>0.5726513433356595</v>
          </cell>
          <cell r="G47">
            <v>-93794</v>
          </cell>
          <cell r="H47">
            <v>-0.1398411851180377</v>
          </cell>
        </row>
        <row r="48">
          <cell r="A48" t="str">
            <v>Subtotal - Without IT Alloc.</v>
          </cell>
          <cell r="B48">
            <v>190986975</v>
          </cell>
          <cell r="C48">
            <v>186587092</v>
          </cell>
          <cell r="D48">
            <v>199039139</v>
          </cell>
          <cell r="E48">
            <v>12452047</v>
          </cell>
          <cell r="F48">
            <v>0.06673584365632323</v>
          </cell>
          <cell r="G48">
            <v>8052164</v>
          </cell>
          <cell r="H48">
            <v>0.04216080180336905</v>
          </cell>
        </row>
        <row r="49">
          <cell r="A49" t="str">
            <v>DIT IT Allocation--Non-CIRC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Total</v>
          </cell>
          <cell r="B50">
            <v>190986975</v>
          </cell>
          <cell r="C50">
            <v>186587092</v>
          </cell>
          <cell r="D50">
            <v>199039139</v>
          </cell>
          <cell r="E50">
            <v>12452047</v>
          </cell>
          <cell r="F50">
            <v>0.06673584365632323</v>
          </cell>
          <cell r="G50">
            <v>8052164</v>
          </cell>
          <cell r="H50">
            <v>0.04216080180336905</v>
          </cell>
        </row>
        <row r="52">
          <cell r="A52" t="str">
            <v>Note:  Does not include funding for approved Investment Projects, other than internal salaries and compensation costs for those projects.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85" zoomScaleNormal="85" workbookViewId="0" topLeftCell="A24">
      <selection activeCell="A38" sqref="A38:H38"/>
    </sheetView>
  </sheetViews>
  <sheetFormatPr defaultColWidth="9.140625" defaultRowHeight="12.75"/>
  <cols>
    <col min="1" max="1" width="35.57421875" style="74" customWidth="1"/>
    <col min="2" max="4" width="18.57421875" style="74" customWidth="1"/>
    <col min="5" max="5" width="18.7109375" style="74" customWidth="1"/>
    <col min="6" max="6" width="12.140625" style="74" customWidth="1"/>
    <col min="7" max="7" width="18.7109375" style="74" customWidth="1"/>
    <col min="8" max="8" width="12.140625" style="74" customWidth="1"/>
  </cols>
  <sheetData>
    <row r="1" spans="1:8" ht="23.25">
      <c r="A1" s="136" t="s">
        <v>52</v>
      </c>
      <c r="B1" s="136"/>
      <c r="C1" s="136"/>
      <c r="D1" s="136"/>
      <c r="E1" s="136"/>
      <c r="F1" s="136"/>
      <c r="G1" s="136"/>
      <c r="H1" s="136"/>
    </row>
    <row r="2" spans="1:8" ht="23.25">
      <c r="A2" s="137" t="s">
        <v>0</v>
      </c>
      <c r="B2" s="137"/>
      <c r="C2" s="137"/>
      <c r="D2" s="137"/>
      <c r="E2" s="137"/>
      <c r="F2" s="137"/>
      <c r="G2" s="137"/>
      <c r="H2" s="137"/>
    </row>
    <row r="3" spans="1:8" s="122" customFormat="1" ht="23.25" customHeight="1">
      <c r="A3" s="137" t="s">
        <v>49</v>
      </c>
      <c r="B3" s="137"/>
      <c r="C3" s="137"/>
      <c r="D3" s="137"/>
      <c r="E3" s="137"/>
      <c r="F3" s="137"/>
      <c r="G3" s="137"/>
      <c r="H3" s="137"/>
    </row>
    <row r="4" spans="1:8" ht="23.25" customHeight="1">
      <c r="A4" s="114"/>
      <c r="B4" s="114"/>
      <c r="C4" s="114"/>
      <c r="D4" s="114"/>
      <c r="E4" s="114"/>
      <c r="F4" s="114"/>
      <c r="G4" s="114"/>
      <c r="H4" s="114"/>
    </row>
    <row r="5" spans="1:8" ht="19.5" customHeight="1" thickBot="1">
      <c r="A5" s="120" t="s">
        <v>43</v>
      </c>
      <c r="B5" s="1"/>
      <c r="C5" s="124"/>
      <c r="D5" s="1"/>
      <c r="E5" s="1"/>
      <c r="F5" s="2"/>
      <c r="G5" s="1"/>
      <c r="H5" s="1"/>
    </row>
    <row r="6" spans="1:8" ht="19.5" customHeight="1" thickBot="1" thickTop="1">
      <c r="A6" s="127" t="s">
        <v>44</v>
      </c>
      <c r="B6" s="128"/>
      <c r="C6" s="128"/>
      <c r="D6" s="128"/>
      <c r="E6" s="128"/>
      <c r="F6" s="128"/>
      <c r="G6" s="128"/>
      <c r="H6" s="129"/>
    </row>
    <row r="7" spans="1:8" ht="19.5" customHeight="1" thickTop="1">
      <c r="A7" s="3"/>
      <c r="B7" s="4"/>
      <c r="C7" s="5" t="s">
        <v>2</v>
      </c>
      <c r="D7" s="6" t="s">
        <v>3</v>
      </c>
      <c r="E7" s="130" t="s">
        <v>4</v>
      </c>
      <c r="F7" s="131"/>
      <c r="G7" s="130" t="s">
        <v>4</v>
      </c>
      <c r="H7" s="131"/>
    </row>
    <row r="8" spans="1:8" ht="19.5" customHeight="1">
      <c r="A8" s="7"/>
      <c r="B8" s="8">
        <v>2007</v>
      </c>
      <c r="C8" s="9">
        <v>2007</v>
      </c>
      <c r="D8" s="10">
        <v>2008</v>
      </c>
      <c r="E8" s="132" t="s">
        <v>5</v>
      </c>
      <c r="F8" s="133"/>
      <c r="G8" s="134" t="s">
        <v>6</v>
      </c>
      <c r="H8" s="135"/>
    </row>
    <row r="9" spans="1:8" ht="19.5" customHeight="1" thickBot="1">
      <c r="A9" s="7" t="s">
        <v>7</v>
      </c>
      <c r="B9" s="11" t="s">
        <v>8</v>
      </c>
      <c r="C9" s="12" t="s">
        <v>9</v>
      </c>
      <c r="D9" s="13" t="s">
        <v>8</v>
      </c>
      <c r="E9" s="14" t="s">
        <v>10</v>
      </c>
      <c r="F9" s="15" t="s">
        <v>11</v>
      </c>
      <c r="G9" s="14" t="s">
        <v>10</v>
      </c>
      <c r="H9" s="15" t="s">
        <v>11</v>
      </c>
    </row>
    <row r="10" spans="1:8" ht="19.5" customHeight="1">
      <c r="A10" s="16" t="s">
        <v>12</v>
      </c>
      <c r="B10" s="17">
        <v>650115756</v>
      </c>
      <c r="C10" s="18">
        <v>637949462</v>
      </c>
      <c r="D10" s="19">
        <v>692465946</v>
      </c>
      <c r="E10" s="20">
        <f aca="true" t="shared" si="0" ref="E10:E16">D10-C10</f>
        <v>54516484</v>
      </c>
      <c r="F10" s="21">
        <f aca="true" t="shared" si="1" ref="F10:F19">IF(C10=0,0,E10/C10)</f>
        <v>0.0854558037075357</v>
      </c>
      <c r="G10" s="22">
        <f aca="true" t="shared" si="2" ref="G10:G16">+D10-B10</f>
        <v>42350190</v>
      </c>
      <c r="H10" s="21">
        <f aca="true" t="shared" si="3" ref="H10:H19">IF(B10=0,0,G10/B10)</f>
        <v>0.0651425374775873</v>
      </c>
    </row>
    <row r="11" spans="1:8" ht="19.5" customHeight="1">
      <c r="A11" s="23" t="s">
        <v>13</v>
      </c>
      <c r="B11" s="24">
        <v>179424085</v>
      </c>
      <c r="C11" s="25">
        <v>157058465</v>
      </c>
      <c r="D11" s="26">
        <v>185066347</v>
      </c>
      <c r="E11" s="27">
        <f t="shared" si="0"/>
        <v>28007882</v>
      </c>
      <c r="F11" s="28">
        <f t="shared" si="1"/>
        <v>0.17832774565828083</v>
      </c>
      <c r="G11" s="29">
        <f t="shared" si="2"/>
        <v>5642262</v>
      </c>
      <c r="H11" s="28">
        <f t="shared" si="3"/>
        <v>0.03144651399504141</v>
      </c>
    </row>
    <row r="12" spans="1:8" ht="19.5" customHeight="1">
      <c r="A12" s="23" t="s">
        <v>14</v>
      </c>
      <c r="B12" s="24">
        <v>56719130</v>
      </c>
      <c r="C12" s="25">
        <v>53237782</v>
      </c>
      <c r="D12" s="26">
        <v>59457633</v>
      </c>
      <c r="E12" s="27">
        <f t="shared" si="0"/>
        <v>6219851</v>
      </c>
      <c r="F12" s="28">
        <f t="shared" si="1"/>
        <v>0.11683152014109077</v>
      </c>
      <c r="G12" s="29">
        <f t="shared" si="2"/>
        <v>2738503</v>
      </c>
      <c r="H12" s="28">
        <f t="shared" si="3"/>
        <v>0.04828182308155996</v>
      </c>
    </row>
    <row r="13" spans="1:8" ht="19.5" customHeight="1">
      <c r="A13" s="23" t="s">
        <v>15</v>
      </c>
      <c r="B13" s="24">
        <v>67947151</v>
      </c>
      <c r="C13" s="25">
        <v>66960386</v>
      </c>
      <c r="D13" s="26">
        <v>54402864</v>
      </c>
      <c r="E13" s="27">
        <f t="shared" si="0"/>
        <v>-12557522</v>
      </c>
      <c r="F13" s="28">
        <f t="shared" si="1"/>
        <v>-0.18753658319711597</v>
      </c>
      <c r="G13" s="29">
        <f t="shared" si="2"/>
        <v>-13544287</v>
      </c>
      <c r="H13" s="28">
        <f t="shared" si="3"/>
        <v>-0.19933561305609415</v>
      </c>
    </row>
    <row r="14" spans="1:8" ht="19.5" customHeight="1">
      <c r="A14" s="23" t="s">
        <v>16</v>
      </c>
      <c r="B14" s="24">
        <v>49906079</v>
      </c>
      <c r="C14" s="25">
        <v>48434987</v>
      </c>
      <c r="D14" s="26">
        <v>48838595</v>
      </c>
      <c r="E14" s="27">
        <f t="shared" si="0"/>
        <v>403608</v>
      </c>
      <c r="F14" s="28">
        <f t="shared" si="1"/>
        <v>0.008332984584056975</v>
      </c>
      <c r="G14" s="29">
        <f t="shared" si="2"/>
        <v>-1067484</v>
      </c>
      <c r="H14" s="28">
        <f t="shared" si="3"/>
        <v>-0.021389859139204263</v>
      </c>
    </row>
    <row r="15" spans="1:8" ht="19.5" customHeight="1">
      <c r="A15" s="30" t="s">
        <v>17</v>
      </c>
      <c r="B15" s="24">
        <v>15722707</v>
      </c>
      <c r="C15" s="25">
        <v>15150369</v>
      </c>
      <c r="D15" s="26">
        <v>13973684</v>
      </c>
      <c r="E15" s="27">
        <f t="shared" si="0"/>
        <v>-1176685</v>
      </c>
      <c r="F15" s="31">
        <f t="shared" si="1"/>
        <v>-0.07766708520432737</v>
      </c>
      <c r="G15" s="29">
        <f t="shared" si="2"/>
        <v>-1749023</v>
      </c>
      <c r="H15" s="28">
        <f t="shared" si="3"/>
        <v>-0.11124184912941518</v>
      </c>
    </row>
    <row r="16" spans="1:8" ht="19.5" customHeight="1" thickBot="1">
      <c r="A16" s="32" t="s">
        <v>18</v>
      </c>
      <c r="B16" s="24">
        <v>12654751</v>
      </c>
      <c r="C16" s="25">
        <v>9526076</v>
      </c>
      <c r="D16" s="26">
        <v>12599120</v>
      </c>
      <c r="E16" s="33">
        <f t="shared" si="0"/>
        <v>3073044</v>
      </c>
      <c r="F16" s="34">
        <f t="shared" si="1"/>
        <v>0.3225928493537108</v>
      </c>
      <c r="G16" s="33">
        <f t="shared" si="2"/>
        <v>-55631</v>
      </c>
      <c r="H16" s="34">
        <f t="shared" si="3"/>
        <v>-0.004396056469226459</v>
      </c>
    </row>
    <row r="17" spans="1:8" ht="19.5" customHeight="1" hidden="1" thickTop="1">
      <c r="A17" s="35" t="s">
        <v>19</v>
      </c>
      <c r="B17" s="36">
        <f>SUM(B10:B16)</f>
        <v>1032489659</v>
      </c>
      <c r="C17" s="37">
        <f>SUM(C10:C16)</f>
        <v>988317527</v>
      </c>
      <c r="D17" s="38">
        <f>SUM(D10:D16)</f>
        <v>1066804189</v>
      </c>
      <c r="E17" s="36">
        <f>SUM(E10:E16)</f>
        <v>78486662</v>
      </c>
      <c r="F17" s="39">
        <f t="shared" si="1"/>
        <v>0.07941441880348238</v>
      </c>
      <c r="G17" s="40">
        <f>SUM(G10:G16)</f>
        <v>34314530</v>
      </c>
      <c r="H17" s="41">
        <f t="shared" si="3"/>
        <v>0.03323474448473871</v>
      </c>
    </row>
    <row r="18" spans="1:8" ht="19.5" customHeight="1" hidden="1" thickBot="1">
      <c r="A18" s="42" t="s">
        <v>20</v>
      </c>
      <c r="B18" s="43"/>
      <c r="C18" s="44"/>
      <c r="D18" s="45"/>
      <c r="E18" s="46">
        <f>D18-C18</f>
        <v>0</v>
      </c>
      <c r="F18" s="47">
        <f t="shared" si="1"/>
        <v>0</v>
      </c>
      <c r="G18" s="46">
        <f>+D18-B18</f>
        <v>0</v>
      </c>
      <c r="H18" s="47">
        <f t="shared" si="3"/>
        <v>0</v>
      </c>
    </row>
    <row r="19" spans="1:8" ht="19.5" customHeight="1" thickBot="1" thickTop="1">
      <c r="A19" s="48" t="s">
        <v>21</v>
      </c>
      <c r="B19" s="49">
        <f>+B18+B17</f>
        <v>1032489659</v>
      </c>
      <c r="C19" s="50">
        <f>+C18+C17</f>
        <v>988317527</v>
      </c>
      <c r="D19" s="51">
        <f>SUM(D17:D18)</f>
        <v>1066804189</v>
      </c>
      <c r="E19" s="52">
        <f>SUM(E17:E18)</f>
        <v>78486662</v>
      </c>
      <c r="F19" s="53">
        <f t="shared" si="1"/>
        <v>0.07941441880348238</v>
      </c>
      <c r="G19" s="52">
        <f>SUM(G17:G18)</f>
        <v>34314530</v>
      </c>
      <c r="H19" s="53">
        <f t="shared" si="3"/>
        <v>0.03323474448473871</v>
      </c>
    </row>
    <row r="20" spans="1:8" ht="19.5" customHeight="1" thickTop="1">
      <c r="A20" s="54"/>
      <c r="B20" s="55"/>
      <c r="C20" s="55"/>
      <c r="D20" s="55"/>
      <c r="E20" s="68"/>
      <c r="F20" s="69"/>
      <c r="G20" s="68"/>
      <c r="H20" s="69"/>
    </row>
    <row r="21" spans="1:8" ht="19.5" customHeight="1" thickBot="1">
      <c r="A21" s="1"/>
      <c r="B21" s="1"/>
      <c r="C21" s="1"/>
      <c r="D21" s="1"/>
      <c r="E21" s="1"/>
      <c r="F21" s="1"/>
      <c r="G21" s="1"/>
      <c r="H21" s="1"/>
    </row>
    <row r="22" spans="1:8" ht="19.5" customHeight="1" thickBot="1" thickTop="1">
      <c r="A22" s="127" t="s">
        <v>45</v>
      </c>
      <c r="B22" s="128"/>
      <c r="C22" s="128"/>
      <c r="D22" s="128"/>
      <c r="E22" s="128"/>
      <c r="F22" s="128"/>
      <c r="G22" s="128"/>
      <c r="H22" s="129"/>
    </row>
    <row r="23" spans="1:8" ht="19.5" customHeight="1" thickTop="1">
      <c r="A23" s="3"/>
      <c r="B23" s="4"/>
      <c r="C23" s="5" t="s">
        <v>2</v>
      </c>
      <c r="D23" s="6" t="s">
        <v>3</v>
      </c>
      <c r="E23" s="130" t="s">
        <v>4</v>
      </c>
      <c r="F23" s="131"/>
      <c r="G23" s="130" t="s">
        <v>4</v>
      </c>
      <c r="H23" s="131"/>
    </row>
    <row r="24" spans="1:8" ht="19.5" customHeight="1">
      <c r="A24" s="7"/>
      <c r="B24" s="8">
        <v>2007</v>
      </c>
      <c r="C24" s="9">
        <v>2007</v>
      </c>
      <c r="D24" s="10">
        <v>2008</v>
      </c>
      <c r="E24" s="132" t="s">
        <v>5</v>
      </c>
      <c r="F24" s="133"/>
      <c r="G24" s="134" t="s">
        <v>6</v>
      </c>
      <c r="H24" s="135"/>
    </row>
    <row r="25" spans="1:8" ht="19.5" customHeight="1" thickBot="1">
      <c r="A25" s="7" t="s">
        <v>7</v>
      </c>
      <c r="B25" s="8" t="s">
        <v>8</v>
      </c>
      <c r="C25" s="9" t="s">
        <v>9</v>
      </c>
      <c r="D25" s="10" t="s">
        <v>8</v>
      </c>
      <c r="E25" s="56" t="s">
        <v>10</v>
      </c>
      <c r="F25" s="57" t="s">
        <v>11</v>
      </c>
      <c r="G25" s="14" t="s">
        <v>10</v>
      </c>
      <c r="H25" s="15" t="s">
        <v>11</v>
      </c>
    </row>
    <row r="26" spans="1:8" ht="19.5" customHeight="1">
      <c r="A26" s="16" t="s">
        <v>12</v>
      </c>
      <c r="B26" s="58">
        <v>3420000</v>
      </c>
      <c r="C26" s="59">
        <v>1202399</v>
      </c>
      <c r="D26" s="60">
        <v>3420000</v>
      </c>
      <c r="E26" s="61">
        <f aca="true" t="shared" si="4" ref="E26:E32">D26-C26</f>
        <v>2217601</v>
      </c>
      <c r="F26" s="62">
        <f aca="true" t="shared" si="5" ref="F26:F35">IF(C26=0,0,E26/C26)</f>
        <v>1.8443137427759004</v>
      </c>
      <c r="G26" s="22">
        <f aca="true" t="shared" si="6" ref="G26:G33">+D26-B26</f>
        <v>0</v>
      </c>
      <c r="H26" s="21">
        <f aca="true" t="shared" si="7" ref="H26:H35">IF(B26=0,0,G26/B26)</f>
        <v>0</v>
      </c>
    </row>
    <row r="27" spans="1:8" ht="19.5" customHeight="1">
      <c r="A27" s="23" t="s">
        <v>13</v>
      </c>
      <c r="B27" s="24">
        <v>61346560</v>
      </c>
      <c r="C27" s="63">
        <v>19409803</v>
      </c>
      <c r="D27" s="26">
        <v>61346560</v>
      </c>
      <c r="E27" s="27">
        <f t="shared" si="4"/>
        <v>41936757</v>
      </c>
      <c r="F27" s="28">
        <f t="shared" si="5"/>
        <v>2.160596735577378</v>
      </c>
      <c r="G27" s="29">
        <f t="shared" si="6"/>
        <v>0</v>
      </c>
      <c r="H27" s="28">
        <f t="shared" si="7"/>
        <v>0</v>
      </c>
    </row>
    <row r="28" spans="1:8" ht="19.5" customHeight="1">
      <c r="A28" s="23" t="s">
        <v>14</v>
      </c>
      <c r="B28" s="24">
        <v>5645959</v>
      </c>
      <c r="C28" s="63">
        <v>2571445</v>
      </c>
      <c r="D28" s="26">
        <v>5645959</v>
      </c>
      <c r="E28" s="27">
        <f t="shared" si="4"/>
        <v>3074514</v>
      </c>
      <c r="F28" s="28">
        <f t="shared" si="5"/>
        <v>1.1956366945433403</v>
      </c>
      <c r="G28" s="29">
        <f t="shared" si="6"/>
        <v>0</v>
      </c>
      <c r="H28" s="28">
        <f t="shared" si="7"/>
        <v>0</v>
      </c>
    </row>
    <row r="29" spans="1:8" ht="19.5" customHeight="1">
      <c r="A29" s="23" t="s">
        <v>15</v>
      </c>
      <c r="B29" s="24">
        <v>2300000</v>
      </c>
      <c r="C29" s="63">
        <v>1175369</v>
      </c>
      <c r="D29" s="26">
        <v>2300000</v>
      </c>
      <c r="E29" s="27">
        <f t="shared" si="4"/>
        <v>1124631</v>
      </c>
      <c r="F29" s="28">
        <f t="shared" si="5"/>
        <v>0.9568322799052893</v>
      </c>
      <c r="G29" s="29">
        <f t="shared" si="6"/>
        <v>0</v>
      </c>
      <c r="H29" s="28">
        <f t="shared" si="7"/>
        <v>0</v>
      </c>
    </row>
    <row r="30" spans="1:8" ht="19.5" customHeight="1">
      <c r="A30" s="30" t="s">
        <v>16</v>
      </c>
      <c r="B30" s="24">
        <v>226000</v>
      </c>
      <c r="C30" s="63">
        <v>71317</v>
      </c>
      <c r="D30" s="26">
        <v>226000</v>
      </c>
      <c r="E30" s="27">
        <f>D30-C30</f>
        <v>154683</v>
      </c>
      <c r="F30" s="31">
        <f>IF(C30=0,0,E30/C30)</f>
        <v>2.1689498997433994</v>
      </c>
      <c r="G30" s="29">
        <f>+D30-B30</f>
        <v>0</v>
      </c>
      <c r="H30" s="28">
        <f>IF(B30=0,0,G30/B30)</f>
        <v>0</v>
      </c>
    </row>
    <row r="31" spans="1:8" ht="19.5" customHeight="1">
      <c r="A31" s="30" t="s">
        <v>17</v>
      </c>
      <c r="B31" s="24">
        <v>543187</v>
      </c>
      <c r="C31" s="63">
        <v>208543</v>
      </c>
      <c r="D31" s="26">
        <v>543187</v>
      </c>
      <c r="E31" s="27">
        <f>D31-C31</f>
        <v>334644</v>
      </c>
      <c r="F31" s="31">
        <f>IF(C31=0,0,E31/C31)</f>
        <v>1.6046762538181574</v>
      </c>
      <c r="G31" s="29">
        <f>+D31-B31</f>
        <v>0</v>
      </c>
      <c r="H31" s="28">
        <f>IF(B31=0,0,G31/B31)</f>
        <v>0</v>
      </c>
    </row>
    <row r="32" spans="1:8" ht="19.5" customHeight="1" thickBot="1">
      <c r="A32" s="32" t="s">
        <v>18</v>
      </c>
      <c r="B32" s="24">
        <v>1518294</v>
      </c>
      <c r="C32" s="63">
        <v>417241</v>
      </c>
      <c r="D32" s="26">
        <v>1518294</v>
      </c>
      <c r="E32" s="33">
        <f t="shared" si="4"/>
        <v>1101053</v>
      </c>
      <c r="F32" s="34">
        <f t="shared" si="5"/>
        <v>2.6388897543625864</v>
      </c>
      <c r="G32" s="64">
        <f t="shared" si="6"/>
        <v>0</v>
      </c>
      <c r="H32" s="31">
        <f t="shared" si="7"/>
        <v>0</v>
      </c>
    </row>
    <row r="33" spans="1:8" ht="19.5" customHeight="1" hidden="1" thickTop="1">
      <c r="A33" s="35" t="s">
        <v>19</v>
      </c>
      <c r="B33" s="36">
        <f>SUM(B26:B32)</f>
        <v>75000000</v>
      </c>
      <c r="C33" s="37">
        <f>SUM(C26:C32)</f>
        <v>25056117</v>
      </c>
      <c r="D33" s="38">
        <f>SUM(D26:D32)</f>
        <v>75000000</v>
      </c>
      <c r="E33" s="36">
        <f>SUM(E26:E32)</f>
        <v>49943883</v>
      </c>
      <c r="F33" s="39">
        <f t="shared" si="5"/>
        <v>1.9932810419108435</v>
      </c>
      <c r="G33" s="40">
        <f t="shared" si="6"/>
        <v>0</v>
      </c>
      <c r="H33" s="39">
        <f t="shared" si="7"/>
        <v>0</v>
      </c>
    </row>
    <row r="34" spans="1:8" ht="19.5" customHeight="1" hidden="1" thickBot="1">
      <c r="A34" s="42" t="s">
        <v>20</v>
      </c>
      <c r="B34" s="43"/>
      <c r="C34" s="44"/>
      <c r="D34" s="45"/>
      <c r="E34" s="65">
        <f>D34-C34</f>
        <v>0</v>
      </c>
      <c r="F34" s="47">
        <f t="shared" si="5"/>
        <v>0</v>
      </c>
      <c r="G34" s="66">
        <f>D34-B34</f>
        <v>0</v>
      </c>
      <c r="H34" s="67">
        <f t="shared" si="7"/>
        <v>0</v>
      </c>
    </row>
    <row r="35" spans="1:8" ht="19.5" customHeight="1" thickBot="1" thickTop="1">
      <c r="A35" s="48" t="s">
        <v>21</v>
      </c>
      <c r="B35" s="49">
        <f>+B34+B33</f>
        <v>75000000</v>
      </c>
      <c r="C35" s="50">
        <f>+C34+C33</f>
        <v>25056117</v>
      </c>
      <c r="D35" s="51">
        <f>SUM(D33:D34)</f>
        <v>75000000</v>
      </c>
      <c r="E35" s="52">
        <f>SUM(E33:E34)</f>
        <v>49943883</v>
      </c>
      <c r="F35" s="53">
        <f t="shared" si="5"/>
        <v>1.9932810419108435</v>
      </c>
      <c r="G35" s="52">
        <f>+D35-B35</f>
        <v>0</v>
      </c>
      <c r="H35" s="53">
        <f t="shared" si="7"/>
        <v>0</v>
      </c>
    </row>
    <row r="36" spans="1:8" ht="19.5" customHeight="1" thickTop="1">
      <c r="A36" s="54"/>
      <c r="B36" s="55"/>
      <c r="C36" s="55"/>
      <c r="D36" s="55"/>
      <c r="E36" s="68"/>
      <c r="F36" s="69"/>
      <c r="G36" s="68"/>
      <c r="H36" s="69"/>
    </row>
    <row r="37" spans="1:8" ht="19.5" customHeight="1" thickBot="1">
      <c r="A37" s="54"/>
      <c r="B37" s="55"/>
      <c r="C37" s="55"/>
      <c r="D37" s="55"/>
      <c r="E37" s="68"/>
      <c r="F37" s="69"/>
      <c r="G37" s="68"/>
      <c r="H37" s="69"/>
    </row>
    <row r="38" spans="1:8" ht="19.5" customHeight="1" thickBot="1" thickTop="1">
      <c r="A38" s="127" t="s">
        <v>55</v>
      </c>
      <c r="B38" s="128"/>
      <c r="C38" s="128"/>
      <c r="D38" s="128"/>
      <c r="E38" s="128"/>
      <c r="F38" s="128"/>
      <c r="G38" s="128"/>
      <c r="H38" s="129"/>
    </row>
    <row r="39" spans="1:8" ht="19.5" customHeight="1" thickTop="1">
      <c r="A39" s="3"/>
      <c r="B39" s="3"/>
      <c r="C39" s="5" t="s">
        <v>2</v>
      </c>
      <c r="D39" s="6" t="s">
        <v>3</v>
      </c>
      <c r="E39" s="130" t="s">
        <v>4</v>
      </c>
      <c r="F39" s="131"/>
      <c r="G39" s="130" t="s">
        <v>4</v>
      </c>
      <c r="H39" s="131"/>
    </row>
    <row r="40" spans="1:8" ht="19.5" customHeight="1">
      <c r="A40" s="7"/>
      <c r="B40" s="8">
        <v>2007</v>
      </c>
      <c r="C40" s="9">
        <v>2007</v>
      </c>
      <c r="D40" s="10">
        <v>2008</v>
      </c>
      <c r="E40" s="132" t="s">
        <v>5</v>
      </c>
      <c r="F40" s="133"/>
      <c r="G40" s="134" t="s">
        <v>6</v>
      </c>
      <c r="H40" s="135"/>
    </row>
    <row r="41" spans="1:8" ht="19.5" customHeight="1" thickBot="1">
      <c r="A41" s="7" t="s">
        <v>7</v>
      </c>
      <c r="B41" s="8" t="s">
        <v>8</v>
      </c>
      <c r="C41" s="9" t="s">
        <v>9</v>
      </c>
      <c r="D41" s="10" t="s">
        <v>8</v>
      </c>
      <c r="E41" s="14" t="s">
        <v>10</v>
      </c>
      <c r="F41" s="15" t="s">
        <v>11</v>
      </c>
      <c r="G41" s="14" t="s">
        <v>10</v>
      </c>
      <c r="H41" s="15" t="s">
        <v>11</v>
      </c>
    </row>
    <row r="42" spans="1:8" ht="19.5" customHeight="1">
      <c r="A42" s="16" t="s">
        <v>12</v>
      </c>
      <c r="B42" s="58">
        <f aca="true" t="shared" si="8" ref="B42:D46">SUM(B26,B10)</f>
        <v>653535756</v>
      </c>
      <c r="C42" s="18">
        <f t="shared" si="8"/>
        <v>639151861</v>
      </c>
      <c r="D42" s="125">
        <f t="shared" si="8"/>
        <v>695885946</v>
      </c>
      <c r="E42" s="20">
        <f aca="true" t="shared" si="9" ref="E42:E48">D42-C42</f>
        <v>56734085</v>
      </c>
      <c r="F42" s="21">
        <f aca="true" t="shared" si="10" ref="F42:F51">IF(C42=0,0,E42/C42)</f>
        <v>0.08876464023938749</v>
      </c>
      <c r="G42" s="22">
        <f aca="true" t="shared" si="11" ref="G42:G48">+D42-B42</f>
        <v>42350190</v>
      </c>
      <c r="H42" s="21">
        <f aca="true" t="shared" si="12" ref="H42:H51">IF(B42=0,0,G42/B42)</f>
        <v>0.06480164185538458</v>
      </c>
    </row>
    <row r="43" spans="1:8" ht="19.5" customHeight="1">
      <c r="A43" s="23" t="s">
        <v>13</v>
      </c>
      <c r="B43" s="24">
        <f t="shared" si="8"/>
        <v>240770645</v>
      </c>
      <c r="C43" s="25">
        <f t="shared" si="8"/>
        <v>176468268</v>
      </c>
      <c r="D43" s="81">
        <f t="shared" si="8"/>
        <v>246412907</v>
      </c>
      <c r="E43" s="27">
        <f t="shared" si="9"/>
        <v>69944639</v>
      </c>
      <c r="F43" s="28">
        <f t="shared" si="10"/>
        <v>0.3963581656504953</v>
      </c>
      <c r="G43" s="29">
        <f t="shared" si="11"/>
        <v>5642262</v>
      </c>
      <c r="H43" s="28">
        <f t="shared" si="12"/>
        <v>0.023434177368258494</v>
      </c>
    </row>
    <row r="44" spans="1:8" ht="19.5" customHeight="1">
      <c r="A44" s="23" t="s">
        <v>14</v>
      </c>
      <c r="B44" s="24">
        <f t="shared" si="8"/>
        <v>62365089</v>
      </c>
      <c r="C44" s="25">
        <f t="shared" si="8"/>
        <v>55809227</v>
      </c>
      <c r="D44" s="81">
        <f t="shared" si="8"/>
        <v>65103592</v>
      </c>
      <c r="E44" s="27">
        <f t="shared" si="9"/>
        <v>9294365</v>
      </c>
      <c r="F44" s="28">
        <f t="shared" si="10"/>
        <v>0.16653814251897808</v>
      </c>
      <c r="G44" s="29">
        <f t="shared" si="11"/>
        <v>2738503</v>
      </c>
      <c r="H44" s="28">
        <f t="shared" si="12"/>
        <v>0.04391083286997313</v>
      </c>
    </row>
    <row r="45" spans="1:8" ht="19.5" customHeight="1">
      <c r="A45" s="23" t="s">
        <v>15</v>
      </c>
      <c r="B45" s="24">
        <f t="shared" si="8"/>
        <v>70247151</v>
      </c>
      <c r="C45" s="25">
        <f t="shared" si="8"/>
        <v>68135755</v>
      </c>
      <c r="D45" s="81">
        <f t="shared" si="8"/>
        <v>56702864</v>
      </c>
      <c r="E45" s="27">
        <f t="shared" si="9"/>
        <v>-11432891</v>
      </c>
      <c r="F45" s="28">
        <f t="shared" si="10"/>
        <v>-0.16779576303219948</v>
      </c>
      <c r="G45" s="29">
        <f t="shared" si="11"/>
        <v>-13544287</v>
      </c>
      <c r="H45" s="28">
        <f t="shared" si="12"/>
        <v>-0.19280905783638116</v>
      </c>
    </row>
    <row r="46" spans="1:8" ht="19.5" customHeight="1">
      <c r="A46" s="23" t="s">
        <v>16</v>
      </c>
      <c r="B46" s="24">
        <f t="shared" si="8"/>
        <v>50132079</v>
      </c>
      <c r="C46" s="25">
        <f t="shared" si="8"/>
        <v>48506304</v>
      </c>
      <c r="D46" s="81">
        <f t="shared" si="8"/>
        <v>49064595</v>
      </c>
      <c r="E46" s="27">
        <f t="shared" si="9"/>
        <v>558291</v>
      </c>
      <c r="F46" s="28">
        <f t="shared" si="10"/>
        <v>0.011509658620867095</v>
      </c>
      <c r="G46" s="29">
        <f t="shared" si="11"/>
        <v>-1067484</v>
      </c>
      <c r="H46" s="28">
        <f t="shared" si="12"/>
        <v>-0.021293431696698634</v>
      </c>
    </row>
    <row r="47" spans="1:8" ht="19.5" customHeight="1">
      <c r="A47" s="30" t="s">
        <v>17</v>
      </c>
      <c r="B47" s="24">
        <f aca="true" t="shared" si="13" ref="B47:D48">SUM(B31,B15)</f>
        <v>16265894</v>
      </c>
      <c r="C47" s="25">
        <f t="shared" si="13"/>
        <v>15358912</v>
      </c>
      <c r="D47" s="81">
        <f t="shared" si="13"/>
        <v>14516871</v>
      </c>
      <c r="E47" s="27">
        <f>D47-C47</f>
        <v>-842041</v>
      </c>
      <c r="F47" s="31">
        <f>IF(C47=0,0,E47/C47)</f>
        <v>-0.05482426098932008</v>
      </c>
      <c r="G47" s="29">
        <f>+D47-B47</f>
        <v>-1749023</v>
      </c>
      <c r="H47" s="28">
        <f>IF(B47=0,0,G47/B47)</f>
        <v>-0.10752701327083529</v>
      </c>
    </row>
    <row r="48" spans="1:8" ht="19.5" customHeight="1" thickBot="1">
      <c r="A48" s="32" t="s">
        <v>18</v>
      </c>
      <c r="B48" s="24">
        <f t="shared" si="13"/>
        <v>14173045</v>
      </c>
      <c r="C48" s="25">
        <f t="shared" si="13"/>
        <v>9943317</v>
      </c>
      <c r="D48" s="81">
        <f t="shared" si="13"/>
        <v>14117414</v>
      </c>
      <c r="E48" s="33">
        <f t="shared" si="9"/>
        <v>4174097</v>
      </c>
      <c r="F48" s="34">
        <f t="shared" si="10"/>
        <v>0.419789191071752</v>
      </c>
      <c r="G48" s="33">
        <f t="shared" si="11"/>
        <v>-55631</v>
      </c>
      <c r="H48" s="34">
        <f t="shared" si="12"/>
        <v>-0.003925126886988647</v>
      </c>
    </row>
    <row r="49" spans="1:8" ht="19.5" customHeight="1" hidden="1" thickTop="1">
      <c r="A49" s="35" t="s">
        <v>19</v>
      </c>
      <c r="B49" s="36">
        <f>SUM(B42:B48)</f>
        <v>1107489659</v>
      </c>
      <c r="C49" s="37">
        <f>SUM(C42:C48)</f>
        <v>1013373644</v>
      </c>
      <c r="D49" s="38">
        <f>SUM(D42:D48)</f>
        <v>1141804189</v>
      </c>
      <c r="E49" s="36">
        <f>SUM(E42:E48)</f>
        <v>128430545</v>
      </c>
      <c r="F49" s="39">
        <f t="shared" si="10"/>
        <v>0.12673562783126813</v>
      </c>
      <c r="G49" s="40">
        <f>SUM(G42:G48)</f>
        <v>34314530</v>
      </c>
      <c r="H49" s="41">
        <f t="shared" si="12"/>
        <v>0.03098406357219088</v>
      </c>
    </row>
    <row r="50" spans="1:8" ht="19.5" customHeight="1" hidden="1" thickBot="1">
      <c r="A50" s="42" t="s">
        <v>20</v>
      </c>
      <c r="B50" s="71">
        <f>+B18+B34</f>
        <v>0</v>
      </c>
      <c r="C50" s="70">
        <f>C18+C34</f>
        <v>0</v>
      </c>
      <c r="D50" s="72">
        <f>D18</f>
        <v>0</v>
      </c>
      <c r="E50" s="46">
        <f>D50-C50</f>
        <v>0</v>
      </c>
      <c r="F50" s="47">
        <f t="shared" si="10"/>
        <v>0</v>
      </c>
      <c r="G50" s="46">
        <f>D50-B50</f>
        <v>0</v>
      </c>
      <c r="H50" s="47">
        <f t="shared" si="12"/>
        <v>0</v>
      </c>
    </row>
    <row r="51" spans="1:8" ht="19.5" customHeight="1" thickBot="1" thickTop="1">
      <c r="A51" s="48" t="s">
        <v>21</v>
      </c>
      <c r="B51" s="49">
        <f>+B50+B49</f>
        <v>1107489659</v>
      </c>
      <c r="C51" s="50">
        <f>+C50+C49</f>
        <v>1013373644</v>
      </c>
      <c r="D51" s="51">
        <f>+D50+D49</f>
        <v>1141804189</v>
      </c>
      <c r="E51" s="52">
        <f>SUM(E49:E50)</f>
        <v>128430545</v>
      </c>
      <c r="F51" s="53">
        <f t="shared" si="10"/>
        <v>0.12673562783126813</v>
      </c>
      <c r="G51" s="52">
        <f>SUM(G49:G50)</f>
        <v>34314530</v>
      </c>
      <c r="H51" s="53">
        <f t="shared" si="12"/>
        <v>0.03098406357219088</v>
      </c>
    </row>
    <row r="52" spans="1:8" ht="19.5" customHeight="1" thickTop="1">
      <c r="A52" s="126"/>
      <c r="B52" s="126"/>
      <c r="C52" s="126"/>
      <c r="D52" s="126"/>
      <c r="E52" s="126"/>
      <c r="F52" s="126"/>
      <c r="G52" s="126"/>
      <c r="H52" s="126"/>
    </row>
    <row r="53" spans="1:8" s="119" customFormat="1" ht="19.5" customHeight="1">
      <c r="A53" s="115" t="s">
        <v>22</v>
      </c>
      <c r="B53" s="116"/>
      <c r="C53" s="116"/>
      <c r="D53" s="117"/>
      <c r="E53" s="115"/>
      <c r="F53" s="115"/>
      <c r="G53" s="118"/>
      <c r="H53" s="115"/>
    </row>
    <row r="54" spans="1:8" ht="19.5" customHeight="1">
      <c r="A54" s="73"/>
      <c r="B54" s="79"/>
      <c r="C54" s="79"/>
      <c r="D54" s="80"/>
      <c r="E54" s="73"/>
      <c r="F54" s="73"/>
      <c r="G54" s="73"/>
      <c r="H54" s="73"/>
    </row>
    <row r="55" spans="2:4" ht="19.5" customHeight="1">
      <c r="B55" s="75"/>
      <c r="C55" s="76"/>
      <c r="D55" s="77"/>
    </row>
    <row r="56" spans="2:4" ht="19.5" customHeight="1">
      <c r="B56" s="76"/>
      <c r="C56" s="76"/>
      <c r="D56" s="77"/>
    </row>
    <row r="57" spans="2:4" ht="19.5" customHeight="1">
      <c r="B57" s="76"/>
      <c r="C57" s="76"/>
      <c r="D57" s="77"/>
    </row>
    <row r="58" spans="2:4" ht="19.5" customHeight="1">
      <c r="B58" s="76"/>
      <c r="C58" s="76"/>
      <c r="D58" s="77"/>
    </row>
    <row r="59" ht="19.5" customHeight="1">
      <c r="D59" s="78"/>
    </row>
    <row r="60" ht="19.5" customHeight="1">
      <c r="D60" s="78"/>
    </row>
    <row r="61" ht="19.5" customHeight="1"/>
    <row r="62" ht="19.5" customHeight="1"/>
    <row r="63" ht="19.5" customHeight="1"/>
    <row r="64" ht="19.5" customHeight="1"/>
  </sheetData>
  <mergeCells count="19">
    <mergeCell ref="A1:H1"/>
    <mergeCell ref="A2:H2"/>
    <mergeCell ref="A3:H3"/>
    <mergeCell ref="A6:H6"/>
    <mergeCell ref="E7:F7"/>
    <mergeCell ref="G7:H7"/>
    <mergeCell ref="E8:F8"/>
    <mergeCell ref="G8:H8"/>
    <mergeCell ref="A22:H22"/>
    <mergeCell ref="E23:F23"/>
    <mergeCell ref="G23:H23"/>
    <mergeCell ref="E24:F24"/>
    <mergeCell ref="G24:H24"/>
    <mergeCell ref="A52:H52"/>
    <mergeCell ref="A38:H38"/>
    <mergeCell ref="E39:F39"/>
    <mergeCell ref="G39:H39"/>
    <mergeCell ref="E40:F40"/>
    <mergeCell ref="G40:H40"/>
  </mergeCells>
  <conditionalFormatting sqref="E42:G51 G34 E10:G19 E26:F35">
    <cfRule type="cellIs" priority="1" dxfId="0" operator="equal" stopIfTrue="1">
      <formula>0</formula>
    </cfRule>
  </conditionalFormatting>
  <conditionalFormatting sqref="H34 B26:D35 H42:H51 B10:D19 H10:H19 B42:D51">
    <cfRule type="cellIs" priority="2" dxfId="1" operator="equal" stopIfTrue="1">
      <formula>0</formula>
    </cfRule>
  </conditionalFormatting>
  <conditionalFormatting sqref="G35 G26:G33">
    <cfRule type="cellIs" priority="3" dxfId="2" operator="equal" stopIfTrue="1">
      <formula>0</formula>
    </cfRule>
  </conditionalFormatting>
  <conditionalFormatting sqref="H35 H26:H33">
    <cfRule type="cellIs" priority="4" dxfId="3" operator="equal" stopIfTrue="1">
      <formula>0</formula>
    </cfRule>
  </conditionalFormatting>
  <printOptions horizontalCentered="1"/>
  <pageMargins left="1" right="0.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65" zoomScaleNormal="65" workbookViewId="0" topLeftCell="A6">
      <selection activeCell="D27" sqref="D27"/>
    </sheetView>
  </sheetViews>
  <sheetFormatPr defaultColWidth="9.140625" defaultRowHeight="12.75"/>
  <cols>
    <col min="1" max="1" width="47.8515625" style="112" customWidth="1"/>
    <col min="2" max="4" width="20.7109375" style="112" bestFit="1" customWidth="1"/>
    <col min="5" max="5" width="19.421875" style="113" bestFit="1" customWidth="1"/>
    <col min="6" max="6" width="11.7109375" style="113" customWidth="1"/>
    <col min="7" max="7" width="17.8515625" style="113" customWidth="1"/>
    <col min="8" max="8" width="10.8515625" style="113" customWidth="1"/>
    <col min="9" max="16384" width="9.140625" style="82" customWidth="1"/>
  </cols>
  <sheetData>
    <row r="1" spans="1:8" s="123" customFormat="1" ht="23.25">
      <c r="A1" s="138" t="s">
        <v>53</v>
      </c>
      <c r="B1" s="138"/>
      <c r="C1" s="138"/>
      <c r="D1" s="138"/>
      <c r="E1" s="138"/>
      <c r="F1" s="138"/>
      <c r="G1" s="138"/>
      <c r="H1" s="138"/>
    </row>
    <row r="2" spans="1:8" s="83" customFormat="1" ht="22.5" customHeight="1">
      <c r="A2" s="137" t="s">
        <v>46</v>
      </c>
      <c r="B2" s="137"/>
      <c r="C2" s="137"/>
      <c r="D2" s="137"/>
      <c r="E2" s="137"/>
      <c r="F2" s="137"/>
      <c r="G2" s="137"/>
      <c r="H2" s="137"/>
    </row>
    <row r="3" spans="1:8" s="83" customFormat="1" ht="22.5" customHeight="1">
      <c r="A3" s="139" t="s">
        <v>50</v>
      </c>
      <c r="B3" s="139"/>
      <c r="C3" s="139"/>
      <c r="D3" s="139"/>
      <c r="E3" s="139"/>
      <c r="F3" s="139"/>
      <c r="G3" s="139"/>
      <c r="H3" s="139"/>
    </row>
    <row r="4" spans="1:8" s="83" customFormat="1" ht="22.5" customHeight="1">
      <c r="A4" s="139"/>
      <c r="B4" s="139"/>
      <c r="C4" s="139"/>
      <c r="D4" s="139"/>
      <c r="E4" s="139"/>
      <c r="F4" s="139"/>
      <c r="G4" s="139"/>
      <c r="H4" s="139"/>
    </row>
    <row r="5" spans="1:8" s="83" customFormat="1" ht="22.5" customHeight="1">
      <c r="A5" s="139"/>
      <c r="B5" s="139"/>
      <c r="C5" s="139"/>
      <c r="D5" s="139"/>
      <c r="E5" s="139"/>
      <c r="F5" s="139"/>
      <c r="G5" s="139"/>
      <c r="H5" s="139"/>
    </row>
    <row r="6" spans="1:8" ht="17.25" thickBot="1">
      <c r="A6" s="141"/>
      <c r="B6" s="141"/>
      <c r="C6" s="141"/>
      <c r="D6" s="141"/>
      <c r="E6" s="141"/>
      <c r="F6" s="141"/>
      <c r="G6" s="141"/>
      <c r="H6" s="141"/>
    </row>
    <row r="7" spans="1:8" s="84" customFormat="1" ht="21.75" customHeight="1" thickBot="1" thickTop="1">
      <c r="A7" s="142" t="s">
        <v>47</v>
      </c>
      <c r="B7" s="143"/>
      <c r="C7" s="143"/>
      <c r="D7" s="143"/>
      <c r="E7" s="143"/>
      <c r="F7" s="143"/>
      <c r="G7" s="143"/>
      <c r="H7" s="144"/>
    </row>
    <row r="8" spans="1:8" ht="21.75" customHeight="1" thickTop="1">
      <c r="A8" s="3"/>
      <c r="B8" s="85"/>
      <c r="C8" s="85" t="s">
        <v>2</v>
      </c>
      <c r="D8" s="86" t="s">
        <v>3</v>
      </c>
      <c r="E8" s="145" t="s">
        <v>35</v>
      </c>
      <c r="F8" s="145"/>
      <c r="G8" s="130" t="s">
        <v>35</v>
      </c>
      <c r="H8" s="131"/>
    </row>
    <row r="9" spans="1:8" ht="21.75" customHeight="1">
      <c r="A9" s="7"/>
      <c r="B9" s="87">
        <v>2007</v>
      </c>
      <c r="C9" s="87">
        <v>2007</v>
      </c>
      <c r="D9" s="88">
        <v>2008</v>
      </c>
      <c r="E9" s="140" t="s">
        <v>41</v>
      </c>
      <c r="F9" s="133"/>
      <c r="G9" s="134" t="s">
        <v>42</v>
      </c>
      <c r="H9" s="135"/>
    </row>
    <row r="10" spans="1:8" ht="21.75" customHeight="1" thickBot="1">
      <c r="A10" s="89" t="s">
        <v>36</v>
      </c>
      <c r="B10" s="90" t="s">
        <v>8</v>
      </c>
      <c r="C10" s="90" t="s">
        <v>9</v>
      </c>
      <c r="D10" s="91" t="s">
        <v>8</v>
      </c>
      <c r="E10" s="92" t="s">
        <v>10</v>
      </c>
      <c r="F10" s="15" t="s">
        <v>11</v>
      </c>
      <c r="G10" s="14" t="s">
        <v>10</v>
      </c>
      <c r="H10" s="15" t="s">
        <v>11</v>
      </c>
    </row>
    <row r="11" spans="1:8" ht="21.75" customHeight="1">
      <c r="A11" s="93" t="s">
        <v>1</v>
      </c>
      <c r="B11" s="94">
        <v>394107997</v>
      </c>
      <c r="C11" s="94">
        <v>383321102</v>
      </c>
      <c r="D11" s="94">
        <v>413724504</v>
      </c>
      <c r="E11" s="95">
        <f aca="true" t="shared" si="0" ref="E11:E27">D11-C11</f>
        <v>30403402</v>
      </c>
      <c r="F11" s="96">
        <f aca="true" t="shared" si="1" ref="F11:F28">IF(C11=0,0,E11/C11)</f>
        <v>0.07931575340196116</v>
      </c>
      <c r="G11" s="95">
        <f aca="true" t="shared" si="2" ref="G11:G27">D11-B11</f>
        <v>19616507</v>
      </c>
      <c r="H11" s="96">
        <f aca="true" t="shared" si="3" ref="H11:H28">IF(B11=0,0,G11/B11)</f>
        <v>0.04977444545485841</v>
      </c>
    </row>
    <row r="12" spans="1:8" ht="21.75" customHeight="1">
      <c r="A12" s="97" t="s">
        <v>37</v>
      </c>
      <c r="B12" s="98">
        <v>190986975</v>
      </c>
      <c r="C12" s="98">
        <v>194035118</v>
      </c>
      <c r="D12" s="98">
        <v>198149138</v>
      </c>
      <c r="E12" s="99">
        <f t="shared" si="0"/>
        <v>4114020</v>
      </c>
      <c r="F12" s="100">
        <f t="shared" si="1"/>
        <v>0.021202450579075074</v>
      </c>
      <c r="G12" s="99">
        <f t="shared" si="2"/>
        <v>7162163</v>
      </c>
      <c r="H12" s="101">
        <f t="shared" si="3"/>
        <v>0.037500792920564345</v>
      </c>
    </row>
    <row r="13" spans="1:8" ht="21.75" customHeight="1">
      <c r="A13" s="97" t="s">
        <v>25</v>
      </c>
      <c r="B13" s="102">
        <v>157339988</v>
      </c>
      <c r="C13" s="102">
        <v>151507600</v>
      </c>
      <c r="D13" s="102">
        <v>159103540</v>
      </c>
      <c r="E13" s="99">
        <f t="shared" si="0"/>
        <v>7595940</v>
      </c>
      <c r="F13" s="101">
        <f t="shared" si="1"/>
        <v>0.05013570276342573</v>
      </c>
      <c r="G13" s="99">
        <f t="shared" si="2"/>
        <v>1763552</v>
      </c>
      <c r="H13" s="101">
        <f t="shared" si="3"/>
        <v>0.01120854286578438</v>
      </c>
    </row>
    <row r="14" spans="1:8" ht="21.75" customHeight="1">
      <c r="A14" s="97" t="s">
        <v>26</v>
      </c>
      <c r="B14" s="102">
        <v>72718690</v>
      </c>
      <c r="C14" s="102">
        <v>70257942</v>
      </c>
      <c r="D14" s="102">
        <v>80671441</v>
      </c>
      <c r="E14" s="99">
        <f t="shared" si="0"/>
        <v>10413499</v>
      </c>
      <c r="F14" s="101">
        <f t="shared" si="1"/>
        <v>0.14821810465214025</v>
      </c>
      <c r="G14" s="99">
        <f t="shared" si="2"/>
        <v>7952751</v>
      </c>
      <c r="H14" s="101">
        <f t="shared" si="3"/>
        <v>0.10936323247847286</v>
      </c>
    </row>
    <row r="15" spans="1:8" ht="21.75" customHeight="1">
      <c r="A15" s="97" t="s">
        <v>24</v>
      </c>
      <c r="B15" s="102">
        <v>43276164</v>
      </c>
      <c r="C15" s="102">
        <v>40695331</v>
      </c>
      <c r="D15" s="102">
        <v>44610118</v>
      </c>
      <c r="E15" s="99">
        <f t="shared" si="0"/>
        <v>3914787</v>
      </c>
      <c r="F15" s="101">
        <f t="shared" si="1"/>
        <v>0.09619744830187031</v>
      </c>
      <c r="G15" s="99">
        <f t="shared" si="2"/>
        <v>1333954</v>
      </c>
      <c r="H15" s="101">
        <f t="shared" si="3"/>
        <v>0.03082422000249375</v>
      </c>
    </row>
    <row r="16" spans="1:8" ht="21.75" customHeight="1">
      <c r="A16" s="97" t="s">
        <v>27</v>
      </c>
      <c r="B16" s="102">
        <v>37087859</v>
      </c>
      <c r="C16" s="102">
        <v>34076544</v>
      </c>
      <c r="D16" s="102">
        <v>37726200</v>
      </c>
      <c r="E16" s="99">
        <f t="shared" si="0"/>
        <v>3649656</v>
      </c>
      <c r="F16" s="101">
        <f t="shared" si="1"/>
        <v>0.10710170608850475</v>
      </c>
      <c r="G16" s="99">
        <f t="shared" si="2"/>
        <v>638341</v>
      </c>
      <c r="H16" s="101">
        <f t="shared" si="3"/>
        <v>0.017211589377537268</v>
      </c>
    </row>
    <row r="17" spans="1:8" ht="21.75" customHeight="1">
      <c r="A17" s="97" t="s">
        <v>23</v>
      </c>
      <c r="B17" s="102">
        <v>30899213</v>
      </c>
      <c r="C17" s="102">
        <v>27272626</v>
      </c>
      <c r="D17" s="102">
        <v>32495830</v>
      </c>
      <c r="E17" s="99">
        <f t="shared" si="0"/>
        <v>5223204</v>
      </c>
      <c r="F17" s="101">
        <f t="shared" si="1"/>
        <v>0.1915181911708832</v>
      </c>
      <c r="G17" s="99">
        <f t="shared" si="2"/>
        <v>1596617</v>
      </c>
      <c r="H17" s="101">
        <f t="shared" si="3"/>
        <v>0.051671769115931854</v>
      </c>
    </row>
    <row r="18" spans="1:8" ht="21.75" customHeight="1">
      <c r="A18" s="97" t="s">
        <v>28</v>
      </c>
      <c r="B18" s="102">
        <v>30890672</v>
      </c>
      <c r="C18" s="102">
        <v>29433210</v>
      </c>
      <c r="D18" s="102">
        <v>31404120</v>
      </c>
      <c r="E18" s="99">
        <f t="shared" si="0"/>
        <v>1970910</v>
      </c>
      <c r="F18" s="101">
        <f t="shared" si="1"/>
        <v>0.0669621152432915</v>
      </c>
      <c r="G18" s="99">
        <f t="shared" si="2"/>
        <v>513448</v>
      </c>
      <c r="H18" s="101">
        <f t="shared" si="3"/>
        <v>0.016621457765632293</v>
      </c>
    </row>
    <row r="19" spans="1:8" ht="21.75" customHeight="1">
      <c r="A19" s="97" t="s">
        <v>38</v>
      </c>
      <c r="B19" s="102">
        <v>24938380</v>
      </c>
      <c r="C19" s="102">
        <v>23289944</v>
      </c>
      <c r="D19" s="102">
        <v>26295531</v>
      </c>
      <c r="E19" s="99">
        <f t="shared" si="0"/>
        <v>3005587</v>
      </c>
      <c r="F19" s="101">
        <f t="shared" si="1"/>
        <v>0.12905084700933586</v>
      </c>
      <c r="G19" s="99">
        <f t="shared" si="2"/>
        <v>1357151</v>
      </c>
      <c r="H19" s="101">
        <f t="shared" si="3"/>
        <v>0.05442017484696279</v>
      </c>
    </row>
    <row r="20" spans="1:8" ht="21.75" customHeight="1">
      <c r="A20" s="103" t="s">
        <v>34</v>
      </c>
      <c r="B20" s="104">
        <v>7446372</v>
      </c>
      <c r="C20" s="104">
        <v>6572826</v>
      </c>
      <c r="D20" s="104">
        <v>7381226</v>
      </c>
      <c r="E20" s="99">
        <f t="shared" si="0"/>
        <v>808400</v>
      </c>
      <c r="F20" s="101">
        <f t="shared" si="1"/>
        <v>0.12299123695043807</v>
      </c>
      <c r="G20" s="99">
        <f t="shared" si="2"/>
        <v>-65146</v>
      </c>
      <c r="H20" s="101">
        <f t="shared" si="3"/>
        <v>-0.008748689966066696</v>
      </c>
    </row>
    <row r="21" spans="1:8" s="84" customFormat="1" ht="21.75" customHeight="1">
      <c r="A21" s="97" t="s">
        <v>39</v>
      </c>
      <c r="B21" s="102">
        <v>6242599</v>
      </c>
      <c r="C21" s="102">
        <v>5516328</v>
      </c>
      <c r="D21" s="102">
        <v>6223428</v>
      </c>
      <c r="E21" s="99">
        <f t="shared" si="0"/>
        <v>707100</v>
      </c>
      <c r="F21" s="101">
        <f t="shared" si="1"/>
        <v>0.12818309571149503</v>
      </c>
      <c r="G21" s="99">
        <f t="shared" si="2"/>
        <v>-19171</v>
      </c>
      <c r="H21" s="101">
        <f t="shared" si="3"/>
        <v>-0.003070996551276159</v>
      </c>
    </row>
    <row r="22" spans="1:8" ht="21.75" customHeight="1">
      <c r="A22" s="103" t="s">
        <v>33</v>
      </c>
      <c r="B22" s="104">
        <v>3449188</v>
      </c>
      <c r="C22" s="104">
        <v>3194484</v>
      </c>
      <c r="D22" s="104">
        <v>3101441</v>
      </c>
      <c r="E22" s="99">
        <f t="shared" si="0"/>
        <v>-93043</v>
      </c>
      <c r="F22" s="101">
        <f t="shared" si="1"/>
        <v>-0.029126143690185957</v>
      </c>
      <c r="G22" s="99">
        <f t="shared" si="2"/>
        <v>-347747</v>
      </c>
      <c r="H22" s="101">
        <f t="shared" si="3"/>
        <v>-0.1008199611038888</v>
      </c>
    </row>
    <row r="23" spans="1:8" ht="21.75" customHeight="1">
      <c r="A23" s="103" t="s">
        <v>29</v>
      </c>
      <c r="B23" s="104">
        <v>2182681</v>
      </c>
      <c r="C23" s="104">
        <v>2136978</v>
      </c>
      <c r="D23" s="104">
        <v>2230086</v>
      </c>
      <c r="E23" s="99">
        <f t="shared" si="0"/>
        <v>93108</v>
      </c>
      <c r="F23" s="101">
        <f t="shared" si="1"/>
        <v>0.04356993848322257</v>
      </c>
      <c r="G23" s="99">
        <f t="shared" si="2"/>
        <v>47405</v>
      </c>
      <c r="H23" s="101">
        <f t="shared" si="3"/>
        <v>0.02171870282464547</v>
      </c>
    </row>
    <row r="24" spans="1:8" ht="21.75" customHeight="1">
      <c r="A24" s="103" t="s">
        <v>32</v>
      </c>
      <c r="B24" s="104">
        <v>2091220</v>
      </c>
      <c r="C24" s="104">
        <v>1852472</v>
      </c>
      <c r="D24" s="104">
        <v>2074263</v>
      </c>
      <c r="E24" s="99">
        <f t="shared" si="0"/>
        <v>221791</v>
      </c>
      <c r="F24" s="101">
        <f t="shared" si="1"/>
        <v>0.11972704580690019</v>
      </c>
      <c r="G24" s="99">
        <f t="shared" si="2"/>
        <v>-16957</v>
      </c>
      <c r="H24" s="101">
        <f t="shared" si="3"/>
        <v>-0.008108663842159122</v>
      </c>
    </row>
    <row r="25" spans="1:8" ht="21.75" customHeight="1">
      <c r="A25" s="103" t="s">
        <v>31</v>
      </c>
      <c r="B25" s="104">
        <v>1610812</v>
      </c>
      <c r="C25" s="104">
        <v>1423692</v>
      </c>
      <c r="D25" s="104">
        <v>1797963</v>
      </c>
      <c r="E25" s="99">
        <f t="shared" si="0"/>
        <v>374271</v>
      </c>
      <c r="F25" s="101">
        <f t="shared" si="1"/>
        <v>0.26288761895129004</v>
      </c>
      <c r="G25" s="99">
        <f t="shared" si="2"/>
        <v>187151</v>
      </c>
      <c r="H25" s="101">
        <f t="shared" si="3"/>
        <v>0.11618425986396923</v>
      </c>
    </row>
    <row r="26" spans="1:8" ht="21.75" customHeight="1">
      <c r="A26" s="105" t="s">
        <v>30</v>
      </c>
      <c r="B26" s="106">
        <v>2220849</v>
      </c>
      <c r="C26" s="106">
        <v>1937268</v>
      </c>
      <c r="D26" s="106">
        <v>2615360</v>
      </c>
      <c r="E26" s="99">
        <f t="shared" si="0"/>
        <v>678092</v>
      </c>
      <c r="F26" s="101">
        <f t="shared" si="1"/>
        <v>0.35002488039858193</v>
      </c>
      <c r="G26" s="99">
        <f t="shared" si="2"/>
        <v>394511</v>
      </c>
      <c r="H26" s="101">
        <f t="shared" si="3"/>
        <v>0.17763972246649817</v>
      </c>
    </row>
    <row r="27" spans="1:8" ht="21.75" customHeight="1" thickBot="1">
      <c r="A27" s="105" t="s">
        <v>40</v>
      </c>
      <c r="B27" s="107">
        <v>25000000</v>
      </c>
      <c r="C27" s="107">
        <v>11794062</v>
      </c>
      <c r="D27" s="107">
        <v>17200000</v>
      </c>
      <c r="E27" s="108">
        <f t="shared" si="0"/>
        <v>5405938</v>
      </c>
      <c r="F27" s="109">
        <f t="shared" si="1"/>
        <v>0.4583609955586125</v>
      </c>
      <c r="G27" s="108">
        <f t="shared" si="2"/>
        <v>-7800000</v>
      </c>
      <c r="H27" s="109">
        <f t="shared" si="3"/>
        <v>-0.312</v>
      </c>
    </row>
    <row r="28" spans="1:8" s="84" customFormat="1" ht="25.5" customHeight="1" thickBot="1" thickTop="1">
      <c r="A28" s="48" t="s">
        <v>21</v>
      </c>
      <c r="B28" s="110">
        <f>SUM(B11:B27)</f>
        <v>1032489659</v>
      </c>
      <c r="C28" s="110">
        <f>SUM(C11:C27)</f>
        <v>988317527</v>
      </c>
      <c r="D28" s="110">
        <f>SUM(D11:D27)</f>
        <v>1066804189</v>
      </c>
      <c r="E28" s="110">
        <f>SUM(E11:E27)</f>
        <v>78486662</v>
      </c>
      <c r="F28" s="111">
        <f t="shared" si="1"/>
        <v>0.07941441880348238</v>
      </c>
      <c r="G28" s="110">
        <f>SUM(G11:G27)</f>
        <v>34314530</v>
      </c>
      <c r="H28" s="111">
        <f t="shared" si="3"/>
        <v>0.03323474448473871</v>
      </c>
    </row>
    <row r="29" ht="21.75" customHeight="1" thickTop="1"/>
    <row r="30" ht="21.75" customHeight="1"/>
    <row r="31" spans="1:8" s="119" customFormat="1" ht="19.5" customHeight="1">
      <c r="A31" s="115" t="s">
        <v>22</v>
      </c>
      <c r="B31" s="116"/>
      <c r="C31" s="116"/>
      <c r="D31" s="117"/>
      <c r="E31" s="115"/>
      <c r="F31" s="115"/>
      <c r="G31" s="118"/>
      <c r="H31" s="115"/>
    </row>
    <row r="32" spans="1:8" s="119" customFormat="1" ht="19.5" customHeight="1">
      <c r="A32" s="115"/>
      <c r="B32" s="116"/>
      <c r="C32" s="116"/>
      <c r="D32" s="117"/>
      <c r="E32" s="115"/>
      <c r="F32" s="115"/>
      <c r="G32" s="118"/>
      <c r="H32" s="115"/>
    </row>
    <row r="33" ht="21.75" customHeight="1">
      <c r="H33" s="121"/>
    </row>
    <row r="34" ht="21.75" customHeight="1"/>
    <row r="35" ht="21.75" customHeight="1"/>
    <row r="36" ht="21.75" customHeight="1"/>
    <row r="37" ht="21.75" customHeight="1"/>
  </sheetData>
  <mergeCells count="11">
    <mergeCell ref="E9:F9"/>
    <mergeCell ref="G9:H9"/>
    <mergeCell ref="A5:H5"/>
    <mergeCell ref="A6:H6"/>
    <mergeCell ref="A7:H7"/>
    <mergeCell ref="E8:F8"/>
    <mergeCell ref="G8:H8"/>
    <mergeCell ref="A1:H1"/>
    <mergeCell ref="A2:H2"/>
    <mergeCell ref="A3:H3"/>
    <mergeCell ref="A4:H4"/>
  </mergeCells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65" zoomScaleNormal="65" workbookViewId="0" topLeftCell="A1">
      <selection activeCell="D24" sqref="D24"/>
    </sheetView>
  </sheetViews>
  <sheetFormatPr defaultColWidth="9.140625" defaultRowHeight="12.75"/>
  <cols>
    <col min="1" max="1" width="47.8515625" style="112" customWidth="1"/>
    <col min="2" max="4" width="20.7109375" style="112" bestFit="1" customWidth="1"/>
    <col min="5" max="5" width="19.421875" style="113" bestFit="1" customWidth="1"/>
    <col min="6" max="6" width="11.7109375" style="113" customWidth="1"/>
    <col min="7" max="7" width="17.8515625" style="113" customWidth="1"/>
    <col min="8" max="8" width="10.8515625" style="113" customWidth="1"/>
    <col min="9" max="16384" width="9.140625" style="82" customWidth="1"/>
  </cols>
  <sheetData>
    <row r="1" spans="1:8" s="123" customFormat="1" ht="23.25">
      <c r="A1" s="138" t="s">
        <v>54</v>
      </c>
      <c r="B1" s="138"/>
      <c r="C1" s="138"/>
      <c r="D1" s="138"/>
      <c r="E1" s="138"/>
      <c r="F1" s="138"/>
      <c r="G1" s="138"/>
      <c r="H1" s="138"/>
    </row>
    <row r="2" spans="1:8" s="83" customFormat="1" ht="22.5" customHeight="1">
      <c r="A2" s="137" t="s">
        <v>46</v>
      </c>
      <c r="B2" s="137"/>
      <c r="C2" s="137"/>
      <c r="D2" s="137"/>
      <c r="E2" s="137"/>
      <c r="F2" s="137"/>
      <c r="G2" s="137"/>
      <c r="H2" s="137"/>
    </row>
    <row r="3" spans="1:8" s="83" customFormat="1" ht="22.5" customHeight="1">
      <c r="A3" s="139" t="s">
        <v>51</v>
      </c>
      <c r="B3" s="139"/>
      <c r="C3" s="139"/>
      <c r="D3" s="139"/>
      <c r="E3" s="139"/>
      <c r="F3" s="139"/>
      <c r="G3" s="139"/>
      <c r="H3" s="139"/>
    </row>
    <row r="4" spans="1:8" s="83" customFormat="1" ht="22.5" customHeight="1">
      <c r="A4" s="139"/>
      <c r="B4" s="139"/>
      <c r="C4" s="139"/>
      <c r="D4" s="139"/>
      <c r="E4" s="139"/>
      <c r="F4" s="139"/>
      <c r="G4" s="139"/>
      <c r="H4" s="139"/>
    </row>
    <row r="5" spans="1:8" s="83" customFormat="1" ht="22.5" customHeight="1">
      <c r="A5" s="139"/>
      <c r="B5" s="139"/>
      <c r="C5" s="139"/>
      <c r="D5" s="139"/>
      <c r="E5" s="139"/>
      <c r="F5" s="139"/>
      <c r="G5" s="139"/>
      <c r="H5" s="139"/>
    </row>
    <row r="6" spans="1:8" ht="17.25" thickBot="1">
      <c r="A6" s="141"/>
      <c r="B6" s="141"/>
      <c r="C6" s="141"/>
      <c r="D6" s="141"/>
      <c r="E6" s="141"/>
      <c r="F6" s="141"/>
      <c r="G6" s="141"/>
      <c r="H6" s="141"/>
    </row>
    <row r="7" spans="1:8" s="84" customFormat="1" ht="21.75" customHeight="1" thickBot="1" thickTop="1">
      <c r="A7" s="142" t="s">
        <v>48</v>
      </c>
      <c r="B7" s="143"/>
      <c r="C7" s="143"/>
      <c r="D7" s="143"/>
      <c r="E7" s="143"/>
      <c r="F7" s="143"/>
      <c r="G7" s="143"/>
      <c r="H7" s="144"/>
    </row>
    <row r="8" spans="1:8" ht="21.75" customHeight="1" thickTop="1">
      <c r="A8" s="3"/>
      <c r="B8" s="85"/>
      <c r="C8" s="85" t="s">
        <v>2</v>
      </c>
      <c r="D8" s="86" t="s">
        <v>3</v>
      </c>
      <c r="E8" s="145" t="s">
        <v>35</v>
      </c>
      <c r="F8" s="145"/>
      <c r="G8" s="130" t="s">
        <v>35</v>
      </c>
      <c r="H8" s="131"/>
    </row>
    <row r="9" spans="1:8" ht="21.75" customHeight="1">
      <c r="A9" s="7"/>
      <c r="B9" s="87">
        <v>2007</v>
      </c>
      <c r="C9" s="87">
        <v>2007</v>
      </c>
      <c r="D9" s="88">
        <v>2008</v>
      </c>
      <c r="E9" s="140" t="s">
        <v>41</v>
      </c>
      <c r="F9" s="133"/>
      <c r="G9" s="134" t="s">
        <v>42</v>
      </c>
      <c r="H9" s="135"/>
    </row>
    <row r="10" spans="1:8" ht="21.75" customHeight="1" thickBot="1">
      <c r="A10" s="89" t="s">
        <v>36</v>
      </c>
      <c r="B10" s="90" t="s">
        <v>8</v>
      </c>
      <c r="C10" s="90" t="s">
        <v>9</v>
      </c>
      <c r="D10" s="91" t="s">
        <v>8</v>
      </c>
      <c r="E10" s="92" t="s">
        <v>10</v>
      </c>
      <c r="F10" s="15" t="s">
        <v>11</v>
      </c>
      <c r="G10" s="14" t="s">
        <v>10</v>
      </c>
      <c r="H10" s="15" t="s">
        <v>11</v>
      </c>
    </row>
    <row r="11" spans="1:8" ht="21.75" customHeight="1">
      <c r="A11" s="93" t="s">
        <v>1</v>
      </c>
      <c r="B11" s="94">
        <v>394107997</v>
      </c>
      <c r="C11" s="94">
        <v>383410563</v>
      </c>
      <c r="D11" s="94">
        <v>413924504</v>
      </c>
      <c r="E11" s="95">
        <f aca="true" t="shared" si="0" ref="E11:E27">D11-C11</f>
        <v>30513941</v>
      </c>
      <c r="F11" s="96">
        <f aca="true" t="shared" si="1" ref="F11:F28">IF(C11=0,0,E11/C11)</f>
        <v>0.07958555122019421</v>
      </c>
      <c r="G11" s="95">
        <f aca="true" t="shared" si="2" ref="G11:G27">D11-B11</f>
        <v>19816507</v>
      </c>
      <c r="H11" s="96">
        <f aca="true" t="shared" si="3" ref="H11:H28">IF(B11=0,0,G11/B11)</f>
        <v>0.050281920567067304</v>
      </c>
    </row>
    <row r="12" spans="1:8" ht="21.75" customHeight="1">
      <c r="A12" s="97" t="s">
        <v>37</v>
      </c>
      <c r="B12" s="98">
        <v>190986975</v>
      </c>
      <c r="C12" s="98">
        <v>194037920</v>
      </c>
      <c r="D12" s="98">
        <v>198149138</v>
      </c>
      <c r="E12" s="99">
        <f t="shared" si="0"/>
        <v>4111218</v>
      </c>
      <c r="F12" s="100">
        <f t="shared" si="1"/>
        <v>0.021187703929211363</v>
      </c>
      <c r="G12" s="99">
        <f t="shared" si="2"/>
        <v>7162163</v>
      </c>
      <c r="H12" s="101">
        <f t="shared" si="3"/>
        <v>0.037500792920564345</v>
      </c>
    </row>
    <row r="13" spans="1:8" ht="21.75" customHeight="1">
      <c r="A13" s="97" t="s">
        <v>25</v>
      </c>
      <c r="B13" s="102">
        <v>159339988</v>
      </c>
      <c r="C13" s="102">
        <v>152144356</v>
      </c>
      <c r="D13" s="102">
        <v>161103540</v>
      </c>
      <c r="E13" s="99">
        <f t="shared" si="0"/>
        <v>8959184</v>
      </c>
      <c r="F13" s="101">
        <f t="shared" si="1"/>
        <v>0.058886075274458424</v>
      </c>
      <c r="G13" s="99">
        <f t="shared" si="2"/>
        <v>1763552</v>
      </c>
      <c r="H13" s="101">
        <f t="shared" si="3"/>
        <v>0.01106785573499604</v>
      </c>
    </row>
    <row r="14" spans="1:8" ht="21.75" customHeight="1">
      <c r="A14" s="97" t="s">
        <v>26</v>
      </c>
      <c r="B14" s="102">
        <v>90618690</v>
      </c>
      <c r="C14" s="102">
        <v>76862831</v>
      </c>
      <c r="D14" s="102">
        <v>98571441</v>
      </c>
      <c r="E14" s="99">
        <f t="shared" si="0"/>
        <v>21708610</v>
      </c>
      <c r="F14" s="101">
        <f t="shared" si="1"/>
        <v>0.28243313078072807</v>
      </c>
      <c r="G14" s="99">
        <f t="shared" si="2"/>
        <v>7952751</v>
      </c>
      <c r="H14" s="101">
        <f t="shared" si="3"/>
        <v>0.08776060435214855</v>
      </c>
    </row>
    <row r="15" spans="1:8" ht="21.75" customHeight="1">
      <c r="A15" s="97" t="s">
        <v>24</v>
      </c>
      <c r="B15" s="102">
        <v>98376164</v>
      </c>
      <c r="C15" s="102">
        <v>58394244</v>
      </c>
      <c r="D15" s="102">
        <v>99510118</v>
      </c>
      <c r="E15" s="99">
        <f t="shared" si="0"/>
        <v>41115874</v>
      </c>
      <c r="F15" s="101">
        <f t="shared" si="1"/>
        <v>0.7041083364312414</v>
      </c>
      <c r="G15" s="99">
        <f t="shared" si="2"/>
        <v>1133954</v>
      </c>
      <c r="H15" s="101">
        <f t="shared" si="3"/>
        <v>0.011526714946925557</v>
      </c>
    </row>
    <row r="16" spans="1:8" ht="21.75" customHeight="1">
      <c r="A16" s="97" t="s">
        <v>27</v>
      </c>
      <c r="B16" s="102">
        <v>37087859</v>
      </c>
      <c r="C16" s="102">
        <v>34076544</v>
      </c>
      <c r="D16" s="102">
        <v>37726200</v>
      </c>
      <c r="E16" s="99">
        <f t="shared" si="0"/>
        <v>3649656</v>
      </c>
      <c r="F16" s="101">
        <f t="shared" si="1"/>
        <v>0.10710170608850475</v>
      </c>
      <c r="G16" s="99">
        <f t="shared" si="2"/>
        <v>638341</v>
      </c>
      <c r="H16" s="101">
        <f t="shared" si="3"/>
        <v>0.017211589377537268</v>
      </c>
    </row>
    <row r="17" spans="1:8" ht="21.75" customHeight="1">
      <c r="A17" s="97" t="s">
        <v>23</v>
      </c>
      <c r="B17" s="102">
        <v>30899213</v>
      </c>
      <c r="C17" s="102">
        <v>27279770</v>
      </c>
      <c r="D17" s="102">
        <v>32495830</v>
      </c>
      <c r="E17" s="99">
        <f t="shared" si="0"/>
        <v>5216060</v>
      </c>
      <c r="F17" s="101">
        <f t="shared" si="1"/>
        <v>0.1912061575299205</v>
      </c>
      <c r="G17" s="99">
        <f t="shared" si="2"/>
        <v>1596617</v>
      </c>
      <c r="H17" s="101">
        <f t="shared" si="3"/>
        <v>0.051671769115931854</v>
      </c>
    </row>
    <row r="18" spans="1:8" ht="21.75" customHeight="1">
      <c r="A18" s="97" t="s">
        <v>28</v>
      </c>
      <c r="B18" s="102">
        <v>30890672</v>
      </c>
      <c r="C18" s="102">
        <v>29437738</v>
      </c>
      <c r="D18" s="102">
        <v>31404120</v>
      </c>
      <c r="E18" s="99">
        <f t="shared" si="0"/>
        <v>1966382</v>
      </c>
      <c r="F18" s="101">
        <f t="shared" si="1"/>
        <v>0.06679799922127169</v>
      </c>
      <c r="G18" s="99">
        <f t="shared" si="2"/>
        <v>513448</v>
      </c>
      <c r="H18" s="101">
        <f t="shared" si="3"/>
        <v>0.016621457765632293</v>
      </c>
    </row>
    <row r="19" spans="1:8" ht="21.75" customHeight="1">
      <c r="A19" s="97" t="s">
        <v>38</v>
      </c>
      <c r="B19" s="102">
        <v>24938380</v>
      </c>
      <c r="C19" s="102">
        <v>23298432</v>
      </c>
      <c r="D19" s="102">
        <v>26295531</v>
      </c>
      <c r="E19" s="99">
        <f t="shared" si="0"/>
        <v>2997099</v>
      </c>
      <c r="F19" s="101">
        <f t="shared" si="1"/>
        <v>0.12863951531158835</v>
      </c>
      <c r="G19" s="99">
        <f t="shared" si="2"/>
        <v>1357151</v>
      </c>
      <c r="H19" s="101">
        <f t="shared" si="3"/>
        <v>0.05442017484696279</v>
      </c>
    </row>
    <row r="20" spans="1:8" ht="21.75" customHeight="1">
      <c r="A20" s="103" t="s">
        <v>34</v>
      </c>
      <c r="B20" s="104">
        <v>7446372</v>
      </c>
      <c r="C20" s="104">
        <v>6573076</v>
      </c>
      <c r="D20" s="104">
        <v>7381226</v>
      </c>
      <c r="E20" s="99">
        <f t="shared" si="0"/>
        <v>808150</v>
      </c>
      <c r="F20" s="101">
        <f t="shared" si="1"/>
        <v>0.1229485251653868</v>
      </c>
      <c r="G20" s="99">
        <f t="shared" si="2"/>
        <v>-65146</v>
      </c>
      <c r="H20" s="101">
        <f t="shared" si="3"/>
        <v>-0.008748689966066696</v>
      </c>
    </row>
    <row r="21" spans="1:8" s="84" customFormat="1" ht="21.75" customHeight="1">
      <c r="A21" s="97" t="s">
        <v>39</v>
      </c>
      <c r="B21" s="102">
        <v>6242599</v>
      </c>
      <c r="C21" s="102">
        <v>5516328</v>
      </c>
      <c r="D21" s="102">
        <v>6223428</v>
      </c>
      <c r="E21" s="99">
        <f t="shared" si="0"/>
        <v>707100</v>
      </c>
      <c r="F21" s="101">
        <f t="shared" si="1"/>
        <v>0.12818309571149503</v>
      </c>
      <c r="G21" s="99">
        <f t="shared" si="2"/>
        <v>-19171</v>
      </c>
      <c r="H21" s="101">
        <f t="shared" si="3"/>
        <v>-0.003070996551276159</v>
      </c>
    </row>
    <row r="22" spans="1:8" ht="21.75" customHeight="1">
      <c r="A22" s="103" t="s">
        <v>33</v>
      </c>
      <c r="B22" s="104">
        <v>3449188</v>
      </c>
      <c r="C22" s="104">
        <v>3197370</v>
      </c>
      <c r="D22" s="104">
        <v>3101441</v>
      </c>
      <c r="E22" s="99">
        <f t="shared" si="0"/>
        <v>-95929</v>
      </c>
      <c r="F22" s="101">
        <f t="shared" si="1"/>
        <v>-0.030002470780672866</v>
      </c>
      <c r="G22" s="99">
        <f t="shared" si="2"/>
        <v>-347747</v>
      </c>
      <c r="H22" s="101">
        <f t="shared" si="3"/>
        <v>-0.1008199611038888</v>
      </c>
    </row>
    <row r="23" spans="1:8" ht="21.75" customHeight="1">
      <c r="A23" s="103" t="s">
        <v>29</v>
      </c>
      <c r="B23" s="104">
        <v>2182681</v>
      </c>
      <c r="C23" s="104">
        <v>2136978</v>
      </c>
      <c r="D23" s="104">
        <v>2230086</v>
      </c>
      <c r="E23" s="99">
        <f t="shared" si="0"/>
        <v>93108</v>
      </c>
      <c r="F23" s="101">
        <f t="shared" si="1"/>
        <v>0.04356993848322257</v>
      </c>
      <c r="G23" s="99">
        <f t="shared" si="2"/>
        <v>47405</v>
      </c>
      <c r="H23" s="101">
        <f t="shared" si="3"/>
        <v>0.02171870282464547</v>
      </c>
    </row>
    <row r="24" spans="1:8" ht="21.75" customHeight="1">
      <c r="A24" s="103" t="s">
        <v>32</v>
      </c>
      <c r="B24" s="104">
        <v>2091220</v>
      </c>
      <c r="C24" s="104">
        <v>1852472</v>
      </c>
      <c r="D24" s="104">
        <v>2074263</v>
      </c>
      <c r="E24" s="99">
        <f t="shared" si="0"/>
        <v>221791</v>
      </c>
      <c r="F24" s="101">
        <f t="shared" si="1"/>
        <v>0.11972704580690019</v>
      </c>
      <c r="G24" s="99">
        <f t="shared" si="2"/>
        <v>-16957</v>
      </c>
      <c r="H24" s="101">
        <f t="shared" si="3"/>
        <v>-0.008108663842159122</v>
      </c>
    </row>
    <row r="25" spans="1:8" ht="21.75" customHeight="1">
      <c r="A25" s="103" t="s">
        <v>31</v>
      </c>
      <c r="B25" s="104">
        <v>1610812</v>
      </c>
      <c r="C25" s="104">
        <v>1423692</v>
      </c>
      <c r="D25" s="104">
        <v>1797963</v>
      </c>
      <c r="E25" s="99">
        <f t="shared" si="0"/>
        <v>374271</v>
      </c>
      <c r="F25" s="101">
        <f t="shared" si="1"/>
        <v>0.26288761895129004</v>
      </c>
      <c r="G25" s="99">
        <f t="shared" si="2"/>
        <v>187151</v>
      </c>
      <c r="H25" s="101">
        <f t="shared" si="3"/>
        <v>0.11618425986396923</v>
      </c>
    </row>
    <row r="26" spans="1:8" ht="21.75" customHeight="1">
      <c r="A26" s="105" t="s">
        <v>30</v>
      </c>
      <c r="B26" s="106">
        <v>2220849</v>
      </c>
      <c r="C26" s="106">
        <v>1937268</v>
      </c>
      <c r="D26" s="106">
        <v>2615360</v>
      </c>
      <c r="E26" s="99">
        <f t="shared" si="0"/>
        <v>678092</v>
      </c>
      <c r="F26" s="101">
        <f t="shared" si="1"/>
        <v>0.35002488039858193</v>
      </c>
      <c r="G26" s="99">
        <f t="shared" si="2"/>
        <v>394511</v>
      </c>
      <c r="H26" s="101">
        <f t="shared" si="3"/>
        <v>0.17763972246649817</v>
      </c>
    </row>
    <row r="27" spans="1:8" ht="21.75" customHeight="1" thickBot="1">
      <c r="A27" s="105" t="s">
        <v>40</v>
      </c>
      <c r="B27" s="107">
        <v>25000000</v>
      </c>
      <c r="C27" s="107">
        <v>11794062</v>
      </c>
      <c r="D27" s="107">
        <v>17200000</v>
      </c>
      <c r="E27" s="108">
        <f t="shared" si="0"/>
        <v>5405938</v>
      </c>
      <c r="F27" s="109">
        <f t="shared" si="1"/>
        <v>0.4583609955586125</v>
      </c>
      <c r="G27" s="108">
        <f t="shared" si="2"/>
        <v>-7800000</v>
      </c>
      <c r="H27" s="109">
        <f t="shared" si="3"/>
        <v>-0.312</v>
      </c>
    </row>
    <row r="28" spans="1:8" s="84" customFormat="1" ht="25.5" customHeight="1" thickBot="1" thickTop="1">
      <c r="A28" s="48" t="s">
        <v>21</v>
      </c>
      <c r="B28" s="110">
        <f>SUM(B11:B27)</f>
        <v>1107489659</v>
      </c>
      <c r="C28" s="110">
        <f>SUM(C11:C27)</f>
        <v>1013373644</v>
      </c>
      <c r="D28" s="110">
        <f>SUM(D11:D27)</f>
        <v>1141804189</v>
      </c>
      <c r="E28" s="110">
        <f>SUM(E11:E27)</f>
        <v>128430545</v>
      </c>
      <c r="F28" s="111">
        <f t="shared" si="1"/>
        <v>0.12673562783126813</v>
      </c>
      <c r="G28" s="110">
        <f>SUM(G11:G27)</f>
        <v>34314530</v>
      </c>
      <c r="H28" s="111">
        <f t="shared" si="3"/>
        <v>0.03098406357219088</v>
      </c>
    </row>
    <row r="29" ht="21.75" customHeight="1" thickTop="1"/>
    <row r="30" ht="21.75" customHeight="1"/>
    <row r="31" spans="1:8" s="119" customFormat="1" ht="19.5" customHeight="1">
      <c r="A31" s="115" t="s">
        <v>22</v>
      </c>
      <c r="B31" s="116"/>
      <c r="C31" s="116"/>
      <c r="D31" s="117"/>
      <c r="E31" s="115"/>
      <c r="F31" s="115"/>
      <c r="G31" s="118"/>
      <c r="H31" s="115"/>
    </row>
    <row r="32" spans="1:8" s="119" customFormat="1" ht="19.5" customHeight="1">
      <c r="A32" s="115"/>
      <c r="B32" s="116"/>
      <c r="C32" s="116"/>
      <c r="D32" s="117"/>
      <c r="E32" s="115"/>
      <c r="F32" s="115"/>
      <c r="G32" s="118"/>
      <c r="H32" s="115"/>
    </row>
    <row r="33" ht="21.75" customHeight="1">
      <c r="H33" s="121"/>
    </row>
    <row r="34" ht="21.75" customHeight="1"/>
    <row r="35" ht="21.75" customHeight="1"/>
    <row r="36" ht="21.75" customHeight="1"/>
    <row r="37" ht="21.75" customHeight="1"/>
  </sheetData>
  <mergeCells count="11">
    <mergeCell ref="E9:F9"/>
    <mergeCell ref="G9:H9"/>
    <mergeCell ref="A5:H5"/>
    <mergeCell ref="A6:H6"/>
    <mergeCell ref="A7:H7"/>
    <mergeCell ref="E8:F8"/>
    <mergeCell ref="G8:H8"/>
    <mergeCell ref="A1:H1"/>
    <mergeCell ref="A2:H2"/>
    <mergeCell ref="A3:H3"/>
    <mergeCell ref="A4:H4"/>
  </mergeCells>
  <printOptions horizontalCentered="1"/>
  <pageMargins left="0.5" right="0.5" top="0.75" bottom="0.5" header="0.2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E Bobik</dc:creator>
  <cp:keywords/>
  <dc:description/>
  <cp:lastModifiedBy>mbarham</cp:lastModifiedBy>
  <cp:lastPrinted>2007-12-11T13:30:29Z</cp:lastPrinted>
  <dcterms:created xsi:type="dcterms:W3CDTF">2007-09-20T20:00:36Z</dcterms:created>
  <dcterms:modified xsi:type="dcterms:W3CDTF">2007-12-20T14:03:07Z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227426736</vt:i4>
  </property>
  <property fmtid="{D5CDD505-2E9C-101B-9397-08002B2CF9AE}" pid="3" name="_NewReviewCycle">
    <vt:lpwstr/>
  </property>
  <property fmtid="{D5CDD505-2E9C-101B-9397-08002B2CF9AE}" pid="4" name="_EmailSubject">
    <vt:lpwstr>2008 ATTACH 1,2,3  BOARD CASE - FromPost10_4_07 book v3_FINAL.xls</vt:lpwstr>
  </property>
  <property fmtid="{D5CDD505-2E9C-101B-9397-08002B2CF9AE}" pid="5" name="_AuthorEmail">
    <vt:lpwstr>TPeddicord@FDIC.gov</vt:lpwstr>
  </property>
  <property fmtid="{D5CDD505-2E9C-101B-9397-08002B2CF9AE}" pid="6" name="_AuthorEmailDisplayName">
    <vt:lpwstr>Peddicord, Thomas E.</vt:lpwstr>
  </property>
  <property fmtid="{D5CDD505-2E9C-101B-9397-08002B2CF9AE}" pid="7" name="_ReviewingToolsShownOnce">
    <vt:lpwstr/>
  </property>
</Properties>
</file>