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35" windowHeight="6150" activeTab="0"/>
  </bookViews>
  <sheets>
    <sheet name="Tab Info" sheetId="1" r:id="rId1"/>
    <sheet name="To 000's" sheetId="2" r:id="rId2"/>
    <sheet name="To $'s" sheetId="3" r:id="rId3"/>
    <sheet name="Crosswlk to DOI Goals" sheetId="4" r:id="rId4"/>
  </sheets>
  <definedNames>
    <definedName name="_xlnm.Print_Titles" localSheetId="3">'Crosswlk to DOI Goals'!$6:$11</definedName>
    <definedName name="_xlnm.Print_Titles" localSheetId="2">'To $''s'!$1:$15</definedName>
    <definedName name="_xlnm.Print_Titles" localSheetId="1">'To 000''s'!$1:$15</definedName>
  </definedNames>
  <calcPr fullCalcOnLoad="1"/>
</workbook>
</file>

<file path=xl/sharedStrings.xml><?xml version="1.0" encoding="utf-8"?>
<sst xmlns="http://schemas.openxmlformats.org/spreadsheetml/2006/main" count="422" uniqueCount="202">
  <si>
    <t>U.S. Geological Survey</t>
  </si>
  <si>
    <t>(Dollars in Thousands)</t>
  </si>
  <si>
    <t xml:space="preserve"> </t>
  </si>
  <si>
    <t>Uncntrl &amp;</t>
  </si>
  <si>
    <t>Redirect</t>
  </si>
  <si>
    <t>Program</t>
  </si>
  <si>
    <t>Other Adj</t>
  </si>
  <si>
    <t>Changes</t>
  </si>
  <si>
    <t>Pres Bud</t>
  </si>
  <si>
    <t>Activity/Subactivity/Program Element</t>
  </si>
  <si>
    <t>Enacted</t>
  </si>
  <si>
    <t>(+/-)</t>
  </si>
  <si>
    <t>Request</t>
  </si>
  <si>
    <t>MAPPING, REMOTE SENSING, AND GEOGRAPHIC</t>
  </si>
  <si>
    <t xml:space="preserve">    INVESTIGATIONS</t>
  </si>
  <si>
    <t xml:space="preserve">   Cooperative Topographic Mapping</t>
  </si>
  <si>
    <t xml:space="preserve">   Land Remote Sensing</t>
  </si>
  <si>
    <t xml:space="preserve">   Geographic Analysis and Monitoring</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</si>
  <si>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</si>
  <si>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</si>
  <si>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</si>
  <si>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</si>
  <si>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</si>
  <si>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</si>
  <si>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</si>
  <si>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</si>
  <si>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</si>
  <si>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</si>
  <si>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</si>
  <si>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</si>
  <si>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</si>
  <si>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Geologic Resource Assessments</t>
  </si>
  <si>
    <t xml:space="preserve">       Mineral Resources</t>
  </si>
  <si>
    <t xml:space="preserve">       Energy Resources</t>
  </si>
  <si>
    <t>WATER RESOURCES INVESTIGATIONS</t>
  </si>
  <si>
    <t xml:space="preserve">   Hydrologic Monitoring, Assessments &amp; Research</t>
  </si>
  <si>
    <t xml:space="preserve">      Ground-Water Resources Program</t>
  </si>
  <si>
    <t xml:space="preserve">      National Water-Quality Assessment</t>
  </si>
  <si>
    <t xml:space="preserve">      Toxic Substances Hydrology</t>
  </si>
  <si>
    <t xml:space="preserve">      Hydrologic Research &amp; Development</t>
  </si>
  <si>
    <t xml:space="preserve">      National Streamflow Information Program</t>
  </si>
  <si>
    <t xml:space="preserve">      Hydrologic Networks and Analysis</t>
  </si>
  <si>
    <t xml:space="preserve">   Cooperative Water Program</t>
  </si>
  <si>
    <t xml:space="preserve">   Water Resources Research Act Program</t>
  </si>
  <si>
    <t>BIOLOGICAL RESEARCH</t>
  </si>
  <si>
    <t xml:space="preserve">   Biological Research and Monitoring</t>
  </si>
  <si>
    <t xml:space="preserve">   Biological Information Management &amp; Delivery</t>
  </si>
  <si>
    <t xml:space="preserve">   Cooperative Research Units</t>
  </si>
  <si>
    <t>ENTERPRISE INFORMATION</t>
  </si>
  <si>
    <t xml:space="preserve">   Enterprise Information Security and Technology</t>
  </si>
  <si>
    <t xml:space="preserve">   Enterprise Information Resources</t>
  </si>
  <si>
    <t xml:space="preserve">   Federal Geographic Data Coordination</t>
  </si>
  <si>
    <t>SCIENCE SUPPORT</t>
  </si>
  <si>
    <t xml:space="preserve">   Bureau Operations</t>
  </si>
  <si>
    <t xml:space="preserve">   Payments to the National Business Center</t>
  </si>
  <si>
    <t>FACILITIES</t>
  </si>
  <si>
    <t xml:space="preserve">   Rental Payments</t>
  </si>
  <si>
    <t xml:space="preserve">   Operations &amp; Maintenance</t>
  </si>
  <si>
    <t xml:space="preserve">   Deferred Maintenance &amp; Capital Improvement</t>
  </si>
  <si>
    <t xml:space="preserve">SIR, TOTAL </t>
  </si>
  <si>
    <t>Spread</t>
  </si>
  <si>
    <t>Conf</t>
  </si>
  <si>
    <t>ATB Rdct</t>
  </si>
  <si>
    <t>Action</t>
  </si>
  <si>
    <t>(Whole Dollars)</t>
  </si>
  <si>
    <t>B.A.</t>
  </si>
  <si>
    <t>One-Year</t>
  </si>
  <si>
    <t>Two-Year</t>
  </si>
  <si>
    <t>No-Year</t>
  </si>
  <si>
    <t>FY 2005</t>
  </si>
  <si>
    <t>FY 2006 Appropriation History</t>
  </si>
  <si>
    <t>FY 06</t>
  </si>
  <si>
    <t>FY 2006</t>
  </si>
  <si>
    <t>FY 2006 Enacted  (P.L.109-54)</t>
  </si>
  <si>
    <t>Add $2M</t>
  </si>
  <si>
    <t>Buy-out</t>
  </si>
  <si>
    <t>Savings</t>
  </si>
  <si>
    <t>Landsat</t>
  </si>
  <si>
    <t>Revised</t>
  </si>
  <si>
    <t>Avian</t>
  </si>
  <si>
    <t>Influenza</t>
  </si>
  <si>
    <t>Supplmntl</t>
  </si>
  <si>
    <t>Katrina</t>
  </si>
  <si>
    <t>P.L. 109-148</t>
  </si>
  <si>
    <t>Afganistan</t>
  </si>
  <si>
    <t>Transfer</t>
  </si>
  <si>
    <t>from</t>
  </si>
  <si>
    <t>USAID</t>
  </si>
  <si>
    <t>to  BIA</t>
  </si>
  <si>
    <t>P.L. 109-234</t>
  </si>
  <si>
    <t>(current BA in thousands of dollars)</t>
  </si>
  <si>
    <t>RESOURCE PROTECTION</t>
  </si>
  <si>
    <t>RESOURCE USE</t>
  </si>
  <si>
    <t>SERVING COMMUNITIES</t>
  </si>
  <si>
    <t>MGMT</t>
  </si>
  <si>
    <t>Other</t>
  </si>
  <si>
    <t>SIR Activity/Subactivity//Program Element</t>
  </si>
  <si>
    <t>GEOG RES, INVESTIGATIONS, &amp; REMOTE SENSING</t>
  </si>
  <si>
    <t xml:space="preserve">   National Geospatial Program</t>
  </si>
  <si>
    <t>Emergency Approp. (P.L. 109-148) [Katrina]</t>
  </si>
  <si>
    <t>Derivation of Split for Resource Protection</t>
  </si>
  <si>
    <t>1.1</t>
  </si>
  <si>
    <t>1.2</t>
  </si>
  <si>
    <t>Total</t>
  </si>
  <si>
    <t>FY 05 Biology R&amp;M (Enacted Budget)</t>
  </si>
  <si>
    <t>Uncontrollable Adjustment Funding</t>
  </si>
  <si>
    <t>Tech. Adj. - Science on the DOI Landscape</t>
  </si>
  <si>
    <t>Deepwater Fisheries</t>
  </si>
  <si>
    <t>Invasive Species</t>
  </si>
  <si>
    <t>Ecological Systems Mapping</t>
  </si>
  <si>
    <t>Mark Twain Natl Forest Mining Study</t>
  </si>
  <si>
    <t>Molecular Biology at Leetown Science Ctr</t>
  </si>
  <si>
    <t>Palid Sturgeon Research</t>
  </si>
  <si>
    <t>Diamondback Terrapins Study</t>
  </si>
  <si>
    <t>DNA Bear Sampliing Study in Montana</t>
  </si>
  <si>
    <t>Multidisciplinary Water Resources Study at LSC</t>
  </si>
  <si>
    <t>Manatee Research</t>
  </si>
  <si>
    <t>DE River Basin Ecologically Sustainable Water Project</t>
  </si>
  <si>
    <t>Reduce General Increase to BRM</t>
  </si>
  <si>
    <t>Travel Reduction</t>
  </si>
  <si>
    <t>Vehicle Reduction</t>
  </si>
  <si>
    <t>GLSC Boat Dock</t>
  </si>
  <si>
    <t>Equipment at Anadromous Fish Lab</t>
  </si>
  <si>
    <t>Tunison Lab</t>
  </si>
  <si>
    <t>Potomac Snakehead Program</t>
  </si>
  <si>
    <t>Upper Midwest Environmental Science Center</t>
  </si>
  <si>
    <t>Science Excellence w/ FWS</t>
  </si>
  <si>
    <t>Ivory-billed Woodpecker Survey Equipment</t>
  </si>
  <si>
    <t>Wetland Ecology Center at U of MO</t>
  </si>
  <si>
    <t xml:space="preserve">           Subtotal</t>
  </si>
  <si>
    <t>ATB Reduction 0.476%</t>
  </si>
  <si>
    <t>Adjustment from BR as of 1/06/06 per Debbie</t>
  </si>
  <si>
    <t>FY 2006 Supplemental (Avian Flu)</t>
  </si>
  <si>
    <t>Moved to Goal 4.1 per POB.</t>
  </si>
  <si>
    <t>ATB Reduction 1.0%</t>
  </si>
  <si>
    <t>SIR 1st Total</t>
  </si>
  <si>
    <t>Improve Health of Watersheds, Landscapes, and Marine Resources</t>
  </si>
  <si>
    <t>Sustain Desired Biological Communities</t>
  </si>
  <si>
    <t>Manage or Influence Resource Use to Enhance Public Benefit, Promote Responsible Use, and Ensure Optimal Value - Energy</t>
  </si>
  <si>
    <t>Manage or Influence Resource Use to Enhance Public Benefit, Promote Responsible Use, and Ensure Optimal Value - Non-Energy Minerals</t>
  </si>
  <si>
    <t>Protect Lives, Resources and Property</t>
  </si>
  <si>
    <t>Advance Knowledge Through Scientific Leadership and Inform Decisions Through the Applications of Science</t>
  </si>
  <si>
    <t>Manageemnt Excellence (All EO)</t>
  </si>
  <si>
    <t>Manageemnt Excellence (All Areas)</t>
  </si>
  <si>
    <t>GHRP/GHA/EH</t>
  </si>
  <si>
    <t>GHRP/GLCA</t>
  </si>
  <si>
    <t>GHRP/GRA/MR</t>
  </si>
  <si>
    <t>GHRP/GRA/ER</t>
  </si>
  <si>
    <t>WRI/HMAR/HNA</t>
  </si>
  <si>
    <t>Subtotal, Afganistan Transfer from USAID</t>
  </si>
  <si>
    <t>Revised SIR, TOTAL</t>
  </si>
  <si>
    <t>Katrina Supplemental &amp; Transfer to BIA</t>
  </si>
  <si>
    <t>MRSGI/CTM</t>
  </si>
  <si>
    <t>MRSGI/LRS</t>
  </si>
  <si>
    <t>MRSGI/GAM</t>
  </si>
  <si>
    <t>GHRP/GLCA/CMG</t>
  </si>
  <si>
    <t>WRI/HMAR/NAWQA</t>
  </si>
  <si>
    <t>WRI/HMAR/HRD</t>
  </si>
  <si>
    <t>WRI/HMAR/NSIP</t>
  </si>
  <si>
    <t>BR/BRM</t>
  </si>
  <si>
    <t>BR/CRU</t>
  </si>
  <si>
    <t>EI/EIST</t>
  </si>
  <si>
    <t>SS</t>
  </si>
  <si>
    <t>Subtotal, Katrina Supplemental &amp; Transfer to BIA</t>
  </si>
  <si>
    <t>Tab Name</t>
  </si>
  <si>
    <t>Explanation/Description of the Worksheet</t>
  </si>
  <si>
    <t>Tab Info</t>
  </si>
  <si>
    <t>This worksheet provides an explanation/description of the tabs and worksheets in this file.</t>
  </si>
  <si>
    <t>Tab Information for the 06 Budget History Excel File</t>
  </si>
  <si>
    <t>To 000's</t>
  </si>
  <si>
    <t>To $'s</t>
  </si>
  <si>
    <t>Crosswlk to DOI Goals</t>
  </si>
  <si>
    <t>EI/EIR</t>
  </si>
  <si>
    <r>
      <t>This worksheet provides all information rounded to the thousand dollar level, which is the standard for budget submissions.  As a result, this worksheet calculates the funding information to be used in the "</t>
    </r>
    <r>
      <rPr>
        <b/>
        <sz val="10"/>
        <rFont val="Arial"/>
        <family val="2"/>
      </rPr>
      <t>formulation and presentation</t>
    </r>
    <r>
      <rPr>
        <sz val="10"/>
        <rFont val="Arial"/>
        <family val="0"/>
      </rPr>
      <t>" part of the budget process and is the origin point for the funding levels are placed in budget submissions.</t>
    </r>
  </si>
  <si>
    <r>
      <t>This worksheet provides all information rounded to the dollar level, because OMB and Treasury require that ATB reductions enacted by Congress be calculated to the rounded dollar funding level for the operational spending portion of the budget process.  As a result, this worksheet feeds information to the "</t>
    </r>
    <r>
      <rPr>
        <b/>
        <sz val="10"/>
        <rFont val="Arial"/>
        <family val="2"/>
      </rPr>
      <t>execution</t>
    </r>
    <r>
      <rPr>
        <sz val="10"/>
        <rFont val="Arial"/>
        <family val="0"/>
      </rPr>
      <t>" part of the budget process, where funding levels are placed into the accounting system.</t>
    </r>
  </si>
  <si>
    <t>This worksheet provides a new feature, in which funding levels for budget process changes during the enacted budget year are cross-walked to DOI Goals as the change occurs.  This cross-walk information is then more readily available for quarterly budget execution reporting.  Before this change to the Budget History file, the cross-walk of budget changes during the Enacted Budget year typically where calculated and displayed only when a budget submission (DOI, OMB, and/or Congressional) was being prepared.</t>
  </si>
  <si>
    <t xml:space="preserve">The 06 Budget History file contains worksheets that compile or detail all budget process changes affecting funding that occur from initial appropriation enactment to the final/actual budget appropriation funding level.  Therefore, this file provides data at the full USGS budget structure (budget activity, subactivity, and program element) for the Surveys, Investigations, and Research appropriation and displays the funding by "availability of duration" (one year, multi-year, or no year budget authority).  In addition, while Congressional budget process spreadable changes (such as, Across-the-Board (ATB's) reductions, rescissions, and/or other spreadable program changes) are depicted in Congressional action tables, as a total amount not spread at the bottom of these table, the Budget History file is the location where the proration of spreadable changes are calculated and displayed.   </t>
  </si>
  <si>
    <t>File:  O:\BOA\SHARED\TABLES\FY2006\05FYHISTORY\06HIST4.XLS</t>
  </si>
  <si>
    <t>Date:  Revised 12/01/06</t>
  </si>
  <si>
    <t>President's Budget Through Appropriation With 2 ATB Reductions, 3 Supplementals, and 1 Transfer</t>
  </si>
  <si>
    <t>a/</t>
  </si>
  <si>
    <r>
      <t xml:space="preserve">a/  USAID transferred $5,500k in unobligated balances (originally, this transfer was thought to be </t>
    </r>
    <r>
      <rPr>
        <b/>
        <sz val="10"/>
        <rFont val="Arial"/>
        <family val="2"/>
      </rPr>
      <t>budget authority</t>
    </r>
    <r>
      <rPr>
        <sz val="10"/>
        <rFont val="Arial"/>
        <family val="0"/>
      </rPr>
      <t>) to USGS to provide scientific expertise to reconstruction efforts in Afghanistan.</t>
    </r>
  </si>
  <si>
    <t>[505]</t>
  </si>
  <si>
    <t>[618]</t>
  </si>
  <si>
    <t>[1,066]</t>
  </si>
  <si>
    <t>[1,684]</t>
  </si>
  <si>
    <t>[831]</t>
  </si>
  <si>
    <t>[579]</t>
  </si>
  <si>
    <t>[1,410]</t>
  </si>
  <si>
    <t>[3,599]</t>
  </si>
  <si>
    <t>[1,901]</t>
  </si>
  <si>
    <t>[505,102]</t>
  </si>
  <si>
    <t>[617,347]</t>
  </si>
  <si>
    <t>[1,066,326]</t>
  </si>
  <si>
    <t>[1,683,673]</t>
  </si>
  <si>
    <t>[830,612]</t>
  </si>
  <si>
    <t>[579,184]</t>
  </si>
  <si>
    <t>[1,409,796]</t>
  </si>
  <si>
    <t>[3,598,571]</t>
  </si>
  <si>
    <t>[1,901,429]</t>
  </si>
  <si>
    <t>FY 2006 Enacted Funding (Conference Action Plus 2 ATB Reductions, 3 Supplementals, and 1 Transfer) - FY 2006 Funding by Goal</t>
  </si>
  <si>
    <t>Afganistan Transfer from USAID  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</si>
</sst>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
    <numFmt numFmtId="168" formatCode="0.0"/>
  </numFmts>
  <fonts count="14">
    <font>
      <sz val="10"/>
      <name val="Arial"/>
      <family val="0"/>
    </font>
    <font>
      <sz val="11"/>
      <name val="Arial"/>
      <family val="2"/>
    </font>
    <font>
      <b/>
      <sz val="11"/>
      <name val="Arial"/>
      <family val="2"/>
    </font>
    <font>
      <b/>
      <sz val="9"/>
      <name val="Arial"/>
      <family val="2"/>
    </font>
    <font>
      <b/>
      <sz val="10"/>
      <name val="Arial"/>
      <family val="2"/>
    </font>
    <font>
      <b/>
      <u val="single"/>
      <sz val="9"/>
      <name val="Arial"/>
      <family val="2"/>
    </font>
    <font>
      <b/>
      <u val="single"/>
      <sz val="10"/>
      <name val="Arial"/>
      <family val="2"/>
    </font>
    <font>
      <sz val="9"/>
      <name val="Arial"/>
      <family val="2"/>
    </font>
    <font>
      <sz val="20"/>
      <color indexed="10"/>
      <name val="Arial"/>
      <family val="2"/>
    </font>
    <font>
      <b/>
      <sz val="10"/>
      <color indexed="10"/>
      <name val="Arial"/>
      <family val="2"/>
    </font>
    <font>
      <u val="single"/>
      <sz val="9"/>
      <name val="Arial"/>
      <family val="2"/>
    </font>
    <font>
      <i/>
      <sz val="9"/>
      <name val="Arial"/>
      <family val="2"/>
    </font>
    <font>
      <b/>
      <sz val="16"/>
      <name val="Arial"/>
      <family val="2"/>
    </font>
    <font>
      <sz val="8"/>
      <name val="Arial"/>
      <family val="0"/>
    </font>
  </fonts>
  <fills count="3">
    <fill>
      <patternFill/>
    </fill>
    <fill>
      <patternFill patternType="gray125"/>
    </fill>
    <fill>
      <patternFill patternType="lightGray"/>
    </fill>
  </fills>
  <borders count="31">
    <border>
      <left/>
      <right/>
      <top/>
      <bottom/>
      <diagonal/>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double">
        <color indexed="8"/>
      </bottom>
    </border>
    <border>
      <left>
        <color indexed="63"/>
      </left>
      <right style="thin"/>
      <top>
        <color indexed="63"/>
      </top>
      <bottom style="double">
        <color indexed="8"/>
      </bottom>
    </border>
    <border>
      <left style="thin"/>
      <right style="thin"/>
      <top>
        <color indexed="63"/>
      </top>
      <bottom style="double">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thin"/>
      <top style="double"/>
      <bottom>
        <color indexed="63"/>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3"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3" fontId="1" fillId="0" borderId="0" xfId="0" applyNumberFormat="1" applyFont="1" applyAlignment="1" applyProtection="1">
      <alignment/>
      <protection/>
    </xf>
    <xf numFmtId="3" fontId="1" fillId="0" borderId="0" xfId="0" applyNumberFormat="1" applyFont="1" applyAlignment="1">
      <alignment/>
    </xf>
    <xf numFmtId="3" fontId="2" fillId="0" borderId="0" xfId="0" applyNumberFormat="1" applyFont="1" applyAlignment="1">
      <alignment/>
    </xf>
    <xf numFmtId="3" fontId="1" fillId="0" borderId="0" xfId="0" applyNumberFormat="1" applyFont="1" applyBorder="1" applyAlignment="1">
      <alignment/>
    </xf>
    <xf numFmtId="3" fontId="1" fillId="0" borderId="1" xfId="0" applyNumberFormat="1" applyFont="1" applyBorder="1" applyAlignment="1">
      <alignment/>
    </xf>
    <xf numFmtId="3" fontId="1" fillId="0" borderId="1" xfId="0" applyNumberFormat="1" applyFont="1" applyBorder="1" applyAlignment="1" applyProtection="1">
      <alignment/>
      <protection/>
    </xf>
    <xf numFmtId="3" fontId="1" fillId="0" borderId="2" xfId="0" applyNumberFormat="1" applyFont="1" applyBorder="1" applyAlignment="1">
      <alignment/>
    </xf>
    <xf numFmtId="3" fontId="1" fillId="0" borderId="3" xfId="0" applyNumberFormat="1" applyFont="1" applyBorder="1" applyAlignment="1">
      <alignment/>
    </xf>
    <xf numFmtId="3" fontId="0" fillId="0" borderId="0" xfId="0" applyNumberFormat="1" applyFont="1" applyAlignment="1" applyProtection="1">
      <alignment/>
      <protection/>
    </xf>
    <xf numFmtId="3" fontId="0" fillId="0" borderId="0" xfId="0" applyNumberFormat="1" applyFont="1" applyAlignment="1">
      <alignment/>
    </xf>
    <xf numFmtId="3" fontId="0" fillId="0" borderId="3" xfId="0" applyNumberFormat="1" applyFont="1" applyBorder="1" applyAlignment="1" applyProtection="1">
      <alignment/>
      <protection/>
    </xf>
    <xf numFmtId="3" fontId="4"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horizontal="center"/>
    </xf>
    <xf numFmtId="3" fontId="0" fillId="0" borderId="1" xfId="0" applyNumberFormat="1" applyFont="1" applyBorder="1" applyAlignment="1">
      <alignment/>
    </xf>
    <xf numFmtId="3" fontId="0" fillId="0" borderId="1" xfId="0" applyNumberFormat="1" applyFont="1" applyBorder="1" applyAlignment="1" applyProtection="1">
      <alignment/>
      <protection/>
    </xf>
    <xf numFmtId="3" fontId="0" fillId="0" borderId="2" xfId="0" applyNumberFormat="1" applyFont="1" applyBorder="1" applyAlignment="1">
      <alignment/>
    </xf>
    <xf numFmtId="3" fontId="0" fillId="0" borderId="3" xfId="0" applyNumberFormat="1" applyFont="1" applyBorder="1" applyAlignment="1">
      <alignment/>
    </xf>
    <xf numFmtId="0" fontId="3" fillId="0" borderId="0" xfId="0" applyFont="1" applyAlignment="1">
      <alignment horizontal="right"/>
    </xf>
    <xf numFmtId="0" fontId="5" fillId="0" borderId="0" xfId="0" applyFont="1" applyAlignment="1">
      <alignment horizontal="right"/>
    </xf>
    <xf numFmtId="3" fontId="4" fillId="0" borderId="0" xfId="0" applyNumberFormat="1" applyFont="1" applyAlignment="1" applyProtection="1">
      <alignment/>
      <protection/>
    </xf>
    <xf numFmtId="3" fontId="4" fillId="0" borderId="0" xfId="0" applyNumberFormat="1" applyFont="1" applyAlignment="1" applyProtection="1">
      <alignment horizontal="right"/>
      <protection/>
    </xf>
    <xf numFmtId="3" fontId="4" fillId="0" borderId="0" xfId="0" applyNumberFormat="1" applyFont="1" applyAlignment="1">
      <alignment horizontal="right"/>
    </xf>
    <xf numFmtId="3" fontId="6" fillId="0" borderId="0" xfId="0" applyNumberFormat="1" applyFont="1" applyBorder="1" applyAlignment="1">
      <alignment horizontal="center"/>
    </xf>
    <xf numFmtId="3" fontId="6" fillId="0" borderId="0" xfId="0" applyNumberFormat="1" applyFont="1" applyBorder="1" applyAlignment="1" applyProtection="1">
      <alignment/>
      <protection/>
    </xf>
    <xf numFmtId="3" fontId="6" fillId="0" borderId="0" xfId="0" applyNumberFormat="1" applyFont="1" applyBorder="1" applyAlignment="1">
      <alignment horizontal="right"/>
    </xf>
    <xf numFmtId="3" fontId="6" fillId="0" borderId="0" xfId="0" applyNumberFormat="1" applyFont="1" applyBorder="1" applyAlignment="1" applyProtection="1">
      <alignment horizontal="right"/>
      <protection/>
    </xf>
    <xf numFmtId="3" fontId="4" fillId="0" borderId="0" xfId="0" applyNumberFormat="1" applyFont="1" applyAlignment="1">
      <alignment horizontal="center"/>
    </xf>
    <xf numFmtId="0" fontId="0" fillId="0" borderId="0" xfId="0" applyFont="1" applyAlignment="1">
      <alignment horizontal="center"/>
    </xf>
    <xf numFmtId="3" fontId="0" fillId="0" borderId="0" xfId="0" applyNumberFormat="1" applyAlignment="1">
      <alignment/>
    </xf>
    <xf numFmtId="0" fontId="7" fillId="0" borderId="0" xfId="0" applyFont="1" applyAlignment="1">
      <alignment/>
    </xf>
    <xf numFmtId="3" fontId="7" fillId="0" borderId="0" xfId="0" applyNumberFormat="1" applyFont="1" applyAlignment="1">
      <alignment horizontal="right"/>
    </xf>
    <xf numFmtId="3" fontId="7" fillId="0" borderId="1" xfId="0" applyNumberFormat="1" applyFont="1" applyBorder="1" applyAlignment="1" applyProtection="1">
      <alignment horizontal="right"/>
      <protection/>
    </xf>
    <xf numFmtId="3" fontId="7" fillId="0" borderId="0" xfId="0" applyNumberFormat="1" applyFont="1" applyAlignment="1" applyProtection="1">
      <alignment horizontal="right"/>
      <protection/>
    </xf>
    <xf numFmtId="3" fontId="3" fillId="0" borderId="0" xfId="0" applyNumberFormat="1" applyFont="1" applyAlignment="1" applyProtection="1">
      <alignment horizontal="right"/>
      <protection/>
    </xf>
    <xf numFmtId="3" fontId="7" fillId="0" borderId="0" xfId="0" applyNumberFormat="1" applyFont="1" applyBorder="1" applyAlignment="1" applyProtection="1">
      <alignment horizontal="right"/>
      <protection/>
    </xf>
    <xf numFmtId="3" fontId="7" fillId="0" borderId="3" xfId="0" applyNumberFormat="1" applyFont="1" applyBorder="1" applyAlignment="1" applyProtection="1">
      <alignment horizontal="right"/>
      <protection/>
    </xf>
    <xf numFmtId="0" fontId="0" fillId="0" borderId="4" xfId="0" applyBorder="1" applyAlignment="1">
      <alignment/>
    </xf>
    <xf numFmtId="3" fontId="0" fillId="0" borderId="0" xfId="0" applyNumberFormat="1" applyFont="1" applyAlignment="1">
      <alignment horizontal="right"/>
    </xf>
    <xf numFmtId="3" fontId="0" fillId="0" borderId="1" xfId="0" applyNumberFormat="1" applyFont="1" applyBorder="1" applyAlignment="1" applyProtection="1">
      <alignment horizontal="right"/>
      <protection/>
    </xf>
    <xf numFmtId="3" fontId="0" fillId="0" borderId="0" xfId="0" applyNumberFormat="1" applyFont="1" applyAlignment="1" applyProtection="1">
      <alignment horizontal="right"/>
      <protection/>
    </xf>
    <xf numFmtId="3" fontId="0" fillId="0" borderId="5" xfId="0" applyNumberFormat="1" applyFont="1" applyBorder="1" applyAlignment="1">
      <alignment/>
    </xf>
    <xf numFmtId="3" fontId="0" fillId="0" borderId="6" xfId="0" applyNumberFormat="1" applyFont="1" applyBorder="1" applyAlignment="1">
      <alignment/>
    </xf>
    <xf numFmtId="3" fontId="0" fillId="0" borderId="0" xfId="0" applyNumberFormat="1" applyFont="1" applyBorder="1" applyAlignment="1" applyProtection="1">
      <alignment horizontal="right"/>
      <protection/>
    </xf>
    <xf numFmtId="0" fontId="0" fillId="0" borderId="4" xfId="0" applyFont="1" applyBorder="1" applyAlignment="1">
      <alignment/>
    </xf>
    <xf numFmtId="3" fontId="0" fillId="0" borderId="3" xfId="0" applyNumberFormat="1" applyFont="1" applyBorder="1" applyAlignment="1" applyProtection="1">
      <alignment horizontal="right"/>
      <protection/>
    </xf>
    <xf numFmtId="0" fontId="3" fillId="0" borderId="0" xfId="0" applyFont="1" applyBorder="1" applyAlignment="1">
      <alignment horizontal="center"/>
    </xf>
    <xf numFmtId="0" fontId="8" fillId="0" borderId="0" xfId="0" applyFont="1" applyAlignment="1" applyProtection="1">
      <alignment/>
      <protection/>
    </xf>
    <xf numFmtId="166" fontId="5" fillId="0" borderId="0" xfId="0" applyNumberFormat="1" applyFont="1" applyAlignment="1">
      <alignment horizontal="right"/>
    </xf>
    <xf numFmtId="4" fontId="0" fillId="0" borderId="1" xfId="0" applyNumberFormat="1" applyFont="1" applyBorder="1" applyAlignment="1" applyProtection="1">
      <alignment/>
      <protection/>
    </xf>
    <xf numFmtId="4" fontId="0" fillId="0" borderId="3" xfId="0" applyNumberFormat="1" applyFont="1" applyBorder="1" applyAlignment="1" applyProtection="1">
      <alignment/>
      <protection/>
    </xf>
    <xf numFmtId="4" fontId="0" fillId="0" borderId="0" xfId="0" applyNumberFormat="1" applyFont="1" applyBorder="1" applyAlignment="1" applyProtection="1">
      <alignment/>
      <protection/>
    </xf>
    <xf numFmtId="3" fontId="0" fillId="0" borderId="4" xfId="0" applyNumberFormat="1" applyFont="1" applyBorder="1" applyAlignment="1">
      <alignment/>
    </xf>
    <xf numFmtId="3" fontId="0" fillId="0" borderId="5" xfId="0" applyNumberFormat="1" applyBorder="1" applyAlignment="1">
      <alignment/>
    </xf>
    <xf numFmtId="3" fontId="0" fillId="0" borderId="0" xfId="0" applyNumberFormat="1" applyFont="1" applyBorder="1" applyAlignment="1" applyProtection="1">
      <alignment/>
      <protection/>
    </xf>
    <xf numFmtId="4" fontId="0" fillId="0" borderId="0" xfId="0" applyNumberFormat="1" applyAlignment="1">
      <alignment/>
    </xf>
    <xf numFmtId="0" fontId="0" fillId="0" borderId="5" xfId="0" applyBorder="1" applyAlignment="1">
      <alignment/>
    </xf>
    <xf numFmtId="3" fontId="7" fillId="0" borderId="0" xfId="0" applyNumberFormat="1" applyFont="1" applyBorder="1" applyAlignment="1">
      <alignment/>
    </xf>
    <xf numFmtId="4" fontId="0" fillId="0" borderId="0" xfId="0" applyNumberFormat="1" applyFont="1" applyBorder="1" applyAlignment="1" applyProtection="1">
      <alignment horizontal="right"/>
      <protection/>
    </xf>
    <xf numFmtId="0" fontId="4" fillId="0" borderId="0" xfId="0" applyFont="1" applyAlignment="1">
      <alignment horizontal="center"/>
    </xf>
    <xf numFmtId="0" fontId="3" fillId="0" borderId="0" xfId="0" applyFont="1" applyBorder="1" applyAlignment="1">
      <alignment horizontal="right"/>
    </xf>
    <xf numFmtId="0" fontId="9" fillId="0" borderId="0" xfId="0" applyFont="1" applyAlignment="1">
      <alignment horizontal="center"/>
    </xf>
    <xf numFmtId="14" fontId="3" fillId="0" borderId="0" xfId="0" applyNumberFormat="1" applyFont="1" applyAlignment="1">
      <alignment/>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xf>
    <xf numFmtId="0" fontId="10" fillId="0" borderId="9" xfId="0" applyFont="1" applyBorder="1" applyAlignment="1">
      <alignment/>
    </xf>
    <xf numFmtId="0" fontId="10" fillId="0" borderId="0" xfId="0" applyFont="1" applyAlignment="1">
      <alignment/>
    </xf>
    <xf numFmtId="0" fontId="10" fillId="0" borderId="10" xfId="0" applyFont="1" applyBorder="1" applyAlignment="1">
      <alignment/>
    </xf>
    <xf numFmtId="0" fontId="10" fillId="0" borderId="11" xfId="0" applyFont="1" applyBorder="1" applyAlignment="1">
      <alignment/>
    </xf>
    <xf numFmtId="0" fontId="7" fillId="0" borderId="0" xfId="0" applyFont="1" applyAlignment="1">
      <alignment horizontal="center"/>
    </xf>
    <xf numFmtId="0" fontId="3" fillId="0" borderId="12" xfId="0" applyFont="1" applyBorder="1" applyAlignment="1">
      <alignment textRotation="90" wrapText="1"/>
    </xf>
    <xf numFmtId="0" fontId="3" fillId="0" borderId="5" xfId="0" applyFont="1" applyBorder="1" applyAlignment="1">
      <alignment textRotation="90" wrapText="1"/>
    </xf>
    <xf numFmtId="167" fontId="7" fillId="0" borderId="11" xfId="0" applyNumberFormat="1" applyFont="1" applyBorder="1" applyAlignment="1">
      <alignment/>
    </xf>
    <xf numFmtId="167" fontId="7" fillId="0" borderId="13" xfId="0" applyNumberFormat="1" applyFont="1" applyBorder="1" applyAlignment="1">
      <alignment/>
    </xf>
    <xf numFmtId="167" fontId="7" fillId="0" borderId="0" xfId="0" applyNumberFormat="1" applyFont="1" applyBorder="1" applyAlignment="1">
      <alignment/>
    </xf>
    <xf numFmtId="167" fontId="7" fillId="0" borderId="14" xfId="0" applyNumberFormat="1" applyFont="1" applyBorder="1" applyAlignment="1">
      <alignment/>
    </xf>
    <xf numFmtId="168" fontId="7" fillId="0" borderId="0" xfId="0" applyNumberFormat="1" applyFont="1" applyBorder="1" applyAlignment="1">
      <alignment/>
    </xf>
    <xf numFmtId="3" fontId="7" fillId="0" borderId="11" xfId="0" applyNumberFormat="1" applyFont="1" applyBorder="1" applyAlignment="1">
      <alignment/>
    </xf>
    <xf numFmtId="3" fontId="7" fillId="0" borderId="13" xfId="0" applyNumberFormat="1"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3" fontId="7" fillId="0" borderId="14" xfId="0" applyNumberFormat="1" applyFont="1" applyBorder="1" applyAlignment="1">
      <alignment/>
    </xf>
    <xf numFmtId="3" fontId="7" fillId="0" borderId="11" xfId="0" applyNumberFormat="1" applyFont="1" applyBorder="1" applyAlignment="1" applyProtection="1">
      <alignment/>
      <protection/>
    </xf>
    <xf numFmtId="3" fontId="7" fillId="0" borderId="13" xfId="0" applyNumberFormat="1" applyFont="1" applyBorder="1" applyAlignment="1" applyProtection="1">
      <alignment/>
      <protection/>
    </xf>
    <xf numFmtId="3" fontId="7" fillId="0" borderId="0" xfId="0" applyNumberFormat="1" applyFont="1" applyAlignment="1" applyProtection="1">
      <alignment/>
      <protection/>
    </xf>
    <xf numFmtId="3" fontId="7" fillId="0" borderId="14" xfId="0" applyNumberFormat="1" applyFont="1" applyBorder="1" applyAlignment="1" applyProtection="1">
      <alignment/>
      <protection/>
    </xf>
    <xf numFmtId="3" fontId="3" fillId="0" borderId="0" xfId="0" applyNumberFormat="1" applyFont="1" applyAlignment="1" applyProtection="1">
      <alignment/>
      <protection/>
    </xf>
    <xf numFmtId="0" fontId="7" fillId="0" borderId="4" xfId="0" applyFont="1" applyBorder="1" applyAlignment="1">
      <alignment/>
    </xf>
    <xf numFmtId="3" fontId="7" fillId="0" borderId="1" xfId="0" applyNumberFormat="1" applyFont="1" applyBorder="1" applyAlignment="1" applyProtection="1">
      <alignment/>
      <protection/>
    </xf>
    <xf numFmtId="3" fontId="7" fillId="0" borderId="15" xfId="0" applyNumberFormat="1" applyFont="1" applyBorder="1" applyAlignment="1" applyProtection="1">
      <alignment/>
      <protection/>
    </xf>
    <xf numFmtId="3" fontId="7" fillId="0" borderId="16" xfId="0" applyNumberFormat="1" applyFont="1" applyBorder="1" applyAlignment="1" applyProtection="1">
      <alignment/>
      <protection/>
    </xf>
    <xf numFmtId="3" fontId="7" fillId="0" borderId="17" xfId="0" applyNumberFormat="1" applyFont="1" applyBorder="1" applyAlignment="1" applyProtection="1">
      <alignment/>
      <protection/>
    </xf>
    <xf numFmtId="3" fontId="7" fillId="0" borderId="0" xfId="0" applyNumberFormat="1" applyFont="1" applyAlignment="1">
      <alignment/>
    </xf>
    <xf numFmtId="3" fontId="7" fillId="0" borderId="5" xfId="0" applyNumberFormat="1" applyFont="1" applyBorder="1" applyAlignment="1">
      <alignment/>
    </xf>
    <xf numFmtId="3" fontId="7" fillId="0" borderId="18" xfId="0" applyNumberFormat="1" applyFont="1" applyBorder="1" applyAlignment="1">
      <alignment/>
    </xf>
    <xf numFmtId="3" fontId="7" fillId="0" borderId="19" xfId="0" applyNumberFormat="1" applyFont="1" applyBorder="1" applyAlignment="1">
      <alignment/>
    </xf>
    <xf numFmtId="3" fontId="7" fillId="0" borderId="12" xfId="0" applyNumberFormat="1" applyFont="1" applyBorder="1" applyAlignment="1">
      <alignment/>
    </xf>
    <xf numFmtId="3" fontId="3" fillId="0" borderId="5" xfId="0" applyNumberFormat="1" applyFont="1" applyBorder="1" applyAlignment="1">
      <alignment/>
    </xf>
    <xf numFmtId="3" fontId="3" fillId="0" borderId="0" xfId="0" applyNumberFormat="1" applyFont="1" applyBorder="1" applyAlignment="1" applyProtection="1">
      <alignment/>
      <protection/>
    </xf>
    <xf numFmtId="3" fontId="3" fillId="0" borderId="6" xfId="0" applyNumberFormat="1" applyFont="1" applyBorder="1" applyAlignment="1" applyProtection="1">
      <alignment/>
      <protection/>
    </xf>
    <xf numFmtId="3" fontId="7" fillId="0" borderId="20" xfId="0" applyNumberFormat="1" applyFont="1" applyBorder="1" applyAlignment="1">
      <alignment/>
    </xf>
    <xf numFmtId="3" fontId="7" fillId="0" borderId="21" xfId="0" applyNumberFormat="1" applyFont="1" applyBorder="1" applyAlignment="1">
      <alignment/>
    </xf>
    <xf numFmtId="3" fontId="7" fillId="0" borderId="4" xfId="0" applyNumberFormat="1" applyFont="1" applyBorder="1" applyAlignment="1">
      <alignment/>
    </xf>
    <xf numFmtId="3" fontId="7" fillId="0" borderId="22" xfId="0" applyNumberFormat="1" applyFont="1" applyBorder="1" applyAlignment="1">
      <alignment/>
    </xf>
    <xf numFmtId="0" fontId="7" fillId="0" borderId="0" xfId="0" applyFont="1" applyBorder="1" applyAlignment="1">
      <alignment/>
    </xf>
    <xf numFmtId="3" fontId="7" fillId="0" borderId="23" xfId="0" applyNumberFormat="1" applyFont="1" applyBorder="1" applyAlignment="1">
      <alignment/>
    </xf>
    <xf numFmtId="0" fontId="7" fillId="0" borderId="3" xfId="0" applyFont="1" applyBorder="1" applyAlignment="1">
      <alignment/>
    </xf>
    <xf numFmtId="3" fontId="7" fillId="0" borderId="3" xfId="0" applyNumberFormat="1" applyFont="1" applyBorder="1" applyAlignment="1" applyProtection="1">
      <alignment/>
      <protection/>
    </xf>
    <xf numFmtId="3" fontId="7" fillId="0" borderId="24" xfId="0" applyNumberFormat="1" applyFont="1" applyBorder="1" applyAlignment="1" applyProtection="1">
      <alignment/>
      <protection/>
    </xf>
    <xf numFmtId="3" fontId="7" fillId="0" borderId="25" xfId="0" applyNumberFormat="1" applyFont="1" applyBorder="1" applyAlignment="1" applyProtection="1">
      <alignment/>
      <protection/>
    </xf>
    <xf numFmtId="3" fontId="7" fillId="0" borderId="26" xfId="0" applyNumberFormat="1" applyFont="1" applyBorder="1" applyAlignment="1" applyProtection="1">
      <alignment/>
      <protection/>
    </xf>
    <xf numFmtId="3" fontId="3" fillId="0" borderId="0" xfId="0" applyNumberFormat="1" applyFont="1" applyAlignment="1">
      <alignment/>
    </xf>
    <xf numFmtId="3" fontId="3" fillId="0" borderId="11" xfId="0" applyNumberFormat="1" applyFont="1" applyBorder="1" applyAlignment="1">
      <alignment/>
    </xf>
    <xf numFmtId="3" fontId="3" fillId="0" borderId="13" xfId="0" applyNumberFormat="1" applyFont="1" applyBorder="1" applyAlignment="1">
      <alignment/>
    </xf>
    <xf numFmtId="3" fontId="11" fillId="0" borderId="0" xfId="0" applyNumberFormat="1" applyFont="1" applyBorder="1" applyAlignment="1">
      <alignment/>
    </xf>
    <xf numFmtId="3" fontId="11" fillId="0" borderId="0" xfId="0" applyNumberFormat="1" applyFont="1" applyAlignment="1">
      <alignment/>
    </xf>
    <xf numFmtId="0" fontId="7" fillId="0" borderId="27" xfId="0" applyFont="1" applyBorder="1" applyAlignment="1">
      <alignment/>
    </xf>
    <xf numFmtId="3" fontId="7" fillId="0" borderId="27" xfId="0" applyNumberFormat="1" applyFont="1" applyBorder="1" applyAlignment="1">
      <alignment/>
    </xf>
    <xf numFmtId="3" fontId="10" fillId="0" borderId="0" xfId="0" applyNumberFormat="1" applyFont="1" applyAlignment="1" quotePrefix="1">
      <alignment horizontal="right"/>
    </xf>
    <xf numFmtId="3" fontId="10" fillId="0" borderId="0" xfId="0" applyNumberFormat="1" applyFont="1" applyBorder="1" applyAlignment="1" quotePrefix="1">
      <alignment horizontal="right"/>
    </xf>
    <xf numFmtId="3" fontId="10" fillId="0" borderId="0" xfId="0" applyNumberFormat="1" applyFont="1" applyAlignment="1">
      <alignment horizontal="right"/>
    </xf>
    <xf numFmtId="0" fontId="7" fillId="0" borderId="0" xfId="0" applyFont="1" applyAlignment="1" quotePrefix="1">
      <alignment/>
    </xf>
    <xf numFmtId="0" fontId="7" fillId="0" borderId="0" xfId="0" applyFont="1" applyAlignment="1">
      <alignment/>
    </xf>
    <xf numFmtId="3" fontId="7" fillId="0" borderId="0" xfId="0" applyNumberFormat="1" applyFont="1" applyBorder="1" applyAlignment="1">
      <alignment/>
    </xf>
    <xf numFmtId="0" fontId="3" fillId="0" borderId="18" xfId="0" applyFont="1" applyBorder="1" applyAlignment="1">
      <alignment textRotation="90" wrapText="1"/>
    </xf>
    <xf numFmtId="0" fontId="3" fillId="0" borderId="19" xfId="0" applyFont="1" applyBorder="1" applyAlignment="1">
      <alignment textRotation="90" wrapText="1"/>
    </xf>
    <xf numFmtId="0" fontId="7" fillId="2" borderId="0" xfId="0" applyFont="1" applyFill="1" applyAlignment="1">
      <alignment/>
    </xf>
    <xf numFmtId="3" fontId="7" fillId="2" borderId="0" xfId="0" applyNumberFormat="1" applyFont="1" applyFill="1" applyAlignment="1">
      <alignment/>
    </xf>
    <xf numFmtId="3" fontId="11" fillId="2" borderId="0" xfId="0" applyNumberFormat="1" applyFont="1" applyFill="1" applyBorder="1" applyAlignment="1">
      <alignment/>
    </xf>
    <xf numFmtId="3" fontId="11" fillId="2" borderId="0" xfId="0" applyNumberFormat="1" applyFont="1" applyFill="1" applyAlignment="1">
      <alignment/>
    </xf>
    <xf numFmtId="0" fontId="0" fillId="2" borderId="0" xfId="0" applyFill="1" applyAlignment="1">
      <alignment/>
    </xf>
    <xf numFmtId="0" fontId="7" fillId="0" borderId="28" xfId="0" applyFont="1" applyBorder="1" applyAlignment="1">
      <alignment/>
    </xf>
    <xf numFmtId="3" fontId="7" fillId="0" borderId="28" xfId="0" applyNumberFormat="1" applyFont="1" applyBorder="1" applyAlignment="1">
      <alignment/>
    </xf>
    <xf numFmtId="0" fontId="6" fillId="0" borderId="0" xfId="0" applyFont="1"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12"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wrapText="1"/>
    </xf>
    <xf numFmtId="0" fontId="0" fillId="0" borderId="0" xfId="0" applyAlignment="1">
      <alignment wrapText="1"/>
    </xf>
    <xf numFmtId="0" fontId="3" fillId="0" borderId="27"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3" fillId="0" borderId="0" xfId="0" applyFont="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7" xfId="0" applyFont="1" applyBorder="1" applyAlignment="1">
      <alignment horizontal="center"/>
    </xf>
    <xf numFmtId="0" fontId="0" fillId="0" borderId="0" xfId="0" applyAlignment="1" quotePrefix="1">
      <alignment horizontal="left" vertical="top" wrapText="1"/>
    </xf>
    <xf numFmtId="0" fontId="0" fillId="0" borderId="0" xfId="0" applyAlignment="1" quotePrefix="1">
      <alignment vertical="top" wrapText="1"/>
    </xf>
    <xf numFmtId="3" fontId="0" fillId="0" borderId="2" xfId="0" applyNumberFormat="1" applyFont="1" applyBorder="1" applyAlignment="1">
      <alignment horizontal="right"/>
    </xf>
    <xf numFmtId="3" fontId="0" fillId="0" borderId="5"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9"/>
  <sheetViews>
    <sheetView tabSelected="1" workbookViewId="0" topLeftCell="A1">
      <selection activeCell="A1" sqref="A1"/>
    </sheetView>
  </sheetViews>
  <sheetFormatPr defaultColWidth="9.140625" defaultRowHeight="12.75"/>
  <cols>
    <col min="2" max="2" width="30.7109375" style="0" customWidth="1"/>
    <col min="3" max="3" width="4.7109375" style="0" customWidth="1"/>
  </cols>
  <sheetData>
    <row r="1" ht="12.75">
      <c r="A1" t="str">
        <f>+'To 000''s'!A1</f>
        <v>File:  O:\BOA\SHARED\TABLES\FY2006\05FYHISTORY\06HIST4.XLS</v>
      </c>
    </row>
    <row r="2" ht="12.75">
      <c r="A2" t="str">
        <f>+'To 000''s'!A2</f>
        <v>Date:  Revised 12/01/06</v>
      </c>
    </row>
    <row r="4" spans="2:14" ht="20.25">
      <c r="B4" s="142" t="s">
        <v>168</v>
      </c>
      <c r="C4" s="142"/>
      <c r="D4" s="142"/>
      <c r="E4" s="142"/>
      <c r="F4" s="142"/>
      <c r="G4" s="142"/>
      <c r="H4" s="142"/>
      <c r="I4" s="142"/>
      <c r="J4" s="142"/>
      <c r="K4" s="142"/>
      <c r="L4" s="142"/>
      <c r="M4" s="142"/>
      <c r="N4" s="142"/>
    </row>
    <row r="6" spans="2:14" ht="85.5" customHeight="1">
      <c r="B6" s="141" t="s">
        <v>176</v>
      </c>
      <c r="C6" s="141"/>
      <c r="D6" s="141"/>
      <c r="E6" s="141"/>
      <c r="F6" s="141"/>
      <c r="G6" s="141"/>
      <c r="H6" s="141"/>
      <c r="I6" s="141"/>
      <c r="J6" s="141"/>
      <c r="K6" s="141"/>
      <c r="L6" s="141"/>
      <c r="M6" s="141"/>
      <c r="N6" s="141"/>
    </row>
    <row r="11" spans="2:14" ht="12.75">
      <c r="B11" s="138" t="s">
        <v>164</v>
      </c>
      <c r="D11" s="143" t="s">
        <v>165</v>
      </c>
      <c r="E11" s="143"/>
      <c r="F11" s="143"/>
      <c r="G11" s="143"/>
      <c r="H11" s="143"/>
      <c r="I11" s="143"/>
      <c r="J11" s="143"/>
      <c r="K11" s="143"/>
      <c r="L11" s="143"/>
      <c r="M11" s="143"/>
      <c r="N11" s="143"/>
    </row>
    <row r="12" spans="2:14" ht="12.75">
      <c r="B12" s="138"/>
      <c r="D12" s="138"/>
      <c r="E12" s="138"/>
      <c r="F12" s="138"/>
      <c r="G12" s="138"/>
      <c r="H12" s="138"/>
      <c r="I12" s="138"/>
      <c r="J12" s="138"/>
      <c r="K12" s="138"/>
      <c r="L12" s="138"/>
      <c r="M12" s="138"/>
      <c r="N12" s="138"/>
    </row>
    <row r="13" spans="2:14" ht="12.75">
      <c r="B13" s="139" t="s">
        <v>166</v>
      </c>
      <c r="D13" s="144" t="s">
        <v>167</v>
      </c>
      <c r="E13" s="145"/>
      <c r="F13" s="145"/>
      <c r="G13" s="145"/>
      <c r="H13" s="145"/>
      <c r="I13" s="145"/>
      <c r="J13" s="145"/>
      <c r="K13" s="145"/>
      <c r="L13" s="145"/>
      <c r="M13" s="145"/>
      <c r="N13" s="145"/>
    </row>
    <row r="14" ht="12.75">
      <c r="B14" s="140"/>
    </row>
    <row r="15" spans="2:14" ht="38.25" customHeight="1">
      <c r="B15" s="140" t="s">
        <v>169</v>
      </c>
      <c r="D15" s="141" t="s">
        <v>173</v>
      </c>
      <c r="E15" s="141"/>
      <c r="F15" s="141"/>
      <c r="G15" s="141"/>
      <c r="H15" s="141"/>
      <c r="I15" s="141"/>
      <c r="J15" s="141"/>
      <c r="K15" s="141"/>
      <c r="L15" s="141"/>
      <c r="M15" s="141"/>
      <c r="N15" s="141"/>
    </row>
    <row r="16" ht="12.75">
      <c r="B16" s="140"/>
    </row>
    <row r="17" spans="2:14" ht="52.5" customHeight="1">
      <c r="B17" s="140" t="s">
        <v>170</v>
      </c>
      <c r="D17" s="141" t="s">
        <v>174</v>
      </c>
      <c r="E17" s="141"/>
      <c r="F17" s="141"/>
      <c r="G17" s="141"/>
      <c r="H17" s="141"/>
      <c r="I17" s="141"/>
      <c r="J17" s="141"/>
      <c r="K17" s="141"/>
      <c r="L17" s="141"/>
      <c r="M17" s="141"/>
      <c r="N17" s="141"/>
    </row>
    <row r="18" ht="12.75">
      <c r="B18" s="140"/>
    </row>
    <row r="19" spans="2:14" ht="64.5" customHeight="1">
      <c r="B19" s="140" t="s">
        <v>171</v>
      </c>
      <c r="D19" s="141" t="s">
        <v>175</v>
      </c>
      <c r="E19" s="141"/>
      <c r="F19" s="141"/>
      <c r="G19" s="141"/>
      <c r="H19" s="141"/>
      <c r="I19" s="141"/>
      <c r="J19" s="141"/>
      <c r="K19" s="141"/>
      <c r="L19" s="141"/>
      <c r="M19" s="141"/>
      <c r="N19" s="141"/>
    </row>
  </sheetData>
  <mergeCells count="7">
    <mergeCell ref="D15:N15"/>
    <mergeCell ref="D17:N17"/>
    <mergeCell ref="D19:N19"/>
    <mergeCell ref="B4:N4"/>
    <mergeCell ref="B6:N6"/>
    <mergeCell ref="D11:N11"/>
    <mergeCell ref="D13:N13"/>
  </mergeCells>
  <printOptions/>
  <pageMargins left="0.25" right="0.25" top="0.5" bottom="0.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J2604"/>
  <sheetViews>
    <sheetView workbookViewId="0" topLeftCell="A1">
      <selection activeCell="A100" sqref="A16:AE100"/>
    </sheetView>
  </sheetViews>
  <sheetFormatPr defaultColWidth="9.140625" defaultRowHeight="12.75"/>
  <cols>
    <col min="1" max="1" width="45.00390625" style="0" customWidth="1"/>
    <col min="2" max="2" width="1.7109375" style="0" customWidth="1"/>
    <col min="3" max="3" width="9.421875" style="0" bestFit="1" customWidth="1"/>
    <col min="4" max="6" width="9.28125" style="0" hidden="1" customWidth="1"/>
    <col min="7" max="7" width="9.421875" style="0" bestFit="1" customWidth="1"/>
    <col min="8" max="8" width="1.7109375" style="0" customWidth="1"/>
    <col min="9" max="9" width="9.421875" style="0" bestFit="1" customWidth="1"/>
    <col min="10" max="11" width="9.421875" style="0" hidden="1" customWidth="1"/>
    <col min="12" max="13" width="9.421875" style="0" customWidth="1"/>
    <col min="14" max="14" width="10.8515625" style="0" bestFit="1" customWidth="1"/>
    <col min="15" max="15" width="9.421875" style="0" bestFit="1" customWidth="1"/>
    <col min="16" max="16" width="1.7109375" style="0" customWidth="1"/>
    <col min="17" max="19" width="9.7109375" style="0" customWidth="1"/>
    <col min="20" max="20" width="1.7109375" style="0" customWidth="1"/>
    <col min="21" max="21" width="9.7109375" style="0" customWidth="1"/>
    <col min="22" max="22" width="2.7109375" style="0" customWidth="1"/>
    <col min="23" max="23" width="9.7109375" style="0" customWidth="1"/>
    <col min="24" max="24" width="1.7109375" style="0" customWidth="1"/>
    <col min="25" max="25" width="9.7109375" style="0" customWidth="1"/>
    <col min="26" max="26" width="1.7109375" style="0" customWidth="1"/>
    <col min="27" max="28" width="9.421875" style="0" bestFit="1" customWidth="1"/>
    <col min="29" max="31" width="9.28125" style="0" bestFit="1" customWidth="1"/>
  </cols>
  <sheetData>
    <row r="1" s="3" customFormat="1" ht="12.75">
      <c r="A1" s="2" t="s">
        <v>177</v>
      </c>
    </row>
    <row r="2" s="3" customFormat="1" ht="12.75">
      <c r="A2" s="2" t="s">
        <v>178</v>
      </c>
    </row>
    <row r="3" s="3" customFormat="1" ht="12.75" customHeight="1">
      <c r="A3" s="51"/>
    </row>
    <row r="4" spans="1:31" s="3" customFormat="1" ht="12.75">
      <c r="A4" s="147" t="s">
        <v>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1" s="3" customFormat="1" ht="12.75">
      <c r="A5" s="147" t="s">
        <v>70</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1:31" s="3" customFormat="1" ht="12.75">
      <c r="A6" s="147" t="s">
        <v>179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row>
    <row r="7" spans="1:31" s="3" customFormat="1" ht="12.75">
      <c r="A7" s="148" t="s">
        <v>1</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row>
    <row r="8" spans="1:26" s="3" customFormat="1" ht="12.75">
      <c r="A8" s="32"/>
      <c r="B8" s="32"/>
      <c r="C8" s="32"/>
      <c r="D8" s="32"/>
      <c r="E8" s="32"/>
      <c r="F8" s="32"/>
      <c r="G8" s="32"/>
      <c r="H8" s="32"/>
      <c r="I8" s="32"/>
      <c r="J8" s="32"/>
      <c r="K8" s="32"/>
      <c r="L8" s="32"/>
      <c r="M8" s="32"/>
      <c r="N8" s="32"/>
      <c r="O8" s="32"/>
      <c r="P8" s="32"/>
      <c r="Q8" s="32"/>
      <c r="R8" s="32"/>
      <c r="S8" s="32"/>
      <c r="T8" s="32"/>
      <c r="U8" s="63"/>
      <c r="V8" s="32"/>
      <c r="W8" s="65"/>
      <c r="X8" s="32"/>
      <c r="Y8" s="32"/>
      <c r="Z8" s="32"/>
    </row>
    <row r="9" spans="1:26" s="3" customFormat="1" ht="12.75">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s="3" customFormat="1" ht="12.7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9:26" s="3" customFormat="1" ht="13.5" thickBot="1">
      <c r="I11" s="146" t="s">
        <v>73</v>
      </c>
      <c r="J11" s="146"/>
      <c r="K11" s="146"/>
      <c r="L11" s="146"/>
      <c r="M11" s="146"/>
      <c r="N11" s="146"/>
      <c r="O11" s="146"/>
      <c r="P11" s="50"/>
      <c r="Q11" s="146" t="s">
        <v>83</v>
      </c>
      <c r="R11" s="146"/>
      <c r="S11" s="146"/>
      <c r="T11" s="50"/>
      <c r="U11" s="50" t="s">
        <v>84</v>
      </c>
      <c r="V11" s="50"/>
      <c r="W11" s="50"/>
      <c r="X11" s="50"/>
      <c r="Y11" s="50"/>
      <c r="Z11" s="50"/>
    </row>
    <row r="12" spans="1:31" s="3" customFormat="1" ht="13.5" thickBot="1">
      <c r="A12" s="24" t="s">
        <v>2</v>
      </c>
      <c r="B12" s="24"/>
      <c r="C12" s="15"/>
      <c r="D12" s="25" t="s">
        <v>3</v>
      </c>
      <c r="E12" s="25" t="s">
        <v>4</v>
      </c>
      <c r="F12" s="25" t="s">
        <v>5</v>
      </c>
      <c r="G12" s="25" t="s">
        <v>71</v>
      </c>
      <c r="I12" s="22"/>
      <c r="J12" s="22"/>
      <c r="K12" s="22"/>
      <c r="L12" s="22" t="s">
        <v>77</v>
      </c>
      <c r="M12" s="22"/>
      <c r="N12" s="22" t="s">
        <v>60</v>
      </c>
      <c r="O12" s="22"/>
      <c r="P12" s="22"/>
      <c r="Q12" s="22" t="s">
        <v>72</v>
      </c>
      <c r="R12" s="22" t="s">
        <v>79</v>
      </c>
      <c r="S12" s="22"/>
      <c r="T12" s="22"/>
      <c r="U12" s="22" t="s">
        <v>85</v>
      </c>
      <c r="V12" s="22"/>
      <c r="W12" s="146" t="s">
        <v>89</v>
      </c>
      <c r="X12" s="146"/>
      <c r="Y12" s="146"/>
      <c r="Z12" s="22"/>
      <c r="AA12" s="22" t="s">
        <v>72</v>
      </c>
      <c r="AB12" s="34"/>
      <c r="AC12" s="34"/>
      <c r="AD12" s="34"/>
      <c r="AE12" s="22" t="s">
        <v>72</v>
      </c>
    </row>
    <row r="13" spans="1:31" s="3" customFormat="1" ht="12.75">
      <c r="A13" s="24"/>
      <c r="B13" s="24"/>
      <c r="C13" s="26" t="s">
        <v>69</v>
      </c>
      <c r="D13" s="25" t="s">
        <v>6</v>
      </c>
      <c r="E13" s="25" t="s">
        <v>7</v>
      </c>
      <c r="F13" s="25" t="s">
        <v>7</v>
      </c>
      <c r="G13" s="25" t="s">
        <v>8</v>
      </c>
      <c r="I13" s="22" t="s">
        <v>61</v>
      </c>
      <c r="J13" s="22"/>
      <c r="K13" s="22" t="s">
        <v>75</v>
      </c>
      <c r="L13" s="22" t="s">
        <v>4</v>
      </c>
      <c r="M13" s="22" t="s">
        <v>78</v>
      </c>
      <c r="N13" s="22" t="s">
        <v>62</v>
      </c>
      <c r="O13" s="22"/>
      <c r="P13" s="22"/>
      <c r="Q13" s="22" t="s">
        <v>62</v>
      </c>
      <c r="R13" s="22" t="s">
        <v>80</v>
      </c>
      <c r="S13" s="22" t="s">
        <v>82</v>
      </c>
      <c r="T13" s="22"/>
      <c r="U13" s="22" t="s">
        <v>86</v>
      </c>
      <c r="V13" s="22"/>
      <c r="W13" s="22" t="s">
        <v>82</v>
      </c>
      <c r="X13" s="22"/>
      <c r="Y13" s="22" t="s">
        <v>85</v>
      </c>
      <c r="Z13" s="22"/>
      <c r="AA13" s="22" t="s">
        <v>10</v>
      </c>
      <c r="AB13" s="34"/>
      <c r="AC13" s="34"/>
      <c r="AD13" s="34"/>
      <c r="AE13" s="22" t="s">
        <v>10</v>
      </c>
    </row>
    <row r="14" spans="1:31" s="3" customFormat="1" ht="12.75">
      <c r="A14" s="27" t="s">
        <v>9</v>
      </c>
      <c r="B14" s="28"/>
      <c r="C14" s="29" t="s">
        <v>10</v>
      </c>
      <c r="D14" s="30" t="s">
        <v>11</v>
      </c>
      <c r="E14" s="30" t="s">
        <v>11</v>
      </c>
      <c r="F14" s="30" t="s">
        <v>11</v>
      </c>
      <c r="G14" s="30" t="s">
        <v>12</v>
      </c>
      <c r="I14" s="23" t="s">
        <v>63</v>
      </c>
      <c r="J14" s="23" t="s">
        <v>74</v>
      </c>
      <c r="K14" s="23" t="s">
        <v>76</v>
      </c>
      <c r="L14" s="23" t="s">
        <v>26</v>
      </c>
      <c r="M14" s="23" t="s">
        <v>26</v>
      </c>
      <c r="N14" s="52">
        <v>-0.00476</v>
      </c>
      <c r="O14" s="23" t="s">
        <v>26</v>
      </c>
      <c r="P14" s="23"/>
      <c r="Q14" s="23">
        <v>-0.01</v>
      </c>
      <c r="R14" s="23" t="s">
        <v>81</v>
      </c>
      <c r="S14" s="23" t="s">
        <v>81</v>
      </c>
      <c r="T14" s="23"/>
      <c r="U14" s="23" t="s">
        <v>87</v>
      </c>
      <c r="V14" s="23" t="s">
        <v>180</v>
      </c>
      <c r="W14" s="23" t="s">
        <v>81</v>
      </c>
      <c r="X14" s="23"/>
      <c r="Y14" s="23" t="s">
        <v>88</v>
      </c>
      <c r="Z14" s="23"/>
      <c r="AA14" s="23" t="s">
        <v>65</v>
      </c>
      <c r="AB14" s="23" t="s">
        <v>66</v>
      </c>
      <c r="AC14" s="23" t="s">
        <v>67</v>
      </c>
      <c r="AD14" s="23" t="s">
        <v>68</v>
      </c>
      <c r="AE14" s="23" t="s">
        <v>65</v>
      </c>
    </row>
    <row r="15" spans="1:7" s="3" customFormat="1" ht="12.75">
      <c r="A15" s="12"/>
      <c r="B15" s="12"/>
      <c r="C15" s="12"/>
      <c r="D15" s="12"/>
      <c r="E15" s="12"/>
      <c r="F15" s="12"/>
      <c r="G15" s="12"/>
    </row>
    <row r="16" spans="1:7" s="3" customFormat="1" ht="12.75">
      <c r="A16" s="15" t="s">
        <v>13</v>
      </c>
      <c r="B16" s="13"/>
      <c r="C16" s="13"/>
      <c r="D16" s="13"/>
      <c r="E16" s="13"/>
      <c r="F16" s="13"/>
      <c r="G16" s="13"/>
    </row>
    <row r="17" spans="1:7" s="3" customFormat="1" ht="12.75">
      <c r="A17" s="15" t="s">
        <v>14</v>
      </c>
      <c r="B17" s="13"/>
      <c r="C17" s="13"/>
      <c r="D17" s="13"/>
      <c r="E17" s="13"/>
      <c r="F17" s="13"/>
      <c r="G17" s="13"/>
    </row>
    <row r="18" spans="1:36" s="3" customFormat="1" ht="12.75">
      <c r="A18" s="13" t="s">
        <v>15</v>
      </c>
      <c r="B18" s="13"/>
      <c r="C18" s="16">
        <v>71393</v>
      </c>
      <c r="D18" s="13">
        <v>1560</v>
      </c>
      <c r="E18" s="13">
        <v>0</v>
      </c>
      <c r="F18" s="13">
        <v>-1071</v>
      </c>
      <c r="G18" s="13">
        <f>SUM(C18:F18)</f>
        <v>71882</v>
      </c>
      <c r="H18" s="13"/>
      <c r="I18" s="13">
        <v>71882</v>
      </c>
      <c r="J18" s="13"/>
      <c r="K18" s="13">
        <v>-2000</v>
      </c>
      <c r="L18" s="13">
        <f>SUM(J18:K18)</f>
        <v>-2000</v>
      </c>
      <c r="M18" s="13">
        <f>+I18+L18</f>
        <v>69882</v>
      </c>
      <c r="N18" s="13">
        <f>ROUND(M18*$N$14,0)+1</f>
        <v>-332</v>
      </c>
      <c r="O18" s="13">
        <f>+M18+N18</f>
        <v>69550</v>
      </c>
      <c r="P18" s="13"/>
      <c r="Q18" s="13">
        <f>ROUND(O18*$Q$14,0)+1</f>
        <v>-695</v>
      </c>
      <c r="R18" s="13"/>
      <c r="S18" s="13"/>
      <c r="T18" s="13"/>
      <c r="U18" s="13"/>
      <c r="V18" s="13"/>
      <c r="W18" s="13">
        <v>272</v>
      </c>
      <c r="X18" s="13"/>
      <c r="Y18" s="13"/>
      <c r="Z18" s="13"/>
      <c r="AA18" s="13">
        <f>SUM(O18:Z18)</f>
        <v>69127</v>
      </c>
      <c r="AB18" s="13">
        <f>+AA18-AD18</f>
        <v>68855</v>
      </c>
      <c r="AC18" s="13"/>
      <c r="AD18" s="13">
        <v>272</v>
      </c>
      <c r="AE18" s="13">
        <f>SUM(AB18:AD18)</f>
        <v>69127</v>
      </c>
      <c r="AF18" s="13"/>
      <c r="AG18" s="13"/>
      <c r="AH18" s="13"/>
      <c r="AI18" s="13"/>
      <c r="AJ18" s="13"/>
    </row>
    <row r="19" spans="1:36" s="3" customFormat="1" ht="12.75">
      <c r="A19" s="13" t="s">
        <v>16</v>
      </c>
      <c r="B19" s="13"/>
      <c r="C19" s="16">
        <v>32730</v>
      </c>
      <c r="D19" s="13">
        <v>259</v>
      </c>
      <c r="E19" s="13">
        <v>0</v>
      </c>
      <c r="F19" s="13">
        <v>13407</v>
      </c>
      <c r="G19" s="13">
        <f>SUM(C19:F19)</f>
        <v>46396</v>
      </c>
      <c r="H19" s="13"/>
      <c r="I19" s="13">
        <v>44396</v>
      </c>
      <c r="J19" s="13">
        <v>2000</v>
      </c>
      <c r="K19" s="13"/>
      <c r="L19" s="13">
        <f>SUM(J19:K19)</f>
        <v>2000</v>
      </c>
      <c r="M19" s="13">
        <f>+I19+L19</f>
        <v>46396</v>
      </c>
      <c r="N19" s="13">
        <f>ROUND(M19*$N$14,0)</f>
        <v>-221</v>
      </c>
      <c r="O19" s="13">
        <f>+M19+N19</f>
        <v>46175</v>
      </c>
      <c r="P19" s="13"/>
      <c r="Q19" s="13">
        <f>ROUND(O19*$Q$14,0)</f>
        <v>-462</v>
      </c>
      <c r="R19" s="13"/>
      <c r="S19" s="13"/>
      <c r="T19" s="13"/>
      <c r="U19" s="13"/>
      <c r="V19" s="13"/>
      <c r="W19" s="13">
        <v>466</v>
      </c>
      <c r="X19" s="13"/>
      <c r="Y19" s="13"/>
      <c r="Z19" s="13"/>
      <c r="AA19" s="13">
        <f>SUM(O19:Z19)</f>
        <v>46179</v>
      </c>
      <c r="AB19" s="13">
        <f>+AA19-AD19</f>
        <v>37831</v>
      </c>
      <c r="AC19" s="13"/>
      <c r="AD19" s="13">
        <f>8000-38-80+466</f>
        <v>8348</v>
      </c>
      <c r="AE19" s="13">
        <f>SUM(AB19:AD19)</f>
        <v>46179</v>
      </c>
      <c r="AF19" s="13"/>
      <c r="AG19" s="13"/>
      <c r="AH19" s="13"/>
      <c r="AI19" s="13"/>
      <c r="AJ19" s="13"/>
    </row>
    <row r="20" spans="1:36" s="3" customFormat="1" ht="12.75">
      <c r="A20" s="13" t="s">
        <v>17</v>
      </c>
      <c r="B20" s="13"/>
      <c r="C20" s="16">
        <v>14628</v>
      </c>
      <c r="D20" s="13">
        <v>325</v>
      </c>
      <c r="E20" s="13">
        <v>0</v>
      </c>
      <c r="F20" s="13">
        <v>222</v>
      </c>
      <c r="G20" s="13">
        <f>SUM(C20:F20)</f>
        <v>15175</v>
      </c>
      <c r="H20" s="13"/>
      <c r="I20" s="13">
        <v>14925</v>
      </c>
      <c r="J20" s="13"/>
      <c r="K20" s="13"/>
      <c r="L20" s="13">
        <f>SUM(J20:K20)</f>
        <v>0</v>
      </c>
      <c r="M20" s="13">
        <f>+I20+L20</f>
        <v>14925</v>
      </c>
      <c r="N20" s="13">
        <f>ROUND(M20*$N$14,0)</f>
        <v>-71</v>
      </c>
      <c r="O20" s="13">
        <f>+M20+N20</f>
        <v>14854</v>
      </c>
      <c r="P20" s="13"/>
      <c r="Q20" s="13">
        <f>ROUND(O20*$Q$14,0)</f>
        <v>-149</v>
      </c>
      <c r="R20" s="13"/>
      <c r="S20" s="13"/>
      <c r="T20" s="13"/>
      <c r="U20" s="13"/>
      <c r="V20" s="13"/>
      <c r="W20" s="13">
        <v>424</v>
      </c>
      <c r="X20" s="13"/>
      <c r="Y20" s="13"/>
      <c r="Z20" s="13"/>
      <c r="AA20" s="13">
        <f>SUM(O20:Z20)</f>
        <v>15129</v>
      </c>
      <c r="AB20" s="13">
        <f>+AA20-AD20</f>
        <v>14705</v>
      </c>
      <c r="AC20" s="13"/>
      <c r="AD20" s="13">
        <v>424</v>
      </c>
      <c r="AE20" s="13">
        <f>SUM(AB20:AD20)</f>
        <v>15129</v>
      </c>
      <c r="AF20" s="13"/>
      <c r="AG20" s="13"/>
      <c r="AH20" s="13"/>
      <c r="AI20" s="13"/>
      <c r="AJ20" s="13"/>
    </row>
    <row r="21" spans="1:36" s="3" customFormat="1" ht="12.75">
      <c r="A21" s="13"/>
      <c r="B21" s="13"/>
      <c r="C21" s="16"/>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s="3" customFormat="1" ht="14.25">
      <c r="A22" s="17" t="s">
        <v>18</v>
      </c>
      <c r="B22" s="13"/>
      <c r="C22" s="12">
        <f>SUM(C18:C20)</f>
        <v>118751</v>
      </c>
      <c r="D22" s="12">
        <f>SUM(D18:D20)</f>
        <v>2144</v>
      </c>
      <c r="E22" s="12">
        <f>SUM(E18:E20)</f>
        <v>0</v>
      </c>
      <c r="F22" s="12">
        <f>SUM(F18:F20)</f>
        <v>12558</v>
      </c>
      <c r="G22" s="12">
        <f>SUM(G18:G20)</f>
        <v>133453</v>
      </c>
      <c r="H22" s="4"/>
      <c r="I22" s="12">
        <f aca="true" t="shared" si="0" ref="I22:O22">SUM(I18:I20)</f>
        <v>131203</v>
      </c>
      <c r="J22" s="12">
        <f t="shared" si="0"/>
        <v>2000</v>
      </c>
      <c r="K22" s="12">
        <f t="shared" si="0"/>
        <v>-2000</v>
      </c>
      <c r="L22" s="12">
        <f t="shared" si="0"/>
        <v>0</v>
      </c>
      <c r="M22" s="12">
        <f t="shared" si="0"/>
        <v>131203</v>
      </c>
      <c r="N22" s="12">
        <f t="shared" si="0"/>
        <v>-624</v>
      </c>
      <c r="O22" s="12">
        <f t="shared" si="0"/>
        <v>130579</v>
      </c>
      <c r="P22" s="12"/>
      <c r="Q22" s="12">
        <f>SUM(Q18:Q20)</f>
        <v>-1306</v>
      </c>
      <c r="R22" s="12">
        <f>SUM(R18:R20)</f>
        <v>0</v>
      </c>
      <c r="S22" s="12">
        <f>SUM(S18:S20)</f>
        <v>0</v>
      </c>
      <c r="T22" s="12"/>
      <c r="U22" s="12">
        <f>SUM(U18:U20)</f>
        <v>0</v>
      </c>
      <c r="V22" s="12"/>
      <c r="W22" s="12">
        <f>SUM(W18:W20)</f>
        <v>1162</v>
      </c>
      <c r="X22" s="12"/>
      <c r="Y22" s="12">
        <f>SUM(Y18:Y20)</f>
        <v>0</v>
      </c>
      <c r="Z22" s="12"/>
      <c r="AA22" s="12">
        <f>SUM(AA18:AA20)</f>
        <v>130435</v>
      </c>
      <c r="AB22" s="12">
        <f>SUM(AB18:AB20)</f>
        <v>121391</v>
      </c>
      <c r="AC22" s="12">
        <f>SUM(AC18:AC20)</f>
        <v>0</v>
      </c>
      <c r="AD22" s="12">
        <f>SUM(AD18:AD20)</f>
        <v>9044</v>
      </c>
      <c r="AE22" s="12">
        <f>SUM(AE18:AE20)</f>
        <v>130435</v>
      </c>
      <c r="AF22" s="13"/>
      <c r="AG22" s="13"/>
      <c r="AH22" s="13"/>
      <c r="AI22" s="13"/>
      <c r="AJ22" s="13"/>
    </row>
    <row r="23" spans="1:36" s="3" customFormat="1" ht="15" thickBot="1">
      <c r="A23" s="18"/>
      <c r="B23" s="18"/>
      <c r="C23" s="19"/>
      <c r="D23" s="19"/>
      <c r="E23" s="19"/>
      <c r="F23" s="19"/>
      <c r="G23" s="19"/>
      <c r="H23" s="9"/>
      <c r="I23" s="19"/>
      <c r="J23" s="19"/>
      <c r="K23" s="19"/>
      <c r="L23" s="19"/>
      <c r="M23" s="19"/>
      <c r="N23" s="19">
        <f>ROUND($N$14*M22,0)+1</f>
        <v>-624</v>
      </c>
      <c r="O23" s="19"/>
      <c r="P23" s="19"/>
      <c r="Q23" s="19">
        <f>ROUND(O22*$Q$14,0)</f>
        <v>-1306</v>
      </c>
      <c r="R23" s="19"/>
      <c r="S23" s="19"/>
      <c r="T23" s="19"/>
      <c r="U23" s="19"/>
      <c r="V23" s="19"/>
      <c r="W23" s="19"/>
      <c r="X23" s="19"/>
      <c r="Y23" s="19"/>
      <c r="Z23" s="19"/>
      <c r="AA23" s="19"/>
      <c r="AB23" s="19"/>
      <c r="AC23" s="19"/>
      <c r="AD23" s="19"/>
      <c r="AE23" s="19"/>
      <c r="AF23" s="13"/>
      <c r="AG23" s="13"/>
      <c r="AH23" s="13"/>
      <c r="AI23" s="13"/>
      <c r="AJ23" s="13"/>
    </row>
    <row r="24" spans="1:36" s="3" customFormat="1" ht="15" thickTop="1">
      <c r="A24" s="13"/>
      <c r="B24" s="13"/>
      <c r="C24" s="13"/>
      <c r="D24" s="13"/>
      <c r="E24" s="13"/>
      <c r="F24" s="13"/>
      <c r="G24" s="13"/>
      <c r="H24" s="5"/>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row>
    <row r="25" spans="1:36" s="3" customFormat="1" ht="14.25">
      <c r="A25" s="15" t="s">
        <v>19</v>
      </c>
      <c r="B25" s="13"/>
      <c r="C25" s="13"/>
      <c r="D25" s="13"/>
      <c r="E25" s="13"/>
      <c r="F25" s="13"/>
      <c r="G25" s="13"/>
      <c r="H25" s="5"/>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row>
    <row r="26" spans="1:36" s="3" customFormat="1" ht="14.25">
      <c r="A26" s="13" t="s">
        <v>20</v>
      </c>
      <c r="B26" s="13"/>
      <c r="C26" s="13"/>
      <c r="D26" s="13"/>
      <c r="E26" s="13"/>
      <c r="F26" s="13"/>
      <c r="G26" s="13"/>
      <c r="H26" s="5"/>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1:36" s="3" customFormat="1" ht="14.25">
      <c r="A27" s="13" t="s">
        <v>21</v>
      </c>
      <c r="B27" s="13"/>
      <c r="C27" s="16">
        <f>46898+3966</f>
        <v>50864</v>
      </c>
      <c r="D27" s="13">
        <v>694</v>
      </c>
      <c r="E27" s="13">
        <v>0</v>
      </c>
      <c r="F27" s="13">
        <v>3745</v>
      </c>
      <c r="G27" s="13">
        <f>SUM(C27:F27)-3966</f>
        <v>51337</v>
      </c>
      <c r="H27" s="5"/>
      <c r="I27" s="13">
        <v>51337</v>
      </c>
      <c r="J27" s="13"/>
      <c r="K27" s="13"/>
      <c r="L27" s="13">
        <f>SUM(J27:K27)</f>
        <v>0</v>
      </c>
      <c r="M27" s="13">
        <f>+I27+L27</f>
        <v>51337</v>
      </c>
      <c r="N27" s="13">
        <f>ROUND(M27*$N$14,0)+1</f>
        <v>-243</v>
      </c>
      <c r="O27" s="13">
        <f>+M27+N27</f>
        <v>51094</v>
      </c>
      <c r="P27" s="13"/>
      <c r="Q27" s="13">
        <f>ROUND(O27*$Q$14,0)</f>
        <v>-511</v>
      </c>
      <c r="R27" s="13"/>
      <c r="S27" s="13"/>
      <c r="T27" s="13"/>
      <c r="U27" s="42" t="s">
        <v>182</v>
      </c>
      <c r="V27" s="13"/>
      <c r="W27" s="13">
        <v>4</v>
      </c>
      <c r="X27" s="13"/>
      <c r="Y27" s="13"/>
      <c r="Z27" s="13"/>
      <c r="AA27" s="13">
        <f>SUM(O27:Z27)</f>
        <v>50587</v>
      </c>
      <c r="AB27" s="13">
        <f>+AA27-AC27-AD27</f>
        <v>50583</v>
      </c>
      <c r="AC27" s="13"/>
      <c r="AD27" s="13">
        <v>4</v>
      </c>
      <c r="AE27" s="13">
        <f>SUM(AB27:AD27)</f>
        <v>50587</v>
      </c>
      <c r="AF27" s="13"/>
      <c r="AG27" s="13"/>
      <c r="AH27" s="13"/>
      <c r="AI27" s="13"/>
      <c r="AJ27" s="13"/>
    </row>
    <row r="28" spans="1:36" s="3" customFormat="1" ht="14.25">
      <c r="A28" s="13" t="s">
        <v>22</v>
      </c>
      <c r="B28" s="13"/>
      <c r="C28" s="16">
        <v>20714</v>
      </c>
      <c r="D28" s="13">
        <v>247</v>
      </c>
      <c r="E28" s="13">
        <v>0</v>
      </c>
      <c r="F28" s="13">
        <v>826</v>
      </c>
      <c r="G28" s="13">
        <f>SUM(C28:F28)</f>
        <v>21787</v>
      </c>
      <c r="H28" s="5"/>
      <c r="I28" s="13">
        <v>21787</v>
      </c>
      <c r="J28" s="13"/>
      <c r="K28" s="13"/>
      <c r="L28" s="13">
        <f>SUM(J28:K28)</f>
        <v>0</v>
      </c>
      <c r="M28" s="13">
        <f>+I28+L28</f>
        <v>21787</v>
      </c>
      <c r="N28" s="13">
        <f>ROUND(M28*$N$14,0)</f>
        <v>-104</v>
      </c>
      <c r="O28" s="13">
        <f>+M28+N28</f>
        <v>21683</v>
      </c>
      <c r="P28" s="13"/>
      <c r="Q28" s="13">
        <f>ROUND(O28*$Q$14,0)</f>
        <v>-217</v>
      </c>
      <c r="R28" s="13"/>
      <c r="S28" s="13"/>
      <c r="T28" s="13"/>
      <c r="U28" s="42"/>
      <c r="V28" s="13"/>
      <c r="W28" s="13"/>
      <c r="X28" s="13"/>
      <c r="Y28" s="13"/>
      <c r="Z28" s="13"/>
      <c r="AA28" s="13">
        <f>SUM(O28:Z28)</f>
        <v>21466</v>
      </c>
      <c r="AB28" s="13">
        <f>+AA28</f>
        <v>21466</v>
      </c>
      <c r="AC28" s="13"/>
      <c r="AD28" s="13"/>
      <c r="AE28" s="13">
        <f>SUM(AB28:AD28)</f>
        <v>21466</v>
      </c>
      <c r="AF28" s="13"/>
      <c r="AG28" s="13"/>
      <c r="AH28" s="13"/>
      <c r="AI28" s="13"/>
      <c r="AJ28" s="13"/>
    </row>
    <row r="29" spans="1:36" s="3" customFormat="1" ht="14.25">
      <c r="A29" s="13" t="s">
        <v>23</v>
      </c>
      <c r="B29" s="13"/>
      <c r="C29" s="16">
        <v>3043</v>
      </c>
      <c r="D29" s="13">
        <v>51</v>
      </c>
      <c r="E29" s="13">
        <v>0</v>
      </c>
      <c r="F29" s="13">
        <v>-6</v>
      </c>
      <c r="G29" s="13">
        <f>SUM(C29:F29)</f>
        <v>3088</v>
      </c>
      <c r="H29" s="5"/>
      <c r="I29" s="13">
        <v>3088</v>
      </c>
      <c r="J29" s="13"/>
      <c r="K29" s="13"/>
      <c r="L29" s="13">
        <f>SUM(J29:K29)</f>
        <v>0</v>
      </c>
      <c r="M29" s="13">
        <f>+I29+L29</f>
        <v>3088</v>
      </c>
      <c r="N29" s="13">
        <f>ROUND(M29*$N$14,0)</f>
        <v>-15</v>
      </c>
      <c r="O29" s="13">
        <f>+M29+N29</f>
        <v>3073</v>
      </c>
      <c r="P29" s="13"/>
      <c r="Q29" s="13">
        <f>ROUND(O29*$Q$14,0)</f>
        <v>-31</v>
      </c>
      <c r="R29" s="13"/>
      <c r="S29" s="13"/>
      <c r="T29" s="13"/>
      <c r="U29" s="42"/>
      <c r="V29" s="13"/>
      <c r="W29" s="13"/>
      <c r="X29" s="13"/>
      <c r="Y29" s="13"/>
      <c r="Z29" s="13"/>
      <c r="AA29" s="13">
        <f>SUM(O29:Z29)</f>
        <v>3042</v>
      </c>
      <c r="AB29" s="13">
        <f>+AA29</f>
        <v>3042</v>
      </c>
      <c r="AC29" s="13"/>
      <c r="AD29" s="13"/>
      <c r="AE29" s="13">
        <f>SUM(AB29:AD29)</f>
        <v>3042</v>
      </c>
      <c r="AF29" s="13"/>
      <c r="AG29" s="13"/>
      <c r="AH29" s="13"/>
      <c r="AI29" s="13"/>
      <c r="AJ29" s="13"/>
    </row>
    <row r="30" spans="1:36" s="3" customFormat="1" ht="14.25">
      <c r="A30" s="13" t="s">
        <v>24</v>
      </c>
      <c r="B30" s="13"/>
      <c r="C30" s="16">
        <f>3335+4134</f>
        <v>7469</v>
      </c>
      <c r="D30" s="13">
        <v>42</v>
      </c>
      <c r="E30" s="13">
        <v>0</v>
      </c>
      <c r="F30" s="13">
        <v>595</v>
      </c>
      <c r="G30" s="13">
        <f>SUM(C30:F30)-4134</f>
        <v>3972</v>
      </c>
      <c r="H30" s="5"/>
      <c r="I30" s="13">
        <v>3972</v>
      </c>
      <c r="J30" s="13"/>
      <c r="K30" s="13"/>
      <c r="L30" s="13">
        <f>SUM(J30:K30)</f>
        <v>0</v>
      </c>
      <c r="M30" s="13">
        <f>+I30+L30</f>
        <v>3972</v>
      </c>
      <c r="N30" s="13">
        <f>ROUND(M30*$N$14,0)</f>
        <v>-19</v>
      </c>
      <c r="O30" s="13">
        <f>+M30+N30</f>
        <v>3953</v>
      </c>
      <c r="P30" s="13"/>
      <c r="Q30" s="13">
        <f>ROUND(O30*$Q$14,0)+1</f>
        <v>-39</v>
      </c>
      <c r="R30" s="13"/>
      <c r="S30" s="13"/>
      <c r="T30" s="13"/>
      <c r="U30" s="42"/>
      <c r="V30" s="13"/>
      <c r="W30" s="13"/>
      <c r="X30" s="13"/>
      <c r="Y30" s="13"/>
      <c r="Z30" s="13"/>
      <c r="AA30" s="13">
        <f>SUM(O30:Z30)</f>
        <v>3914</v>
      </c>
      <c r="AB30" s="13">
        <f>+AA30</f>
        <v>3914</v>
      </c>
      <c r="AC30" s="13"/>
      <c r="AD30" s="13"/>
      <c r="AE30" s="13">
        <f>SUM(AB30:AD30)</f>
        <v>3914</v>
      </c>
      <c r="AF30" s="13"/>
      <c r="AG30" s="13"/>
      <c r="AH30" s="13"/>
      <c r="AI30" s="13"/>
      <c r="AJ30" s="13"/>
    </row>
    <row r="31" spans="1:36" s="3" customFormat="1" ht="14.25">
      <c r="A31" s="13" t="s">
        <v>25</v>
      </c>
      <c r="B31" s="13"/>
      <c r="C31" s="20">
        <v>1989</v>
      </c>
      <c r="D31" s="20">
        <v>42</v>
      </c>
      <c r="E31" s="20">
        <v>0</v>
      </c>
      <c r="F31" s="20">
        <v>-6</v>
      </c>
      <c r="G31" s="45">
        <f>SUM(C31:F31)</f>
        <v>2025</v>
      </c>
      <c r="H31" s="10"/>
      <c r="I31" s="20">
        <v>2025</v>
      </c>
      <c r="J31" s="20"/>
      <c r="K31" s="20"/>
      <c r="L31" s="45">
        <f>SUM(J31:K31)</f>
        <v>0</v>
      </c>
      <c r="M31" s="45">
        <f>+I31+L31</f>
        <v>2025</v>
      </c>
      <c r="N31" s="45">
        <f>ROUND(M31*$N$14,0)</f>
        <v>-10</v>
      </c>
      <c r="O31" s="45">
        <f>+M31+N31</f>
        <v>2015</v>
      </c>
      <c r="P31" s="45"/>
      <c r="Q31" s="45">
        <f>ROUND(O31*$Q$14,0)</f>
        <v>-20</v>
      </c>
      <c r="R31" s="20"/>
      <c r="S31" s="20">
        <v>200</v>
      </c>
      <c r="T31" s="20"/>
      <c r="U31" s="155"/>
      <c r="V31" s="20"/>
      <c r="W31" s="20"/>
      <c r="X31" s="20"/>
      <c r="Y31" s="20"/>
      <c r="Z31" s="20"/>
      <c r="AA31" s="45">
        <f>SUM(O31:Z31)</f>
        <v>2195</v>
      </c>
      <c r="AB31" s="45">
        <f>+AA31-AD31</f>
        <v>1995</v>
      </c>
      <c r="AC31" s="45"/>
      <c r="AD31" s="45">
        <v>200</v>
      </c>
      <c r="AE31" s="45">
        <f>SUM(AB31:AD31)</f>
        <v>2195</v>
      </c>
      <c r="AF31" s="13"/>
      <c r="AG31" s="13"/>
      <c r="AH31" s="13"/>
      <c r="AI31" s="13"/>
      <c r="AJ31" s="13"/>
    </row>
    <row r="32" spans="1:36" s="3" customFormat="1" ht="14.25">
      <c r="A32" s="17" t="s">
        <v>26</v>
      </c>
      <c r="B32" s="13"/>
      <c r="C32" s="12">
        <f>SUM(C27:C31)</f>
        <v>84079</v>
      </c>
      <c r="D32" s="12">
        <f>SUM(D27:D31)</f>
        <v>1076</v>
      </c>
      <c r="E32" s="12">
        <f>SUM(E27:E31)</f>
        <v>0</v>
      </c>
      <c r="F32" s="12">
        <f>SUM(F27:F31)</f>
        <v>5154</v>
      </c>
      <c r="G32" s="12">
        <f>SUM(G27:G31)</f>
        <v>82209</v>
      </c>
      <c r="H32" s="4"/>
      <c r="I32" s="12">
        <f aca="true" t="shared" si="1" ref="I32:O32">SUM(I27:I31)</f>
        <v>82209</v>
      </c>
      <c r="J32" s="12">
        <f t="shared" si="1"/>
        <v>0</v>
      </c>
      <c r="K32" s="12">
        <f t="shared" si="1"/>
        <v>0</v>
      </c>
      <c r="L32" s="12">
        <f t="shared" si="1"/>
        <v>0</v>
      </c>
      <c r="M32" s="12">
        <f t="shared" si="1"/>
        <v>82209</v>
      </c>
      <c r="N32" s="12">
        <f t="shared" si="1"/>
        <v>-391</v>
      </c>
      <c r="O32" s="12">
        <f t="shared" si="1"/>
        <v>81818</v>
      </c>
      <c r="P32" s="12"/>
      <c r="Q32" s="12">
        <f>SUM(Q27:Q31)</f>
        <v>-818</v>
      </c>
      <c r="R32" s="12">
        <f>SUM(R27:R31)</f>
        <v>0</v>
      </c>
      <c r="S32" s="12">
        <f>SUM(S27:S31)</f>
        <v>200</v>
      </c>
      <c r="T32" s="12"/>
      <c r="U32" s="44" t="s">
        <v>182</v>
      </c>
      <c r="V32" s="12"/>
      <c r="W32" s="12">
        <f>SUM(W27:W31)</f>
        <v>4</v>
      </c>
      <c r="X32" s="12"/>
      <c r="Y32" s="12">
        <f>SUM(Y27:Y31)</f>
        <v>0</v>
      </c>
      <c r="Z32" s="12"/>
      <c r="AA32" s="12">
        <f>SUM(AA27:AA31)</f>
        <v>81204</v>
      </c>
      <c r="AB32" s="12">
        <f>SUM(AB27:AB31)</f>
        <v>81000</v>
      </c>
      <c r="AC32" s="12">
        <f>SUM(AC27:AC31)</f>
        <v>0</v>
      </c>
      <c r="AD32" s="12">
        <f>SUM(AD27:AD31)</f>
        <v>204</v>
      </c>
      <c r="AE32" s="12">
        <f>SUM(AE27:AE31)</f>
        <v>81204</v>
      </c>
      <c r="AF32" s="13"/>
      <c r="AG32" s="13"/>
      <c r="AH32" s="13"/>
      <c r="AI32" s="13"/>
      <c r="AJ32" s="13"/>
    </row>
    <row r="33" spans="1:36" s="3" customFormat="1" ht="14.25">
      <c r="A33" s="13"/>
      <c r="B33" s="13"/>
      <c r="C33" s="13"/>
      <c r="D33" s="13"/>
      <c r="E33" s="13"/>
      <c r="F33" s="13"/>
      <c r="G33" s="13"/>
      <c r="H33" s="5"/>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s="3" customFormat="1" ht="14.25">
      <c r="A34" s="13" t="s">
        <v>27</v>
      </c>
      <c r="B34" s="13"/>
      <c r="C34" s="13"/>
      <c r="D34" s="13"/>
      <c r="E34" s="13"/>
      <c r="F34" s="13"/>
      <c r="G34" s="13"/>
      <c r="H34" s="5"/>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s="3" customFormat="1" ht="14.25">
      <c r="A35" s="13" t="s">
        <v>28</v>
      </c>
      <c r="B35" s="13"/>
      <c r="C35" s="16">
        <v>13634</v>
      </c>
      <c r="D35" s="13">
        <v>190</v>
      </c>
      <c r="E35" s="13">
        <v>-243</v>
      </c>
      <c r="F35" s="13">
        <v>-277</v>
      </c>
      <c r="G35" s="13">
        <f>SUM(C35:F35)</f>
        <v>13304</v>
      </c>
      <c r="H35" s="5"/>
      <c r="I35" s="13">
        <v>13554</v>
      </c>
      <c r="J35" s="13"/>
      <c r="K35" s="13"/>
      <c r="L35" s="13">
        <f>SUM(J35:K35)</f>
        <v>0</v>
      </c>
      <c r="M35" s="13">
        <f>+I35+L35</f>
        <v>13554</v>
      </c>
      <c r="N35" s="13">
        <f>ROUND(M35*$N$14,0)</f>
        <v>-65</v>
      </c>
      <c r="O35" s="13">
        <f>+M35+N35</f>
        <v>13489</v>
      </c>
      <c r="P35" s="13"/>
      <c r="Q35" s="13">
        <f>ROUND(O35*$Q$14,0)</f>
        <v>-135</v>
      </c>
      <c r="R35" s="13"/>
      <c r="S35" s="13"/>
      <c r="T35" s="13"/>
      <c r="U35" s="42" t="s">
        <v>183</v>
      </c>
      <c r="V35" s="13"/>
      <c r="W35" s="13"/>
      <c r="X35" s="13"/>
      <c r="Y35" s="13"/>
      <c r="Z35" s="13"/>
      <c r="AA35" s="13">
        <f>SUM(O35:Z35)</f>
        <v>13354</v>
      </c>
      <c r="AB35" s="13">
        <f>+AA35-AC35</f>
        <v>13354</v>
      </c>
      <c r="AC35" s="13"/>
      <c r="AD35" s="13"/>
      <c r="AE35" s="13">
        <f>SUM(AB35:AD35)</f>
        <v>13354</v>
      </c>
      <c r="AF35" s="13"/>
      <c r="AG35" s="13"/>
      <c r="AH35" s="13"/>
      <c r="AI35" s="13"/>
      <c r="AJ35" s="13"/>
    </row>
    <row r="36" spans="1:36" s="3" customFormat="1" ht="14.25">
      <c r="A36" s="13" t="s">
        <v>29</v>
      </c>
      <c r="B36" s="13"/>
      <c r="C36" s="16">
        <v>25162</v>
      </c>
      <c r="D36" s="13">
        <v>400</v>
      </c>
      <c r="E36" s="13">
        <v>0</v>
      </c>
      <c r="F36" s="13">
        <v>-74</v>
      </c>
      <c r="G36" s="13">
        <f>SUM(C36:F36)</f>
        <v>25488</v>
      </c>
      <c r="H36" s="5"/>
      <c r="I36" s="13">
        <v>25488</v>
      </c>
      <c r="J36" s="13"/>
      <c r="K36" s="13"/>
      <c r="L36" s="13">
        <f>SUM(J36:K36)</f>
        <v>0</v>
      </c>
      <c r="M36" s="13">
        <f>+I36+L36</f>
        <v>25488</v>
      </c>
      <c r="N36" s="13">
        <f>ROUND(M36*$N$14,0)</f>
        <v>-121</v>
      </c>
      <c r="O36" s="13">
        <f>+M36+N36</f>
        <v>25367</v>
      </c>
      <c r="P36" s="13"/>
      <c r="Q36" s="13">
        <f>ROUND(O36*$Q$14,0)</f>
        <v>-254</v>
      </c>
      <c r="R36" s="13"/>
      <c r="S36" s="13"/>
      <c r="T36" s="13"/>
      <c r="U36" s="42" t="s">
        <v>184</v>
      </c>
      <c r="V36" s="13"/>
      <c r="W36" s="13"/>
      <c r="X36" s="13"/>
      <c r="Y36" s="13"/>
      <c r="Z36" s="13"/>
      <c r="AA36" s="13">
        <f>SUM(O36:Z36)</f>
        <v>25113</v>
      </c>
      <c r="AB36" s="13">
        <f>+AA36-AC36</f>
        <v>25113</v>
      </c>
      <c r="AC36" s="13"/>
      <c r="AD36" s="13"/>
      <c r="AE36" s="13">
        <f>SUM(AB36:AD36)</f>
        <v>25113</v>
      </c>
      <c r="AF36" s="13"/>
      <c r="AG36" s="13"/>
      <c r="AH36" s="13"/>
      <c r="AI36" s="13"/>
      <c r="AJ36" s="13"/>
    </row>
    <row r="37" spans="1:36" s="3" customFormat="1" ht="14.25">
      <c r="A37" s="13" t="s">
        <v>30</v>
      </c>
      <c r="B37" s="13"/>
      <c r="C37" s="20">
        <v>37457</v>
      </c>
      <c r="D37" s="20">
        <v>597</v>
      </c>
      <c r="E37" s="20">
        <v>-194</v>
      </c>
      <c r="F37" s="20">
        <v>576</v>
      </c>
      <c r="G37" s="45">
        <f>SUM(C37:F37)</f>
        <v>38436</v>
      </c>
      <c r="H37" s="10"/>
      <c r="I37" s="20">
        <v>39872</v>
      </c>
      <c r="J37" s="20"/>
      <c r="K37" s="20"/>
      <c r="L37" s="45">
        <f>SUM(J37:K37)</f>
        <v>0</v>
      </c>
      <c r="M37" s="45">
        <f>+I37+L37</f>
        <v>39872</v>
      </c>
      <c r="N37" s="45">
        <f>ROUND(M37*$N$14,0)</f>
        <v>-190</v>
      </c>
      <c r="O37" s="45">
        <f>+M37+N37</f>
        <v>39682</v>
      </c>
      <c r="P37" s="45"/>
      <c r="Q37" s="45">
        <f>ROUND(O37*$Q$14,0)</f>
        <v>-397</v>
      </c>
      <c r="R37" s="20"/>
      <c r="S37" s="20"/>
      <c r="T37" s="45"/>
      <c r="U37" s="155"/>
      <c r="V37" s="45"/>
      <c r="W37" s="20">
        <v>989</v>
      </c>
      <c r="X37" s="45"/>
      <c r="Y37" s="20"/>
      <c r="Z37" s="45"/>
      <c r="AA37" s="45">
        <f>SUM(O37:Z37)</f>
        <v>40274</v>
      </c>
      <c r="AB37" s="45">
        <f>+AA37-AD37</f>
        <v>39285</v>
      </c>
      <c r="AC37" s="45"/>
      <c r="AD37" s="45">
        <v>989</v>
      </c>
      <c r="AE37" s="45">
        <f>SUM(AB37:AD37)</f>
        <v>40274</v>
      </c>
      <c r="AF37" s="13"/>
      <c r="AG37" s="13"/>
      <c r="AH37" s="13"/>
      <c r="AI37" s="13"/>
      <c r="AJ37" s="13"/>
    </row>
    <row r="38" spans="1:36" s="3" customFormat="1" ht="14.25">
      <c r="A38" s="17" t="s">
        <v>26</v>
      </c>
      <c r="B38" s="13"/>
      <c r="C38" s="12">
        <f>SUM(C35:C37)</f>
        <v>76253</v>
      </c>
      <c r="D38" s="12">
        <f>SUM(D35:D37)</f>
        <v>1187</v>
      </c>
      <c r="E38" s="12">
        <f>SUM(E35:E37)</f>
        <v>-437</v>
      </c>
      <c r="F38" s="12">
        <f>SUM(F35:F37)</f>
        <v>225</v>
      </c>
      <c r="G38" s="12">
        <f>SUM(G35:G37)</f>
        <v>77228</v>
      </c>
      <c r="H38" s="4"/>
      <c r="I38" s="12">
        <f aca="true" t="shared" si="2" ref="I38:O38">SUM(I35:I37)</f>
        <v>78914</v>
      </c>
      <c r="J38" s="12">
        <f t="shared" si="2"/>
        <v>0</v>
      </c>
      <c r="K38" s="12">
        <f t="shared" si="2"/>
        <v>0</v>
      </c>
      <c r="L38" s="12">
        <f t="shared" si="2"/>
        <v>0</v>
      </c>
      <c r="M38" s="12">
        <f t="shared" si="2"/>
        <v>78914</v>
      </c>
      <c r="N38" s="12">
        <f t="shared" si="2"/>
        <v>-376</v>
      </c>
      <c r="O38" s="12">
        <f t="shared" si="2"/>
        <v>78538</v>
      </c>
      <c r="P38" s="12"/>
      <c r="Q38" s="12">
        <f>SUM(Q35:Q37)</f>
        <v>-786</v>
      </c>
      <c r="R38" s="12">
        <f>SUM(R35:R37)</f>
        <v>0</v>
      </c>
      <c r="S38" s="12">
        <f>SUM(S35:S37)</f>
        <v>0</v>
      </c>
      <c r="T38" s="12"/>
      <c r="U38" s="44" t="s">
        <v>185</v>
      </c>
      <c r="V38" s="12"/>
      <c r="W38" s="12">
        <f>SUM(W35:W37)</f>
        <v>989</v>
      </c>
      <c r="X38" s="12"/>
      <c r="Y38" s="12">
        <f>SUM(Y35:Y37)</f>
        <v>0</v>
      </c>
      <c r="Z38" s="12"/>
      <c r="AA38" s="12">
        <f>SUM(AA35:AA37)</f>
        <v>78741</v>
      </c>
      <c r="AB38" s="12">
        <f>SUM(AB35:AB37)</f>
        <v>77752</v>
      </c>
      <c r="AC38" s="12">
        <f>SUM(AC35:AC37)</f>
        <v>0</v>
      </c>
      <c r="AD38" s="12">
        <f>SUM(AD35:AD37)</f>
        <v>989</v>
      </c>
      <c r="AE38" s="12">
        <f>SUM(AE35:AE37)</f>
        <v>78741</v>
      </c>
      <c r="AF38" s="13"/>
      <c r="AG38" s="13"/>
      <c r="AH38" s="13"/>
      <c r="AI38" s="13"/>
      <c r="AJ38" s="13"/>
    </row>
    <row r="39" spans="1:36" s="3" customFormat="1" ht="14.25">
      <c r="A39" s="13"/>
      <c r="B39" s="13"/>
      <c r="C39" s="13"/>
      <c r="D39" s="13"/>
      <c r="E39" s="13"/>
      <c r="F39" s="13"/>
      <c r="G39" s="13"/>
      <c r="H39" s="5"/>
      <c r="I39" s="13"/>
      <c r="J39" s="13"/>
      <c r="K39" s="13"/>
      <c r="L39" s="13"/>
      <c r="M39" s="13"/>
      <c r="N39" s="13"/>
      <c r="O39" s="13"/>
      <c r="P39" s="13"/>
      <c r="Q39" s="13"/>
      <c r="R39" s="13"/>
      <c r="S39" s="13"/>
      <c r="T39" s="13"/>
      <c r="U39" s="42"/>
      <c r="V39" s="13"/>
      <c r="W39" s="13"/>
      <c r="X39" s="13"/>
      <c r="Y39" s="13"/>
      <c r="Z39" s="13"/>
      <c r="AA39" s="13"/>
      <c r="AB39" s="13"/>
      <c r="AC39" s="13"/>
      <c r="AD39" s="13"/>
      <c r="AE39" s="13"/>
      <c r="AF39" s="13"/>
      <c r="AG39" s="13"/>
      <c r="AH39" s="13"/>
      <c r="AI39" s="13"/>
      <c r="AJ39" s="13"/>
    </row>
    <row r="40" spans="1:36" s="3" customFormat="1" ht="14.25">
      <c r="A40" s="13" t="s">
        <v>31</v>
      </c>
      <c r="B40" s="13"/>
      <c r="C40" s="13"/>
      <c r="D40" s="13"/>
      <c r="E40" s="13"/>
      <c r="F40" s="13"/>
      <c r="G40" s="13"/>
      <c r="H40" s="5"/>
      <c r="I40" s="13"/>
      <c r="J40" s="13"/>
      <c r="K40" s="13"/>
      <c r="L40" s="13"/>
      <c r="M40" s="13"/>
      <c r="N40" s="13"/>
      <c r="O40" s="13"/>
      <c r="P40" s="13"/>
      <c r="Q40" s="13"/>
      <c r="R40" s="13"/>
      <c r="S40" s="13"/>
      <c r="T40" s="13"/>
      <c r="U40" s="42"/>
      <c r="V40" s="13"/>
      <c r="W40" s="13"/>
      <c r="X40" s="13"/>
      <c r="Y40" s="13"/>
      <c r="Z40" s="13"/>
      <c r="AA40" s="13"/>
      <c r="AB40" s="13"/>
      <c r="AC40" s="13"/>
      <c r="AD40" s="13"/>
      <c r="AE40" s="13"/>
      <c r="AF40" s="13"/>
      <c r="AG40" s="13"/>
      <c r="AH40" s="13"/>
      <c r="AI40" s="13"/>
      <c r="AJ40" s="13"/>
    </row>
    <row r="41" spans="1:36" s="3" customFormat="1" ht="14.25">
      <c r="A41" s="13" t="s">
        <v>32</v>
      </c>
      <c r="B41" s="13"/>
      <c r="C41" s="16">
        <f>53764+1436</f>
        <v>55200</v>
      </c>
      <c r="D41" s="13">
        <v>1140</v>
      </c>
      <c r="E41" s="13">
        <v>0</v>
      </c>
      <c r="F41" s="13">
        <v>-29820</v>
      </c>
      <c r="G41" s="13">
        <f>SUM(C41:F41)-1436</f>
        <v>25084</v>
      </c>
      <c r="H41" s="5"/>
      <c r="I41" s="13">
        <v>53562</v>
      </c>
      <c r="J41" s="13"/>
      <c r="K41" s="13"/>
      <c r="L41" s="13">
        <f>SUM(J41:K41)</f>
        <v>0</v>
      </c>
      <c r="M41" s="13">
        <f>+I41+L41</f>
        <v>53562</v>
      </c>
      <c r="N41" s="13">
        <f>ROUND(M41*$N$14,0)</f>
        <v>-255</v>
      </c>
      <c r="O41" s="13">
        <f>+M41+N41</f>
        <v>53307</v>
      </c>
      <c r="P41" s="13"/>
      <c r="Q41" s="13">
        <f>ROUND(O41*$Q$14,0)</f>
        <v>-533</v>
      </c>
      <c r="R41" s="13"/>
      <c r="S41" s="13"/>
      <c r="T41" s="13"/>
      <c r="U41" s="42" t="s">
        <v>186</v>
      </c>
      <c r="V41" s="13"/>
      <c r="W41" s="13">
        <v>284</v>
      </c>
      <c r="X41" s="13"/>
      <c r="Y41" s="13"/>
      <c r="Z41" s="13"/>
      <c r="AA41" s="13">
        <f>SUM(O41:Z41)</f>
        <v>53058</v>
      </c>
      <c r="AB41" s="13">
        <f>+AA41-AC41-AD41</f>
        <v>52774</v>
      </c>
      <c r="AC41" s="13"/>
      <c r="AD41" s="13">
        <v>284</v>
      </c>
      <c r="AE41" s="13">
        <f>SUM(AB41:AD41)</f>
        <v>53058</v>
      </c>
      <c r="AF41" s="13"/>
      <c r="AG41" s="13"/>
      <c r="AH41" s="13"/>
      <c r="AI41" s="13"/>
      <c r="AJ41" s="13"/>
    </row>
    <row r="42" spans="1:36" s="3" customFormat="1" ht="14.25">
      <c r="A42" s="13" t="s">
        <v>33</v>
      </c>
      <c r="B42" s="13"/>
      <c r="C42" s="20">
        <v>23250</v>
      </c>
      <c r="D42" s="20">
        <v>444</v>
      </c>
      <c r="E42" s="20">
        <v>-25</v>
      </c>
      <c r="F42" s="20">
        <v>-54</v>
      </c>
      <c r="G42" s="45">
        <f>SUM(C42:F42)</f>
        <v>23615</v>
      </c>
      <c r="H42" s="10"/>
      <c r="I42" s="20">
        <v>24115</v>
      </c>
      <c r="J42" s="20"/>
      <c r="K42" s="20"/>
      <c r="L42" s="45">
        <f>SUM(J42:K42)</f>
        <v>0</v>
      </c>
      <c r="M42" s="45">
        <f>+I42+L42</f>
        <v>24115</v>
      </c>
      <c r="N42" s="45">
        <f>ROUND(M42*$N$14,0)</f>
        <v>-115</v>
      </c>
      <c r="O42" s="45">
        <f>+M42+N42</f>
        <v>24000</v>
      </c>
      <c r="P42" s="45"/>
      <c r="Q42" s="45">
        <f>ROUND(O42*$Q$14,0)</f>
        <v>-240</v>
      </c>
      <c r="R42" s="20"/>
      <c r="S42" s="20"/>
      <c r="T42" s="20"/>
      <c r="U42" s="155" t="s">
        <v>187</v>
      </c>
      <c r="V42" s="20"/>
      <c r="W42" s="20"/>
      <c r="X42" s="20"/>
      <c r="Y42" s="20"/>
      <c r="Z42" s="20"/>
      <c r="AA42" s="45">
        <f>SUM(O42:Z42)</f>
        <v>23760</v>
      </c>
      <c r="AB42" s="45">
        <f>+AA42-AC42</f>
        <v>23760</v>
      </c>
      <c r="AC42" s="45"/>
      <c r="AD42" s="45"/>
      <c r="AE42" s="45">
        <f>SUM(AB42:AD42)</f>
        <v>23760</v>
      </c>
      <c r="AF42" s="13"/>
      <c r="AG42" s="13"/>
      <c r="AH42" s="13"/>
      <c r="AI42" s="13"/>
      <c r="AJ42" s="13"/>
    </row>
    <row r="43" spans="1:36" s="3" customFormat="1" ht="14.25">
      <c r="A43" s="17" t="s">
        <v>26</v>
      </c>
      <c r="B43" s="13"/>
      <c r="C43" s="12">
        <f>SUM(C41:C42)</f>
        <v>78450</v>
      </c>
      <c r="D43" s="12">
        <f>SUM(D41:D42)</f>
        <v>1584</v>
      </c>
      <c r="E43" s="12">
        <f>SUM(E41:E42)</f>
        <v>-25</v>
      </c>
      <c r="F43" s="12">
        <f>SUM(F41:F42)</f>
        <v>-29874</v>
      </c>
      <c r="G43" s="12">
        <f>SUM(G41:G42)</f>
        <v>48699</v>
      </c>
      <c r="H43" s="4"/>
      <c r="I43" s="12">
        <f aca="true" t="shared" si="3" ref="I43:O43">SUM(I41:I42)</f>
        <v>77677</v>
      </c>
      <c r="J43" s="12">
        <f t="shared" si="3"/>
        <v>0</v>
      </c>
      <c r="K43" s="12">
        <f t="shared" si="3"/>
        <v>0</v>
      </c>
      <c r="L43" s="12">
        <f t="shared" si="3"/>
        <v>0</v>
      </c>
      <c r="M43" s="12">
        <f t="shared" si="3"/>
        <v>77677</v>
      </c>
      <c r="N43" s="12">
        <f t="shared" si="3"/>
        <v>-370</v>
      </c>
      <c r="O43" s="12">
        <f t="shared" si="3"/>
        <v>77307</v>
      </c>
      <c r="P43" s="12"/>
      <c r="Q43" s="12">
        <f>SUM(Q41:Q42)</f>
        <v>-773</v>
      </c>
      <c r="R43" s="12">
        <f>SUM(R41:R42)</f>
        <v>0</v>
      </c>
      <c r="S43" s="12">
        <f>SUM(S41:S42)</f>
        <v>0</v>
      </c>
      <c r="T43" s="12"/>
      <c r="U43" s="44" t="s">
        <v>188</v>
      </c>
      <c r="V43" s="12"/>
      <c r="W43" s="12">
        <f>SUM(W41:W42)</f>
        <v>284</v>
      </c>
      <c r="X43" s="12"/>
      <c r="Y43" s="12">
        <f>SUM(Y41:Y42)</f>
        <v>0</v>
      </c>
      <c r="Z43" s="12"/>
      <c r="AA43" s="12">
        <f>SUM(AA41:AA42)</f>
        <v>76818</v>
      </c>
      <c r="AB43" s="12">
        <f>SUM(AB41:AB42)</f>
        <v>76534</v>
      </c>
      <c r="AC43" s="12">
        <f>SUM(AC41:AC42)</f>
        <v>0</v>
      </c>
      <c r="AD43" s="12">
        <f>SUM(AD41:AD42)</f>
        <v>284</v>
      </c>
      <c r="AE43" s="12">
        <f>SUM(AE41:AE42)</f>
        <v>76818</v>
      </c>
      <c r="AF43" s="13"/>
      <c r="AG43" s="13"/>
      <c r="AH43" s="13"/>
      <c r="AI43" s="13"/>
      <c r="AJ43" s="13"/>
    </row>
    <row r="44" spans="1:36" s="3" customFormat="1" ht="14.25">
      <c r="A44" s="17"/>
      <c r="B44" s="13"/>
      <c r="C44" s="13"/>
      <c r="D44" s="13"/>
      <c r="E44" s="13"/>
      <c r="F44" s="13"/>
      <c r="G44" s="13"/>
      <c r="H44" s="5"/>
      <c r="I44" s="13"/>
      <c r="J44" s="13"/>
      <c r="K44" s="13"/>
      <c r="L44" s="13"/>
      <c r="M44" s="13"/>
      <c r="N44" s="13"/>
      <c r="O44" s="13"/>
      <c r="P44" s="13"/>
      <c r="Q44" s="13"/>
      <c r="R44" s="13"/>
      <c r="S44" s="13"/>
      <c r="T44" s="13"/>
      <c r="U44" s="42"/>
      <c r="V44" s="13"/>
      <c r="W44" s="13"/>
      <c r="X44" s="13"/>
      <c r="Y44" s="13"/>
      <c r="Z44" s="13"/>
      <c r="AA44" s="13"/>
      <c r="AB44" s="13"/>
      <c r="AC44" s="13"/>
      <c r="AD44" s="13"/>
      <c r="AE44" s="13"/>
      <c r="AF44" s="13"/>
      <c r="AG44" s="13"/>
      <c r="AH44" s="13"/>
      <c r="AI44" s="13"/>
      <c r="AJ44" s="13"/>
    </row>
    <row r="45" spans="1:36" s="3" customFormat="1" ht="14.25">
      <c r="A45" s="17" t="s">
        <v>18</v>
      </c>
      <c r="B45" s="13"/>
      <c r="C45" s="12">
        <f>SUM(C32,C38,C43)</f>
        <v>238782</v>
      </c>
      <c r="D45" s="12">
        <f>SUM(D32,D38,D43)</f>
        <v>3847</v>
      </c>
      <c r="E45" s="12">
        <f>SUM(E32,E38,E43)</f>
        <v>-462</v>
      </c>
      <c r="F45" s="12">
        <f>SUM(F32,F38,F43)</f>
        <v>-24495</v>
      </c>
      <c r="G45" s="12">
        <f>SUM(G32,G38,G43)</f>
        <v>208136</v>
      </c>
      <c r="H45" s="4"/>
      <c r="I45" s="12">
        <f aca="true" t="shared" si="4" ref="I45:O45">SUM(I32,I38,I43)</f>
        <v>238800</v>
      </c>
      <c r="J45" s="12">
        <f t="shared" si="4"/>
        <v>0</v>
      </c>
      <c r="K45" s="12">
        <f t="shared" si="4"/>
        <v>0</v>
      </c>
      <c r="L45" s="12">
        <f t="shared" si="4"/>
        <v>0</v>
      </c>
      <c r="M45" s="12">
        <f t="shared" si="4"/>
        <v>238800</v>
      </c>
      <c r="N45" s="12">
        <f t="shared" si="4"/>
        <v>-1137</v>
      </c>
      <c r="O45" s="12">
        <f t="shared" si="4"/>
        <v>237663</v>
      </c>
      <c r="P45" s="12"/>
      <c r="Q45" s="12">
        <f>SUM(Q32,Q38,Q43)</f>
        <v>-2377</v>
      </c>
      <c r="R45" s="12">
        <f>SUM(R32,R38,R43)</f>
        <v>0</v>
      </c>
      <c r="S45" s="12">
        <f>SUM(S32,S38,S43)</f>
        <v>200</v>
      </c>
      <c r="T45" s="12"/>
      <c r="U45" s="44" t="s">
        <v>189</v>
      </c>
      <c r="V45" s="12"/>
      <c r="W45" s="12">
        <f>SUM(W32,W38,W43)</f>
        <v>1277</v>
      </c>
      <c r="X45" s="12"/>
      <c r="Y45" s="12">
        <f>SUM(Y32,Y38,Y43)</f>
        <v>0</v>
      </c>
      <c r="Z45" s="12"/>
      <c r="AA45" s="12">
        <f>SUM(AA32,AA38,AA43)</f>
        <v>236763</v>
      </c>
      <c r="AB45" s="12">
        <f>SUM(AB32,AB38,AB43)</f>
        <v>235286</v>
      </c>
      <c r="AC45" s="12">
        <f>SUM(AC32,AC38,AC43)</f>
        <v>0</v>
      </c>
      <c r="AD45" s="12">
        <f>SUM(AD32,AD38,AD43)</f>
        <v>1477</v>
      </c>
      <c r="AE45" s="12">
        <f>SUM(AE32,AE38,AE43)</f>
        <v>236763</v>
      </c>
      <c r="AF45" s="13"/>
      <c r="AG45" s="13"/>
      <c r="AH45" s="13"/>
      <c r="AI45" s="13"/>
      <c r="AJ45" s="13"/>
    </row>
    <row r="46" spans="1:36" s="3" customFormat="1" ht="15" thickBot="1">
      <c r="A46" s="18"/>
      <c r="B46" s="18"/>
      <c r="C46" s="19"/>
      <c r="D46" s="18"/>
      <c r="E46" s="18"/>
      <c r="F46" s="18"/>
      <c r="G46" s="18"/>
      <c r="H46" s="8"/>
      <c r="I46" s="18"/>
      <c r="J46" s="18"/>
      <c r="K46" s="18"/>
      <c r="L46" s="18"/>
      <c r="M46" s="18"/>
      <c r="N46" s="19">
        <f>ROUND($N$14*M45,0)</f>
        <v>-1137</v>
      </c>
      <c r="O46" s="18"/>
      <c r="P46" s="18"/>
      <c r="Q46" s="19">
        <f>ROUND(O45*$Q$14,0)</f>
        <v>-2377</v>
      </c>
      <c r="R46" s="18"/>
      <c r="S46" s="18"/>
      <c r="T46" s="18"/>
      <c r="U46" s="18"/>
      <c r="V46" s="18"/>
      <c r="W46" s="18"/>
      <c r="X46" s="18"/>
      <c r="Y46" s="18"/>
      <c r="Z46" s="18"/>
      <c r="AA46" s="18"/>
      <c r="AB46" s="18"/>
      <c r="AC46" s="18"/>
      <c r="AD46" s="18"/>
      <c r="AE46" s="18"/>
      <c r="AF46" s="13"/>
      <c r="AG46" s="13"/>
      <c r="AH46" s="13"/>
      <c r="AI46" s="13"/>
      <c r="AJ46" s="13"/>
    </row>
    <row r="47" spans="1:36" s="3" customFormat="1" ht="15" thickTop="1">
      <c r="A47" s="13"/>
      <c r="B47" s="13"/>
      <c r="C47" s="13"/>
      <c r="D47" s="13"/>
      <c r="E47" s="13"/>
      <c r="F47" s="13"/>
      <c r="G47" s="13"/>
      <c r="H47" s="5"/>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s="3" customFormat="1" ht="14.25">
      <c r="A48" s="15" t="s">
        <v>34</v>
      </c>
      <c r="B48" s="13"/>
      <c r="C48" s="13"/>
      <c r="D48" s="13"/>
      <c r="E48" s="13"/>
      <c r="F48" s="13"/>
      <c r="G48" s="13"/>
      <c r="H48" s="5"/>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s="3" customFormat="1" ht="14.25">
      <c r="A49" s="13" t="s">
        <v>35</v>
      </c>
      <c r="B49" s="13"/>
      <c r="C49" s="13"/>
      <c r="D49" s="13"/>
      <c r="E49" s="13"/>
      <c r="F49" s="13"/>
      <c r="G49" s="13"/>
      <c r="H49" s="5"/>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s="3" customFormat="1" ht="14.25">
      <c r="A50" s="13" t="s">
        <v>36</v>
      </c>
      <c r="B50" s="13"/>
      <c r="C50" s="16">
        <v>6998</v>
      </c>
      <c r="D50" s="13">
        <v>147</v>
      </c>
      <c r="E50" s="13">
        <v>-98</v>
      </c>
      <c r="F50" s="13">
        <v>370</v>
      </c>
      <c r="G50" s="13">
        <f>SUM(C50:F50)</f>
        <v>7417</v>
      </c>
      <c r="H50" s="5"/>
      <c r="I50" s="13">
        <v>8147</v>
      </c>
      <c r="J50" s="13"/>
      <c r="K50" s="13"/>
      <c r="L50" s="13">
        <f aca="true" t="shared" si="5" ref="L50:L55">SUM(J50:K50)</f>
        <v>0</v>
      </c>
      <c r="M50" s="13">
        <f aca="true" t="shared" si="6" ref="M50:M55">+I50+L50</f>
        <v>8147</v>
      </c>
      <c r="N50" s="13">
        <f aca="true" t="shared" si="7" ref="N50:N55">ROUND(M50*$N$14,0)</f>
        <v>-39</v>
      </c>
      <c r="O50" s="13">
        <f aca="true" t="shared" si="8" ref="O50:O55">+M50+N50</f>
        <v>8108</v>
      </c>
      <c r="P50" s="13"/>
      <c r="Q50" s="13">
        <f aca="true" t="shared" si="9" ref="Q50:Q55">ROUND(O50*$Q$14,0)</f>
        <v>-81</v>
      </c>
      <c r="R50" s="13"/>
      <c r="S50" s="13"/>
      <c r="T50" s="13"/>
      <c r="U50" s="13"/>
      <c r="V50" s="13"/>
      <c r="W50" s="13"/>
      <c r="X50" s="13"/>
      <c r="Y50" s="13"/>
      <c r="Z50" s="13"/>
      <c r="AA50" s="13">
        <f aca="true" t="shared" si="10" ref="AA50:AA55">SUM(O50:Z50)</f>
        <v>8027</v>
      </c>
      <c r="AB50" s="13">
        <f>+AA50</f>
        <v>8027</v>
      </c>
      <c r="AC50" s="13"/>
      <c r="AD50" s="13"/>
      <c r="AE50" s="13">
        <f aca="true" t="shared" si="11" ref="AE50:AE55">SUM(AB50:AD50)</f>
        <v>8027</v>
      </c>
      <c r="AF50" s="13"/>
      <c r="AG50" s="13"/>
      <c r="AH50" s="13"/>
      <c r="AI50" s="13"/>
      <c r="AJ50" s="13"/>
    </row>
    <row r="51" spans="1:36" s="3" customFormat="1" ht="14.25">
      <c r="A51" s="13" t="s">
        <v>37</v>
      </c>
      <c r="B51" s="13"/>
      <c r="C51" s="16">
        <v>61645</v>
      </c>
      <c r="D51" s="13">
        <v>1669</v>
      </c>
      <c r="E51" s="13">
        <v>0</v>
      </c>
      <c r="F51" s="13">
        <v>-182</v>
      </c>
      <c r="G51" s="13">
        <f>SUM(C51:F51)</f>
        <v>63132</v>
      </c>
      <c r="H51" s="5"/>
      <c r="I51" s="13">
        <v>63132</v>
      </c>
      <c r="J51" s="13"/>
      <c r="K51" s="13"/>
      <c r="L51" s="13">
        <f t="shared" si="5"/>
        <v>0</v>
      </c>
      <c r="M51" s="13">
        <f t="shared" si="6"/>
        <v>63132</v>
      </c>
      <c r="N51" s="13">
        <f t="shared" si="7"/>
        <v>-301</v>
      </c>
      <c r="O51" s="13">
        <f t="shared" si="8"/>
        <v>62831</v>
      </c>
      <c r="P51" s="13"/>
      <c r="Q51" s="13">
        <f t="shared" si="9"/>
        <v>-628</v>
      </c>
      <c r="R51" s="13"/>
      <c r="S51" s="13"/>
      <c r="T51" s="13"/>
      <c r="U51" s="13"/>
      <c r="V51" s="13"/>
      <c r="W51" s="13">
        <v>421</v>
      </c>
      <c r="X51" s="13"/>
      <c r="Y51" s="13"/>
      <c r="Z51" s="13"/>
      <c r="AA51" s="13">
        <f t="shared" si="10"/>
        <v>62624</v>
      </c>
      <c r="AB51" s="13">
        <f>+AA51-AD51</f>
        <v>62203</v>
      </c>
      <c r="AC51" s="13"/>
      <c r="AD51" s="13">
        <v>421</v>
      </c>
      <c r="AE51" s="13">
        <f t="shared" si="11"/>
        <v>62624</v>
      </c>
      <c r="AF51" s="13"/>
      <c r="AG51" s="13"/>
      <c r="AH51" s="13"/>
      <c r="AI51" s="13"/>
      <c r="AJ51" s="13"/>
    </row>
    <row r="52" spans="1:36" s="3" customFormat="1" ht="14.25">
      <c r="A52" s="13" t="s">
        <v>38</v>
      </c>
      <c r="B52" s="13"/>
      <c r="C52" s="16">
        <v>14476</v>
      </c>
      <c r="D52" s="13">
        <v>367</v>
      </c>
      <c r="E52" s="13">
        <v>0</v>
      </c>
      <c r="F52" s="13">
        <v>-1723</v>
      </c>
      <c r="G52" s="13">
        <f>SUM(C52:F52)</f>
        <v>13120</v>
      </c>
      <c r="H52" s="5"/>
      <c r="I52" s="13">
        <v>14600</v>
      </c>
      <c r="J52" s="13"/>
      <c r="K52" s="13"/>
      <c r="L52" s="13">
        <f t="shared" si="5"/>
        <v>0</v>
      </c>
      <c r="M52" s="13">
        <f t="shared" si="6"/>
        <v>14600</v>
      </c>
      <c r="N52" s="13">
        <f t="shared" si="7"/>
        <v>-69</v>
      </c>
      <c r="O52" s="13">
        <f t="shared" si="8"/>
        <v>14531</v>
      </c>
      <c r="P52" s="13"/>
      <c r="Q52" s="13">
        <f t="shared" si="9"/>
        <v>-145</v>
      </c>
      <c r="R52" s="13"/>
      <c r="S52" s="13"/>
      <c r="T52" s="13"/>
      <c r="U52" s="13"/>
      <c r="V52" s="13"/>
      <c r="W52" s="13"/>
      <c r="X52" s="13"/>
      <c r="Y52" s="13"/>
      <c r="Z52" s="13"/>
      <c r="AA52" s="13">
        <f t="shared" si="10"/>
        <v>14386</v>
      </c>
      <c r="AB52" s="13">
        <f>+AA52</f>
        <v>14386</v>
      </c>
      <c r="AC52" s="13"/>
      <c r="AD52" s="13"/>
      <c r="AE52" s="13">
        <f t="shared" si="11"/>
        <v>14386</v>
      </c>
      <c r="AF52" s="13"/>
      <c r="AG52" s="13"/>
      <c r="AH52" s="13"/>
      <c r="AI52" s="13"/>
      <c r="AJ52" s="13"/>
    </row>
    <row r="53" spans="1:36" s="3" customFormat="1" ht="14.25">
      <c r="A53" s="13" t="s">
        <v>39</v>
      </c>
      <c r="B53" s="13"/>
      <c r="C53" s="16">
        <v>15997</v>
      </c>
      <c r="D53" s="13">
        <v>363</v>
      </c>
      <c r="E53" s="13">
        <v>0</v>
      </c>
      <c r="F53" s="13">
        <v>-1932</v>
      </c>
      <c r="G53" s="13">
        <f>SUM(C53:F53)</f>
        <v>14428</v>
      </c>
      <c r="H53" s="5"/>
      <c r="I53" s="13">
        <v>14828</v>
      </c>
      <c r="J53" s="13"/>
      <c r="K53" s="13"/>
      <c r="L53" s="13">
        <f t="shared" si="5"/>
        <v>0</v>
      </c>
      <c r="M53" s="13">
        <f t="shared" si="6"/>
        <v>14828</v>
      </c>
      <c r="N53" s="13">
        <f t="shared" si="7"/>
        <v>-71</v>
      </c>
      <c r="O53" s="13">
        <f t="shared" si="8"/>
        <v>14757</v>
      </c>
      <c r="P53" s="13"/>
      <c r="Q53" s="13">
        <f t="shared" si="9"/>
        <v>-148</v>
      </c>
      <c r="R53" s="13"/>
      <c r="S53" s="13"/>
      <c r="T53" s="13"/>
      <c r="U53" s="13"/>
      <c r="V53" s="13"/>
      <c r="W53" s="13">
        <v>148</v>
      </c>
      <c r="X53" s="13"/>
      <c r="Y53" s="13"/>
      <c r="Z53" s="13"/>
      <c r="AA53" s="13">
        <f t="shared" si="10"/>
        <v>14757</v>
      </c>
      <c r="AB53" s="13">
        <f>+AA53-AD53</f>
        <v>14609</v>
      </c>
      <c r="AC53" s="13"/>
      <c r="AD53" s="13">
        <v>148</v>
      </c>
      <c r="AE53" s="13">
        <f t="shared" si="11"/>
        <v>14757</v>
      </c>
      <c r="AF53" s="13"/>
      <c r="AG53" s="13"/>
      <c r="AH53" s="13"/>
      <c r="AI53" s="13"/>
      <c r="AJ53" s="13"/>
    </row>
    <row r="54" spans="1:36" s="3" customFormat="1" ht="14.25">
      <c r="A54" s="13" t="s">
        <v>40</v>
      </c>
      <c r="B54" s="13"/>
      <c r="C54" s="16">
        <v>13814</v>
      </c>
      <c r="D54" s="13">
        <v>379</v>
      </c>
      <c r="E54" s="13">
        <v>0</v>
      </c>
      <c r="F54" s="13">
        <v>-41</v>
      </c>
      <c r="G54" s="13">
        <f>SUM(C54:F54)</f>
        <v>14152</v>
      </c>
      <c r="H54" s="5"/>
      <c r="I54" s="13">
        <v>14152</v>
      </c>
      <c r="J54" s="13"/>
      <c r="K54" s="13"/>
      <c r="L54" s="13">
        <f t="shared" si="5"/>
        <v>0</v>
      </c>
      <c r="M54" s="13">
        <f t="shared" si="6"/>
        <v>14152</v>
      </c>
      <c r="N54" s="13">
        <f t="shared" si="7"/>
        <v>-67</v>
      </c>
      <c r="O54" s="13">
        <f t="shared" si="8"/>
        <v>14085</v>
      </c>
      <c r="P54" s="13"/>
      <c r="Q54" s="13">
        <f t="shared" si="9"/>
        <v>-141</v>
      </c>
      <c r="R54" s="13"/>
      <c r="S54" s="13">
        <v>5100</v>
      </c>
      <c r="T54" s="13"/>
      <c r="U54" s="13"/>
      <c r="V54" s="13"/>
      <c r="W54" s="13">
        <v>1507</v>
      </c>
      <c r="X54" s="13"/>
      <c r="Y54" s="13"/>
      <c r="Z54" s="13"/>
      <c r="AA54" s="13">
        <f t="shared" si="10"/>
        <v>20551</v>
      </c>
      <c r="AB54" s="13">
        <f>+AA54-AD54</f>
        <v>13944</v>
      </c>
      <c r="AC54" s="13"/>
      <c r="AD54" s="13">
        <f>5100+1507</f>
        <v>6607</v>
      </c>
      <c r="AE54" s="13">
        <f t="shared" si="11"/>
        <v>20551</v>
      </c>
      <c r="AF54" s="13"/>
      <c r="AG54" s="13"/>
      <c r="AH54" s="13"/>
      <c r="AI54" s="13"/>
      <c r="AJ54" s="13"/>
    </row>
    <row r="55" spans="1:36" s="3" customFormat="1" ht="14.25">
      <c r="A55" s="13" t="s">
        <v>41</v>
      </c>
      <c r="B55" s="13"/>
      <c r="C55" s="20">
        <f>29524+707</f>
        <v>30231</v>
      </c>
      <c r="D55" s="20">
        <v>660</v>
      </c>
      <c r="E55" s="20">
        <v>-268</v>
      </c>
      <c r="F55" s="20">
        <v>-1764</v>
      </c>
      <c r="G55" s="45">
        <f>SUM(C55:F55)-707</f>
        <v>28152</v>
      </c>
      <c r="H55" s="10"/>
      <c r="I55" s="20">
        <v>29797</v>
      </c>
      <c r="J55" s="20"/>
      <c r="K55" s="20"/>
      <c r="L55" s="45">
        <f t="shared" si="5"/>
        <v>0</v>
      </c>
      <c r="M55" s="45">
        <f t="shared" si="6"/>
        <v>29797</v>
      </c>
      <c r="N55" s="45">
        <f t="shared" si="7"/>
        <v>-142</v>
      </c>
      <c r="O55" s="45">
        <f t="shared" si="8"/>
        <v>29655</v>
      </c>
      <c r="P55" s="45"/>
      <c r="Q55" s="45">
        <f t="shared" si="9"/>
        <v>-297</v>
      </c>
      <c r="R55" s="20"/>
      <c r="S55" s="20"/>
      <c r="T55" s="20"/>
      <c r="U55" s="155" t="s">
        <v>190</v>
      </c>
      <c r="V55" s="20"/>
      <c r="W55" s="20">
        <v>46</v>
      </c>
      <c r="X55" s="20"/>
      <c r="Y55" s="20"/>
      <c r="Z55" s="20"/>
      <c r="AA55" s="45">
        <f t="shared" si="10"/>
        <v>29404</v>
      </c>
      <c r="AB55" s="45">
        <f>+AA55-AC55-AD55</f>
        <v>29358</v>
      </c>
      <c r="AC55" s="45"/>
      <c r="AD55" s="45">
        <v>46</v>
      </c>
      <c r="AE55" s="45">
        <f t="shared" si="11"/>
        <v>29404</v>
      </c>
      <c r="AF55" s="13"/>
      <c r="AG55" s="13"/>
      <c r="AH55" s="13"/>
      <c r="AI55" s="13"/>
      <c r="AJ55" s="13"/>
    </row>
    <row r="56" spans="1:36" s="3" customFormat="1" ht="14.25">
      <c r="A56" s="17" t="s">
        <v>26</v>
      </c>
      <c r="B56" s="13"/>
      <c r="C56" s="12">
        <f>SUM(C49:C55)</f>
        <v>143161</v>
      </c>
      <c r="D56" s="12">
        <f>SUM(D49:D55)</f>
        <v>3585</v>
      </c>
      <c r="E56" s="12">
        <f>SUM(E49:E55)</f>
        <v>-366</v>
      </c>
      <c r="F56" s="12">
        <f>SUM(F49:F55)</f>
        <v>-5272</v>
      </c>
      <c r="G56" s="12">
        <f>SUM(G49:G55)</f>
        <v>140401</v>
      </c>
      <c r="H56" s="4"/>
      <c r="I56" s="12">
        <f aca="true" t="shared" si="12" ref="I56:O56">SUM(I49:I55)</f>
        <v>144656</v>
      </c>
      <c r="J56" s="12">
        <f t="shared" si="12"/>
        <v>0</v>
      </c>
      <c r="K56" s="12">
        <f t="shared" si="12"/>
        <v>0</v>
      </c>
      <c r="L56" s="12">
        <f t="shared" si="12"/>
        <v>0</v>
      </c>
      <c r="M56" s="12">
        <f t="shared" si="12"/>
        <v>144656</v>
      </c>
      <c r="N56" s="12">
        <f t="shared" si="12"/>
        <v>-689</v>
      </c>
      <c r="O56" s="12">
        <f t="shared" si="12"/>
        <v>143967</v>
      </c>
      <c r="P56" s="12"/>
      <c r="Q56" s="12">
        <f>SUM(Q49:Q55)</f>
        <v>-1440</v>
      </c>
      <c r="R56" s="12">
        <f>SUM(R49:R55)</f>
        <v>0</v>
      </c>
      <c r="S56" s="12">
        <f>SUM(S49:S55)</f>
        <v>5100</v>
      </c>
      <c r="T56" s="12"/>
      <c r="U56" s="44" t="s">
        <v>190</v>
      </c>
      <c r="V56" s="12"/>
      <c r="W56" s="12">
        <f>SUM(W49:W55)</f>
        <v>2122</v>
      </c>
      <c r="X56" s="12"/>
      <c r="Y56" s="12">
        <f>SUM(Y49:Y55)</f>
        <v>0</v>
      </c>
      <c r="Z56" s="12"/>
      <c r="AA56" s="12">
        <f>SUM(AA49:AA55)</f>
        <v>149749</v>
      </c>
      <c r="AB56" s="12">
        <f>SUM(AB49:AB55)</f>
        <v>142527</v>
      </c>
      <c r="AC56" s="12">
        <f>SUM(AC49:AC55)</f>
        <v>0</v>
      </c>
      <c r="AD56" s="12">
        <f>SUM(AD49:AD55)</f>
        <v>7222</v>
      </c>
      <c r="AE56" s="12">
        <f>SUM(AE49:AE55)</f>
        <v>149749</v>
      </c>
      <c r="AF56" s="13"/>
      <c r="AG56" s="13"/>
      <c r="AH56" s="13"/>
      <c r="AI56" s="13"/>
      <c r="AJ56" s="13"/>
    </row>
    <row r="57" spans="1:36" s="3" customFormat="1" ht="14.25">
      <c r="A57" s="13"/>
      <c r="B57" s="13"/>
      <c r="C57" s="13"/>
      <c r="D57" s="13"/>
      <c r="E57" s="13"/>
      <c r="F57" s="13"/>
      <c r="G57" s="13"/>
      <c r="H57" s="5"/>
      <c r="I57" s="13"/>
      <c r="J57" s="13"/>
      <c r="K57" s="13"/>
      <c r="L57" s="13"/>
      <c r="M57" s="13"/>
      <c r="N57" s="13"/>
      <c r="O57" s="13"/>
      <c r="P57" s="13"/>
      <c r="Q57" s="13"/>
      <c r="R57" s="13"/>
      <c r="S57" s="13"/>
      <c r="T57" s="13"/>
      <c r="U57" s="42"/>
      <c r="V57" s="13"/>
      <c r="W57" s="13"/>
      <c r="X57" s="13"/>
      <c r="Y57" s="13"/>
      <c r="Z57" s="13"/>
      <c r="AA57" s="13"/>
      <c r="AB57" s="13"/>
      <c r="AC57" s="13"/>
      <c r="AD57" s="13"/>
      <c r="AE57" s="13"/>
      <c r="AF57" s="13"/>
      <c r="AG57" s="13"/>
      <c r="AH57" s="13"/>
      <c r="AI57" s="13"/>
      <c r="AJ57" s="13"/>
    </row>
    <row r="58" spans="1:36" s="3" customFormat="1" ht="14.25">
      <c r="A58" s="13" t="s">
        <v>42</v>
      </c>
      <c r="B58" s="13"/>
      <c r="C58" s="16">
        <v>62337</v>
      </c>
      <c r="D58" s="13">
        <v>1711</v>
      </c>
      <c r="E58" s="13">
        <v>0</v>
      </c>
      <c r="F58" s="13">
        <v>-278</v>
      </c>
      <c r="G58" s="13">
        <f>SUM(C58:F58)</f>
        <v>63770</v>
      </c>
      <c r="H58" s="5"/>
      <c r="I58" s="13">
        <v>63770</v>
      </c>
      <c r="J58" s="13"/>
      <c r="K58" s="13"/>
      <c r="L58" s="13">
        <f>SUM(J58:K58)</f>
        <v>0</v>
      </c>
      <c r="M58" s="13">
        <f>+I58+L58</f>
        <v>63770</v>
      </c>
      <c r="N58" s="13">
        <f>ROUND(M58*$N$14,0)+1</f>
        <v>-303</v>
      </c>
      <c r="O58" s="13">
        <f>+M58+N58</f>
        <v>63467</v>
      </c>
      <c r="P58" s="13"/>
      <c r="Q58" s="13">
        <f>ROUND(O58*$Q$14,0)+1</f>
        <v>-634</v>
      </c>
      <c r="R58" s="13"/>
      <c r="S58" s="13"/>
      <c r="T58" s="13"/>
      <c r="U58" s="42"/>
      <c r="V58" s="13"/>
      <c r="W58" s="13"/>
      <c r="X58" s="13"/>
      <c r="Y58" s="13"/>
      <c r="Z58" s="13"/>
      <c r="AA58" s="13">
        <f>SUM(O58:Z58)</f>
        <v>62833</v>
      </c>
      <c r="AB58" s="13">
        <f>+AA58</f>
        <v>62833</v>
      </c>
      <c r="AC58" s="13"/>
      <c r="AD58" s="13"/>
      <c r="AE58" s="13">
        <f>SUM(AB58:AD58)</f>
        <v>62833</v>
      </c>
      <c r="AF58" s="13"/>
      <c r="AG58" s="13"/>
      <c r="AH58" s="13"/>
      <c r="AI58" s="13"/>
      <c r="AJ58" s="13"/>
    </row>
    <row r="59" spans="1:36" s="3" customFormat="1" ht="14.25">
      <c r="A59" s="13" t="s">
        <v>43</v>
      </c>
      <c r="B59" s="13"/>
      <c r="C59" s="16">
        <v>6409</v>
      </c>
      <c r="D59" s="13">
        <v>0</v>
      </c>
      <c r="E59" s="13">
        <v>0</v>
      </c>
      <c r="F59" s="13">
        <v>-6409</v>
      </c>
      <c r="G59" s="13">
        <f>SUM(C59:F59)</f>
        <v>0</v>
      </c>
      <c r="H59" s="5"/>
      <c r="I59" s="13">
        <v>6500</v>
      </c>
      <c r="J59" s="13"/>
      <c r="K59" s="13"/>
      <c r="L59" s="13">
        <f>SUM(J59:K59)</f>
        <v>0</v>
      </c>
      <c r="M59" s="13">
        <f>+I59+L59</f>
        <v>6500</v>
      </c>
      <c r="N59" s="13">
        <f>ROUND(M59*$N$14,0)</f>
        <v>-31</v>
      </c>
      <c r="O59" s="13">
        <f>+M59+N59</f>
        <v>6469</v>
      </c>
      <c r="P59" s="13"/>
      <c r="Q59" s="13">
        <f>ROUND(O59*$Q$14,0)</f>
        <v>-65</v>
      </c>
      <c r="R59" s="13"/>
      <c r="S59" s="13"/>
      <c r="T59" s="13"/>
      <c r="U59" s="42"/>
      <c r="V59" s="13"/>
      <c r="W59" s="13"/>
      <c r="X59" s="13"/>
      <c r="Y59" s="13"/>
      <c r="Z59" s="13"/>
      <c r="AA59" s="13">
        <f>SUM(O59:Z59)</f>
        <v>6404</v>
      </c>
      <c r="AB59" s="13">
        <f>+AA59</f>
        <v>6404</v>
      </c>
      <c r="AC59" s="13"/>
      <c r="AD59" s="13"/>
      <c r="AE59" s="13">
        <f>SUM(AB59:AD59)</f>
        <v>6404</v>
      </c>
      <c r="AF59" s="13"/>
      <c r="AG59" s="13"/>
      <c r="AH59" s="13"/>
      <c r="AI59" s="13"/>
      <c r="AJ59" s="13"/>
    </row>
    <row r="60" spans="1:36" s="3" customFormat="1" ht="14.25">
      <c r="A60" s="13"/>
      <c r="B60" s="13"/>
      <c r="C60" s="13"/>
      <c r="D60" s="13"/>
      <c r="E60" s="13"/>
      <c r="F60" s="13"/>
      <c r="G60" s="13"/>
      <c r="H60" s="5"/>
      <c r="I60" s="13"/>
      <c r="J60" s="13"/>
      <c r="K60" s="13"/>
      <c r="L60" s="13"/>
      <c r="M60" s="13"/>
      <c r="N60" s="13"/>
      <c r="O60" s="13"/>
      <c r="P60" s="13"/>
      <c r="Q60" s="13"/>
      <c r="R60" s="13"/>
      <c r="S60" s="13"/>
      <c r="T60" s="13"/>
      <c r="U60" s="42"/>
      <c r="V60" s="13"/>
      <c r="W60" s="13"/>
      <c r="X60" s="13"/>
      <c r="Y60" s="13"/>
      <c r="Z60" s="13"/>
      <c r="AA60" s="13"/>
      <c r="AB60" s="13"/>
      <c r="AC60" s="13"/>
      <c r="AD60" s="13"/>
      <c r="AE60" s="13"/>
      <c r="AF60" s="13"/>
      <c r="AG60" s="13"/>
      <c r="AH60" s="13"/>
      <c r="AI60" s="13"/>
      <c r="AJ60" s="13"/>
    </row>
    <row r="61" spans="1:36" s="3" customFormat="1" ht="14.25">
      <c r="A61" s="17" t="s">
        <v>18</v>
      </c>
      <c r="B61" s="13"/>
      <c r="C61" s="12">
        <f>SUM(C56,C58:C59)</f>
        <v>211907</v>
      </c>
      <c r="D61" s="12">
        <f>SUM(D56,D58:D59)</f>
        <v>5296</v>
      </c>
      <c r="E61" s="12">
        <f>SUM(E56,E58:E59)</f>
        <v>-366</v>
      </c>
      <c r="F61" s="12">
        <f>SUM(F56,F58:F59)</f>
        <v>-11959</v>
      </c>
      <c r="G61" s="12">
        <f>SUM(G56,G58:G59)</f>
        <v>204171</v>
      </c>
      <c r="H61" s="4"/>
      <c r="I61" s="12">
        <f aca="true" t="shared" si="13" ref="I61:O61">SUM(I56,I58:I59)</f>
        <v>214926</v>
      </c>
      <c r="J61" s="12">
        <f t="shared" si="13"/>
        <v>0</v>
      </c>
      <c r="K61" s="12">
        <f t="shared" si="13"/>
        <v>0</v>
      </c>
      <c r="L61" s="12">
        <f t="shared" si="13"/>
        <v>0</v>
      </c>
      <c r="M61" s="12">
        <f t="shared" si="13"/>
        <v>214926</v>
      </c>
      <c r="N61" s="12">
        <f t="shared" si="13"/>
        <v>-1023</v>
      </c>
      <c r="O61" s="12">
        <f t="shared" si="13"/>
        <v>213903</v>
      </c>
      <c r="P61" s="12"/>
      <c r="Q61" s="12">
        <f>SUM(Q56,Q58:Q59)</f>
        <v>-2139</v>
      </c>
      <c r="R61" s="12">
        <f>SUM(R56,R58:R59)</f>
        <v>0</v>
      </c>
      <c r="S61" s="12">
        <f>SUM(S56,S58:S59)</f>
        <v>5100</v>
      </c>
      <c r="T61" s="12"/>
      <c r="U61" s="44" t="s">
        <v>190</v>
      </c>
      <c r="V61" s="12"/>
      <c r="W61" s="12">
        <f>SUM(W56,W58:W59)</f>
        <v>2122</v>
      </c>
      <c r="X61" s="12"/>
      <c r="Y61" s="12">
        <f>SUM(Y56,Y58:Y59)</f>
        <v>0</v>
      </c>
      <c r="Z61" s="12"/>
      <c r="AA61" s="12">
        <f>SUM(AA56,AA58:AA59)</f>
        <v>218986</v>
      </c>
      <c r="AB61" s="12">
        <f>SUM(AB56,AB58:AB59)</f>
        <v>211764</v>
      </c>
      <c r="AC61" s="12">
        <f>SUM(AC56,AC58:AC59)</f>
        <v>0</v>
      </c>
      <c r="AD61" s="12">
        <f>SUM(AD56,AD58:AD59)</f>
        <v>7222</v>
      </c>
      <c r="AE61" s="12">
        <f>SUM(AE56,AE58:AE59)</f>
        <v>218986</v>
      </c>
      <c r="AF61" s="13"/>
      <c r="AG61" s="13"/>
      <c r="AH61" s="13"/>
      <c r="AI61" s="13"/>
      <c r="AJ61" s="13"/>
    </row>
    <row r="62" spans="1:36" s="3" customFormat="1" ht="15" thickBot="1">
      <c r="A62" s="18"/>
      <c r="B62" s="18"/>
      <c r="C62" s="19"/>
      <c r="D62" s="18"/>
      <c r="E62" s="18"/>
      <c r="F62" s="18"/>
      <c r="G62" s="18"/>
      <c r="H62" s="8"/>
      <c r="I62" s="18"/>
      <c r="J62" s="18"/>
      <c r="K62" s="18"/>
      <c r="L62" s="18"/>
      <c r="M62" s="18"/>
      <c r="N62" s="19">
        <f>ROUND($N$14*M61,0)</f>
        <v>-1023</v>
      </c>
      <c r="O62" s="18"/>
      <c r="P62" s="18"/>
      <c r="Q62" s="19">
        <f>ROUND(O61*$Q$14,0)</f>
        <v>-2139</v>
      </c>
      <c r="R62" s="18"/>
      <c r="S62" s="18"/>
      <c r="T62" s="18"/>
      <c r="U62" s="18"/>
      <c r="V62" s="18"/>
      <c r="W62" s="18"/>
      <c r="X62" s="18"/>
      <c r="Y62" s="18"/>
      <c r="Z62" s="18"/>
      <c r="AA62" s="18"/>
      <c r="AB62" s="18"/>
      <c r="AC62" s="18"/>
      <c r="AD62" s="18"/>
      <c r="AE62" s="18"/>
      <c r="AF62" s="13"/>
      <c r="AG62" s="13"/>
      <c r="AH62" s="13"/>
      <c r="AI62" s="13"/>
      <c r="AJ62" s="13"/>
    </row>
    <row r="63" spans="1:36" s="3" customFormat="1" ht="15" thickTop="1">
      <c r="A63" s="13"/>
      <c r="B63" s="13"/>
      <c r="C63" s="13"/>
      <c r="D63" s="13"/>
      <c r="E63" s="13"/>
      <c r="F63" s="13"/>
      <c r="G63" s="13"/>
      <c r="H63" s="5"/>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6" s="3" customFormat="1" ht="14.25">
      <c r="A64" s="15" t="s">
        <v>44</v>
      </c>
      <c r="B64" s="13"/>
      <c r="C64" s="13"/>
      <c r="D64" s="13"/>
      <c r="E64" s="13"/>
      <c r="F64" s="13"/>
      <c r="G64" s="13"/>
      <c r="H64" s="5"/>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s="3" customFormat="1" ht="14.25">
      <c r="A65" s="13" t="s">
        <v>45</v>
      </c>
      <c r="B65" s="13"/>
      <c r="C65" s="16">
        <f>133130+293</f>
        <v>133423</v>
      </c>
      <c r="D65" s="13">
        <v>2565</v>
      </c>
      <c r="E65" s="13">
        <v>828</v>
      </c>
      <c r="F65" s="13">
        <v>-2175</v>
      </c>
      <c r="G65" s="13">
        <f>SUM(C65:F65)-293</f>
        <v>134348</v>
      </c>
      <c r="H65" s="5"/>
      <c r="I65" s="13">
        <v>138453</v>
      </c>
      <c r="J65" s="13"/>
      <c r="K65" s="13"/>
      <c r="L65" s="13">
        <f>SUM(J65:K65)</f>
        <v>0</v>
      </c>
      <c r="M65" s="13">
        <f>+I65+L65</f>
        <v>138453</v>
      </c>
      <c r="N65" s="13">
        <f>ROUND(M65*$N$14,0)</f>
        <v>-659</v>
      </c>
      <c r="O65" s="13">
        <f>+M65+N65</f>
        <v>137794</v>
      </c>
      <c r="P65" s="13"/>
      <c r="Q65" s="13">
        <f>ROUND(O65*$Q$14,0)</f>
        <v>-1378</v>
      </c>
      <c r="R65" s="13">
        <v>3670</v>
      </c>
      <c r="S65" s="13"/>
      <c r="T65" s="13"/>
      <c r="U65" s="13"/>
      <c r="V65" s="13"/>
      <c r="W65" s="13">
        <v>1563</v>
      </c>
      <c r="X65" s="13"/>
      <c r="Y65" s="13"/>
      <c r="Z65" s="13"/>
      <c r="AA65" s="13">
        <f>SUM(O65:Z65)</f>
        <v>141649</v>
      </c>
      <c r="AB65" s="13"/>
      <c r="AC65" s="13">
        <f>+AA65-AD65</f>
        <v>140086</v>
      </c>
      <c r="AD65" s="13">
        <v>1563</v>
      </c>
      <c r="AE65" s="13">
        <f>SUM(AB65:AD65)</f>
        <v>141649</v>
      </c>
      <c r="AF65" s="13"/>
      <c r="AG65" s="13"/>
      <c r="AH65" s="13"/>
      <c r="AI65" s="13"/>
      <c r="AJ65" s="13"/>
    </row>
    <row r="66" spans="1:36" s="3" customFormat="1" ht="14.25">
      <c r="A66" s="13" t="s">
        <v>46</v>
      </c>
      <c r="B66" s="13"/>
      <c r="C66" s="16">
        <v>23999</v>
      </c>
      <c r="D66" s="13">
        <v>217</v>
      </c>
      <c r="E66" s="13">
        <v>0</v>
      </c>
      <c r="F66" s="13">
        <v>-67</v>
      </c>
      <c r="G66" s="13">
        <f>SUM(C66:F66)</f>
        <v>24149</v>
      </c>
      <c r="H66" s="5"/>
      <c r="I66" s="13">
        <v>24149</v>
      </c>
      <c r="J66" s="13"/>
      <c r="K66" s="13"/>
      <c r="L66" s="13">
        <f>SUM(J66:K66)</f>
        <v>0</v>
      </c>
      <c r="M66" s="13">
        <f>+I66+L66</f>
        <v>24149</v>
      </c>
      <c r="N66" s="13">
        <f>ROUND(M66*$N$14,0)</f>
        <v>-115</v>
      </c>
      <c r="O66" s="13">
        <f>+M66+N66</f>
        <v>24034</v>
      </c>
      <c r="P66" s="13"/>
      <c r="Q66" s="13">
        <f>ROUND(O66*$Q$14,0)</f>
        <v>-240</v>
      </c>
      <c r="R66" s="13"/>
      <c r="S66" s="13"/>
      <c r="T66" s="13"/>
      <c r="U66" s="13"/>
      <c r="V66" s="13"/>
      <c r="W66" s="13"/>
      <c r="X66" s="13"/>
      <c r="Y66" s="13"/>
      <c r="Z66" s="13"/>
      <c r="AA66" s="13">
        <f>SUM(O66:Z66)</f>
        <v>23794</v>
      </c>
      <c r="AB66" s="13"/>
      <c r="AC66" s="13">
        <f>+AA66</f>
        <v>23794</v>
      </c>
      <c r="AD66" s="13"/>
      <c r="AE66" s="13">
        <f>SUM(AB66:AD66)</f>
        <v>23794</v>
      </c>
      <c r="AF66" s="13"/>
      <c r="AG66" s="13"/>
      <c r="AH66" s="13"/>
      <c r="AI66" s="13"/>
      <c r="AJ66" s="13"/>
    </row>
    <row r="67" spans="1:36" s="3" customFormat="1" ht="14.25">
      <c r="A67" s="13" t="s">
        <v>47</v>
      </c>
      <c r="B67" s="13"/>
      <c r="C67" s="16">
        <v>14570</v>
      </c>
      <c r="D67" s="13">
        <v>343</v>
      </c>
      <c r="E67" s="13">
        <v>0</v>
      </c>
      <c r="F67" s="13">
        <v>-485</v>
      </c>
      <c r="G67" s="13">
        <f>SUM(C67:F67)</f>
        <v>14428</v>
      </c>
      <c r="H67" s="5"/>
      <c r="I67" s="13">
        <v>14883</v>
      </c>
      <c r="J67" s="13"/>
      <c r="K67" s="13"/>
      <c r="L67" s="13">
        <f>SUM(J67:K67)</f>
        <v>0</v>
      </c>
      <c r="M67" s="13">
        <f>+I67+L67</f>
        <v>14883</v>
      </c>
      <c r="N67" s="13">
        <f>ROUND(M67*$N$14,0)</f>
        <v>-71</v>
      </c>
      <c r="O67" s="13">
        <f>+M67+N67</f>
        <v>14812</v>
      </c>
      <c r="P67" s="13"/>
      <c r="Q67" s="13">
        <f>ROUND(O67*$Q$14,0)</f>
        <v>-148</v>
      </c>
      <c r="R67" s="13"/>
      <c r="S67" s="13"/>
      <c r="T67" s="13"/>
      <c r="U67" s="13"/>
      <c r="V67" s="13"/>
      <c r="W67" s="13">
        <v>27</v>
      </c>
      <c r="X67" s="13"/>
      <c r="Y67" s="13"/>
      <c r="Z67" s="13"/>
      <c r="AA67" s="13">
        <f>SUM(O67:Z67)</f>
        <v>14691</v>
      </c>
      <c r="AB67" s="13"/>
      <c r="AC67" s="13">
        <f>+AA67-AD67</f>
        <v>14664</v>
      </c>
      <c r="AD67" s="13">
        <v>27</v>
      </c>
      <c r="AE67" s="13">
        <f>SUM(AB67:AD67)</f>
        <v>14691</v>
      </c>
      <c r="AF67" s="13"/>
      <c r="AG67" s="13"/>
      <c r="AH67" s="13"/>
      <c r="AI67" s="13"/>
      <c r="AJ67" s="13"/>
    </row>
    <row r="68" spans="1:36" s="3" customFormat="1" ht="14.25">
      <c r="A68" s="13"/>
      <c r="B68" s="13"/>
      <c r="C68" s="13"/>
      <c r="D68" s="13"/>
      <c r="E68" s="13"/>
      <c r="F68" s="13"/>
      <c r="G68" s="13"/>
      <c r="H68" s="5"/>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36" s="3" customFormat="1" ht="14.25">
      <c r="A69" s="17" t="s">
        <v>18</v>
      </c>
      <c r="B69" s="13"/>
      <c r="C69" s="12">
        <f>SUM(C65:C67)</f>
        <v>171992</v>
      </c>
      <c r="D69" s="12">
        <f>SUM(D65:D67)</f>
        <v>3125</v>
      </c>
      <c r="E69" s="12">
        <f>SUM(E65:E67)</f>
        <v>828</v>
      </c>
      <c r="F69" s="12">
        <f>SUM(F65:F67)</f>
        <v>-2727</v>
      </c>
      <c r="G69" s="12">
        <f>SUM(G65:G67)</f>
        <v>172925</v>
      </c>
      <c r="H69" s="4"/>
      <c r="I69" s="12">
        <f aca="true" t="shared" si="14" ref="I69:O69">SUM(I65:I67)</f>
        <v>177485</v>
      </c>
      <c r="J69" s="12">
        <f t="shared" si="14"/>
        <v>0</v>
      </c>
      <c r="K69" s="12">
        <f t="shared" si="14"/>
        <v>0</v>
      </c>
      <c r="L69" s="12">
        <f t="shared" si="14"/>
        <v>0</v>
      </c>
      <c r="M69" s="12">
        <f t="shared" si="14"/>
        <v>177485</v>
      </c>
      <c r="N69" s="12">
        <f t="shared" si="14"/>
        <v>-845</v>
      </c>
      <c r="O69" s="12">
        <f t="shared" si="14"/>
        <v>176640</v>
      </c>
      <c r="P69" s="12"/>
      <c r="Q69" s="12">
        <f>SUM(Q65:Q67)</f>
        <v>-1766</v>
      </c>
      <c r="R69" s="12">
        <f>SUM(R65:R67)</f>
        <v>3670</v>
      </c>
      <c r="S69" s="12">
        <f>SUM(S65:S67)</f>
        <v>0</v>
      </c>
      <c r="T69" s="12"/>
      <c r="U69" s="12">
        <f>SUM(U65:U67)</f>
        <v>0</v>
      </c>
      <c r="V69" s="12"/>
      <c r="W69" s="12">
        <f>SUM(W65:W67)</f>
        <v>1590</v>
      </c>
      <c r="X69" s="12"/>
      <c r="Y69" s="12">
        <f>SUM(Y65:Y67)</f>
        <v>0</v>
      </c>
      <c r="Z69" s="12"/>
      <c r="AA69" s="12">
        <f>SUM(AA65:AA67)</f>
        <v>180134</v>
      </c>
      <c r="AB69" s="12">
        <f>SUM(AB65:AB67)</f>
        <v>0</v>
      </c>
      <c r="AC69" s="12">
        <f>SUM(AC65:AC67)</f>
        <v>178544</v>
      </c>
      <c r="AD69" s="12">
        <f>SUM(AD65:AD67)</f>
        <v>1590</v>
      </c>
      <c r="AE69" s="12">
        <f>SUM(AE65:AE67)</f>
        <v>180134</v>
      </c>
      <c r="AF69" s="13"/>
      <c r="AG69" s="13"/>
      <c r="AH69" s="13"/>
      <c r="AI69" s="13"/>
      <c r="AJ69" s="13"/>
    </row>
    <row r="70" spans="1:36" s="3" customFormat="1" ht="15" thickBot="1">
      <c r="A70" s="18"/>
      <c r="B70" s="18"/>
      <c r="C70" s="19"/>
      <c r="D70" s="18"/>
      <c r="E70" s="18"/>
      <c r="F70" s="18"/>
      <c r="G70" s="18"/>
      <c r="H70" s="8"/>
      <c r="I70" s="18"/>
      <c r="J70" s="18"/>
      <c r="K70" s="18"/>
      <c r="L70" s="18"/>
      <c r="M70" s="18"/>
      <c r="N70" s="19">
        <f>ROUND($N$14*M69,0)</f>
        <v>-845</v>
      </c>
      <c r="O70" s="18"/>
      <c r="P70" s="18"/>
      <c r="Q70" s="19">
        <f>ROUND(O69*$Q$14,0)</f>
        <v>-1766</v>
      </c>
      <c r="R70" s="18"/>
      <c r="S70" s="18"/>
      <c r="T70" s="18"/>
      <c r="U70" s="18"/>
      <c r="V70" s="18"/>
      <c r="W70" s="18"/>
      <c r="X70" s="18"/>
      <c r="Y70" s="18"/>
      <c r="Z70" s="18"/>
      <c r="AA70" s="18"/>
      <c r="AB70" s="18"/>
      <c r="AC70" s="18"/>
      <c r="AD70" s="18"/>
      <c r="AE70" s="18"/>
      <c r="AF70" s="13"/>
      <c r="AG70" s="13"/>
      <c r="AH70" s="13"/>
      <c r="AI70" s="13"/>
      <c r="AJ70" s="13"/>
    </row>
    <row r="71" spans="1:36" s="3" customFormat="1" ht="15" thickTop="1">
      <c r="A71" s="13"/>
      <c r="B71" s="13"/>
      <c r="C71" s="13"/>
      <c r="D71" s="13"/>
      <c r="E71" s="13"/>
      <c r="F71" s="13"/>
      <c r="G71" s="13"/>
      <c r="H71" s="7"/>
      <c r="I71" s="16"/>
      <c r="J71" s="16"/>
      <c r="K71" s="16"/>
      <c r="L71" s="16"/>
      <c r="M71" s="16"/>
      <c r="N71" s="16"/>
      <c r="O71" s="16"/>
      <c r="P71" s="16"/>
      <c r="Q71" s="16"/>
      <c r="R71" s="16"/>
      <c r="S71" s="16"/>
      <c r="T71" s="16"/>
      <c r="U71" s="16"/>
      <c r="V71" s="16"/>
      <c r="W71" s="16"/>
      <c r="X71" s="16"/>
      <c r="Y71" s="16"/>
      <c r="Z71" s="16"/>
      <c r="AA71" s="16"/>
      <c r="AB71" s="16"/>
      <c r="AC71" s="16"/>
      <c r="AD71" s="16"/>
      <c r="AE71" s="16"/>
      <c r="AF71" s="13"/>
      <c r="AG71" s="13"/>
      <c r="AH71" s="13"/>
      <c r="AI71" s="13"/>
      <c r="AJ71" s="13"/>
    </row>
    <row r="72" spans="1:36" s="3" customFormat="1" ht="14.25">
      <c r="A72" s="15" t="s">
        <v>48</v>
      </c>
      <c r="B72" s="13"/>
      <c r="C72" s="13"/>
      <c r="D72" s="13"/>
      <c r="E72" s="13"/>
      <c r="F72" s="13"/>
      <c r="G72" s="13"/>
      <c r="H72" s="5"/>
      <c r="I72" s="16"/>
      <c r="J72" s="16"/>
      <c r="K72" s="16"/>
      <c r="L72" s="16"/>
      <c r="M72" s="16"/>
      <c r="N72" s="16"/>
      <c r="O72" s="16"/>
      <c r="P72" s="16"/>
      <c r="Q72" s="16"/>
      <c r="R72" s="16"/>
      <c r="S72" s="16"/>
      <c r="T72" s="16"/>
      <c r="U72" s="16"/>
      <c r="V72" s="16"/>
      <c r="W72" s="16"/>
      <c r="X72" s="16"/>
      <c r="Y72" s="16"/>
      <c r="Z72" s="16"/>
      <c r="AA72" s="16"/>
      <c r="AB72" s="16"/>
      <c r="AC72" s="16"/>
      <c r="AD72" s="16"/>
      <c r="AE72" s="16"/>
      <c r="AF72" s="13"/>
      <c r="AG72" s="13"/>
      <c r="AH72" s="13"/>
      <c r="AI72" s="13"/>
      <c r="AJ72" s="13"/>
    </row>
    <row r="73" spans="1:36" s="3" customFormat="1" ht="14.25">
      <c r="A73" s="13" t="s">
        <v>49</v>
      </c>
      <c r="B73" s="13"/>
      <c r="C73" s="16">
        <v>22714</v>
      </c>
      <c r="D73" s="13">
        <v>256</v>
      </c>
      <c r="E73" s="13">
        <v>0</v>
      </c>
      <c r="F73" s="13">
        <v>2267</v>
      </c>
      <c r="G73" s="13">
        <f>SUM(C73:F73)</f>
        <v>25237</v>
      </c>
      <c r="H73" s="5"/>
      <c r="I73" s="13">
        <v>25237</v>
      </c>
      <c r="J73" s="13"/>
      <c r="K73" s="13"/>
      <c r="L73" s="13">
        <f>SUM(J73:K73)</f>
        <v>0</v>
      </c>
      <c r="M73" s="13">
        <f>+I73+L73</f>
        <v>25237</v>
      </c>
      <c r="N73" s="13">
        <f>ROUND(M73*$N$14,0)</f>
        <v>-120</v>
      </c>
      <c r="O73" s="13">
        <f>+M73+N73</f>
        <v>25117</v>
      </c>
      <c r="P73" s="13"/>
      <c r="Q73" s="13">
        <f>ROUND(O73*$Q$14,0)</f>
        <v>-251</v>
      </c>
      <c r="R73" s="13"/>
      <c r="S73" s="13"/>
      <c r="T73" s="13"/>
      <c r="U73" s="13"/>
      <c r="V73" s="13"/>
      <c r="W73" s="13">
        <v>6</v>
      </c>
      <c r="X73" s="13"/>
      <c r="Y73" s="13"/>
      <c r="Z73" s="13"/>
      <c r="AA73" s="13">
        <f>SUM(O73:Z73)</f>
        <v>24872</v>
      </c>
      <c r="AB73" s="13">
        <f>+AA73-AD73</f>
        <v>24866</v>
      </c>
      <c r="AC73" s="13"/>
      <c r="AD73" s="13">
        <v>6</v>
      </c>
      <c r="AE73" s="13">
        <f>SUM(AB73:AD73)</f>
        <v>24872</v>
      </c>
      <c r="AF73" s="13"/>
      <c r="AG73" s="13"/>
      <c r="AH73" s="13"/>
      <c r="AI73" s="13"/>
      <c r="AJ73" s="13"/>
    </row>
    <row r="74" spans="1:36" s="3" customFormat="1" ht="14.25">
      <c r="A74" s="13" t="s">
        <v>50</v>
      </c>
      <c r="B74" s="13"/>
      <c r="C74" s="16">
        <v>16989</v>
      </c>
      <c r="D74" s="13">
        <v>185</v>
      </c>
      <c r="E74" s="13">
        <v>0</v>
      </c>
      <c r="F74" s="13">
        <v>-21</v>
      </c>
      <c r="G74" s="13">
        <f>SUM(C74:F74)</f>
        <v>17153</v>
      </c>
      <c r="H74" s="5"/>
      <c r="I74" s="13">
        <v>17153</v>
      </c>
      <c r="J74" s="13"/>
      <c r="K74" s="13"/>
      <c r="L74" s="13">
        <f>SUM(J74:K74)</f>
        <v>0</v>
      </c>
      <c r="M74" s="13">
        <f>+I74+L74</f>
        <v>17153</v>
      </c>
      <c r="N74" s="13">
        <f>ROUND(M74*$N$14,0)</f>
        <v>-82</v>
      </c>
      <c r="O74" s="13">
        <f>+M74+N74</f>
        <v>17071</v>
      </c>
      <c r="P74" s="13"/>
      <c r="Q74" s="13">
        <f>ROUND(O74*$Q$14,0)</f>
        <v>-171</v>
      </c>
      <c r="R74" s="13"/>
      <c r="S74" s="13"/>
      <c r="T74" s="13"/>
      <c r="U74" s="13"/>
      <c r="V74" s="13"/>
      <c r="W74" s="13">
        <v>5</v>
      </c>
      <c r="X74" s="13"/>
      <c r="Y74" s="13"/>
      <c r="Z74" s="13"/>
      <c r="AA74" s="13">
        <f>SUM(O74:Z74)</f>
        <v>16905</v>
      </c>
      <c r="AB74" s="13">
        <f>+AA74-AD74</f>
        <v>16900</v>
      </c>
      <c r="AC74" s="13"/>
      <c r="AD74" s="13">
        <v>5</v>
      </c>
      <c r="AE74" s="13">
        <f>SUM(AB74:AD74)</f>
        <v>16905</v>
      </c>
      <c r="AF74" s="13"/>
      <c r="AG74" s="13"/>
      <c r="AH74" s="13"/>
      <c r="AI74" s="13"/>
      <c r="AJ74" s="13"/>
    </row>
    <row r="75" spans="1:36" s="3" customFormat="1" ht="14.25">
      <c r="A75" s="13" t="s">
        <v>51</v>
      </c>
      <c r="B75" s="13"/>
      <c r="C75" s="16">
        <v>4670</v>
      </c>
      <c r="D75" s="13">
        <v>34</v>
      </c>
      <c r="E75" s="13">
        <v>0</v>
      </c>
      <c r="F75" s="13">
        <v>673</v>
      </c>
      <c r="G75" s="13">
        <f>SUM(C75:F75)</f>
        <v>5377</v>
      </c>
      <c r="H75" s="5"/>
      <c r="I75" s="13">
        <v>4697</v>
      </c>
      <c r="J75" s="13"/>
      <c r="K75" s="13"/>
      <c r="L75" s="13">
        <f>SUM(J75:K75)</f>
        <v>0</v>
      </c>
      <c r="M75" s="13">
        <f>+I75+L75</f>
        <v>4697</v>
      </c>
      <c r="N75" s="13">
        <f>ROUND(M75*$N$14,0)</f>
        <v>-22</v>
      </c>
      <c r="O75" s="13">
        <f>+M75+N75</f>
        <v>4675</v>
      </c>
      <c r="P75" s="13"/>
      <c r="Q75" s="13">
        <f>ROUND(O75*$Q$14,0)</f>
        <v>-47</v>
      </c>
      <c r="R75" s="13"/>
      <c r="S75" s="13"/>
      <c r="T75" s="13"/>
      <c r="U75" s="13"/>
      <c r="V75" s="13"/>
      <c r="W75" s="13"/>
      <c r="X75" s="13"/>
      <c r="Y75" s="13"/>
      <c r="Z75" s="13"/>
      <c r="AA75" s="13">
        <f>SUM(O75:Z75)</f>
        <v>4628</v>
      </c>
      <c r="AB75" s="13">
        <f>+AA75</f>
        <v>4628</v>
      </c>
      <c r="AC75" s="13"/>
      <c r="AD75" s="13"/>
      <c r="AE75" s="13">
        <f>SUM(AB75:AD75)</f>
        <v>4628</v>
      </c>
      <c r="AF75" s="13"/>
      <c r="AG75" s="13"/>
      <c r="AH75" s="13"/>
      <c r="AI75" s="13"/>
      <c r="AJ75" s="13"/>
    </row>
    <row r="76" spans="1:36" s="3" customFormat="1" ht="14.25">
      <c r="A76" s="13"/>
      <c r="B76" s="13"/>
      <c r="C76" s="13"/>
      <c r="D76" s="13"/>
      <c r="E76" s="13"/>
      <c r="F76" s="13"/>
      <c r="G76" s="13"/>
      <c r="H76" s="5"/>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row>
    <row r="77" spans="1:36" s="3" customFormat="1" ht="14.25">
      <c r="A77" s="17" t="s">
        <v>18</v>
      </c>
      <c r="B77" s="13"/>
      <c r="C77" s="12">
        <f>SUM(C73:C75)</f>
        <v>44373</v>
      </c>
      <c r="D77" s="12">
        <f>SUM(D73:D75)</f>
        <v>475</v>
      </c>
      <c r="E77" s="12">
        <f>SUM(E73:E75)</f>
        <v>0</v>
      </c>
      <c r="F77" s="12">
        <f>SUM(F73:F75)</f>
        <v>2919</v>
      </c>
      <c r="G77" s="12">
        <f>SUM(G73:G75)</f>
        <v>47767</v>
      </c>
      <c r="H77" s="4"/>
      <c r="I77" s="12">
        <f aca="true" t="shared" si="15" ref="I77:O77">SUM(I73:I75)</f>
        <v>47087</v>
      </c>
      <c r="J77" s="12">
        <f t="shared" si="15"/>
        <v>0</v>
      </c>
      <c r="K77" s="12">
        <f t="shared" si="15"/>
        <v>0</v>
      </c>
      <c r="L77" s="12">
        <f t="shared" si="15"/>
        <v>0</v>
      </c>
      <c r="M77" s="12">
        <f t="shared" si="15"/>
        <v>47087</v>
      </c>
      <c r="N77" s="12">
        <f t="shared" si="15"/>
        <v>-224</v>
      </c>
      <c r="O77" s="12">
        <f t="shared" si="15"/>
        <v>46863</v>
      </c>
      <c r="P77" s="12"/>
      <c r="Q77" s="12">
        <f>SUM(Q73:Q75)</f>
        <v>-469</v>
      </c>
      <c r="R77" s="12">
        <f>SUM(R73:R75)</f>
        <v>0</v>
      </c>
      <c r="S77" s="12">
        <f>SUM(S73:S75)</f>
        <v>0</v>
      </c>
      <c r="T77" s="12"/>
      <c r="U77" s="12">
        <f>SUM(U73:U75)</f>
        <v>0</v>
      </c>
      <c r="V77" s="12"/>
      <c r="W77" s="12">
        <f>SUM(W73:W75)</f>
        <v>11</v>
      </c>
      <c r="X77" s="12"/>
      <c r="Y77" s="12">
        <f>SUM(Y73:Y75)</f>
        <v>0</v>
      </c>
      <c r="Z77" s="12"/>
      <c r="AA77" s="12">
        <f>SUM(AA73:AA75)</f>
        <v>46405</v>
      </c>
      <c r="AB77" s="12">
        <f>SUM(AB73:AB75)</f>
        <v>46394</v>
      </c>
      <c r="AC77" s="12">
        <f>SUM(AC73:AC75)</f>
        <v>0</v>
      </c>
      <c r="AD77" s="12">
        <f>SUM(AD73:AD75)</f>
        <v>11</v>
      </c>
      <c r="AE77" s="12">
        <f>SUM(AE73:AE75)</f>
        <v>46405</v>
      </c>
      <c r="AF77" s="13"/>
      <c r="AG77" s="13"/>
      <c r="AH77" s="13"/>
      <c r="AI77" s="13"/>
      <c r="AJ77" s="13"/>
    </row>
    <row r="78" spans="1:36" s="3" customFormat="1" ht="15" thickBot="1">
      <c r="A78" s="18"/>
      <c r="B78" s="18"/>
      <c r="C78" s="18"/>
      <c r="D78" s="18"/>
      <c r="E78" s="18"/>
      <c r="F78" s="18"/>
      <c r="G78" s="18"/>
      <c r="H78" s="8"/>
      <c r="I78" s="18"/>
      <c r="J78" s="18"/>
      <c r="K78" s="18"/>
      <c r="L78" s="18"/>
      <c r="M78" s="18"/>
      <c r="N78" s="19">
        <f>ROUND($N$14*M77,0)</f>
        <v>-224</v>
      </c>
      <c r="O78" s="18"/>
      <c r="P78" s="18"/>
      <c r="Q78" s="19">
        <f>ROUND(O77*$Q$14,0)</f>
        <v>-469</v>
      </c>
      <c r="R78" s="18"/>
      <c r="S78" s="18"/>
      <c r="T78" s="18"/>
      <c r="U78" s="18"/>
      <c r="V78" s="18"/>
      <c r="W78" s="18"/>
      <c r="X78" s="18"/>
      <c r="Y78" s="18"/>
      <c r="Z78" s="18"/>
      <c r="AA78" s="18"/>
      <c r="AB78" s="18"/>
      <c r="AC78" s="18"/>
      <c r="AD78" s="18"/>
      <c r="AE78" s="18"/>
      <c r="AF78" s="13"/>
      <c r="AG78" s="13"/>
      <c r="AH78" s="13"/>
      <c r="AI78" s="13"/>
      <c r="AJ78" s="13"/>
    </row>
    <row r="79" spans="1:36" s="3" customFormat="1" ht="15" thickTop="1">
      <c r="A79" s="13"/>
      <c r="B79" s="13"/>
      <c r="C79" s="13"/>
      <c r="D79" s="13"/>
      <c r="E79" s="13"/>
      <c r="F79" s="13"/>
      <c r="G79" s="13"/>
      <c r="H79" s="7"/>
      <c r="I79" s="16"/>
      <c r="J79" s="16"/>
      <c r="K79" s="16"/>
      <c r="L79" s="16"/>
      <c r="M79" s="16"/>
      <c r="N79" s="16"/>
      <c r="O79" s="16"/>
      <c r="P79" s="16"/>
      <c r="Q79" s="16"/>
      <c r="R79" s="16"/>
      <c r="S79" s="16"/>
      <c r="T79" s="16"/>
      <c r="U79" s="16"/>
      <c r="V79" s="16"/>
      <c r="W79" s="16"/>
      <c r="X79" s="16"/>
      <c r="Y79" s="16"/>
      <c r="Z79" s="16"/>
      <c r="AA79" s="16"/>
      <c r="AB79" s="16"/>
      <c r="AC79" s="16"/>
      <c r="AD79" s="16"/>
      <c r="AE79" s="16"/>
      <c r="AF79" s="13"/>
      <c r="AG79" s="13"/>
      <c r="AH79" s="13"/>
      <c r="AI79" s="13"/>
      <c r="AJ79" s="13"/>
    </row>
    <row r="80" spans="1:36" s="3" customFormat="1" ht="14.25">
      <c r="A80" s="15" t="s">
        <v>52</v>
      </c>
      <c r="B80" s="13"/>
      <c r="C80" s="13"/>
      <c r="D80" s="13"/>
      <c r="E80" s="13"/>
      <c r="F80" s="13"/>
      <c r="G80" s="13"/>
      <c r="H80" s="5"/>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row>
    <row r="81" spans="1:36" s="3" customFormat="1" ht="14.25">
      <c r="A81" s="13" t="s">
        <v>53</v>
      </c>
      <c r="B81" s="13"/>
      <c r="C81" s="16">
        <v>64636</v>
      </c>
      <c r="D81" s="13">
        <v>582</v>
      </c>
      <c r="E81" s="13">
        <v>0</v>
      </c>
      <c r="F81" s="13">
        <v>6171</v>
      </c>
      <c r="G81" s="13">
        <f>SUM(C81:F81)</f>
        <v>71389</v>
      </c>
      <c r="H81" s="5"/>
      <c r="I81" s="13">
        <v>69389</v>
      </c>
      <c r="J81" s="13"/>
      <c r="K81" s="13"/>
      <c r="L81" s="13">
        <f>SUM(J81:K81)</f>
        <v>0</v>
      </c>
      <c r="M81" s="13">
        <f>+I81+L81</f>
        <v>69389</v>
      </c>
      <c r="N81" s="13">
        <f>ROUND(M81*$N$14,0)</f>
        <v>-330</v>
      </c>
      <c r="O81" s="13">
        <f>+M81+N81</f>
        <v>69059</v>
      </c>
      <c r="P81" s="13"/>
      <c r="Q81" s="13">
        <f>ROUND(O81*$Q$14,0)</f>
        <v>-691</v>
      </c>
      <c r="R81" s="13"/>
      <c r="S81" s="13"/>
      <c r="T81" s="13"/>
      <c r="U81" s="13"/>
      <c r="V81" s="13"/>
      <c r="W81" s="13">
        <f>38+4000</f>
        <v>4038</v>
      </c>
      <c r="X81" s="13"/>
      <c r="Y81" s="13">
        <v>-4000</v>
      </c>
      <c r="Z81" s="13"/>
      <c r="AA81" s="13">
        <f>SUM(O81:Z81)</f>
        <v>68406</v>
      </c>
      <c r="AB81" s="13">
        <f>+AA81-AD81</f>
        <v>68368</v>
      </c>
      <c r="AC81" s="13"/>
      <c r="AD81" s="13">
        <v>38</v>
      </c>
      <c r="AE81" s="13">
        <f>SUM(AB81:AD81)</f>
        <v>68406</v>
      </c>
      <c r="AF81" s="13"/>
      <c r="AG81" s="13"/>
      <c r="AH81" s="13"/>
      <c r="AI81" s="13"/>
      <c r="AJ81" s="13"/>
    </row>
    <row r="82" spans="1:36" s="3" customFormat="1" ht="14.25">
      <c r="A82" s="13" t="s">
        <v>54</v>
      </c>
      <c r="B82" s="13"/>
      <c r="C82" s="16">
        <v>948</v>
      </c>
      <c r="D82" s="13">
        <v>0</v>
      </c>
      <c r="E82" s="13">
        <v>0</v>
      </c>
      <c r="F82" s="13">
        <v>0</v>
      </c>
      <c r="G82" s="13">
        <f>SUM(C82:F82)</f>
        <v>948</v>
      </c>
      <c r="H82" s="5"/>
      <c r="I82" s="13">
        <v>948</v>
      </c>
      <c r="J82" s="13"/>
      <c r="K82" s="13"/>
      <c r="L82" s="13">
        <f>SUM(J82:K82)</f>
        <v>0</v>
      </c>
      <c r="M82" s="13">
        <f>+I82+L82</f>
        <v>948</v>
      </c>
      <c r="N82" s="13">
        <f>ROUND(M82*$N$14,0)</f>
        <v>-5</v>
      </c>
      <c r="O82" s="13">
        <f>+M82+N82</f>
        <v>943</v>
      </c>
      <c r="P82" s="13"/>
      <c r="Q82" s="13">
        <f>ROUND(O82*$Q$14,0)</f>
        <v>-9</v>
      </c>
      <c r="R82" s="13"/>
      <c r="S82" s="13"/>
      <c r="T82" s="13"/>
      <c r="U82" s="13"/>
      <c r="V82" s="13"/>
      <c r="W82" s="13"/>
      <c r="X82" s="13"/>
      <c r="Y82" s="13"/>
      <c r="Z82" s="13"/>
      <c r="AA82" s="13">
        <f>SUM(O82:Z82)</f>
        <v>934</v>
      </c>
      <c r="AB82" s="13">
        <f>+AA82</f>
        <v>934</v>
      </c>
      <c r="AC82" s="13"/>
      <c r="AD82" s="13"/>
      <c r="AE82" s="13">
        <f>SUM(AB82:AD82)</f>
        <v>934</v>
      </c>
      <c r="AF82" s="13"/>
      <c r="AG82" s="13"/>
      <c r="AH82" s="13"/>
      <c r="AI82" s="13"/>
      <c r="AJ82" s="13"/>
    </row>
    <row r="83" spans="1:36" s="3" customFormat="1" ht="14.25">
      <c r="A83" s="13"/>
      <c r="B83" s="13"/>
      <c r="C83" s="13"/>
      <c r="D83" s="13"/>
      <c r="E83" s="13"/>
      <c r="F83" s="13"/>
      <c r="G83" s="13"/>
      <c r="H83" s="5"/>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row>
    <row r="84" spans="1:36" s="3" customFormat="1" ht="14.25">
      <c r="A84" s="17" t="s">
        <v>18</v>
      </c>
      <c r="B84" s="13"/>
      <c r="C84" s="12">
        <f>SUM(C81:C82)</f>
        <v>65584</v>
      </c>
      <c r="D84" s="12">
        <f>SUM(D81:D82)</f>
        <v>582</v>
      </c>
      <c r="E84" s="12">
        <f>SUM(E81:E82)</f>
        <v>0</v>
      </c>
      <c r="F84" s="12">
        <f>SUM(F81:F82)</f>
        <v>6171</v>
      </c>
      <c r="G84" s="12">
        <f>SUM(G81:G82)</f>
        <v>72337</v>
      </c>
      <c r="H84" s="4"/>
      <c r="I84" s="12">
        <f aca="true" t="shared" si="16" ref="I84:O84">SUM(I81:I82)</f>
        <v>70337</v>
      </c>
      <c r="J84" s="12">
        <f t="shared" si="16"/>
        <v>0</v>
      </c>
      <c r="K84" s="12">
        <f t="shared" si="16"/>
        <v>0</v>
      </c>
      <c r="L84" s="12">
        <f t="shared" si="16"/>
        <v>0</v>
      </c>
      <c r="M84" s="12">
        <f t="shared" si="16"/>
        <v>70337</v>
      </c>
      <c r="N84" s="12">
        <f t="shared" si="16"/>
        <v>-335</v>
      </c>
      <c r="O84" s="12">
        <f t="shared" si="16"/>
        <v>70002</v>
      </c>
      <c r="P84" s="12"/>
      <c r="Q84" s="12">
        <f>SUM(Q81:Q82)</f>
        <v>-700</v>
      </c>
      <c r="R84" s="12">
        <f>SUM(R81:R82)</f>
        <v>0</v>
      </c>
      <c r="S84" s="12">
        <f>SUM(S81:S82)</f>
        <v>0</v>
      </c>
      <c r="T84" s="12"/>
      <c r="U84" s="12">
        <f>SUM(U81:U82)</f>
        <v>0</v>
      </c>
      <c r="V84" s="12"/>
      <c r="W84" s="12">
        <f>SUM(W81:W82)</f>
        <v>4038</v>
      </c>
      <c r="X84" s="12"/>
      <c r="Y84" s="12">
        <f>SUM(Y81:Y82)</f>
        <v>-4000</v>
      </c>
      <c r="Z84" s="12"/>
      <c r="AA84" s="12">
        <f>SUM(AA81:AA82)</f>
        <v>69340</v>
      </c>
      <c r="AB84" s="12">
        <f>SUM(AB81:AB82)</f>
        <v>69302</v>
      </c>
      <c r="AC84" s="12">
        <f>SUM(AC81:AC82)</f>
        <v>0</v>
      </c>
      <c r="AD84" s="12">
        <f>SUM(AD81:AD82)</f>
        <v>38</v>
      </c>
      <c r="AE84" s="12">
        <f>SUM(AE81:AE82)</f>
        <v>69340</v>
      </c>
      <c r="AF84" s="13"/>
      <c r="AG84" s="13"/>
      <c r="AH84" s="13"/>
      <c r="AI84" s="13"/>
      <c r="AJ84" s="13"/>
    </row>
    <row r="85" spans="1:36" s="3" customFormat="1" ht="15" thickBot="1">
      <c r="A85" s="18"/>
      <c r="B85" s="18"/>
      <c r="C85" s="19"/>
      <c r="D85" s="18"/>
      <c r="E85" s="18"/>
      <c r="F85" s="18"/>
      <c r="G85" s="18"/>
      <c r="H85" s="8"/>
      <c r="I85" s="18"/>
      <c r="J85" s="18"/>
      <c r="K85" s="18"/>
      <c r="L85" s="18"/>
      <c r="M85" s="18"/>
      <c r="N85" s="19">
        <f>ROUND($N$14*M84,0)</f>
        <v>-335</v>
      </c>
      <c r="O85" s="18"/>
      <c r="P85" s="18"/>
      <c r="Q85" s="19">
        <f>ROUND(O84*$Q$14,0)</f>
        <v>-700</v>
      </c>
      <c r="R85" s="18"/>
      <c r="S85" s="18"/>
      <c r="T85" s="18"/>
      <c r="U85" s="18"/>
      <c r="V85" s="18"/>
      <c r="W85" s="18"/>
      <c r="X85" s="18"/>
      <c r="Y85" s="18"/>
      <c r="Z85" s="18"/>
      <c r="AA85" s="18"/>
      <c r="AB85" s="18"/>
      <c r="AC85" s="18"/>
      <c r="AD85" s="18"/>
      <c r="AE85" s="18"/>
      <c r="AF85" s="13"/>
      <c r="AG85" s="13"/>
      <c r="AH85" s="13"/>
      <c r="AI85" s="13"/>
      <c r="AJ85" s="13"/>
    </row>
    <row r="86" spans="1:36" s="3" customFormat="1" ht="15" thickTop="1">
      <c r="A86" s="13"/>
      <c r="B86" s="13"/>
      <c r="C86" s="13"/>
      <c r="D86" s="13"/>
      <c r="E86" s="13"/>
      <c r="F86" s="13"/>
      <c r="G86" s="13"/>
      <c r="H86" s="5"/>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row>
    <row r="87" spans="1:36" s="3" customFormat="1" ht="14.25">
      <c r="A87" s="15" t="s">
        <v>55</v>
      </c>
      <c r="B87" s="13"/>
      <c r="C87" s="13"/>
      <c r="D87" s="13"/>
      <c r="E87" s="13"/>
      <c r="F87" s="13"/>
      <c r="G87" s="13"/>
      <c r="H87" s="5"/>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row>
    <row r="88" spans="1:36" s="3" customFormat="1" ht="14.25">
      <c r="A88" s="13" t="s">
        <v>56</v>
      </c>
      <c r="B88" s="13"/>
      <c r="C88" s="16">
        <v>71367</v>
      </c>
      <c r="D88" s="13">
        <v>1509</v>
      </c>
      <c r="E88" s="13">
        <v>0</v>
      </c>
      <c r="F88" s="13">
        <v>-1471</v>
      </c>
      <c r="G88" s="13">
        <f>SUM(C88:F88)</f>
        <v>71405</v>
      </c>
      <c r="H88" s="5"/>
      <c r="I88" s="13">
        <v>72877</v>
      </c>
      <c r="J88" s="13"/>
      <c r="K88" s="13"/>
      <c r="L88" s="13">
        <f>SUM(J88:K88)</f>
        <v>0</v>
      </c>
      <c r="M88" s="13">
        <f>+I88+L88</f>
        <v>72877</v>
      </c>
      <c r="N88" s="13">
        <f>ROUND(M88*$N$14,0)</f>
        <v>-347</v>
      </c>
      <c r="O88" s="13">
        <f>+M88+N88</f>
        <v>72530</v>
      </c>
      <c r="P88" s="13"/>
      <c r="Q88" s="13">
        <f>ROUND(O88*$Q$14,0)</f>
        <v>-725</v>
      </c>
      <c r="R88" s="13"/>
      <c r="S88" s="13"/>
      <c r="T88" s="13"/>
      <c r="U88" s="13"/>
      <c r="V88" s="13"/>
      <c r="W88" s="13"/>
      <c r="X88" s="13"/>
      <c r="Y88" s="13"/>
      <c r="Z88" s="13"/>
      <c r="AA88" s="13">
        <f>SUM(O88:Z88)</f>
        <v>71805</v>
      </c>
      <c r="AB88" s="13">
        <f>+AA88</f>
        <v>71805</v>
      </c>
      <c r="AC88" s="13"/>
      <c r="AD88" s="13"/>
      <c r="AE88" s="13">
        <f>SUM(AB88:AD88)</f>
        <v>71805</v>
      </c>
      <c r="AF88" s="13"/>
      <c r="AG88" s="13"/>
      <c r="AH88" s="13"/>
      <c r="AI88" s="13"/>
      <c r="AJ88" s="13"/>
    </row>
    <row r="89" spans="1:36" s="3" customFormat="1" ht="14.25">
      <c r="A89" s="13" t="s">
        <v>57</v>
      </c>
      <c r="B89" s="13"/>
      <c r="C89" s="16">
        <v>19820</v>
      </c>
      <c r="D89" s="13">
        <v>77</v>
      </c>
      <c r="E89" s="13">
        <v>0</v>
      </c>
      <c r="F89" s="13">
        <v>0</v>
      </c>
      <c r="G89" s="13">
        <f>SUM(C89:F89)</f>
        <v>19897</v>
      </c>
      <c r="H89" s="5"/>
      <c r="I89" s="13">
        <v>19897</v>
      </c>
      <c r="J89" s="13"/>
      <c r="K89" s="13"/>
      <c r="L89" s="13">
        <f>SUM(J89:K89)</f>
        <v>0</v>
      </c>
      <c r="M89" s="13">
        <f>+I89+L89</f>
        <v>19897</v>
      </c>
      <c r="N89" s="13">
        <f>ROUND(M89*$N$14,0)</f>
        <v>-95</v>
      </c>
      <c r="O89" s="13">
        <f>+M89+N89</f>
        <v>19802</v>
      </c>
      <c r="P89" s="13"/>
      <c r="Q89" s="13">
        <f>ROUND(O89*$Q$14,0)</f>
        <v>-198</v>
      </c>
      <c r="R89" s="13"/>
      <c r="S89" s="13"/>
      <c r="T89" s="13"/>
      <c r="U89" s="13"/>
      <c r="V89" s="13"/>
      <c r="W89" s="13"/>
      <c r="X89" s="13"/>
      <c r="Y89" s="13"/>
      <c r="Z89" s="13"/>
      <c r="AA89" s="13">
        <f>SUM(O89:Z89)</f>
        <v>19604</v>
      </c>
      <c r="AB89" s="13"/>
      <c r="AC89" s="13">
        <f>+AA89</f>
        <v>19604</v>
      </c>
      <c r="AD89" s="13"/>
      <c r="AE89" s="13">
        <f>SUM(AB89:AD89)</f>
        <v>19604</v>
      </c>
      <c r="AF89" s="13"/>
      <c r="AG89" s="13"/>
      <c r="AH89" s="13"/>
      <c r="AI89" s="13"/>
      <c r="AJ89" s="13"/>
    </row>
    <row r="90" spans="1:36" s="3" customFormat="1" ht="14.25">
      <c r="A90" s="13" t="s">
        <v>58</v>
      </c>
      <c r="B90" s="13"/>
      <c r="C90" s="16">
        <v>3424</v>
      </c>
      <c r="D90" s="13">
        <v>0</v>
      </c>
      <c r="E90" s="13">
        <v>0</v>
      </c>
      <c r="F90" s="13">
        <v>0</v>
      </c>
      <c r="G90" s="13">
        <f>SUM(C90:F90)</f>
        <v>3424</v>
      </c>
      <c r="H90" s="5"/>
      <c r="I90" s="13">
        <v>3423</v>
      </c>
      <c r="J90" s="13"/>
      <c r="K90" s="13"/>
      <c r="L90" s="13">
        <f>SUM(J90:K90)</f>
        <v>0</v>
      </c>
      <c r="M90" s="13">
        <f>+I90+L90</f>
        <v>3423</v>
      </c>
      <c r="N90" s="13">
        <f>ROUND(M90*$N$14,0)</f>
        <v>-16</v>
      </c>
      <c r="O90" s="13">
        <f>+M90+N90</f>
        <v>3407</v>
      </c>
      <c r="P90" s="13"/>
      <c r="Q90" s="13">
        <f>ROUND(O90*$Q$14,0)</f>
        <v>-34</v>
      </c>
      <c r="R90" s="13"/>
      <c r="S90" s="13"/>
      <c r="T90" s="13"/>
      <c r="U90" s="13"/>
      <c r="V90" s="13"/>
      <c r="W90" s="13"/>
      <c r="X90" s="13"/>
      <c r="Y90" s="13"/>
      <c r="Z90" s="13"/>
      <c r="AA90" s="13">
        <f>SUM(O90:Z90)</f>
        <v>3373</v>
      </c>
      <c r="AB90" s="13"/>
      <c r="AC90" s="13">
        <f>+AA90-AD90</f>
        <v>1796</v>
      </c>
      <c r="AD90" s="13">
        <f>1600-8-15</f>
        <v>1577</v>
      </c>
      <c r="AE90" s="13">
        <f>SUM(AB90:AD90)</f>
        <v>3373</v>
      </c>
      <c r="AF90" s="13"/>
      <c r="AG90" s="13"/>
      <c r="AH90" s="13"/>
      <c r="AI90" s="13"/>
      <c r="AJ90" s="13"/>
    </row>
    <row r="91" spans="1:36" s="3" customFormat="1" ht="14.25">
      <c r="A91" s="13"/>
      <c r="B91" s="13"/>
      <c r="C91" s="13"/>
      <c r="D91" s="13"/>
      <c r="E91" s="13"/>
      <c r="F91" s="13"/>
      <c r="G91" s="13"/>
      <c r="H91" s="5"/>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row>
    <row r="92" spans="1:36" s="3" customFormat="1" ht="14.25">
      <c r="A92" s="17" t="s">
        <v>18</v>
      </c>
      <c r="B92" s="13"/>
      <c r="C92" s="12">
        <f>C88+C89+C90</f>
        <v>94611</v>
      </c>
      <c r="D92" s="12">
        <f>D88+D89+D90</f>
        <v>1586</v>
      </c>
      <c r="E92" s="12">
        <f>E88+E89+E90</f>
        <v>0</v>
      </c>
      <c r="F92" s="12">
        <f>F88+F89+F90</f>
        <v>-1471</v>
      </c>
      <c r="G92" s="12">
        <f>G88+G89+G90</f>
        <v>94726</v>
      </c>
      <c r="H92" s="4"/>
      <c r="I92" s="12">
        <f aca="true" t="shared" si="17" ref="I92:O92">I88+I89+I90</f>
        <v>96197</v>
      </c>
      <c r="J92" s="12">
        <f t="shared" si="17"/>
        <v>0</v>
      </c>
      <c r="K92" s="12">
        <f t="shared" si="17"/>
        <v>0</v>
      </c>
      <c r="L92" s="12">
        <f t="shared" si="17"/>
        <v>0</v>
      </c>
      <c r="M92" s="12">
        <f t="shared" si="17"/>
        <v>96197</v>
      </c>
      <c r="N92" s="12">
        <f t="shared" si="17"/>
        <v>-458</v>
      </c>
      <c r="O92" s="12">
        <f t="shared" si="17"/>
        <v>95739</v>
      </c>
      <c r="P92" s="12"/>
      <c r="Q92" s="12">
        <f>Q88+Q89+Q90</f>
        <v>-957</v>
      </c>
      <c r="R92" s="12">
        <f>R88+R89+R90</f>
        <v>0</v>
      </c>
      <c r="S92" s="12">
        <f>S88+S89+S90</f>
        <v>0</v>
      </c>
      <c r="T92" s="12"/>
      <c r="U92" s="12">
        <f>U88+U89+U90</f>
        <v>0</v>
      </c>
      <c r="V92" s="12"/>
      <c r="W92" s="12">
        <f>W88+W89+W90</f>
        <v>0</v>
      </c>
      <c r="X92" s="12"/>
      <c r="Y92" s="12">
        <f>Y88+Y89+Y90</f>
        <v>0</v>
      </c>
      <c r="Z92" s="12"/>
      <c r="AA92" s="12">
        <f>AA88+AA89+AA90</f>
        <v>94782</v>
      </c>
      <c r="AB92" s="12">
        <f>AB88+AB89+AB90</f>
        <v>71805</v>
      </c>
      <c r="AC92" s="12">
        <f>AC88+AC89+AC90</f>
        <v>21400</v>
      </c>
      <c r="AD92" s="12">
        <f>AD88+AD89+AD90</f>
        <v>1577</v>
      </c>
      <c r="AE92" s="12">
        <f>AE88+AE89+AE90</f>
        <v>94782</v>
      </c>
      <c r="AF92" s="13"/>
      <c r="AG92" s="13"/>
      <c r="AH92" s="13"/>
      <c r="AI92" s="13"/>
      <c r="AJ92" s="13"/>
    </row>
    <row r="93" spans="1:36" s="3" customFormat="1" ht="15" thickBot="1">
      <c r="A93" s="21"/>
      <c r="B93" s="21"/>
      <c r="C93" s="14"/>
      <c r="D93" s="21"/>
      <c r="E93" s="21"/>
      <c r="F93" s="21"/>
      <c r="G93" s="21"/>
      <c r="H93" s="11"/>
      <c r="I93" s="21"/>
      <c r="J93" s="21"/>
      <c r="K93" s="21"/>
      <c r="L93" s="21"/>
      <c r="M93" s="21"/>
      <c r="N93" s="14">
        <f>ROUND($N$14*M92,0)</f>
        <v>-458</v>
      </c>
      <c r="O93" s="21"/>
      <c r="P93" s="21"/>
      <c r="Q93" s="19">
        <f>ROUND(O92*$Q$14,0)</f>
        <v>-957</v>
      </c>
      <c r="R93" s="21"/>
      <c r="S93" s="21"/>
      <c r="T93" s="21"/>
      <c r="U93" s="21"/>
      <c r="V93" s="21"/>
      <c r="W93" s="21"/>
      <c r="X93" s="21"/>
      <c r="Y93" s="21"/>
      <c r="Z93" s="21"/>
      <c r="AA93" s="21"/>
      <c r="AB93" s="21"/>
      <c r="AC93" s="21"/>
      <c r="AD93" s="21"/>
      <c r="AE93" s="21"/>
      <c r="AF93" s="13"/>
      <c r="AG93" s="13"/>
      <c r="AH93" s="13"/>
      <c r="AI93" s="13"/>
      <c r="AJ93" s="13"/>
    </row>
    <row r="94" spans="1:36" s="3" customFormat="1" ht="14.25">
      <c r="A94" s="13"/>
      <c r="B94" s="13"/>
      <c r="C94" s="13"/>
      <c r="D94" s="13"/>
      <c r="E94" s="13"/>
      <c r="F94" s="13"/>
      <c r="G94" s="13"/>
      <c r="H94" s="5"/>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row>
    <row r="95" spans="1:36" s="3" customFormat="1" ht="15">
      <c r="A95" s="31" t="s">
        <v>59</v>
      </c>
      <c r="B95" s="13"/>
      <c r="C95" s="15">
        <f>SUM(C22,C45,C61,C69,C77,C84,C92)</f>
        <v>946000</v>
      </c>
      <c r="D95" s="15">
        <f>SUM(D22,D45,D61,D69,D77,D84,D92)</f>
        <v>17055</v>
      </c>
      <c r="E95" s="15">
        <f>SUM(E22,E45,E61,E69,E77,E84,E92)</f>
        <v>0</v>
      </c>
      <c r="F95" s="15">
        <f>SUM(F22,F45,F61,F69,F77,F84,F92)</f>
        <v>-19004</v>
      </c>
      <c r="G95" s="15">
        <f>SUM(G22,G45,G61,G69,G77,G84,G92)</f>
        <v>933515</v>
      </c>
      <c r="H95" s="6"/>
      <c r="I95" s="15">
        <f aca="true" t="shared" si="18" ref="I95:O95">SUM(I22,I45,I61,I69,I77,I84,I92)</f>
        <v>976035</v>
      </c>
      <c r="J95" s="15">
        <f t="shared" si="18"/>
        <v>2000</v>
      </c>
      <c r="K95" s="15">
        <f t="shared" si="18"/>
        <v>-2000</v>
      </c>
      <c r="L95" s="15">
        <f t="shared" si="18"/>
        <v>0</v>
      </c>
      <c r="M95" s="15">
        <f t="shared" si="18"/>
        <v>976035</v>
      </c>
      <c r="N95" s="15">
        <f t="shared" si="18"/>
        <v>-4646</v>
      </c>
      <c r="O95" s="15">
        <f t="shared" si="18"/>
        <v>971389</v>
      </c>
      <c r="P95" s="15"/>
      <c r="Q95" s="15">
        <f>SUM(Q22,Q45,Q61,Q69,Q77,Q84,Q92)</f>
        <v>-9714</v>
      </c>
      <c r="R95" s="15">
        <f>SUM(R22,R45,R61,R69,R77,R84,R92)</f>
        <v>3670</v>
      </c>
      <c r="S95" s="15">
        <f>SUM(S22,S45,S61,S69,S77,S84,S92)</f>
        <v>5300</v>
      </c>
      <c r="T95" s="15"/>
      <c r="U95" s="15">
        <f>SUM(U22,U45,U61,U69,U77,U84,U92)</f>
        <v>0</v>
      </c>
      <c r="V95" s="15"/>
      <c r="W95" s="15">
        <f>SUM(W22,W45,W61,W69,W77,W84,W92)</f>
        <v>10200</v>
      </c>
      <c r="X95" s="15"/>
      <c r="Y95" s="15">
        <f>SUM(Y22,Y45,Y61,Y69,Y77,Y84,Y92)</f>
        <v>-4000</v>
      </c>
      <c r="Z95" s="15"/>
      <c r="AA95" s="15">
        <f>SUM(AA22,AA45,AA61,AA69,AA77,AA84,AA92)</f>
        <v>976845</v>
      </c>
      <c r="AB95" s="15">
        <f>SUM(AB22,AB45,AB61,AB69,AB77,AB84,AB92)</f>
        <v>755942</v>
      </c>
      <c r="AC95" s="15">
        <f>SUM(AC22,AC45,AC61,AC69,AC77,AC84,AC92)</f>
        <v>199944</v>
      </c>
      <c r="AD95" s="15">
        <f>SUM(AD22,AD45,AD61,AD69,AD77,AD84,AD92)</f>
        <v>20959</v>
      </c>
      <c r="AE95" s="15">
        <f>SUM(AE22,AE45,AE61,AE69,AE77,AE84,AE92)</f>
        <v>976845</v>
      </c>
      <c r="AF95" s="13"/>
      <c r="AG95" s="13"/>
      <c r="AH95" s="13"/>
      <c r="AI95" s="13"/>
      <c r="AJ95" s="13"/>
    </row>
    <row r="96" spans="1:36" s="3" customFormat="1" ht="12.75">
      <c r="A96" s="13"/>
      <c r="B96" s="13"/>
      <c r="C96" s="13"/>
      <c r="D96" s="13"/>
      <c r="E96" s="13"/>
      <c r="F96" s="13"/>
      <c r="G96" s="13"/>
      <c r="H96" s="13"/>
      <c r="I96" s="13"/>
      <c r="J96" s="13"/>
      <c r="K96" s="13"/>
      <c r="L96" s="13"/>
      <c r="M96" s="13"/>
      <c r="N96" s="58">
        <f>ROUND($N$14*M95,0)</f>
        <v>-4646</v>
      </c>
      <c r="O96" s="13"/>
      <c r="P96" s="13"/>
      <c r="Q96" s="58">
        <f>ROUND(O95*$Q$14,0)</f>
        <v>-9714</v>
      </c>
      <c r="R96" s="13"/>
      <c r="S96" s="13"/>
      <c r="T96" s="13"/>
      <c r="U96" s="13"/>
      <c r="V96" s="13"/>
      <c r="W96" s="13">
        <v>10200</v>
      </c>
      <c r="X96" s="13"/>
      <c r="Y96" s="13">
        <v>-4000</v>
      </c>
      <c r="Z96" s="13"/>
      <c r="AA96" s="13">
        <f>SUM(O95:U95,W96:Y96)</f>
        <v>976845</v>
      </c>
      <c r="AB96" s="13">
        <v>755942</v>
      </c>
      <c r="AC96" s="13">
        <f>205444-5500</f>
        <v>199944</v>
      </c>
      <c r="AD96" s="13">
        <f>14759+6200</f>
        <v>20959</v>
      </c>
      <c r="AE96" s="13">
        <f>SUM(AB96:AD96)</f>
        <v>976845</v>
      </c>
      <c r="AF96" s="13"/>
      <c r="AG96" s="13"/>
      <c r="AH96" s="13"/>
      <c r="AI96" s="13"/>
      <c r="AJ96" s="13"/>
    </row>
    <row r="97" spans="3:36" s="3" customFormat="1" ht="12.75">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row>
    <row r="98" spans="3:36" s="3" customFormat="1" ht="12.75">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row>
    <row r="99" spans="1:36" s="3" customFormat="1" ht="12.75">
      <c r="A99" s="1"/>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row>
    <row r="100" spans="1:36" s="3" customFormat="1" ht="12.75" customHeight="1">
      <c r="A100" s="153" t="s">
        <v>181</v>
      </c>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3"/>
      <c r="AG100" s="13"/>
      <c r="AH100" s="13"/>
      <c r="AI100" s="13"/>
      <c r="AJ100" s="13"/>
    </row>
    <row r="101" spans="3:36" s="3" customFormat="1" ht="12.75">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row>
    <row r="102" spans="3:36" s="3" customFormat="1" ht="12.75">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spans="3:36" s="3" customFormat="1" ht="12.75">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4" spans="3:36" s="3" customFormat="1" ht="12.75">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row>
    <row r="105" spans="3:36" s="3" customFormat="1" ht="12.7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3:36" s="3" customFormat="1" ht="12.75">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spans="3:36" s="3" customFormat="1" ht="12.75">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3:36" s="3" customFormat="1" ht="12.7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3:36" s="3" customFormat="1" ht="12.75">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3:36" s="3" customFormat="1" ht="12.75">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3:36" s="3" customFormat="1" ht="12.75">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3:36" s="3" customFormat="1" ht="12.75">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row r="113" spans="3:36" s="3" customFormat="1" ht="12.75">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row>
    <row r="114" spans="3:36" s="3" customFormat="1" ht="12.75">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row>
    <row r="115" spans="3:36" s="3" customFormat="1" ht="12.75">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row>
    <row r="116" spans="3:36" s="3" customFormat="1" ht="12.75">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spans="3:36" s="3" customFormat="1" ht="12.75">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3:36" s="3" customFormat="1" ht="12.75">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spans="3:36" s="3" customFormat="1" ht="12.75">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row>
    <row r="120" spans="3:36" s="3" customFormat="1" ht="12.75">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row>
    <row r="121" spans="3:36" s="3" customFormat="1" ht="12.75">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spans="3:36" s="3" customFormat="1" ht="12.7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3:36" s="3" customFormat="1" ht="12.75">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row>
    <row r="124" spans="3:36" s="3" customFormat="1" ht="12.75">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row>
    <row r="125" spans="3:36" s="3" customFormat="1" ht="12.7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row>
    <row r="126" spans="3:36" s="3" customFormat="1" ht="12.75">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row>
    <row r="127" spans="3:36" s="3" customFormat="1" ht="12.75">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row>
    <row r="128" spans="3:36" s="3" customFormat="1" ht="12.75">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row>
    <row r="129" spans="3:36" s="3" customFormat="1" ht="12.75">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row>
    <row r="130" spans="3:36" s="3" customFormat="1" ht="12.75">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row>
    <row r="131" spans="3:36" s="3" customFormat="1" ht="12.75">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row>
    <row r="132" spans="3:36" s="3" customFormat="1" ht="12.75">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spans="3:36" s="3" customFormat="1" ht="12.75">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spans="3:36" s="3" customFormat="1" ht="12.75">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row>
    <row r="135" spans="3:36" s="3" customFormat="1" ht="12.7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row>
    <row r="136" spans="3:36" s="3" customFormat="1" ht="12.75">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row>
    <row r="137" spans="3:36" s="3" customFormat="1" ht="12.75">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row>
    <row r="138" spans="3:36" s="3" customFormat="1" ht="12.75">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row>
    <row r="139" spans="3:36" s="3" customFormat="1" ht="12.75">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row>
    <row r="140" spans="3:36" s="3" customFormat="1" ht="12.75">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row>
    <row r="141" spans="3:36" s="3" customFormat="1" ht="12.75">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row>
    <row r="142" spans="3:36" s="3" customFormat="1" ht="12.75">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row>
    <row r="143" spans="3:36" s="3" customFormat="1" ht="12.75">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row>
    <row r="144" spans="3:36" s="3" customFormat="1" ht="12.75">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row>
    <row r="145" spans="3:36" s="3" customFormat="1" ht="12.75">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row>
    <row r="146" spans="3:36" s="3" customFormat="1" ht="12.75">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row>
    <row r="147" spans="3:36" s="3" customFormat="1" ht="12.75">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row>
    <row r="148" spans="3:36" s="3" customFormat="1" ht="12.75">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row>
    <row r="149" spans="3:36" s="3" customFormat="1" ht="12.75">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row>
    <row r="150" spans="3:36" s="3" customFormat="1" ht="12.75">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row>
    <row r="151" spans="3:36" s="3" customFormat="1" ht="12.75">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row>
    <row r="152" spans="3:36" s="3" customFormat="1" ht="12.75">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row>
    <row r="153" spans="3:36" s="3" customFormat="1" ht="12.75">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row>
    <row r="154" spans="3:36" s="3" customFormat="1" ht="12.75">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row>
    <row r="155" spans="3:36" s="3" customFormat="1" ht="12.75">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row>
    <row r="156" spans="3:36" s="3" customFormat="1" ht="12.75">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spans="3:36" s="3" customFormat="1" ht="12.75">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spans="3:36" s="3" customFormat="1" ht="12.75">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3:36" s="3" customFormat="1" ht="12.75">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spans="3:36" s="3" customFormat="1" ht="12.75">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row>
    <row r="161" spans="3:36" s="3" customFormat="1" ht="12.75">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row>
    <row r="162" spans="3:36" s="3" customFormat="1" ht="12.75">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row>
    <row r="163" spans="3:36" s="3" customFormat="1" ht="12.75">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row>
    <row r="164" spans="3:36" s="3" customFormat="1" ht="12.75">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spans="3:36" s="3" customFormat="1" ht="12.75">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row>
    <row r="166" spans="3:36" s="3" customFormat="1" ht="12.75">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row>
    <row r="167" spans="3:36" s="3" customFormat="1" ht="12.75">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row>
    <row r="168" spans="3:36" s="3" customFormat="1" ht="12.75">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3:36" s="3" customFormat="1" ht="12.75">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row>
    <row r="170" spans="3:36" s="3" customFormat="1" ht="12.75">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row>
    <row r="171" spans="3:36" s="3" customFormat="1" ht="12.75">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row>
    <row r="172" spans="3:36" s="3" customFormat="1" ht="12.75">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row>
    <row r="173" spans="3:36" s="3" customFormat="1" ht="12.75">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row>
    <row r="174" spans="3:36" s="3" customFormat="1" ht="12.75">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row>
    <row r="175" spans="3:36" s="3" customFormat="1" ht="12.75">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row>
    <row r="176" spans="3:36" s="3" customFormat="1" ht="12.75">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row>
    <row r="177" spans="3:36" s="3" customFormat="1" ht="12.75">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row>
    <row r="178" spans="3:36" s="3" customFormat="1" ht="12.75">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row>
    <row r="179" spans="3:36" s="3" customFormat="1" ht="12.75">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row>
    <row r="180" spans="3:36" s="3" customFormat="1" ht="12.75">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row>
    <row r="181" spans="3:36" s="3" customFormat="1" ht="12.75">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row>
    <row r="182" spans="3:36" s="3" customFormat="1" ht="12.75">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row>
    <row r="183" spans="3:36" s="3" customFormat="1" ht="12.75">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row>
    <row r="184" spans="3:36" s="3" customFormat="1" ht="12.75">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row>
    <row r="185" spans="3:36" s="3" customFormat="1" ht="12.75">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row>
    <row r="186" spans="3:36" s="3" customFormat="1" ht="12.75">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row>
    <row r="187" spans="3:36" s="3" customFormat="1" ht="12.75">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row>
    <row r="188" spans="3:36" s="3" customFormat="1" ht="12.75">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row>
    <row r="189" spans="3:36" s="3" customFormat="1" ht="12.75">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row>
    <row r="190" spans="3:36" s="3" customFormat="1" ht="12.75">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row>
    <row r="191" spans="3:36" s="3" customFormat="1" ht="12.75">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row>
    <row r="192" spans="3:36" s="3" customFormat="1" ht="12.75">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row>
    <row r="193" spans="3:36" s="3" customFormat="1" ht="12.75">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row>
    <row r="194" spans="3:36" s="3" customFormat="1" ht="12.75">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row>
    <row r="195" spans="3:36" s="3" customFormat="1" ht="12.75">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row>
    <row r="196" spans="3:36" s="3" customFormat="1" ht="12.75">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row>
    <row r="197" spans="3:36" s="3" customFormat="1" ht="12.75">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row>
    <row r="198" spans="3:36" s="3" customFormat="1" ht="12.75">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row>
    <row r="199" spans="3:36" s="3" customFormat="1" ht="12.75">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row>
    <row r="200" spans="3:36" s="3" customFormat="1" ht="12.75">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row>
    <row r="201" spans="3:36" s="3" customFormat="1" ht="12.75">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row>
    <row r="202" spans="3:36" s="3" customFormat="1" ht="12.75">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row>
    <row r="203" spans="3:36" s="3" customFormat="1" ht="12.75">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row>
    <row r="204" spans="3:36" s="3" customFormat="1" ht="12.75">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row>
    <row r="205" spans="3:36" s="3" customFormat="1" ht="12.75">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row>
    <row r="206" spans="3:36" s="3" customFormat="1" ht="12.75">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row>
    <row r="207" spans="3:36" s="3" customFormat="1" ht="12.75">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row>
    <row r="208" spans="3:36" s="3" customFormat="1" ht="12.75">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row>
    <row r="209" spans="3:36" s="3" customFormat="1" ht="12.75">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row>
    <row r="210" spans="3:36" s="3" customFormat="1" ht="12.75">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row>
    <row r="211" spans="3:36" s="3" customFormat="1" ht="12.75">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row>
    <row r="212" spans="3:36" s="3" customFormat="1" ht="12.75">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row>
    <row r="213" spans="3:36" s="3" customFormat="1" ht="12.75">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row>
    <row r="214" spans="3:36" s="3" customFormat="1" ht="12.75">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row>
    <row r="215" spans="3:36" s="3" customFormat="1" ht="12.75">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row>
    <row r="216" spans="3:36" s="3" customFormat="1" ht="12.75">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row>
    <row r="217" spans="3:36" s="3" customFormat="1" ht="12.75">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row>
    <row r="218" spans="3:36" s="3" customFormat="1" ht="12.75">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row>
    <row r="219" spans="3:36" s="3" customFormat="1" ht="12.75">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row>
    <row r="220" spans="3:36" s="3" customFormat="1" ht="12.75">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row>
    <row r="221" spans="3:36" s="3" customFormat="1" ht="12.75">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row>
    <row r="222" spans="3:36" s="3" customFormat="1" ht="12.75">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row>
    <row r="223" spans="3:36" s="3" customFormat="1" ht="12.75">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row>
    <row r="224" spans="3:36" s="3" customFormat="1" ht="12.75">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row>
    <row r="225" spans="3:36" s="3" customFormat="1" ht="12.75">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row>
    <row r="226" spans="3:36" s="3" customFormat="1" ht="12.75">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row>
    <row r="227" spans="3:36" s="3" customFormat="1" ht="12.75">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row>
    <row r="228" spans="3:36" s="3" customFormat="1" ht="12.75">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row>
    <row r="229" spans="3:36" s="3" customFormat="1" ht="12.75">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row>
    <row r="230" spans="3:36" s="3" customFormat="1" ht="12.75">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row>
    <row r="231" spans="3:36" s="3" customFormat="1" ht="12.75">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row>
    <row r="232" spans="3:36" s="3" customFormat="1" ht="12.75">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row>
    <row r="233" spans="3:36" s="3" customFormat="1" ht="12.75">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row>
    <row r="234" spans="3:36" s="3" customFormat="1" ht="12.75">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row>
    <row r="235" spans="3:36" s="3" customFormat="1" ht="12.75">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row>
    <row r="236" spans="3:36" s="3" customFormat="1" ht="12.75">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row>
    <row r="237" spans="3:36" s="3" customFormat="1" ht="12.75">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row>
    <row r="238" spans="3:36" s="3" customFormat="1" ht="12.75">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row>
    <row r="239" spans="3:36" s="3" customFormat="1" ht="12.75">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row>
    <row r="240" spans="3:36" s="3" customFormat="1" ht="12.75">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row>
    <row r="241" spans="3:36" s="3" customFormat="1" ht="12.75">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row>
    <row r="242" spans="3:36" s="3" customFormat="1" ht="12.75">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row>
    <row r="243" spans="3:36" s="3" customFormat="1" ht="12.75">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s="3" customFormat="1" ht="12.75">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3:36" s="3" customFormat="1" ht="12.75">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row>
    <row r="246" spans="3:36" s="3" customFormat="1" ht="12.75">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row>
    <row r="247" spans="3:36" s="3" customFormat="1" ht="12.75">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row>
    <row r="248" spans="3:36" s="3" customFormat="1" ht="12.75">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row>
    <row r="249" spans="3:36" s="3" customFormat="1" ht="12.75">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row>
    <row r="250" spans="3:36" s="3" customFormat="1" ht="12.75">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row>
    <row r="251" spans="3:36" s="3" customFormat="1" ht="12.75">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row>
    <row r="252" spans="3:36" s="3" customFormat="1" ht="12.75">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row>
    <row r="253" spans="3:36" s="3" customFormat="1" ht="12.75">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row>
    <row r="254" spans="3:36" s="3" customFormat="1" ht="12.75">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row>
    <row r="255" spans="3:36" s="3" customFormat="1" ht="12.75">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row>
    <row r="256" spans="3:36" s="3" customFormat="1" ht="12.75">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row>
    <row r="257" spans="3:36" s="3" customFormat="1" ht="12.75">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row>
    <row r="258" spans="3:36" s="3" customFormat="1" ht="12.75">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row>
    <row r="259" spans="3:36" s="3" customFormat="1" ht="12.75">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row>
    <row r="260" spans="3:36" s="3" customFormat="1" ht="12.75">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row>
    <row r="261" spans="3:36" s="3" customFormat="1" ht="12.75">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row>
    <row r="262" spans="3:36" s="3" customFormat="1" ht="12.75">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row>
    <row r="263" spans="3:36" s="3" customFormat="1" ht="12.75">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row>
    <row r="264" spans="3:36" s="3" customFormat="1" ht="12.75">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row>
    <row r="265" spans="3:36" s="3" customFormat="1" ht="12.75">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row>
    <row r="266" spans="3:36" s="3" customFormat="1" ht="12.75">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row>
    <row r="267" spans="3:36" s="3" customFormat="1" ht="12.75">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row>
    <row r="268" spans="3:36" s="3" customFormat="1" ht="12.75">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row>
    <row r="269" spans="3:36" s="3" customFormat="1" ht="12.75">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row>
    <row r="270" spans="3:36" s="3" customFormat="1" ht="12.75">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row>
    <row r="271" spans="3:36" s="3" customFormat="1" ht="12.75">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row>
    <row r="272" spans="3:36" s="3" customFormat="1" ht="12.75">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row>
    <row r="273" spans="3:36" s="3" customFormat="1" ht="12.75">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row>
    <row r="274" spans="3:36" s="3" customFormat="1" ht="12.75">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row>
    <row r="275" spans="3:36" s="3" customFormat="1" ht="12.75">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row>
    <row r="276" spans="3:36" s="3" customFormat="1" ht="12.75">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row>
    <row r="277" spans="3:36" s="3" customFormat="1" ht="12.75">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row>
    <row r="278" spans="3:36" s="3" customFormat="1" ht="12.75">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row>
    <row r="279" spans="3:36" s="3" customFormat="1" ht="12.75">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row>
    <row r="280" spans="3:36" s="3" customFormat="1" ht="12.75">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row>
    <row r="281" spans="3:36" s="3" customFormat="1" ht="12.75">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row>
    <row r="282" spans="3:36" s="3" customFormat="1" ht="12.75">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row>
    <row r="283" spans="3:36" s="3" customFormat="1" ht="12.75">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row>
    <row r="284" spans="3:36" s="3" customFormat="1" ht="12.75">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row>
    <row r="285" spans="3:36" s="3" customFormat="1" ht="12.75">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row>
    <row r="286" spans="3:36" s="3" customFormat="1" ht="12.75">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row>
    <row r="287" spans="3:36" s="3" customFormat="1" ht="12.75">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row>
    <row r="288" spans="3:36" s="3" customFormat="1" ht="12.75">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row>
    <row r="289" spans="3:36" s="3" customFormat="1" ht="12.75">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row>
    <row r="290" spans="3:36" s="3" customFormat="1" ht="12.75">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row>
    <row r="291" spans="3:36" s="3" customFormat="1" ht="12.75">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row>
    <row r="292" spans="3:36" s="3" customFormat="1" ht="12.75">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row>
    <row r="293" spans="3:36" s="3" customFormat="1" ht="12.75">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row>
    <row r="294" spans="3:36" s="3" customFormat="1" ht="12.75">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row>
    <row r="295" spans="3:36" s="3" customFormat="1" ht="12.75">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row>
    <row r="296" spans="3:36" s="3" customFormat="1" ht="12.75">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row>
    <row r="297" spans="3:36" s="3" customFormat="1" ht="12.75">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row>
    <row r="298" spans="3:36" s="3" customFormat="1" ht="12.75">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row>
    <row r="299" spans="3:36" s="3" customFormat="1" ht="12.75">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row>
    <row r="300" spans="3:36" s="3" customFormat="1" ht="12.75">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row>
    <row r="301" spans="3:36" s="3" customFormat="1" ht="12.75">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row>
    <row r="302" spans="3:36" s="3" customFormat="1" ht="12.75">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row>
    <row r="303" spans="3:36" s="3" customFormat="1" ht="12.75">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row>
    <row r="304" spans="3:36" s="3" customFormat="1" ht="12.75">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row>
    <row r="305" spans="3:36" s="3" customFormat="1" ht="12.75">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row>
    <row r="306" spans="3:36" s="3" customFormat="1" ht="12.75">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row>
    <row r="307" spans="3:36" s="3" customFormat="1" ht="12.75">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row>
    <row r="308" spans="3:36" s="3" customFormat="1" ht="12.75">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row>
    <row r="309" spans="3:36" s="3" customFormat="1" ht="12.75">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row>
    <row r="310" spans="3:36" s="3" customFormat="1" ht="12.75">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row>
    <row r="311" spans="3:36" s="3" customFormat="1" ht="12.75">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row>
    <row r="312" spans="3:36" s="3" customFormat="1" ht="12.75">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row>
    <row r="313" spans="3:36" s="3" customFormat="1" ht="12.75">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row>
    <row r="314" spans="3:36" s="3" customFormat="1" ht="12.75">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row>
    <row r="315" spans="3:36" s="3" customFormat="1" ht="12.75">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row>
    <row r="316" spans="3:36" s="3" customFormat="1" ht="12.75">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row>
    <row r="317" spans="3:36" s="3" customFormat="1" ht="12.75">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row>
    <row r="318" spans="3:36" s="3" customFormat="1" ht="12.75">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row>
    <row r="319" spans="3:36" s="3" customFormat="1" ht="12.75">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row>
    <row r="320" spans="3:36" s="3" customFormat="1" ht="12.75">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row>
    <row r="321" spans="3:36" s="3" customFormat="1" ht="12.75">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row>
    <row r="322" spans="3:36" s="3" customFormat="1" ht="12.75">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row>
    <row r="323" spans="3:36" s="3" customFormat="1" ht="12.75">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row>
    <row r="324" spans="3:36" s="3" customFormat="1" ht="12.75">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row>
    <row r="325" spans="3:36" s="3" customFormat="1" ht="12.75">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row>
    <row r="326" spans="3:36" s="3" customFormat="1" ht="12.75">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row>
    <row r="327" spans="3:36" s="3" customFormat="1" ht="12.75">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row>
    <row r="328" spans="3:36" s="3" customFormat="1" ht="12.75">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row>
    <row r="329" spans="3:36" s="3" customFormat="1" ht="12.75">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row>
    <row r="330" spans="3:36" s="3" customFormat="1" ht="12.75">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row>
    <row r="331" spans="3:36" s="3" customFormat="1" ht="12.75">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row>
    <row r="332" spans="3:36" s="3" customFormat="1" ht="12.75">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row>
    <row r="333" spans="3:36" s="3" customFormat="1" ht="12.75">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row>
    <row r="334" spans="3:36" s="3" customFormat="1" ht="12.75">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row>
    <row r="335" spans="3:36" s="3" customFormat="1" ht="12.75">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row>
    <row r="336" spans="3:36" s="3" customFormat="1" ht="12.75">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row>
    <row r="337" spans="3:36" s="3" customFormat="1" ht="12.75">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row>
    <row r="338" spans="3:36" s="3" customFormat="1" ht="12.75">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row>
    <row r="339" spans="3:36" s="3" customFormat="1" ht="12.75">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row>
    <row r="340" spans="3:36" s="3" customFormat="1" ht="12.75">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row>
    <row r="341" spans="3:36" s="3" customFormat="1" ht="12.75">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row>
    <row r="342" spans="3:36" s="3" customFormat="1" ht="12.75">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row>
    <row r="343" spans="3:36" s="3" customFormat="1" ht="12.75">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row>
    <row r="344" spans="3:36" s="3" customFormat="1" ht="12.75">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row>
    <row r="345" spans="3:36" s="3" customFormat="1" ht="12.75">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row>
    <row r="346" spans="3:36" s="3" customFormat="1" ht="12.75">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row>
    <row r="347" spans="3:36" s="3" customFormat="1" ht="12.75">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row>
    <row r="348" spans="3:36" s="3" customFormat="1" ht="12.75">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row>
    <row r="349" spans="3:36" s="3" customFormat="1" ht="12.75">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row>
    <row r="350" spans="3:36" s="3" customFormat="1" ht="12.75">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row>
    <row r="351" spans="3:36" s="3" customFormat="1" ht="12.75">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row>
    <row r="352" spans="3:36" s="3" customFormat="1" ht="12.75">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row>
    <row r="353" spans="3:36" s="3" customFormat="1" ht="12.75">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row>
    <row r="354" spans="3:36" s="3" customFormat="1" ht="12.75">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row>
    <row r="355" spans="3:36" s="3" customFormat="1" ht="12.75">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row>
    <row r="356" spans="3:36" s="3" customFormat="1" ht="12.75">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row>
    <row r="357" spans="3:36" s="3" customFormat="1" ht="12.75">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row>
    <row r="358" spans="3:36" s="3" customFormat="1" ht="12.75">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row>
    <row r="359" spans="3:36" s="3" customFormat="1" ht="12.75">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row>
    <row r="360" spans="3:36" s="3" customFormat="1" ht="12.75">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row>
    <row r="361" spans="3:36" s="3" customFormat="1" ht="12.75">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row>
    <row r="362" spans="3:36" s="3" customFormat="1" ht="12.75">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row>
    <row r="363" spans="3:36" s="3" customFormat="1" ht="12.75">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row>
    <row r="364" spans="3:36" s="3" customFormat="1" ht="12.75">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row>
    <row r="365" spans="3:36" s="3" customFormat="1" ht="12.75">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row>
    <row r="366" spans="3:36" s="3" customFormat="1" ht="12.75">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row>
    <row r="367" spans="3:36" s="3" customFormat="1" ht="12.75">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row>
    <row r="368" spans="3:36" s="3" customFormat="1" ht="12.75">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row>
    <row r="369" spans="3:36" s="3" customFormat="1" ht="12.75">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row>
    <row r="370" spans="3:36" s="3" customFormat="1" ht="12.75">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row>
    <row r="371" spans="3:36" s="3" customFormat="1" ht="12.75">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row>
    <row r="372" spans="3:36" s="3" customFormat="1" ht="12.75">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row>
    <row r="373" spans="3:36" s="3" customFormat="1" ht="12.75">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row>
    <row r="374" spans="3:36" s="3" customFormat="1" ht="12.75">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row>
    <row r="375" spans="3:36" s="3" customFormat="1" ht="12.75">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row>
    <row r="376" spans="3:36" s="3" customFormat="1" ht="12.75">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row>
    <row r="377" spans="3:36" s="3" customFormat="1" ht="12.75">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row>
    <row r="378" spans="3:36" s="3" customFormat="1" ht="12.75">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row>
    <row r="379" spans="3:36" s="3" customFormat="1" ht="12.75">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row>
    <row r="380" spans="3:36" s="3" customFormat="1" ht="12.75">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row>
    <row r="381" spans="3:36" s="3" customFormat="1" ht="12.75">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row>
    <row r="382" spans="3:36" s="3" customFormat="1" ht="12.75">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row>
    <row r="383" spans="3:36" s="3" customFormat="1" ht="12.75">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row>
    <row r="384" spans="3:36" s="3" customFormat="1" ht="12.75">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row>
    <row r="385" spans="3:36" s="3" customFormat="1" ht="12.75">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row>
    <row r="386" spans="3:36" s="3" customFormat="1" ht="12.75">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row>
    <row r="387" spans="3:36" s="3" customFormat="1" ht="12.75">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row>
    <row r="388" spans="3:36" s="3" customFormat="1" ht="12.75">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row>
    <row r="389" spans="3:36" s="3" customFormat="1" ht="12.75">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row>
    <row r="390" spans="3:36" s="3" customFormat="1" ht="12.75">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row>
    <row r="391" spans="3:36" s="3" customFormat="1" ht="12.75">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row>
    <row r="392" spans="3:36" s="3" customFormat="1" ht="12.75">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row>
    <row r="393" spans="3:36" s="3" customFormat="1" ht="12.75">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row>
    <row r="394" spans="3:36" s="3" customFormat="1" ht="12.75">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row>
    <row r="395" spans="3:36" s="3" customFormat="1" ht="12.75">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row>
    <row r="396" spans="3:36" s="3" customFormat="1" ht="12.75">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row>
    <row r="397" spans="3:36" s="3" customFormat="1" ht="12.75">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row>
    <row r="398" spans="3:36" s="3" customFormat="1" ht="12.75">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row>
    <row r="399" spans="3:36" s="3" customFormat="1" ht="12.75">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row>
    <row r="400" spans="3:36" s="3" customFormat="1" ht="12.75">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row>
    <row r="401" spans="3:36" s="3" customFormat="1" ht="12.75">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row>
    <row r="402" spans="3:36" s="3" customFormat="1" ht="12.75">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row>
    <row r="403" spans="3:36" s="3" customFormat="1" ht="12.75">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row>
    <row r="404" spans="3:36" s="3" customFormat="1" ht="12.75">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row>
    <row r="405" spans="3:36" s="3" customFormat="1" ht="12.75">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row>
    <row r="406" spans="3:36" s="3" customFormat="1" ht="12.75">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row>
    <row r="407" spans="3:36" s="3" customFormat="1" ht="12.75">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row>
    <row r="408" spans="3:36" s="3" customFormat="1" ht="12.75">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row>
    <row r="409" spans="3:36" s="3" customFormat="1" ht="12.75">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row>
    <row r="410" spans="3:36" s="3" customFormat="1" ht="12.75">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row>
    <row r="411" spans="3:36" s="3" customFormat="1" ht="12.75">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row>
    <row r="412" spans="3:36" s="3" customFormat="1" ht="12.75">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row>
    <row r="413" spans="3:36" s="3" customFormat="1" ht="12.75">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row>
    <row r="414" spans="3:36" s="3" customFormat="1" ht="12.75">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row>
    <row r="415" spans="3:36" s="3" customFormat="1" ht="12.75">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row>
    <row r="416" spans="3:36" s="3" customFormat="1" ht="12.75">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row>
    <row r="417" spans="3:36" s="3" customFormat="1" ht="12.75">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row>
    <row r="418" spans="3:36" s="3" customFormat="1" ht="12.75">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row>
    <row r="419" spans="3:36" s="3" customFormat="1" ht="12.75">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row>
    <row r="420" spans="3:36" s="3" customFormat="1" ht="12.75">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row>
    <row r="421" spans="3:36" s="3" customFormat="1" ht="12.75">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row>
    <row r="422" spans="3:36" s="3" customFormat="1" ht="12.75">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row>
    <row r="423" spans="3:36" s="3" customFormat="1" ht="12.75">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row>
    <row r="424" spans="3:36" s="3" customFormat="1" ht="12.75">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row>
    <row r="425" spans="3:36" s="3" customFormat="1" ht="12.75">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row>
    <row r="426" spans="3:36" s="3" customFormat="1" ht="12.75">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row>
    <row r="427" spans="3:36" s="3" customFormat="1" ht="12.75">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row>
    <row r="428" spans="3:36" s="3" customFormat="1" ht="12.75">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row>
    <row r="429" spans="3:36" s="3" customFormat="1" ht="12.75">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row>
    <row r="430" spans="3:36" s="3" customFormat="1" ht="12.75">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row>
    <row r="431" spans="3:36" s="3" customFormat="1" ht="12.75">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row>
    <row r="432" spans="3:36" s="3" customFormat="1" ht="12.75">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row>
    <row r="433" spans="3:36" s="3" customFormat="1" ht="12.75">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row>
    <row r="434" spans="3:36" s="3" customFormat="1" ht="12.75">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row>
    <row r="435" spans="3:36" s="3" customFormat="1" ht="12.75">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row>
    <row r="436" spans="3:36" s="3" customFormat="1" ht="12.75">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row>
    <row r="437" spans="3:36" s="3" customFormat="1" ht="12.75">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row>
    <row r="438" spans="3:36" s="3" customFormat="1" ht="12.75">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row>
    <row r="439" spans="3:36" s="3" customFormat="1" ht="12.75">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row>
    <row r="440" spans="3:36" s="3" customFormat="1" ht="12.75">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row>
    <row r="441" spans="3:36" s="3" customFormat="1" ht="12.75">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row>
    <row r="442" spans="3:36" s="3" customFormat="1" ht="12.75">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row>
    <row r="443" spans="3:36" s="3" customFormat="1" ht="12.75">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row>
    <row r="444" spans="3:36" s="3" customFormat="1" ht="12.75">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row>
    <row r="445" spans="3:36" s="3" customFormat="1" ht="12.75">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row>
    <row r="446" spans="3:36" s="3" customFormat="1" ht="12.75">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row>
    <row r="447" spans="3:36" s="3" customFormat="1" ht="12.75">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row>
    <row r="448" spans="3:36" s="3" customFormat="1" ht="12.75">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row>
    <row r="449" spans="3:36" s="3" customFormat="1" ht="12.75">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row>
    <row r="450" spans="3:36" s="3" customFormat="1" ht="12.75">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row>
    <row r="451" spans="3:36" s="3" customFormat="1" ht="12.75">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row>
    <row r="452" spans="3:36" s="3" customFormat="1" ht="12.75">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row>
    <row r="453" spans="3:36" s="3" customFormat="1" ht="12.75">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row>
    <row r="454" spans="3:36" s="3" customFormat="1" ht="12.75">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row>
    <row r="455" spans="3:36" s="3" customFormat="1" ht="12.75">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row>
    <row r="456" spans="3:36" s="3" customFormat="1" ht="12.75">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row>
    <row r="457" spans="3:36" s="3" customFormat="1" ht="12.75">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row>
    <row r="458" spans="3:36" s="3" customFormat="1" ht="12.75">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row>
    <row r="459" spans="3:36" s="3" customFormat="1" ht="12.75">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row>
    <row r="460" spans="3:36" s="3" customFormat="1" ht="12.75">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row>
    <row r="461" spans="3:36" s="3" customFormat="1" ht="12.75">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row>
    <row r="462" spans="3:36" s="3" customFormat="1" ht="12.75">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row>
    <row r="463" spans="3:36" s="3" customFormat="1" ht="12.75">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row>
    <row r="464" spans="3:36" s="3" customFormat="1" ht="12.75">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row>
    <row r="465" spans="3:36" s="3" customFormat="1" ht="12.75">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row>
    <row r="466" spans="3:36" s="3" customFormat="1" ht="12.75">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row>
    <row r="467" spans="3:36" s="3" customFormat="1" ht="12.75">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row>
    <row r="468" spans="3:36" s="3" customFormat="1" ht="12.75">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row>
    <row r="469" spans="3:36" s="3" customFormat="1" ht="12.75">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row>
    <row r="470" spans="3:36" s="3" customFormat="1" ht="12.75">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row>
    <row r="471" spans="3:36" s="3" customFormat="1" ht="12.75">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row>
    <row r="472" spans="3:36" s="3" customFormat="1" ht="12.75">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row>
    <row r="473" spans="3:36" s="3" customFormat="1" ht="12.75">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row>
    <row r="474" spans="3:36" s="3" customFormat="1" ht="12.75">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row>
    <row r="475" spans="3:36" s="3" customFormat="1" ht="12.75">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row>
    <row r="476" spans="3:36" s="3" customFormat="1" ht="12.75">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row>
    <row r="477" spans="3:36" s="3" customFormat="1" ht="12.75">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row>
    <row r="478" spans="3:36" s="3" customFormat="1" ht="12.75">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row>
    <row r="479" spans="3:36" s="3" customFormat="1" ht="12.75">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row>
    <row r="480" spans="3:36" s="3" customFormat="1" ht="12.75">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row>
    <row r="481" spans="3:36" s="3" customFormat="1" ht="12.75">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row>
    <row r="482" spans="3:36" s="3" customFormat="1" ht="12.75">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row>
    <row r="483" spans="3:36" s="3" customFormat="1" ht="12.75">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row>
    <row r="484" spans="3:36" s="3" customFormat="1" ht="12.75">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row>
    <row r="485" spans="3:36" s="3" customFormat="1" ht="12.75">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row>
    <row r="486" spans="3:36" s="3" customFormat="1" ht="12.75">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row>
    <row r="487" spans="3:36" s="3" customFormat="1" ht="12.75">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row>
    <row r="488" spans="3:36" s="3" customFormat="1" ht="12.75">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row>
    <row r="489" spans="3:36" s="3" customFormat="1" ht="12.75">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row>
    <row r="490" spans="3:36" s="3" customFormat="1" ht="12.75">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row>
    <row r="491" spans="3:36" s="3" customFormat="1" ht="12.75">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row>
    <row r="492" spans="3:36" s="3" customFormat="1" ht="12.75">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row>
    <row r="493" spans="3:36" s="3" customFormat="1" ht="12.75">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row>
    <row r="494" spans="3:36" s="3" customFormat="1" ht="12.75">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row>
    <row r="495" spans="3:36" s="3" customFormat="1" ht="12.75">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row>
    <row r="496" spans="3:36" s="3" customFormat="1" ht="12.75">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row>
    <row r="497" spans="3:36" s="3" customFormat="1" ht="12.75">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row>
    <row r="498" spans="3:36" s="3" customFormat="1" ht="12.75">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row>
    <row r="499" spans="3:36" s="3" customFormat="1" ht="12.75">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row>
    <row r="500" spans="3:36" s="3" customFormat="1" ht="12.75">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row>
    <row r="501" spans="3:36" s="3" customFormat="1" ht="12.75">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row>
    <row r="502" spans="3:36" s="3" customFormat="1" ht="12.75">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row>
    <row r="503" spans="3:36" s="3" customFormat="1" ht="12.75">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row>
    <row r="504" spans="3:36" s="3" customFormat="1" ht="12.75">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row>
    <row r="505" spans="3:36" s="3" customFormat="1" ht="12.75">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row>
    <row r="506" spans="3:36" s="3" customFormat="1" ht="12.75">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row>
    <row r="507" spans="3:36" s="3" customFormat="1" ht="12.75">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row>
    <row r="508" spans="3:36" s="3" customFormat="1" ht="12.75">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row>
    <row r="509" spans="3:36" s="3" customFormat="1" ht="12.75">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row>
    <row r="510" spans="3:36" s="3" customFormat="1" ht="12.75">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row>
    <row r="511" spans="3:36" s="3" customFormat="1" ht="12.75">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row>
    <row r="512" spans="3:36" s="3" customFormat="1" ht="12.75">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row>
    <row r="513" spans="3:36" s="3" customFormat="1" ht="12.75">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row>
    <row r="514" spans="3:36" s="3" customFormat="1" ht="12.75">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row>
    <row r="515" spans="3:36" s="3" customFormat="1" ht="12.75">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row>
    <row r="516" spans="3:36" s="3" customFormat="1" ht="12.75">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row>
    <row r="517" spans="3:36" s="3" customFormat="1" ht="12.75">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row>
    <row r="518" spans="3:36" s="3" customFormat="1" ht="12.75">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row>
    <row r="519" spans="3:36" s="3" customFormat="1" ht="12.75">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row>
    <row r="520" spans="3:36" s="3" customFormat="1" ht="12.75">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row>
    <row r="521" spans="3:36" s="3" customFormat="1" ht="12.75">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row>
    <row r="522" spans="3:36" s="3" customFormat="1" ht="12.75">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row>
    <row r="523" spans="3:36" s="3" customFormat="1" ht="12.75">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row>
    <row r="524" spans="3:36" s="3" customFormat="1" ht="12.75">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row>
    <row r="525" spans="3:36" s="3" customFormat="1" ht="12.75">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row>
    <row r="526" spans="3:36" s="3" customFormat="1" ht="12.75">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row>
    <row r="527" spans="3:36" s="3" customFormat="1" ht="12.75">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row>
    <row r="528" spans="3:36" s="3" customFormat="1" ht="12.75">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row>
    <row r="529" spans="3:36" s="3" customFormat="1" ht="12.75">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row>
    <row r="530" spans="3:36" s="3" customFormat="1" ht="12.75">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row>
    <row r="531" spans="3:36" s="3" customFormat="1" ht="12.75">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row>
    <row r="532" spans="3:36" s="3" customFormat="1" ht="12.75">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row>
    <row r="533" spans="3:36" s="3" customFormat="1" ht="12.75">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row>
    <row r="534" spans="3:36" s="3" customFormat="1" ht="12.75">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row>
    <row r="535" spans="3:36" s="3" customFormat="1" ht="12.75">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row>
    <row r="536" spans="3:36" s="3" customFormat="1" ht="12.75">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row>
    <row r="537" spans="3:36" s="3" customFormat="1" ht="12.75">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row>
    <row r="538" spans="3:36" s="3" customFormat="1" ht="12.75">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row>
    <row r="539" spans="3:36" s="3" customFormat="1" ht="12.75">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row>
    <row r="540" spans="3:36" s="3" customFormat="1" ht="12.75">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row>
    <row r="541" spans="3:36" s="3" customFormat="1" ht="12.75">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row>
    <row r="542" spans="3:36" s="3" customFormat="1" ht="12.75">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row>
    <row r="543" spans="3:36" s="3" customFormat="1" ht="12.75">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row>
    <row r="544" spans="3:36" s="3" customFormat="1" ht="12.75">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row>
    <row r="545" spans="3:36" s="3" customFormat="1" ht="12.75">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row>
    <row r="546" spans="3:36" s="3" customFormat="1" ht="12.75">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row>
    <row r="547" spans="3:36" s="3" customFormat="1" ht="12.75">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row>
    <row r="548" spans="3:36" s="3" customFormat="1" ht="12.75">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row>
    <row r="549" spans="3:36" s="3" customFormat="1" ht="12.75">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row>
    <row r="550" spans="3:36" s="3" customFormat="1" ht="12.75">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row>
    <row r="551" spans="3:36" s="3" customFormat="1" ht="12.75">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row>
    <row r="552" spans="3:36" s="3" customFormat="1" ht="12.75">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row>
    <row r="553" spans="3:36" s="3" customFormat="1" ht="12.75">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row>
    <row r="554" spans="3:36" s="3" customFormat="1" ht="12.75">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row>
    <row r="555" spans="3:36" s="3" customFormat="1" ht="12.75">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row>
    <row r="556" spans="3:36" s="3" customFormat="1" ht="12.75">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row>
    <row r="557" spans="3:36" s="3" customFormat="1" ht="12.75">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row>
    <row r="558" spans="3:36" s="3" customFormat="1" ht="12.75">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row>
    <row r="559" spans="3:36" s="3" customFormat="1" ht="12.75">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row>
    <row r="560" spans="3:36" s="3" customFormat="1" ht="12.75">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row>
    <row r="561" spans="3:36" s="3" customFormat="1" ht="12.75">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row>
    <row r="562" spans="3:36" s="3" customFormat="1" ht="12.75">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row>
    <row r="563" spans="3:36" s="3" customFormat="1" ht="12.75">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row>
    <row r="564" spans="3:36" s="3" customFormat="1" ht="12.75">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row>
    <row r="565" spans="3:36" s="3" customFormat="1" ht="12.75">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row>
    <row r="566" spans="3:36" s="3" customFormat="1" ht="12.75">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row>
    <row r="567" spans="3:36" s="3" customFormat="1" ht="12.75">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row>
    <row r="568" spans="3:36" s="3" customFormat="1" ht="12.75">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row>
    <row r="569" spans="3:36" s="3" customFormat="1" ht="12.75">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row>
    <row r="570" spans="3:36" s="3" customFormat="1" ht="12.75">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row>
    <row r="571" spans="3:36" s="3" customFormat="1" ht="12.75">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row>
    <row r="572" spans="3:36" s="3" customFormat="1" ht="12.75">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row>
    <row r="573" spans="3:36" s="3" customFormat="1" ht="12.75">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row>
    <row r="574" spans="3:36" s="3" customFormat="1" ht="12.75">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row>
    <row r="575" spans="3:36" s="3" customFormat="1" ht="12.75">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row>
    <row r="576" spans="3:36" s="3" customFormat="1" ht="12.75">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row>
    <row r="577" spans="3:36" s="3" customFormat="1" ht="12.75">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row>
    <row r="578" spans="3:36" s="3" customFormat="1" ht="12.75">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row>
    <row r="579" spans="3:36" s="3" customFormat="1" ht="12.75">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row>
    <row r="580" spans="3:36" s="3" customFormat="1" ht="12.75">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row>
    <row r="581" spans="3:36" s="3" customFormat="1" ht="12.75">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row>
    <row r="582" spans="3:36" s="3" customFormat="1" ht="12.75">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row>
    <row r="583" spans="3:36" s="3" customFormat="1" ht="12.75">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row>
    <row r="584" spans="3:36" s="3" customFormat="1" ht="12.75">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row>
    <row r="585" spans="3:36" s="3" customFormat="1" ht="12.75">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row>
    <row r="586" spans="3:36" s="3" customFormat="1" ht="12.75">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row>
    <row r="587" spans="3:36" s="3" customFormat="1" ht="12.75">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row>
    <row r="588" spans="3:36" s="3" customFormat="1" ht="12.75">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row>
    <row r="589" spans="3:36" s="3" customFormat="1" ht="12.75">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row>
    <row r="590" spans="3:36" s="3" customFormat="1" ht="12.75">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row>
    <row r="591" spans="3:36" s="3" customFormat="1" ht="12.75">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row>
    <row r="592" spans="3:36" s="3" customFormat="1" ht="12.75">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row>
    <row r="593" spans="3:36" s="3" customFormat="1" ht="12.75">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row>
    <row r="594" spans="3:36" s="3" customFormat="1" ht="12.75">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row>
    <row r="595" spans="3:36" s="3" customFormat="1" ht="12.75">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row>
    <row r="596" spans="3:36" s="3" customFormat="1" ht="12.75">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row>
    <row r="597" spans="3:36" s="3" customFormat="1" ht="12.75">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row>
    <row r="598" spans="3:36" s="3" customFormat="1" ht="12.75">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row>
    <row r="599" spans="3:36" s="3" customFormat="1" ht="12.75">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row>
    <row r="600" spans="3:36" s="3" customFormat="1" ht="12.75">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row>
    <row r="601" spans="3:36" s="3" customFormat="1" ht="12.75">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row>
    <row r="602" spans="3:36" s="3" customFormat="1" ht="12.75">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row>
    <row r="603" spans="3:36" s="3" customFormat="1" ht="12.75">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row>
    <row r="604" spans="3:36" s="3" customFormat="1" ht="12.75">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row>
    <row r="605" spans="3:36" s="3" customFormat="1" ht="12.75">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row>
    <row r="606" spans="3:36" s="3" customFormat="1" ht="12.75">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row>
    <row r="607" spans="3:36" s="3" customFormat="1" ht="12.75">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row>
    <row r="608" spans="3:36" s="3" customFormat="1" ht="12.75">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row>
    <row r="609" spans="3:36" s="3" customFormat="1" ht="12.75">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row>
    <row r="610" spans="3:36" s="3" customFormat="1" ht="12.75">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row>
    <row r="611" spans="3:36" s="3" customFormat="1" ht="12.75">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row>
    <row r="612" spans="3:36" s="3" customFormat="1" ht="12.75">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row>
    <row r="613" spans="3:36" s="3" customFormat="1" ht="12.75">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row>
    <row r="614" spans="3:36" s="3" customFormat="1" ht="12.75">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row>
    <row r="615" spans="3:36" s="3" customFormat="1" ht="12.75">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row>
    <row r="616" spans="3:36" s="3" customFormat="1" ht="12.75">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row>
    <row r="617" spans="3:36" s="3" customFormat="1" ht="12.75">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row>
    <row r="618" spans="3:36" s="3" customFormat="1" ht="12.75">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row>
    <row r="619" spans="3:36" s="3" customFormat="1" ht="12.75">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row>
    <row r="620" spans="3:36" s="3" customFormat="1" ht="12.75">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row>
    <row r="621" spans="3:36" s="3" customFormat="1" ht="12.75">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row>
    <row r="622" spans="3:36" s="3" customFormat="1" ht="12.75">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row>
    <row r="623" spans="3:36" s="3" customFormat="1" ht="12.75">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row>
    <row r="624" spans="3:36" s="3" customFormat="1" ht="12.75">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row>
    <row r="625" spans="3:36" s="3" customFormat="1" ht="12.75">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row>
    <row r="626" spans="3:36" s="3" customFormat="1" ht="12.75">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row>
    <row r="627" spans="3:36" s="3" customFormat="1" ht="12.75">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row>
    <row r="628" spans="3:36" s="3" customFormat="1" ht="12.75">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row>
    <row r="629" spans="3:36" s="3" customFormat="1" ht="12.75">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row>
    <row r="630" spans="3:36" s="3" customFormat="1" ht="12.75">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row>
    <row r="631" spans="3:36" s="3" customFormat="1" ht="12.75">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row>
    <row r="632" spans="3:36" s="3" customFormat="1" ht="12.75">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row>
    <row r="633" spans="3:36" s="3" customFormat="1" ht="12.75">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row>
    <row r="634" spans="3:36" s="3" customFormat="1" ht="12.75">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row>
    <row r="635" spans="3:36" s="3" customFormat="1" ht="12.75">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row>
    <row r="636" spans="3:36" s="3" customFormat="1" ht="12.75">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row>
    <row r="637" spans="3:36" s="3" customFormat="1" ht="12.75">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row>
    <row r="638" spans="3:36" s="3" customFormat="1" ht="12.75">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row>
    <row r="639" spans="3:36" s="3" customFormat="1" ht="12.75">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row>
    <row r="640" spans="3:36" s="3" customFormat="1" ht="12.75">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row>
    <row r="641" spans="3:36" s="3" customFormat="1" ht="12.75">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row>
    <row r="642" spans="3:36" s="3" customFormat="1" ht="12.75">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row>
    <row r="643" spans="3:36" s="3" customFormat="1" ht="12.75">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row>
    <row r="644" spans="3:36" s="3" customFormat="1" ht="12.75">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row>
    <row r="645" spans="3:36" s="3" customFormat="1" ht="12.75">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row>
    <row r="646" spans="3:36" s="3" customFormat="1" ht="12.75">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row>
    <row r="647" spans="3:36" s="3" customFormat="1" ht="12.75">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row>
    <row r="648" spans="3:36" s="3" customFormat="1" ht="12.75">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row>
    <row r="649" spans="3:36" s="3" customFormat="1" ht="12.75">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row>
    <row r="650" spans="3:36" s="3" customFormat="1" ht="12.75">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row>
    <row r="651" spans="3:36" s="3" customFormat="1" ht="12.75">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row>
    <row r="652" spans="3:36" s="3" customFormat="1" ht="12.75">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row>
    <row r="653" spans="3:36" s="3" customFormat="1" ht="12.75">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row>
    <row r="654" spans="3:36" s="3" customFormat="1" ht="12.75">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row>
    <row r="655" spans="3:36" s="3" customFormat="1" ht="12.75">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row>
    <row r="656" spans="3:36" s="3" customFormat="1" ht="12.75">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row>
    <row r="657" spans="3:36" s="3" customFormat="1" ht="12.75">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row>
    <row r="658" spans="3:36" s="3" customFormat="1" ht="12.75">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row>
    <row r="659" spans="3:36" s="3" customFormat="1" ht="12.75">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row>
    <row r="660" spans="3:36" s="3" customFormat="1" ht="12.75">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row>
    <row r="661" spans="3:36" s="3" customFormat="1" ht="12.75">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row>
    <row r="662" spans="3:36" s="3" customFormat="1" ht="12.75">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row>
    <row r="663" spans="3:36" s="3" customFormat="1" ht="12.75">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row>
    <row r="664" spans="3:36" s="3" customFormat="1" ht="12.75">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row>
    <row r="665" spans="3:36" s="3" customFormat="1" ht="12.75">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row>
    <row r="666" spans="3:36" s="3" customFormat="1" ht="12.75">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row>
    <row r="667" spans="3:36" s="3" customFormat="1" ht="12.75">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row>
    <row r="668" spans="3:36" s="3" customFormat="1" ht="12.75">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row>
    <row r="669" spans="3:36" s="3" customFormat="1" ht="12.75">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row>
    <row r="670" spans="3:36" s="3" customFormat="1" ht="12.75">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row>
    <row r="671" spans="3:36" s="3" customFormat="1" ht="12.75">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row>
    <row r="672" spans="3:36" s="3" customFormat="1" ht="12.75">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row>
    <row r="673" spans="3:36" s="3" customFormat="1" ht="12.75">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row>
    <row r="674" spans="3:36" s="3" customFormat="1" ht="12.75">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row>
    <row r="675" spans="3:36" s="3" customFormat="1" ht="12.75">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row>
    <row r="676" spans="3:36" s="3" customFormat="1" ht="12.75">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row>
    <row r="677" spans="3:36" s="3" customFormat="1" ht="12.75">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row>
    <row r="678" spans="3:36" s="3" customFormat="1" ht="12.75">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row>
    <row r="679" spans="3:36" s="3" customFormat="1" ht="12.75">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row>
    <row r="680" spans="3:36" s="3" customFormat="1" ht="12.75">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row>
    <row r="681" spans="3:36" s="3" customFormat="1" ht="12.75">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row>
    <row r="682" spans="3:36" s="3" customFormat="1" ht="12.75">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row>
    <row r="683" spans="3:36" s="3" customFormat="1" ht="12.75">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row>
    <row r="684" spans="3:36" s="3" customFormat="1" ht="12.75">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row>
    <row r="685" spans="3:36" s="3" customFormat="1" ht="12.75">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row>
    <row r="686" spans="3:36" s="3" customFormat="1" ht="12.75">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row>
    <row r="687" spans="3:36" s="3" customFormat="1" ht="12.75">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row>
    <row r="688" spans="3:36" s="3" customFormat="1" ht="12.75">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row>
    <row r="689" spans="3:36" s="3" customFormat="1" ht="12.75">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row>
    <row r="690" spans="3:36" s="3" customFormat="1" ht="12.75">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row>
    <row r="691" spans="3:36" s="3" customFormat="1" ht="12.75">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row>
    <row r="692" spans="3:36" s="3" customFormat="1" ht="12.75">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row>
    <row r="693" spans="3:36" s="3" customFormat="1" ht="12.75">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row>
    <row r="694" spans="3:36" s="3" customFormat="1" ht="12.75">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row>
    <row r="695" spans="3:36" s="3" customFormat="1" ht="12.75">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row>
    <row r="696" spans="3:36" s="3" customFormat="1" ht="12.75">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row>
    <row r="697" spans="3:36" s="3" customFormat="1" ht="12.75">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row>
    <row r="698" spans="3:36" s="3" customFormat="1" ht="12.75">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row>
    <row r="699" spans="3:36" s="3" customFormat="1" ht="12.75">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row>
    <row r="700" spans="3:36" s="3" customFormat="1" ht="12.75">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row>
    <row r="701" spans="3:36" s="3" customFormat="1" ht="12.75">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row>
    <row r="702" spans="3:36" s="3" customFormat="1" ht="12.75">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row>
    <row r="703" spans="3:36" s="3" customFormat="1" ht="12.75">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row>
    <row r="704" spans="3:36" s="3" customFormat="1" ht="12.75">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row>
    <row r="705" spans="3:36" s="3" customFormat="1" ht="12.75">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row>
    <row r="706" spans="3:36" s="3" customFormat="1" ht="12.75">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row>
    <row r="707" spans="3:36" s="3" customFormat="1" ht="12.75">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row>
    <row r="708" spans="3:36" s="3" customFormat="1" ht="12.75">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row>
    <row r="709" spans="3:36" s="3" customFormat="1" ht="12.75">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row>
    <row r="710" spans="3:36" s="3" customFormat="1" ht="12.75">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row>
    <row r="711" spans="3:36" s="3" customFormat="1" ht="12.75">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row>
    <row r="712" spans="3:36" s="3" customFormat="1" ht="12.75">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row>
    <row r="713" spans="3:36" s="3" customFormat="1" ht="12.75">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row>
    <row r="714" spans="3:36" s="3" customFormat="1" ht="12.75">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row>
    <row r="715" spans="3:36" s="3" customFormat="1" ht="12.75">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row>
    <row r="716" spans="3:36" s="3" customFormat="1" ht="12.75">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row>
    <row r="717" spans="3:36" s="3" customFormat="1" ht="12.75">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row>
    <row r="718" spans="3:36" s="3" customFormat="1" ht="12.75">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row>
    <row r="719" spans="3:36" s="3" customFormat="1" ht="12.75">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row>
    <row r="720" spans="3:36" s="3" customFormat="1" ht="12.75">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row>
    <row r="721" spans="3:36" s="3" customFormat="1" ht="12.75">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row>
    <row r="722" spans="3:36" s="3" customFormat="1" ht="12.75">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row>
    <row r="723" spans="3:36" s="3" customFormat="1" ht="12.75">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row>
    <row r="724" spans="3:36" s="3" customFormat="1" ht="12.75">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row>
    <row r="725" spans="3:36" s="3" customFormat="1" ht="12.75">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row>
    <row r="726" spans="3:36" s="3" customFormat="1" ht="12.75">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row>
    <row r="727" spans="3:36" s="3" customFormat="1" ht="12.75">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row>
    <row r="728" spans="3:36" s="3" customFormat="1" ht="12.75">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row>
    <row r="729" spans="3:36" s="3" customFormat="1" ht="12.75">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row>
    <row r="730" spans="3:36" s="3" customFormat="1" ht="12.75">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row>
    <row r="731" spans="3:36" s="3" customFormat="1" ht="12.75">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row>
    <row r="732" spans="3:36" s="3" customFormat="1" ht="12.75">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row>
    <row r="733" spans="3:36" s="3" customFormat="1" ht="12.75">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row>
    <row r="734" spans="3:36" s="3" customFormat="1" ht="12.75">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row>
    <row r="735" spans="3:36" s="3" customFormat="1" ht="12.75">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row>
    <row r="736" spans="3:36" s="3" customFormat="1" ht="12.75">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row>
    <row r="737" spans="3:36" s="3" customFormat="1" ht="12.75">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row>
    <row r="738" spans="3:36" s="3" customFormat="1" ht="12.75">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row>
    <row r="739" spans="3:36" s="3" customFormat="1" ht="12.75">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row>
    <row r="740" spans="3:36" s="3" customFormat="1" ht="12.75">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row>
    <row r="741" spans="3:36" s="3" customFormat="1" ht="12.75">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row>
    <row r="742" spans="3:36" s="3" customFormat="1" ht="12.75">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row>
    <row r="743" spans="3:36" s="3" customFormat="1" ht="12.75">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row>
    <row r="744" spans="3:36" s="3" customFormat="1" ht="12.75">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row>
    <row r="745" spans="3:36" s="3" customFormat="1" ht="12.75">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row>
    <row r="746" spans="3:36" s="3" customFormat="1" ht="12.75">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row>
    <row r="747" spans="3:36" s="3" customFormat="1" ht="12.75">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row>
    <row r="748" spans="3:36" s="3" customFormat="1" ht="12.75">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row>
    <row r="749" spans="3:36" s="3" customFormat="1" ht="12.75">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row>
    <row r="750" spans="3:36" s="3" customFormat="1" ht="12.75">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row>
    <row r="751" spans="3:36" s="3" customFormat="1" ht="12.75">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row>
    <row r="752" spans="3:36" s="3" customFormat="1" ht="12.75">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row>
    <row r="753" spans="3:36" s="3" customFormat="1" ht="12.75">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row>
    <row r="754" spans="3:36" s="3" customFormat="1" ht="12.75">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row>
    <row r="755" spans="3:36" s="3" customFormat="1" ht="12.75">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row>
    <row r="756" spans="3:36" s="3" customFormat="1" ht="12.75">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row>
    <row r="757" spans="3:36" s="3" customFormat="1" ht="12.75">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row>
    <row r="758" spans="3:36" s="3" customFormat="1" ht="12.75">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row>
    <row r="759" spans="3:36" s="3" customFormat="1" ht="12.75">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row>
    <row r="760" spans="3:36" s="3" customFormat="1" ht="12.75">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row>
    <row r="761" spans="3:36" s="3" customFormat="1" ht="12.75">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row>
    <row r="762" spans="3:36" s="3" customFormat="1" ht="12.75">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row>
    <row r="763" spans="3:36" s="3" customFormat="1" ht="12.75">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row>
    <row r="764" spans="3:36" s="3" customFormat="1" ht="12.75">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row>
    <row r="765" spans="3:36" s="3" customFormat="1" ht="12.75">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row>
    <row r="766" spans="3:36" s="3" customFormat="1" ht="12.75">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row>
    <row r="767" spans="3:36" s="3" customFormat="1" ht="12.75">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row>
    <row r="768" spans="3:36" s="3" customFormat="1" ht="12.75">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row>
    <row r="769" spans="3:36" s="3" customFormat="1" ht="12.75">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row>
    <row r="770" spans="3:36" s="3" customFormat="1" ht="12.75">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row>
    <row r="771" spans="3:36" s="3" customFormat="1" ht="12.75">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row>
    <row r="772" spans="3:36" s="3" customFormat="1" ht="12.75">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row>
    <row r="773" spans="3:36" s="3" customFormat="1" ht="12.75">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row>
    <row r="774" spans="3:36" s="3" customFormat="1" ht="12.75">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row>
    <row r="775" spans="3:36" s="3" customFormat="1" ht="12.75">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row>
    <row r="776" spans="3:36" s="3" customFormat="1" ht="12.75">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row>
    <row r="777" spans="3:36" s="3" customFormat="1" ht="12.75">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row>
    <row r="778" spans="3:36" s="3" customFormat="1" ht="12.75">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row>
    <row r="779" spans="3:36" s="3" customFormat="1" ht="12.75">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row>
    <row r="780" spans="3:36" s="3" customFormat="1" ht="12.75">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row>
    <row r="781" spans="3:36" s="3" customFormat="1" ht="12.75">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row>
    <row r="782" spans="3:36" s="3" customFormat="1" ht="12.75">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row>
    <row r="783" spans="3:36" s="3" customFormat="1" ht="12.75">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row>
    <row r="784" spans="3:36" s="3" customFormat="1" ht="12.75">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row>
    <row r="785" spans="3:36" s="3" customFormat="1" ht="12.75">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row>
    <row r="786" spans="3:36" s="3" customFormat="1" ht="12.75">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row>
    <row r="787" spans="3:36" s="3" customFormat="1" ht="12.75">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row>
    <row r="788" spans="3:36" s="3" customFormat="1" ht="12.75">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row>
    <row r="789" spans="3:36" s="3" customFormat="1" ht="12.75">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row>
    <row r="790" spans="3:36" s="3" customFormat="1" ht="12.75">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row>
    <row r="791" spans="3:36" s="3" customFormat="1" ht="12.75">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row>
    <row r="792" spans="3:36" s="3" customFormat="1" ht="12.75">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row>
    <row r="793" spans="3:36" s="3" customFormat="1" ht="12.75">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row>
    <row r="794" spans="3:36" s="3" customFormat="1" ht="12.75">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row>
    <row r="795" spans="3:36" s="3" customFormat="1" ht="12.75">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row>
    <row r="796" spans="3:36" s="3" customFormat="1" ht="12.75">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row>
    <row r="797" spans="3:36" s="3" customFormat="1" ht="12.75">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row>
    <row r="798" spans="3:36" s="3" customFormat="1" ht="12.75">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row>
    <row r="799" spans="3:36" s="3" customFormat="1" ht="12.75">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row>
    <row r="800" spans="3:36" s="3" customFormat="1" ht="12.75">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row>
    <row r="801" spans="3:36" s="3" customFormat="1" ht="12.75">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row>
    <row r="802" spans="3:36" s="3" customFormat="1" ht="12.75">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row>
    <row r="803" spans="3:36" s="3" customFormat="1" ht="12.75">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row>
    <row r="804" spans="3:36" s="3" customFormat="1" ht="12.75">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row>
    <row r="805" spans="3:36" s="3" customFormat="1" ht="12.75">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row>
    <row r="806" spans="3:36" s="3" customFormat="1" ht="12.75">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row>
    <row r="807" spans="3:36" s="3" customFormat="1" ht="12.75">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row>
    <row r="808" spans="3:36" s="3" customFormat="1" ht="12.75">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row>
    <row r="809" spans="3:36" s="3" customFormat="1" ht="12.75">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row>
    <row r="810" spans="3:36" s="3" customFormat="1" ht="12.75">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row>
    <row r="811" spans="3:36" s="3" customFormat="1" ht="12.75">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row>
    <row r="812" spans="3:36" s="3" customFormat="1" ht="12.75">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row>
    <row r="813" spans="3:36" s="3" customFormat="1" ht="12.75">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row>
    <row r="814" spans="3:36" s="3" customFormat="1" ht="12.75">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row>
    <row r="815" spans="3:36" s="3" customFormat="1" ht="12.75">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row>
    <row r="816" spans="3:36" s="3" customFormat="1" ht="12.75">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row>
    <row r="817" spans="3:36" s="3" customFormat="1" ht="12.75">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row>
    <row r="818" spans="3:36" s="3" customFormat="1" ht="12.75">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row>
    <row r="819" spans="3:36" s="3" customFormat="1" ht="12.75">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row>
    <row r="820" spans="3:36" s="3" customFormat="1" ht="12.75">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row>
    <row r="821" spans="3:36" s="3" customFormat="1" ht="12.75">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row>
    <row r="822" spans="3:36" s="3" customFormat="1" ht="12.75">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row>
    <row r="823" spans="3:36" s="3" customFormat="1" ht="12.75">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row>
    <row r="824" spans="3:36" s="3" customFormat="1" ht="12.75">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row>
    <row r="825" spans="3:36" s="3" customFormat="1" ht="12.75">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row>
    <row r="826" spans="3:36" s="3" customFormat="1" ht="12.75">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row>
    <row r="827" spans="3:36" s="3" customFormat="1" ht="12.75">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row>
    <row r="828" spans="3:36" s="3" customFormat="1" ht="12.75">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row>
    <row r="829" spans="3:36" s="3" customFormat="1" ht="12.75">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row>
    <row r="830" spans="3:36" s="3" customFormat="1" ht="12.75">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row>
    <row r="831" spans="3:36" s="3" customFormat="1" ht="12.75">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row>
    <row r="832" spans="3:36" s="3" customFormat="1" ht="12.75">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row>
    <row r="833" spans="3:36" s="3" customFormat="1" ht="12.75">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row>
    <row r="834" spans="3:36" s="3" customFormat="1" ht="12.75">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row>
    <row r="835" spans="3:36" s="3" customFormat="1" ht="12.75">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row>
    <row r="836" spans="3:36" s="3" customFormat="1" ht="12.75">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row>
    <row r="837" spans="3:36" s="3" customFormat="1" ht="12.75">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row>
    <row r="838" spans="3:36" s="3" customFormat="1" ht="12.75">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row>
    <row r="839" spans="3:36" s="3" customFormat="1" ht="12.75">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row>
    <row r="840" spans="3:36" s="3" customFormat="1" ht="12.75">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row>
    <row r="841" spans="3:36" s="3" customFormat="1" ht="12.75">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row>
    <row r="842" spans="3:36" s="3" customFormat="1" ht="12.75">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row>
    <row r="843" spans="3:36" s="3" customFormat="1" ht="12.75">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row>
    <row r="844" spans="3:36" s="3" customFormat="1" ht="12.75">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row>
    <row r="845" spans="3:36" s="3" customFormat="1" ht="12.75">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row>
    <row r="846" spans="3:36" s="3" customFormat="1" ht="12.75">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row>
    <row r="847" spans="3:36" s="3" customFormat="1" ht="12.75">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row>
    <row r="848" spans="3:36" s="3" customFormat="1" ht="12.75">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row>
    <row r="849" spans="3:36" s="3" customFormat="1" ht="12.75">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row>
    <row r="850" spans="3:36" s="3" customFormat="1" ht="12.75">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row>
    <row r="851" spans="3:36" s="3" customFormat="1" ht="12.75">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row>
    <row r="852" spans="3:36" s="3" customFormat="1" ht="12.75">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row>
    <row r="853" spans="3:36" s="3" customFormat="1" ht="12.75">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row>
    <row r="854" spans="3:36" s="3" customFormat="1" ht="12.75">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row>
    <row r="855" spans="3:36" s="3" customFormat="1" ht="12.75">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row>
    <row r="856" spans="3:36" s="3" customFormat="1" ht="12.75">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row>
    <row r="857" spans="3:36" s="3" customFormat="1" ht="12.75">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row>
    <row r="858" spans="3:36" s="3" customFormat="1" ht="12.75">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row>
    <row r="859" spans="3:36" s="3" customFormat="1" ht="12.75">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row>
    <row r="860" spans="3:36" s="3" customFormat="1" ht="12.75">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row>
    <row r="861" spans="3:36" s="3" customFormat="1" ht="12.75">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row>
    <row r="862" spans="3:36" s="3" customFormat="1" ht="12.75">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row>
    <row r="863" spans="3:36" s="3" customFormat="1" ht="12.75">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row>
    <row r="864" spans="3:36" s="3" customFormat="1" ht="12.75">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row>
    <row r="865" spans="3:36" s="3" customFormat="1" ht="12.75">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row>
    <row r="866" spans="3:36" s="3" customFormat="1" ht="12.75">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row>
    <row r="867" spans="3:36" s="3" customFormat="1" ht="12.75">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row>
    <row r="868" spans="3:36" s="3" customFormat="1" ht="12.75">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row>
    <row r="869" spans="3:36" s="3" customFormat="1" ht="12.75">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row>
    <row r="870" spans="3:36" s="3" customFormat="1" ht="12.75">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row>
    <row r="871" spans="3:36" s="3" customFormat="1" ht="12.75">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row>
    <row r="872" spans="3:36" s="3" customFormat="1" ht="12.75">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row>
    <row r="873" spans="3:36" s="3" customFormat="1" ht="12.75">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row>
    <row r="874" spans="3:36" s="3" customFormat="1" ht="12.75">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row>
    <row r="875" spans="3:36" s="3" customFormat="1" ht="12.75">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row>
    <row r="876" spans="3:36" s="3" customFormat="1" ht="12.75">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row>
    <row r="877" spans="3:36" s="3" customFormat="1" ht="12.75">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row>
    <row r="878" spans="3:36" s="3" customFormat="1" ht="12.75">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row>
    <row r="879" spans="3:36" s="3" customFormat="1" ht="12.75">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row>
    <row r="880" spans="3:36" s="3" customFormat="1" ht="12.75">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row>
    <row r="881" spans="3:36" s="3" customFormat="1" ht="12.75">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row>
    <row r="882" spans="3:36" s="3" customFormat="1" ht="12.75">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row>
    <row r="883" spans="3:36" s="3" customFormat="1" ht="12.75">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row>
    <row r="884" spans="3:36" s="3" customFormat="1" ht="12.75">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row>
    <row r="885" spans="3:36" s="3" customFormat="1" ht="12.75">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row>
    <row r="886" spans="3:36" s="3" customFormat="1" ht="12.75">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row>
    <row r="887" spans="3:36" s="3" customFormat="1" ht="12.75">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row>
    <row r="888" spans="3:36" s="3" customFormat="1" ht="12.75">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row>
    <row r="889" spans="3:36" s="3" customFormat="1" ht="12.75">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row>
    <row r="890" spans="3:36" s="3" customFormat="1" ht="12.75">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row>
    <row r="891" spans="3:36" s="3" customFormat="1" ht="12.75">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row>
    <row r="892" spans="3:36" s="3" customFormat="1" ht="12.75">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row>
    <row r="893" spans="3:36" s="3" customFormat="1" ht="12.75">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row>
    <row r="894" spans="3:36" s="3" customFormat="1" ht="12.75">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row>
    <row r="895" spans="3:36" s="3" customFormat="1" ht="12.75">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row>
    <row r="896" spans="3:36" s="3" customFormat="1" ht="12.75">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row>
    <row r="897" spans="3:36" s="3" customFormat="1" ht="12.75">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row>
    <row r="898" spans="3:36" s="3" customFormat="1" ht="12.75">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row>
    <row r="899" spans="3:36" s="3" customFormat="1" ht="12.75">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row>
    <row r="900" spans="3:36" s="3" customFormat="1" ht="12.75">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row>
    <row r="901" spans="3:36" s="3" customFormat="1" ht="12.75">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row>
    <row r="902" spans="3:36" s="3" customFormat="1" ht="12.75">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row>
    <row r="903" spans="3:36" s="3" customFormat="1" ht="12.75">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row>
    <row r="904" spans="3:36" s="3" customFormat="1" ht="12.75">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row>
    <row r="905" spans="3:36" s="3" customFormat="1" ht="12.75">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row>
    <row r="906" spans="3:36" s="3" customFormat="1" ht="12.75">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row>
    <row r="907" spans="3:36" s="3" customFormat="1" ht="12.75">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row>
    <row r="908" spans="3:36" s="3" customFormat="1" ht="12.75">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row>
    <row r="909" spans="3:36" s="3" customFormat="1" ht="12.75">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row>
    <row r="910" spans="3:36" s="3" customFormat="1" ht="12.75">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row>
    <row r="911" spans="3:36" s="3" customFormat="1" ht="12.75">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row>
    <row r="912" spans="3:36" s="3" customFormat="1" ht="12.75">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row>
    <row r="913" spans="3:36" s="3" customFormat="1" ht="12.75">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row>
    <row r="914" spans="3:36" s="3" customFormat="1" ht="12.75">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row>
    <row r="915" spans="3:36" s="3" customFormat="1" ht="12.75">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row>
    <row r="916" spans="3:36" s="3" customFormat="1" ht="12.75">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row>
    <row r="917" spans="3:36" s="3" customFormat="1" ht="12.75">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row>
    <row r="918" spans="3:36" s="3" customFormat="1" ht="12.75">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row>
    <row r="919" spans="3:36" s="3" customFormat="1" ht="12.75">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row>
    <row r="920" spans="3:36" s="3" customFormat="1" ht="12.75">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row>
    <row r="921" spans="3:36" s="3" customFormat="1" ht="12.75">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row>
    <row r="922" spans="3:36" s="3" customFormat="1" ht="12.75">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row>
    <row r="923" spans="3:36" s="3" customFormat="1" ht="12.75">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row>
    <row r="924" spans="3:36" s="3" customFormat="1" ht="12.75">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row>
    <row r="925" spans="3:36" s="3" customFormat="1" ht="12.75">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row>
    <row r="926" spans="3:36" s="3" customFormat="1" ht="12.75">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row>
    <row r="927" spans="3:36" s="3" customFormat="1" ht="12.75">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row>
    <row r="928" spans="3:36" s="3" customFormat="1" ht="12.75">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row>
    <row r="929" spans="3:36" s="3" customFormat="1" ht="12.75">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row>
    <row r="930" spans="3:36" s="3" customFormat="1" ht="12.75">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row>
    <row r="931" spans="3:36" s="3" customFormat="1" ht="12.75">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row>
    <row r="932" spans="3:36" s="3" customFormat="1" ht="12.75">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row>
    <row r="933" spans="3:36" s="3" customFormat="1" ht="12.75">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row>
    <row r="934" spans="3:36" s="3" customFormat="1" ht="12.75">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row>
    <row r="935" spans="3:36" s="3" customFormat="1" ht="12.75">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row>
    <row r="936" spans="3:36" s="3" customFormat="1" ht="12.75">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row>
    <row r="937" spans="3:36" s="3" customFormat="1" ht="12.75">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row>
    <row r="938" spans="3:36" s="3" customFormat="1" ht="12.75">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row>
    <row r="939" spans="3:36" s="3" customFormat="1" ht="12.75">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row>
    <row r="940" spans="3:36" s="3" customFormat="1" ht="12.75">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row>
    <row r="941" spans="3:36" s="3" customFormat="1" ht="12.75">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row>
    <row r="942" spans="3:36" s="3" customFormat="1" ht="12.75">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row>
    <row r="943" spans="3:36" s="3" customFormat="1" ht="12.75">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row>
    <row r="944" spans="3:36" s="3" customFormat="1" ht="12.75">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row>
    <row r="945" spans="3:36" s="3" customFormat="1" ht="12.75">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row>
    <row r="946" spans="3:36" s="3" customFormat="1" ht="12.75">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row>
    <row r="947" spans="3:36" s="3" customFormat="1" ht="12.75">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row>
    <row r="948" spans="3:36" s="3" customFormat="1" ht="12.75">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row>
    <row r="949" spans="3:36" s="3" customFormat="1" ht="12.75">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row>
    <row r="950" spans="3:36" s="3" customFormat="1" ht="12.75">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row>
    <row r="951" spans="3:36" s="3" customFormat="1" ht="12.75">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row>
    <row r="952" spans="3:36" s="3" customFormat="1" ht="12.75">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row>
    <row r="953" spans="3:36" s="3" customFormat="1" ht="12.75">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row>
    <row r="954" spans="3:36" s="3" customFormat="1" ht="12.75">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row>
    <row r="955" spans="3:36" s="3" customFormat="1" ht="12.75">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row>
    <row r="956" spans="3:36" s="3" customFormat="1" ht="12.75">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row>
    <row r="957" spans="3:36" s="3" customFormat="1" ht="12.75">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row>
    <row r="958" spans="3:36" s="3" customFormat="1" ht="12.75">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row>
    <row r="959" spans="3:36" s="3" customFormat="1" ht="12.75">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row>
    <row r="960" spans="3:36" s="3" customFormat="1" ht="12.75">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row>
    <row r="961" spans="3:36" s="3" customFormat="1" ht="12.75">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row>
    <row r="962" spans="3:36" s="3" customFormat="1" ht="12.75">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row>
    <row r="963" spans="3:36" s="3" customFormat="1" ht="12.75">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row>
    <row r="964" spans="3:36" s="3" customFormat="1" ht="12.75">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row>
    <row r="965" spans="3:36" s="3" customFormat="1" ht="12.75">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row>
    <row r="966" spans="3:36" s="3" customFormat="1" ht="12.75">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row>
    <row r="967" spans="3:36" s="3" customFormat="1" ht="12.75">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row>
    <row r="968" spans="3:36" s="3" customFormat="1" ht="12.75">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row>
    <row r="969" spans="3:36" s="3" customFormat="1" ht="12.75">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row>
    <row r="970" spans="3:36" s="3" customFormat="1" ht="12.75">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row>
    <row r="971" spans="3:36" s="3" customFormat="1" ht="12.75">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row>
    <row r="972" spans="3:36" s="3" customFormat="1" ht="12.75">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row>
    <row r="973" spans="3:36" s="3" customFormat="1" ht="12.75">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row>
    <row r="974" spans="3:36" s="3" customFormat="1" ht="12.75">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row>
    <row r="975" spans="3:36" s="3" customFormat="1" ht="12.75">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row>
    <row r="976" spans="3:36" s="3" customFormat="1" ht="12.75">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row>
    <row r="977" spans="3:36" s="3" customFormat="1" ht="12.75">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row>
    <row r="978" spans="3:36" s="3" customFormat="1" ht="12.75">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row>
    <row r="979" spans="3:36" s="3" customFormat="1" ht="12.75">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row>
    <row r="980" spans="3:36" s="3" customFormat="1" ht="12.75">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row>
    <row r="981" spans="3:36" s="3" customFormat="1" ht="12.75">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row>
    <row r="982" spans="3:36" s="3" customFormat="1" ht="12.75">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row>
    <row r="983" spans="3:36" s="3" customFormat="1" ht="12.75">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row>
    <row r="984" spans="3:36" s="3" customFormat="1" ht="12.75">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row>
    <row r="985" spans="3:36" s="3" customFormat="1" ht="12.75">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row>
    <row r="986" spans="3:36" s="3" customFormat="1" ht="12.75">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row>
    <row r="987" spans="3:36" s="3" customFormat="1" ht="12.75">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row>
    <row r="988" spans="3:36" s="3" customFormat="1" ht="12.75">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row>
    <row r="989" spans="3:36" s="3" customFormat="1" ht="12.75">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row>
    <row r="990" spans="3:36" s="3" customFormat="1" ht="12.75">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row>
    <row r="991" spans="3:36" s="3" customFormat="1" ht="12.75">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row>
    <row r="992" spans="3:36" s="3" customFormat="1" ht="12.75">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row>
    <row r="993" spans="3:36" s="3" customFormat="1" ht="12.75">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row>
    <row r="994" spans="3:36" s="3" customFormat="1" ht="12.75">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row>
    <row r="995" spans="3:36" s="3" customFormat="1" ht="12.75">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row>
    <row r="996" spans="3:36" s="3" customFormat="1" ht="12.75">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row>
    <row r="997" spans="3:36" s="3" customFormat="1" ht="12.75">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row>
    <row r="998" spans="3:36" s="3" customFormat="1" ht="12.75">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row>
    <row r="999" spans="3:36" s="3" customFormat="1" ht="12.75">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row>
    <row r="1000" spans="3:36" s="3" customFormat="1" ht="12.75">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row>
    <row r="1001" spans="3:36" s="3" customFormat="1" ht="12.75">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row>
    <row r="1002" spans="3:36" s="3" customFormat="1" ht="12.75">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row>
    <row r="1003" spans="3:36" s="3" customFormat="1" ht="12.75">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row>
    <row r="1004" spans="3:36" s="3" customFormat="1" ht="12.75">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row>
    <row r="1005" spans="3:36" s="3" customFormat="1" ht="12.75">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c r="AH1005" s="13"/>
      <c r="AI1005" s="13"/>
      <c r="AJ1005" s="13"/>
    </row>
    <row r="1006" spans="3:36" s="3" customFormat="1" ht="12.75">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row>
    <row r="1007" spans="3:36" s="3" customFormat="1" ht="12.75">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c r="AH1007" s="13"/>
      <c r="AI1007" s="13"/>
      <c r="AJ1007" s="13"/>
    </row>
    <row r="1008" spans="3:36" s="3" customFormat="1" ht="12.75">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c r="AH1008" s="13"/>
      <c r="AI1008" s="13"/>
      <c r="AJ1008" s="13"/>
    </row>
    <row r="1009" spans="3:36" s="3" customFormat="1" ht="12.75">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c r="AH1009" s="13"/>
      <c r="AI1009" s="13"/>
      <c r="AJ1009" s="13"/>
    </row>
    <row r="1010" spans="3:36" s="3" customFormat="1" ht="12.75">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row>
    <row r="1011" spans="3:36" s="3" customFormat="1" ht="12.75">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row>
    <row r="1012" spans="3:36" s="3" customFormat="1" ht="12.75">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c r="AH1012" s="13"/>
      <c r="AI1012" s="13"/>
      <c r="AJ1012" s="13"/>
    </row>
    <row r="1013" spans="3:36" s="3" customFormat="1" ht="12.75">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row>
    <row r="1014" spans="3:36" s="3" customFormat="1" ht="12.75">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row>
    <row r="1015" spans="3:36" s="3" customFormat="1" ht="12.75">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row>
    <row r="1016" spans="3:36" s="3" customFormat="1" ht="12.75">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c r="AH1016" s="13"/>
      <c r="AI1016" s="13"/>
      <c r="AJ1016" s="13"/>
    </row>
    <row r="1017" spans="3:36" s="3" customFormat="1" ht="12.75">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c r="AH1017" s="13"/>
      <c r="AI1017" s="13"/>
      <c r="AJ1017" s="13"/>
    </row>
    <row r="1018" spans="3:36" s="3" customFormat="1" ht="12.75">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c r="AH1018" s="13"/>
      <c r="AI1018" s="13"/>
      <c r="AJ1018" s="13"/>
    </row>
    <row r="1019" spans="3:36" s="3" customFormat="1" ht="12.75">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c r="AH1019" s="13"/>
      <c r="AI1019" s="13"/>
      <c r="AJ1019" s="13"/>
    </row>
    <row r="1020" spans="3:36" s="3" customFormat="1" ht="12.75">
      <c r="C1020" s="13"/>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c r="AH1020" s="13"/>
      <c r="AI1020" s="13"/>
      <c r="AJ1020" s="13"/>
    </row>
    <row r="1021" spans="3:36" s="3" customFormat="1" ht="12.75">
      <c r="C1021" s="13"/>
      <c r="D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c r="AH1021" s="13"/>
      <c r="AI1021" s="13"/>
      <c r="AJ1021" s="13"/>
    </row>
    <row r="1022" spans="3:36" s="3" customFormat="1" ht="12.75">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row>
    <row r="1023" spans="3:36" s="3" customFormat="1" ht="12.75">
      <c r="C1023" s="13"/>
      <c r="D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3"/>
      <c r="AF1023" s="13"/>
      <c r="AG1023" s="13"/>
      <c r="AH1023" s="13"/>
      <c r="AI1023" s="13"/>
      <c r="AJ1023" s="13"/>
    </row>
    <row r="1024" spans="3:36" s="3" customFormat="1" ht="12.75">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c r="AF1024" s="13"/>
      <c r="AG1024" s="13"/>
      <c r="AH1024" s="13"/>
      <c r="AI1024" s="13"/>
      <c r="AJ1024" s="13"/>
    </row>
    <row r="1025" spans="3:36" s="3" customFormat="1" ht="12.75">
      <c r="C1025" s="13"/>
      <c r="D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c r="AH1025" s="13"/>
      <c r="AI1025" s="13"/>
      <c r="AJ1025" s="13"/>
    </row>
    <row r="1026" spans="3:36" s="3" customFormat="1" ht="12.75">
      <c r="C1026" s="13"/>
      <c r="D1026" s="13"/>
      <c r="E1026" s="13"/>
      <c r="F1026" s="13"/>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c r="AH1026" s="13"/>
      <c r="AI1026" s="13"/>
      <c r="AJ1026" s="13"/>
    </row>
    <row r="1027" spans="3:36" s="3" customFormat="1" ht="12.75">
      <c r="C1027" s="13"/>
      <c r="D1027" s="13"/>
      <c r="E1027" s="13"/>
      <c r="F1027" s="13"/>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c r="AH1027" s="13"/>
      <c r="AI1027" s="13"/>
      <c r="AJ1027" s="13"/>
    </row>
    <row r="1028" spans="3:36" s="3" customFormat="1" ht="12.75">
      <c r="C1028" s="13"/>
      <c r="D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3"/>
      <c r="AF1028" s="13"/>
      <c r="AG1028" s="13"/>
      <c r="AH1028" s="13"/>
      <c r="AI1028" s="13"/>
      <c r="AJ1028" s="13"/>
    </row>
    <row r="1029" spans="3:36" s="3" customFormat="1" ht="12.75">
      <c r="C1029" s="13"/>
      <c r="D1029" s="13"/>
      <c r="E1029" s="13"/>
      <c r="F1029" s="13"/>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row>
    <row r="1030" spans="3:36" s="3" customFormat="1" ht="12.75">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row>
    <row r="1031" spans="3:36" s="3" customFormat="1" ht="12.75">
      <c r="C1031" s="13"/>
      <c r="D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3"/>
      <c r="AF1031" s="13"/>
      <c r="AG1031" s="13"/>
      <c r="AH1031" s="13"/>
      <c r="AI1031" s="13"/>
      <c r="AJ1031" s="13"/>
    </row>
    <row r="1032" spans="3:36" s="3" customFormat="1" ht="12.75">
      <c r="C1032" s="13"/>
      <c r="D1032" s="13"/>
      <c r="E1032" s="13"/>
      <c r="F1032" s="13"/>
      <c r="G1032" s="13"/>
      <c r="H1032" s="13"/>
      <c r="I1032" s="13"/>
      <c r="J1032" s="13"/>
      <c r="K1032" s="13"/>
      <c r="L1032" s="13"/>
      <c r="M1032" s="13"/>
      <c r="N1032" s="13"/>
      <c r="O1032" s="13"/>
      <c r="P1032" s="13"/>
      <c r="Q1032" s="13"/>
      <c r="R1032" s="13"/>
      <c r="S1032" s="13"/>
      <c r="T1032" s="13"/>
      <c r="U1032" s="13"/>
      <c r="V1032" s="13"/>
      <c r="W1032" s="13"/>
      <c r="X1032" s="13"/>
      <c r="Y1032" s="13"/>
      <c r="Z1032" s="13"/>
      <c r="AA1032" s="13"/>
      <c r="AB1032" s="13"/>
      <c r="AC1032" s="13"/>
      <c r="AD1032" s="13"/>
      <c r="AE1032" s="13"/>
      <c r="AF1032" s="13"/>
      <c r="AG1032" s="13"/>
      <c r="AH1032" s="13"/>
      <c r="AI1032" s="13"/>
      <c r="AJ1032" s="13"/>
    </row>
    <row r="1033" spans="3:36" s="3" customFormat="1" ht="12.75">
      <c r="C1033" s="13"/>
      <c r="D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row>
    <row r="1034" spans="3:36" s="3" customFormat="1" ht="12.75">
      <c r="C1034" s="13"/>
      <c r="D1034" s="13"/>
      <c r="E1034" s="13"/>
      <c r="F1034" s="13"/>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row>
    <row r="1035" spans="3:36" s="3" customFormat="1" ht="12.75">
      <c r="C1035" s="13"/>
      <c r="D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c r="AH1035" s="13"/>
      <c r="AI1035" s="13"/>
      <c r="AJ1035" s="13"/>
    </row>
    <row r="1036" spans="3:36" s="3" customFormat="1" ht="12.75">
      <c r="C1036" s="13"/>
      <c r="D1036" s="13"/>
      <c r="E1036" s="13"/>
      <c r="F1036" s="13"/>
      <c r="G1036" s="13"/>
      <c r="H1036" s="13"/>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3"/>
      <c r="AF1036" s="13"/>
      <c r="AG1036" s="13"/>
      <c r="AH1036" s="13"/>
      <c r="AI1036" s="13"/>
      <c r="AJ1036" s="13"/>
    </row>
    <row r="1037" spans="3:36" s="3" customFormat="1" ht="12.75">
      <c r="C1037" s="13"/>
      <c r="D1037" s="13"/>
      <c r="E1037" s="13"/>
      <c r="F1037" s="13"/>
      <c r="G1037" s="13"/>
      <c r="H1037" s="13"/>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3"/>
      <c r="AF1037" s="13"/>
      <c r="AG1037" s="13"/>
      <c r="AH1037" s="13"/>
      <c r="AI1037" s="13"/>
      <c r="AJ1037" s="13"/>
    </row>
    <row r="1038" spans="3:36" s="3" customFormat="1" ht="12.75">
      <c r="C1038" s="13"/>
      <c r="D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3"/>
      <c r="AF1038" s="13"/>
      <c r="AG1038" s="13"/>
      <c r="AH1038" s="13"/>
      <c r="AI1038" s="13"/>
      <c r="AJ1038" s="13"/>
    </row>
    <row r="1039" spans="3:36" s="3" customFormat="1" ht="12.75">
      <c r="C1039" s="13"/>
      <c r="D1039" s="13"/>
      <c r="E1039" s="13"/>
      <c r="F1039" s="13"/>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row>
    <row r="1040" spans="3:36" s="3" customFormat="1" ht="12.75">
      <c r="C1040" s="13"/>
      <c r="D1040" s="13"/>
      <c r="E1040" s="13"/>
      <c r="F1040" s="13"/>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c r="AH1040" s="13"/>
      <c r="AI1040" s="13"/>
      <c r="AJ1040" s="13"/>
    </row>
    <row r="1041" spans="3:36" s="3" customFormat="1" ht="12.75">
      <c r="C1041" s="13"/>
      <c r="D1041" s="13"/>
      <c r="E1041" s="13"/>
      <c r="F1041" s="13"/>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c r="AH1041" s="13"/>
      <c r="AI1041" s="13"/>
      <c r="AJ1041" s="13"/>
    </row>
    <row r="1042" spans="3:36" s="3" customFormat="1" ht="12.75">
      <c r="C1042" s="13"/>
      <c r="D1042" s="13"/>
      <c r="E1042" s="13"/>
      <c r="F1042" s="13"/>
      <c r="G1042" s="13"/>
      <c r="H1042" s="13"/>
      <c r="I1042" s="13"/>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c r="AH1042" s="13"/>
      <c r="AI1042" s="13"/>
      <c r="AJ1042" s="13"/>
    </row>
    <row r="1043" spans="3:36" s="3" customFormat="1" ht="12.75">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c r="AH1043" s="13"/>
      <c r="AI1043" s="13"/>
      <c r="AJ1043" s="13"/>
    </row>
    <row r="1044" spans="3:36" s="3" customFormat="1" ht="12.75">
      <c r="C1044" s="13"/>
      <c r="D1044" s="13"/>
      <c r="E1044" s="13"/>
      <c r="F1044" s="13"/>
      <c r="G1044" s="13"/>
      <c r="H1044" s="13"/>
      <c r="I1044" s="13"/>
      <c r="J1044" s="13"/>
      <c r="K1044" s="13"/>
      <c r="L1044" s="13"/>
      <c r="M1044" s="13"/>
      <c r="N1044" s="13"/>
      <c r="O1044" s="13"/>
      <c r="P1044" s="13"/>
      <c r="Q1044" s="13"/>
      <c r="R1044" s="13"/>
      <c r="S1044" s="13"/>
      <c r="T1044" s="13"/>
      <c r="U1044" s="13"/>
      <c r="V1044" s="13"/>
      <c r="W1044" s="13"/>
      <c r="X1044" s="13"/>
      <c r="Y1044" s="13"/>
      <c r="Z1044" s="13"/>
      <c r="AA1044" s="13"/>
      <c r="AB1044" s="13"/>
      <c r="AC1044" s="13"/>
      <c r="AD1044" s="13"/>
      <c r="AE1044" s="13"/>
      <c r="AF1044" s="13"/>
      <c r="AG1044" s="13"/>
      <c r="AH1044" s="13"/>
      <c r="AI1044" s="13"/>
      <c r="AJ1044" s="13"/>
    </row>
    <row r="1045" spans="3:36" s="3" customFormat="1" ht="12.75">
      <c r="C1045" s="13"/>
      <c r="D1045" s="13"/>
      <c r="E1045" s="13"/>
      <c r="F1045" s="13"/>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c r="AH1045" s="13"/>
      <c r="AI1045" s="13"/>
      <c r="AJ1045" s="13"/>
    </row>
    <row r="1046" spans="3:36" s="3" customFormat="1" ht="12.75">
      <c r="C1046" s="13"/>
      <c r="D1046" s="13"/>
      <c r="E1046" s="13"/>
      <c r="F1046" s="13"/>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c r="AH1046" s="13"/>
      <c r="AI1046" s="13"/>
      <c r="AJ1046" s="13"/>
    </row>
    <row r="1047" spans="3:36" s="3" customFormat="1" ht="12.75">
      <c r="C1047" s="13"/>
      <c r="D1047" s="13"/>
      <c r="E1047" s="13"/>
      <c r="F1047" s="13"/>
      <c r="G1047" s="13"/>
      <c r="H1047" s="13"/>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3"/>
      <c r="AF1047" s="13"/>
      <c r="AG1047" s="13"/>
      <c r="AH1047" s="13"/>
      <c r="AI1047" s="13"/>
      <c r="AJ1047" s="13"/>
    </row>
    <row r="1048" spans="3:36" s="3" customFormat="1" ht="12.75">
      <c r="C1048" s="13"/>
      <c r="D1048" s="13"/>
      <c r="E1048" s="13"/>
      <c r="F1048" s="13"/>
      <c r="G1048" s="13"/>
      <c r="H1048" s="13"/>
      <c r="I1048" s="13"/>
      <c r="J1048" s="13"/>
      <c r="K1048" s="13"/>
      <c r="L1048" s="13"/>
      <c r="M1048" s="13"/>
      <c r="N1048" s="13"/>
      <c r="O1048" s="13"/>
      <c r="P1048" s="13"/>
      <c r="Q1048" s="13"/>
      <c r="R1048" s="13"/>
      <c r="S1048" s="13"/>
      <c r="T1048" s="13"/>
      <c r="U1048" s="13"/>
      <c r="V1048" s="13"/>
      <c r="W1048" s="13"/>
      <c r="X1048" s="13"/>
      <c r="Y1048" s="13"/>
      <c r="Z1048" s="13"/>
      <c r="AA1048" s="13"/>
      <c r="AB1048" s="13"/>
      <c r="AC1048" s="13"/>
      <c r="AD1048" s="13"/>
      <c r="AE1048" s="13"/>
      <c r="AF1048" s="13"/>
      <c r="AG1048" s="13"/>
      <c r="AH1048" s="13"/>
      <c r="AI1048" s="13"/>
      <c r="AJ1048" s="13"/>
    </row>
    <row r="1049" spans="3:36" s="3" customFormat="1" ht="12.75">
      <c r="C1049" s="13"/>
      <c r="D1049" s="13"/>
      <c r="E1049" s="13"/>
      <c r="F1049" s="13"/>
      <c r="G1049" s="13"/>
      <c r="H1049" s="13"/>
      <c r="I1049" s="13"/>
      <c r="J1049" s="13"/>
      <c r="K1049" s="13"/>
      <c r="L1049" s="13"/>
      <c r="M1049" s="13"/>
      <c r="N1049" s="13"/>
      <c r="O1049" s="13"/>
      <c r="P1049" s="13"/>
      <c r="Q1049" s="13"/>
      <c r="R1049" s="13"/>
      <c r="S1049" s="13"/>
      <c r="T1049" s="13"/>
      <c r="U1049" s="13"/>
      <c r="V1049" s="13"/>
      <c r="W1049" s="13"/>
      <c r="X1049" s="13"/>
      <c r="Y1049" s="13"/>
      <c r="Z1049" s="13"/>
      <c r="AA1049" s="13"/>
      <c r="AB1049" s="13"/>
      <c r="AC1049" s="13"/>
      <c r="AD1049" s="13"/>
      <c r="AE1049" s="13"/>
      <c r="AF1049" s="13"/>
      <c r="AG1049" s="13"/>
      <c r="AH1049" s="13"/>
      <c r="AI1049" s="13"/>
      <c r="AJ1049" s="13"/>
    </row>
    <row r="1050" spans="3:36" s="3" customFormat="1" ht="12.75">
      <c r="C1050" s="13"/>
      <c r="D1050" s="13"/>
      <c r="E1050" s="13"/>
      <c r="F1050" s="13"/>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c r="AI1050" s="13"/>
      <c r="AJ1050" s="13"/>
    </row>
    <row r="1051" spans="3:36" s="3" customFormat="1" ht="12.75">
      <c r="C1051" s="13"/>
      <c r="D1051" s="13"/>
      <c r="E1051" s="13"/>
      <c r="F1051" s="13"/>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c r="AH1051" s="13"/>
      <c r="AI1051" s="13"/>
      <c r="AJ1051" s="13"/>
    </row>
    <row r="1052" spans="3:36" s="3" customFormat="1" ht="12.75">
      <c r="C1052" s="13"/>
      <c r="D1052" s="13"/>
      <c r="E1052" s="13"/>
      <c r="F1052" s="13"/>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3"/>
      <c r="AF1052" s="13"/>
      <c r="AG1052" s="13"/>
      <c r="AH1052" s="13"/>
      <c r="AI1052" s="13"/>
      <c r="AJ1052" s="13"/>
    </row>
    <row r="1053" spans="3:36" s="3" customFormat="1" ht="12.75">
      <c r="C1053" s="13"/>
      <c r="D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c r="AF1053" s="13"/>
      <c r="AG1053" s="13"/>
      <c r="AH1053" s="13"/>
      <c r="AI1053" s="13"/>
      <c r="AJ1053" s="13"/>
    </row>
    <row r="1054" spans="3:36" s="3" customFormat="1" ht="12.75">
      <c r="C1054" s="13"/>
      <c r="D1054" s="13"/>
      <c r="E1054" s="13"/>
      <c r="F1054" s="13"/>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row>
    <row r="1055" spans="3:36" s="3" customFormat="1" ht="12.75">
      <c r="C1055" s="13"/>
      <c r="D1055" s="13"/>
      <c r="E1055" s="13"/>
      <c r="F1055" s="13"/>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row>
    <row r="1056" spans="3:36" s="3" customFormat="1" ht="12.75">
      <c r="C1056" s="13"/>
      <c r="D1056" s="13"/>
      <c r="E1056" s="13"/>
      <c r="F1056" s="13"/>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3"/>
      <c r="AF1056" s="13"/>
      <c r="AG1056" s="13"/>
      <c r="AH1056" s="13"/>
      <c r="AI1056" s="13"/>
      <c r="AJ1056" s="13"/>
    </row>
    <row r="1057" spans="3:36" s="3" customFormat="1" ht="12.75">
      <c r="C1057" s="13"/>
      <c r="D1057" s="13"/>
      <c r="E1057" s="13"/>
      <c r="F1057" s="13"/>
      <c r="G1057" s="13"/>
      <c r="H1057" s="13"/>
      <c r="I1057" s="13"/>
      <c r="J1057" s="13"/>
      <c r="K1057" s="13"/>
      <c r="L1057" s="13"/>
      <c r="M1057" s="13"/>
      <c r="N1057" s="13"/>
      <c r="O1057" s="13"/>
      <c r="P1057" s="13"/>
      <c r="Q1057" s="13"/>
      <c r="R1057" s="13"/>
      <c r="S1057" s="13"/>
      <c r="T1057" s="13"/>
      <c r="U1057" s="13"/>
      <c r="V1057" s="13"/>
      <c r="W1057" s="13"/>
      <c r="X1057" s="13"/>
      <c r="Y1057" s="13"/>
      <c r="Z1057" s="13"/>
      <c r="AA1057" s="13"/>
      <c r="AB1057" s="13"/>
      <c r="AC1057" s="13"/>
      <c r="AD1057" s="13"/>
      <c r="AE1057" s="13"/>
      <c r="AF1057" s="13"/>
      <c r="AG1057" s="13"/>
      <c r="AH1057" s="13"/>
      <c r="AI1057" s="13"/>
      <c r="AJ1057" s="13"/>
    </row>
    <row r="1058" spans="3:36" s="3" customFormat="1" ht="12.75">
      <c r="C1058" s="13"/>
      <c r="D1058" s="13"/>
      <c r="E1058" s="13"/>
      <c r="F1058" s="13"/>
      <c r="G1058" s="13"/>
      <c r="H1058" s="13"/>
      <c r="I1058" s="13"/>
      <c r="J1058" s="13"/>
      <c r="K1058" s="13"/>
      <c r="L1058" s="13"/>
      <c r="M1058" s="13"/>
      <c r="N1058" s="13"/>
      <c r="O1058" s="13"/>
      <c r="P1058" s="13"/>
      <c r="Q1058" s="13"/>
      <c r="R1058" s="13"/>
      <c r="S1058" s="13"/>
      <c r="T1058" s="13"/>
      <c r="U1058" s="13"/>
      <c r="V1058" s="13"/>
      <c r="W1058" s="13"/>
      <c r="X1058" s="13"/>
      <c r="Y1058" s="13"/>
      <c r="Z1058" s="13"/>
      <c r="AA1058" s="13"/>
      <c r="AB1058" s="13"/>
      <c r="AC1058" s="13"/>
      <c r="AD1058" s="13"/>
      <c r="AE1058" s="13"/>
      <c r="AF1058" s="13"/>
      <c r="AG1058" s="13"/>
      <c r="AH1058" s="13"/>
      <c r="AI1058" s="13"/>
      <c r="AJ1058" s="13"/>
    </row>
    <row r="1059" spans="3:36" s="3" customFormat="1" ht="12.75">
      <c r="C1059" s="13"/>
      <c r="D1059" s="13"/>
      <c r="E1059" s="13"/>
      <c r="F1059" s="13"/>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c r="AH1059" s="13"/>
      <c r="AI1059" s="13"/>
      <c r="AJ1059" s="13"/>
    </row>
    <row r="1060" spans="3:36" s="3" customFormat="1" ht="12.75">
      <c r="C1060" s="13"/>
      <c r="D1060" s="13"/>
      <c r="E1060" s="13"/>
      <c r="F1060" s="13"/>
      <c r="G1060" s="13"/>
      <c r="H1060" s="13"/>
      <c r="I1060" s="13"/>
      <c r="J1060" s="13"/>
      <c r="K1060" s="13"/>
      <c r="L1060" s="13"/>
      <c r="M1060" s="13"/>
      <c r="N1060" s="13"/>
      <c r="O1060" s="13"/>
      <c r="P1060" s="13"/>
      <c r="Q1060" s="13"/>
      <c r="R1060" s="13"/>
      <c r="S1060" s="13"/>
      <c r="T1060" s="13"/>
      <c r="U1060" s="13"/>
      <c r="V1060" s="13"/>
      <c r="W1060" s="13"/>
      <c r="X1060" s="13"/>
      <c r="Y1060" s="13"/>
      <c r="Z1060" s="13"/>
      <c r="AA1060" s="13"/>
      <c r="AB1060" s="13"/>
      <c r="AC1060" s="13"/>
      <c r="AD1060" s="13"/>
      <c r="AE1060" s="13"/>
      <c r="AF1060" s="13"/>
      <c r="AG1060" s="13"/>
      <c r="AH1060" s="13"/>
      <c r="AI1060" s="13"/>
      <c r="AJ1060" s="13"/>
    </row>
    <row r="1061" spans="3:36" s="3" customFormat="1" ht="12.75">
      <c r="C1061" s="13"/>
      <c r="D1061" s="13"/>
      <c r="E1061" s="13"/>
      <c r="F1061" s="13"/>
      <c r="G1061" s="13"/>
      <c r="H1061" s="13"/>
      <c r="I1061" s="13"/>
      <c r="J1061" s="13"/>
      <c r="K1061" s="13"/>
      <c r="L1061" s="13"/>
      <c r="M1061" s="13"/>
      <c r="N1061" s="13"/>
      <c r="O1061" s="13"/>
      <c r="P1061" s="13"/>
      <c r="Q1061" s="13"/>
      <c r="R1061" s="13"/>
      <c r="S1061" s="13"/>
      <c r="T1061" s="13"/>
      <c r="U1061" s="13"/>
      <c r="V1061" s="13"/>
      <c r="W1061" s="13"/>
      <c r="X1061" s="13"/>
      <c r="Y1061" s="13"/>
      <c r="Z1061" s="13"/>
      <c r="AA1061" s="13"/>
      <c r="AB1061" s="13"/>
      <c r="AC1061" s="13"/>
      <c r="AD1061" s="13"/>
      <c r="AE1061" s="13"/>
      <c r="AF1061" s="13"/>
      <c r="AG1061" s="13"/>
      <c r="AH1061" s="13"/>
      <c r="AI1061" s="13"/>
      <c r="AJ1061" s="13"/>
    </row>
    <row r="1062" spans="3:36" s="3" customFormat="1" ht="12.75">
      <c r="C1062" s="13"/>
      <c r="D1062" s="13"/>
      <c r="E1062" s="13"/>
      <c r="F1062" s="13"/>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c r="AH1062" s="13"/>
      <c r="AI1062" s="13"/>
      <c r="AJ1062" s="13"/>
    </row>
    <row r="1063" spans="3:36" s="3" customFormat="1" ht="12.75">
      <c r="C1063" s="13"/>
      <c r="D1063" s="13"/>
      <c r="E1063" s="13"/>
      <c r="F1063" s="13"/>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row>
    <row r="1064" spans="3:36" s="3" customFormat="1" ht="12.75">
      <c r="C1064" s="13"/>
      <c r="D1064" s="13"/>
      <c r="E1064" s="13"/>
      <c r="F1064" s="13"/>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c r="AH1064" s="13"/>
      <c r="AI1064" s="13"/>
      <c r="AJ1064" s="13"/>
    </row>
    <row r="1065" spans="3:36" s="3" customFormat="1" ht="12.75">
      <c r="C1065" s="13"/>
      <c r="D1065" s="13"/>
      <c r="E1065" s="13"/>
      <c r="F1065" s="13"/>
      <c r="G1065" s="13"/>
      <c r="H1065" s="13"/>
      <c r="I1065" s="13"/>
      <c r="J1065" s="13"/>
      <c r="K1065" s="13"/>
      <c r="L1065" s="13"/>
      <c r="M1065" s="13"/>
      <c r="N1065" s="13"/>
      <c r="O1065" s="13"/>
      <c r="P1065" s="13"/>
      <c r="Q1065" s="13"/>
      <c r="R1065" s="13"/>
      <c r="S1065" s="13"/>
      <c r="T1065" s="13"/>
      <c r="U1065" s="13"/>
      <c r="V1065" s="13"/>
      <c r="W1065" s="13"/>
      <c r="X1065" s="13"/>
      <c r="Y1065" s="13"/>
      <c r="Z1065" s="13"/>
      <c r="AA1065" s="13"/>
      <c r="AB1065" s="13"/>
      <c r="AC1065" s="13"/>
      <c r="AD1065" s="13"/>
      <c r="AE1065" s="13"/>
      <c r="AF1065" s="13"/>
      <c r="AG1065" s="13"/>
      <c r="AH1065" s="13"/>
      <c r="AI1065" s="13"/>
      <c r="AJ1065" s="13"/>
    </row>
    <row r="1066" spans="3:36" s="3" customFormat="1" ht="12.75">
      <c r="C1066" s="13"/>
      <c r="D1066" s="13"/>
      <c r="E1066" s="13"/>
      <c r="F1066" s="13"/>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c r="AH1066" s="13"/>
      <c r="AI1066" s="13"/>
      <c r="AJ1066" s="13"/>
    </row>
    <row r="1067" spans="3:36" s="3" customFormat="1" ht="12.75">
      <c r="C1067" s="13"/>
      <c r="D1067" s="13"/>
      <c r="E1067" s="13"/>
      <c r="F1067" s="13"/>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c r="AH1067" s="13"/>
      <c r="AI1067" s="13"/>
      <c r="AJ1067" s="13"/>
    </row>
    <row r="1068" spans="3:36" s="3" customFormat="1" ht="12.75">
      <c r="C1068" s="13"/>
      <c r="D1068" s="13"/>
      <c r="E1068" s="13"/>
      <c r="F1068" s="13"/>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row>
    <row r="1069" spans="3:36" s="3" customFormat="1" ht="12.75">
      <c r="C1069" s="13"/>
      <c r="D1069" s="13"/>
      <c r="E1069" s="13"/>
      <c r="F1069" s="13"/>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c r="AH1069" s="13"/>
      <c r="AI1069" s="13"/>
      <c r="AJ1069" s="13"/>
    </row>
    <row r="1070" spans="3:36" s="3" customFormat="1" ht="12.75">
      <c r="C1070" s="13"/>
      <c r="D1070" s="13"/>
      <c r="E1070" s="13"/>
      <c r="F1070" s="13"/>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row>
    <row r="1071" spans="3:36" s="3" customFormat="1" ht="12.75">
      <c r="C1071" s="13"/>
      <c r="D1071" s="13"/>
      <c r="E1071" s="13"/>
      <c r="F1071" s="13"/>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c r="AI1071" s="13"/>
      <c r="AJ1071" s="13"/>
    </row>
    <row r="1072" spans="3:36" s="3" customFormat="1" ht="12.75">
      <c r="C1072" s="13"/>
      <c r="D1072" s="13"/>
      <c r="E1072" s="13"/>
      <c r="F1072" s="13"/>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c r="AH1072" s="13"/>
      <c r="AI1072" s="13"/>
      <c r="AJ1072" s="13"/>
    </row>
    <row r="1073" spans="3:36" s="3" customFormat="1" ht="12.75">
      <c r="C1073" s="13"/>
      <c r="D1073" s="13"/>
      <c r="E1073" s="13"/>
      <c r="F1073" s="13"/>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c r="AH1073" s="13"/>
      <c r="AI1073" s="13"/>
      <c r="AJ1073" s="13"/>
    </row>
    <row r="1074" spans="3:36" s="3" customFormat="1" ht="12.75">
      <c r="C1074" s="13"/>
      <c r="D1074" s="13"/>
      <c r="E1074" s="13"/>
      <c r="F1074" s="13"/>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c r="AH1074" s="13"/>
      <c r="AI1074" s="13"/>
      <c r="AJ1074" s="13"/>
    </row>
    <row r="1075" spans="3:36" s="3" customFormat="1" ht="12.75">
      <c r="C1075" s="13"/>
      <c r="D1075" s="13"/>
      <c r="E1075" s="13"/>
      <c r="F1075" s="13"/>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row>
    <row r="1076" spans="3:36" s="3" customFormat="1" ht="12.75">
      <c r="C1076" s="13"/>
      <c r="D1076" s="13"/>
      <c r="E1076" s="13"/>
      <c r="F1076" s="13"/>
      <c r="G1076" s="13"/>
      <c r="H1076" s="13"/>
      <c r="I1076" s="13"/>
      <c r="J1076" s="13"/>
      <c r="K1076" s="13"/>
      <c r="L1076" s="13"/>
      <c r="M1076" s="13"/>
      <c r="N1076" s="13"/>
      <c r="O1076" s="13"/>
      <c r="P1076" s="13"/>
      <c r="Q1076" s="13"/>
      <c r="R1076" s="13"/>
      <c r="S1076" s="13"/>
      <c r="T1076" s="13"/>
      <c r="U1076" s="13"/>
      <c r="V1076" s="13"/>
      <c r="W1076" s="13"/>
      <c r="X1076" s="13"/>
      <c r="Y1076" s="13"/>
      <c r="Z1076" s="13"/>
      <c r="AA1076" s="13"/>
      <c r="AB1076" s="13"/>
      <c r="AC1076" s="13"/>
      <c r="AD1076" s="13"/>
      <c r="AE1076" s="13"/>
      <c r="AF1076" s="13"/>
      <c r="AG1076" s="13"/>
      <c r="AH1076" s="13"/>
      <c r="AI1076" s="13"/>
      <c r="AJ1076" s="13"/>
    </row>
    <row r="1077" spans="3:36" s="3" customFormat="1" ht="12.75">
      <c r="C1077" s="13"/>
      <c r="D1077" s="13"/>
      <c r="E1077" s="13"/>
      <c r="F1077" s="13"/>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row>
    <row r="1078" spans="3:36" s="3" customFormat="1" ht="12.75">
      <c r="C1078" s="13"/>
      <c r="D1078" s="13"/>
      <c r="E1078" s="13"/>
      <c r="F1078" s="13"/>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c r="AH1078" s="13"/>
      <c r="AI1078" s="13"/>
      <c r="AJ1078" s="13"/>
    </row>
    <row r="1079" spans="3:36" s="3" customFormat="1" ht="12.75">
      <c r="C1079" s="13"/>
      <c r="D1079" s="13"/>
      <c r="E1079" s="13"/>
      <c r="F1079" s="13"/>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row>
    <row r="1080" spans="3:36" s="3" customFormat="1" ht="12.75">
      <c r="C1080" s="13"/>
      <c r="D1080" s="13"/>
      <c r="E1080" s="13"/>
      <c r="F1080" s="13"/>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row>
    <row r="1081" spans="3:36" s="3" customFormat="1" ht="12.75">
      <c r="C1081" s="13"/>
      <c r="D1081" s="13"/>
      <c r="E1081" s="13"/>
      <c r="F1081" s="13"/>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row>
    <row r="1082" spans="3:36" s="3" customFormat="1" ht="12.75">
      <c r="C1082" s="13"/>
      <c r="D1082" s="13"/>
      <c r="E1082" s="13"/>
      <c r="F1082" s="13"/>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c r="AH1082" s="13"/>
      <c r="AI1082" s="13"/>
      <c r="AJ1082" s="13"/>
    </row>
    <row r="1083" spans="3:36" s="3" customFormat="1" ht="12.75">
      <c r="C1083" s="13"/>
      <c r="D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c r="AH1083" s="13"/>
      <c r="AI1083" s="13"/>
      <c r="AJ1083" s="13"/>
    </row>
    <row r="1084" spans="3:36" s="3" customFormat="1" ht="12.75">
      <c r="C1084" s="13"/>
      <c r="D1084" s="13"/>
      <c r="E1084" s="13"/>
      <c r="F1084" s="13"/>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c r="AH1084" s="13"/>
      <c r="AI1084" s="13"/>
      <c r="AJ1084" s="13"/>
    </row>
    <row r="1085" spans="3:36" s="3" customFormat="1" ht="12.75">
      <c r="C1085" s="13"/>
      <c r="D1085" s="13"/>
      <c r="E1085" s="13"/>
      <c r="F1085" s="13"/>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c r="AH1085" s="13"/>
      <c r="AI1085" s="13"/>
      <c r="AJ1085" s="13"/>
    </row>
    <row r="1086" spans="3:36" s="3" customFormat="1" ht="12.75">
      <c r="C1086" s="13"/>
      <c r="D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row>
    <row r="1087" spans="3:36" s="3" customFormat="1" ht="12.75">
      <c r="C1087" s="13"/>
      <c r="D1087" s="13"/>
      <c r="E1087" s="13"/>
      <c r="F1087" s="13"/>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c r="AH1087" s="13"/>
      <c r="AI1087" s="13"/>
      <c r="AJ1087" s="13"/>
    </row>
    <row r="1088" spans="3:36" s="3" customFormat="1" ht="12.75">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3"/>
      <c r="AF1088" s="13"/>
      <c r="AG1088" s="13"/>
      <c r="AH1088" s="13"/>
      <c r="AI1088" s="13"/>
      <c r="AJ1088" s="13"/>
    </row>
    <row r="1089" spans="3:36" s="3" customFormat="1" ht="12.75">
      <c r="C1089" s="13"/>
      <c r="D1089" s="13"/>
      <c r="E1089" s="13"/>
      <c r="F1089" s="13"/>
      <c r="G1089" s="13"/>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3"/>
      <c r="AF1089" s="13"/>
      <c r="AG1089" s="13"/>
      <c r="AH1089" s="13"/>
      <c r="AI1089" s="13"/>
      <c r="AJ1089" s="13"/>
    </row>
    <row r="1090" spans="3:36" s="3" customFormat="1" ht="12.75">
      <c r="C1090" s="13"/>
      <c r="D1090" s="13"/>
      <c r="E1090" s="13"/>
      <c r="F1090" s="13"/>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c r="AF1090" s="13"/>
      <c r="AG1090" s="13"/>
      <c r="AH1090" s="13"/>
      <c r="AI1090" s="13"/>
      <c r="AJ1090" s="13"/>
    </row>
    <row r="1091" spans="3:36" s="3" customFormat="1" ht="12.75">
      <c r="C1091" s="13"/>
      <c r="D1091" s="13"/>
      <c r="E1091" s="13"/>
      <c r="F1091" s="13"/>
      <c r="G1091" s="13"/>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3"/>
      <c r="AF1091" s="13"/>
      <c r="AG1091" s="13"/>
      <c r="AH1091" s="13"/>
      <c r="AI1091" s="13"/>
      <c r="AJ1091" s="13"/>
    </row>
    <row r="1092" spans="3:36" s="3" customFormat="1" ht="12.75">
      <c r="C1092" s="13"/>
      <c r="D1092" s="13"/>
      <c r="E1092" s="13"/>
      <c r="F1092" s="13"/>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3"/>
      <c r="AF1092" s="13"/>
      <c r="AG1092" s="13"/>
      <c r="AH1092" s="13"/>
      <c r="AI1092" s="13"/>
      <c r="AJ1092" s="13"/>
    </row>
    <row r="1093" spans="3:36" s="3" customFormat="1" ht="12.75">
      <c r="C1093" s="13"/>
      <c r="D1093" s="13"/>
      <c r="E1093" s="13"/>
      <c r="F1093" s="13"/>
      <c r="G1093" s="13"/>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3"/>
      <c r="AF1093" s="13"/>
      <c r="AG1093" s="13"/>
      <c r="AH1093" s="13"/>
      <c r="AI1093" s="13"/>
      <c r="AJ1093" s="13"/>
    </row>
    <row r="1094" spans="3:36" s="3" customFormat="1" ht="12.75">
      <c r="C1094" s="13"/>
      <c r="D1094" s="13"/>
      <c r="E1094" s="13"/>
      <c r="F1094" s="13"/>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c r="AH1094" s="13"/>
      <c r="AI1094" s="13"/>
      <c r="AJ1094" s="13"/>
    </row>
    <row r="1095" spans="3:36" s="3" customFormat="1" ht="12.75">
      <c r="C1095" s="13"/>
      <c r="D1095" s="13"/>
      <c r="E1095" s="13"/>
      <c r="F1095" s="13"/>
      <c r="G1095" s="13"/>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3"/>
      <c r="AF1095" s="13"/>
      <c r="AG1095" s="13"/>
      <c r="AH1095" s="13"/>
      <c r="AI1095" s="13"/>
      <c r="AJ1095" s="13"/>
    </row>
    <row r="1096" spans="3:36" s="3" customFormat="1" ht="12.75">
      <c r="C1096" s="13"/>
      <c r="D1096" s="13"/>
      <c r="E1096" s="13"/>
      <c r="F1096" s="13"/>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c r="AF1096" s="13"/>
      <c r="AG1096" s="13"/>
      <c r="AH1096" s="13"/>
      <c r="AI1096" s="13"/>
      <c r="AJ1096" s="13"/>
    </row>
    <row r="1097" spans="3:36" s="3" customFormat="1" ht="12.75">
      <c r="C1097" s="13"/>
      <c r="D1097" s="13"/>
      <c r="E1097" s="13"/>
      <c r="F1097" s="13"/>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c r="AF1097" s="13"/>
      <c r="AG1097" s="13"/>
      <c r="AH1097" s="13"/>
      <c r="AI1097" s="13"/>
      <c r="AJ1097" s="13"/>
    </row>
    <row r="1098" spans="3:36" s="3" customFormat="1" ht="12.75">
      <c r="C1098" s="13"/>
      <c r="D1098" s="13"/>
      <c r="E1098" s="13"/>
      <c r="F1098" s="13"/>
      <c r="G1098" s="13"/>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3"/>
      <c r="AF1098" s="13"/>
      <c r="AG1098" s="13"/>
      <c r="AH1098" s="13"/>
      <c r="AI1098" s="13"/>
      <c r="AJ1098" s="13"/>
    </row>
    <row r="1099" spans="3:36" s="3" customFormat="1" ht="12.75">
      <c r="C1099" s="13"/>
      <c r="D1099" s="13"/>
      <c r="E1099" s="13"/>
      <c r="F1099" s="13"/>
      <c r="G1099" s="13"/>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3"/>
      <c r="AF1099" s="13"/>
      <c r="AG1099" s="13"/>
      <c r="AH1099" s="13"/>
      <c r="AI1099" s="13"/>
      <c r="AJ1099" s="13"/>
    </row>
    <row r="1100" spans="3:36" s="3" customFormat="1" ht="12.75">
      <c r="C1100" s="13"/>
      <c r="D1100" s="13"/>
      <c r="E1100" s="13"/>
      <c r="F1100" s="13"/>
      <c r="G1100" s="13"/>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3"/>
      <c r="AF1100" s="13"/>
      <c r="AG1100" s="13"/>
      <c r="AH1100" s="13"/>
      <c r="AI1100" s="13"/>
      <c r="AJ1100" s="13"/>
    </row>
    <row r="1101" spans="3:36" s="3" customFormat="1" ht="12.75">
      <c r="C1101" s="13"/>
      <c r="D1101" s="13"/>
      <c r="E1101" s="13"/>
      <c r="F1101" s="13"/>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c r="AF1101" s="13"/>
      <c r="AG1101" s="13"/>
      <c r="AH1101" s="13"/>
      <c r="AI1101" s="13"/>
      <c r="AJ1101" s="13"/>
    </row>
    <row r="1102" spans="3:36" s="3" customFormat="1" ht="12.75">
      <c r="C1102" s="13"/>
      <c r="D1102" s="13"/>
      <c r="E1102" s="13"/>
      <c r="F1102" s="13"/>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c r="AH1102" s="13"/>
      <c r="AI1102" s="13"/>
      <c r="AJ1102" s="13"/>
    </row>
    <row r="1103" spans="3:36" s="3" customFormat="1" ht="12.75">
      <c r="C1103" s="13"/>
      <c r="D1103" s="13"/>
      <c r="E1103" s="13"/>
      <c r="F1103" s="13"/>
      <c r="G1103" s="13"/>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3"/>
      <c r="AF1103" s="13"/>
      <c r="AG1103" s="13"/>
      <c r="AH1103" s="13"/>
      <c r="AI1103" s="13"/>
      <c r="AJ1103" s="13"/>
    </row>
    <row r="1104" spans="3:36" s="3" customFormat="1" ht="12.75">
      <c r="C1104" s="13"/>
      <c r="D1104" s="13"/>
      <c r="E1104" s="13"/>
      <c r="F1104" s="13"/>
      <c r="G1104" s="13"/>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c r="AH1104" s="13"/>
      <c r="AI1104" s="13"/>
      <c r="AJ1104" s="13"/>
    </row>
    <row r="1105" spans="3:36" s="3" customFormat="1" ht="12.75">
      <c r="C1105" s="13"/>
      <c r="D1105" s="13"/>
      <c r="E1105" s="13"/>
      <c r="F1105" s="13"/>
      <c r="G1105" s="13"/>
      <c r="H1105" s="13"/>
      <c r="I1105" s="13"/>
      <c r="J1105" s="13"/>
      <c r="K1105" s="13"/>
      <c r="L1105" s="13"/>
      <c r="M1105" s="13"/>
      <c r="N1105" s="13"/>
      <c r="O1105" s="13"/>
      <c r="P1105" s="13"/>
      <c r="Q1105" s="13"/>
      <c r="R1105" s="13"/>
      <c r="S1105" s="13"/>
      <c r="T1105" s="13"/>
      <c r="U1105" s="13"/>
      <c r="V1105" s="13"/>
      <c r="W1105" s="13"/>
      <c r="X1105" s="13"/>
      <c r="Y1105" s="13"/>
      <c r="Z1105" s="13"/>
      <c r="AA1105" s="13"/>
      <c r="AB1105" s="13"/>
      <c r="AC1105" s="13"/>
      <c r="AD1105" s="13"/>
      <c r="AE1105" s="13"/>
      <c r="AF1105" s="13"/>
      <c r="AG1105" s="13"/>
      <c r="AH1105" s="13"/>
      <c r="AI1105" s="13"/>
      <c r="AJ1105" s="13"/>
    </row>
    <row r="1106" spans="3:36" s="3" customFormat="1" ht="12.75">
      <c r="C1106" s="13"/>
      <c r="D1106" s="13"/>
      <c r="E1106" s="13"/>
      <c r="F1106" s="13"/>
      <c r="G1106" s="13"/>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3"/>
      <c r="AF1106" s="13"/>
      <c r="AG1106" s="13"/>
      <c r="AH1106" s="13"/>
      <c r="AI1106" s="13"/>
      <c r="AJ1106" s="13"/>
    </row>
    <row r="1107" spans="3:36" s="3" customFormat="1" ht="12.75">
      <c r="C1107" s="13"/>
      <c r="D1107" s="13"/>
      <c r="E1107" s="13"/>
      <c r="F1107" s="13"/>
      <c r="G1107" s="13"/>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3"/>
      <c r="AF1107" s="13"/>
      <c r="AG1107" s="13"/>
      <c r="AH1107" s="13"/>
      <c r="AI1107" s="13"/>
      <c r="AJ1107" s="13"/>
    </row>
    <row r="1108" spans="3:36" s="3" customFormat="1" ht="12.75">
      <c r="C1108" s="13"/>
      <c r="D1108" s="13"/>
      <c r="E1108" s="13"/>
      <c r="F1108" s="13"/>
      <c r="G1108" s="13"/>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3"/>
      <c r="AF1108" s="13"/>
      <c r="AG1108" s="13"/>
      <c r="AH1108" s="13"/>
      <c r="AI1108" s="13"/>
      <c r="AJ1108" s="13"/>
    </row>
    <row r="1109" spans="3:36" s="3" customFormat="1" ht="12.75">
      <c r="C1109" s="13"/>
      <c r="D1109" s="13"/>
      <c r="E1109" s="13"/>
      <c r="F1109" s="13"/>
      <c r="G1109" s="13"/>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3"/>
      <c r="AF1109" s="13"/>
      <c r="AG1109" s="13"/>
      <c r="AH1109" s="13"/>
      <c r="AI1109" s="13"/>
      <c r="AJ1109" s="13"/>
    </row>
    <row r="1110" spans="3:36" s="3" customFormat="1" ht="12.75">
      <c r="C1110" s="13"/>
      <c r="D1110" s="13"/>
      <c r="E1110" s="13"/>
      <c r="F1110" s="13"/>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c r="AH1110" s="13"/>
      <c r="AI1110" s="13"/>
      <c r="AJ1110" s="13"/>
    </row>
    <row r="1111" spans="3:36" s="3" customFormat="1" ht="12.75">
      <c r="C1111" s="13"/>
      <c r="D1111" s="13"/>
      <c r="E1111" s="13"/>
      <c r="F1111" s="13"/>
      <c r="G1111" s="13"/>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3"/>
      <c r="AF1111" s="13"/>
      <c r="AG1111" s="13"/>
      <c r="AH1111" s="13"/>
      <c r="AI1111" s="13"/>
      <c r="AJ1111" s="13"/>
    </row>
    <row r="1112" spans="3:36" s="3" customFormat="1" ht="12.75">
      <c r="C1112" s="13"/>
      <c r="D1112" s="13"/>
      <c r="E1112" s="13"/>
      <c r="F1112" s="13"/>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c r="AF1112" s="13"/>
      <c r="AG1112" s="13"/>
      <c r="AH1112" s="13"/>
      <c r="AI1112" s="13"/>
      <c r="AJ1112" s="13"/>
    </row>
    <row r="1113" spans="3:36" s="3" customFormat="1" ht="12.75">
      <c r="C1113" s="13"/>
      <c r="D1113" s="13"/>
      <c r="E1113" s="13"/>
      <c r="F1113" s="13"/>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c r="AH1113" s="13"/>
      <c r="AI1113" s="13"/>
      <c r="AJ1113" s="13"/>
    </row>
    <row r="1114" spans="3:36" s="3" customFormat="1" ht="12.75">
      <c r="C1114" s="13"/>
      <c r="D1114" s="13"/>
      <c r="E1114" s="13"/>
      <c r="F1114" s="13"/>
      <c r="G1114" s="13"/>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3"/>
      <c r="AF1114" s="13"/>
      <c r="AG1114" s="13"/>
      <c r="AH1114" s="13"/>
      <c r="AI1114" s="13"/>
      <c r="AJ1114" s="13"/>
    </row>
    <row r="1115" spans="3:36" s="3" customFormat="1" ht="12.75">
      <c r="C1115" s="13"/>
      <c r="D1115" s="13"/>
      <c r="E1115" s="13"/>
      <c r="F1115" s="13"/>
      <c r="G1115" s="13"/>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3"/>
      <c r="AF1115" s="13"/>
      <c r="AG1115" s="13"/>
      <c r="AH1115" s="13"/>
      <c r="AI1115" s="13"/>
      <c r="AJ1115" s="13"/>
    </row>
    <row r="1116" spans="3:36" s="3" customFormat="1" ht="12.75">
      <c r="C1116" s="13"/>
      <c r="D1116" s="13"/>
      <c r="E1116" s="13"/>
      <c r="F1116" s="13"/>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c r="AF1116" s="13"/>
      <c r="AG1116" s="13"/>
      <c r="AH1116" s="13"/>
      <c r="AI1116" s="13"/>
      <c r="AJ1116" s="13"/>
    </row>
    <row r="1117" spans="3:36" s="3" customFormat="1" ht="12.75">
      <c r="C1117" s="13"/>
      <c r="D1117" s="13"/>
      <c r="E1117" s="13"/>
      <c r="F1117" s="13"/>
      <c r="G1117" s="13"/>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c r="AH1117" s="13"/>
      <c r="AI1117" s="13"/>
      <c r="AJ1117" s="13"/>
    </row>
    <row r="1118" spans="3:36" s="3" customFormat="1" ht="12.75">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c r="AI1118" s="13"/>
      <c r="AJ1118" s="13"/>
    </row>
    <row r="1119" spans="3:36" s="3" customFormat="1" ht="12.75">
      <c r="C1119" s="13"/>
      <c r="D1119" s="13"/>
      <c r="E1119" s="13"/>
      <c r="F1119" s="13"/>
      <c r="G1119" s="13"/>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3"/>
      <c r="AF1119" s="13"/>
      <c r="AG1119" s="13"/>
      <c r="AH1119" s="13"/>
      <c r="AI1119" s="13"/>
      <c r="AJ1119" s="13"/>
    </row>
    <row r="1120" spans="3:36" s="3" customFormat="1" ht="12.75">
      <c r="C1120" s="13"/>
      <c r="D1120" s="13"/>
      <c r="E1120" s="13"/>
      <c r="F1120" s="13"/>
      <c r="G1120" s="13"/>
      <c r="H1120" s="13"/>
      <c r="I1120" s="13"/>
      <c r="J1120" s="13"/>
      <c r="K1120" s="13"/>
      <c r="L1120" s="13"/>
      <c r="M1120" s="13"/>
      <c r="N1120" s="13"/>
      <c r="O1120" s="13"/>
      <c r="P1120" s="13"/>
      <c r="Q1120" s="13"/>
      <c r="R1120" s="13"/>
      <c r="S1120" s="13"/>
      <c r="T1120" s="13"/>
      <c r="U1120" s="13"/>
      <c r="V1120" s="13"/>
      <c r="W1120" s="13"/>
      <c r="X1120" s="13"/>
      <c r="Y1120" s="13"/>
      <c r="Z1120" s="13"/>
      <c r="AA1120" s="13"/>
      <c r="AB1120" s="13"/>
      <c r="AC1120" s="13"/>
      <c r="AD1120" s="13"/>
      <c r="AE1120" s="13"/>
      <c r="AF1120" s="13"/>
      <c r="AG1120" s="13"/>
      <c r="AH1120" s="13"/>
      <c r="AI1120" s="13"/>
      <c r="AJ1120" s="13"/>
    </row>
    <row r="1121" spans="3:36" s="3" customFormat="1" ht="12.75">
      <c r="C1121" s="13"/>
      <c r="D1121" s="13"/>
      <c r="E1121" s="13"/>
      <c r="F1121" s="13"/>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c r="AF1121" s="13"/>
      <c r="AG1121" s="13"/>
      <c r="AH1121" s="13"/>
      <c r="AI1121" s="13"/>
      <c r="AJ1121" s="13"/>
    </row>
    <row r="1122" spans="3:36" s="3" customFormat="1" ht="12.75">
      <c r="C1122" s="13"/>
      <c r="D1122" s="13"/>
      <c r="E1122" s="13"/>
      <c r="F1122" s="13"/>
      <c r="G1122" s="13"/>
      <c r="H1122" s="13"/>
      <c r="I1122" s="13"/>
      <c r="J1122" s="13"/>
      <c r="K1122" s="13"/>
      <c r="L1122" s="13"/>
      <c r="M1122" s="13"/>
      <c r="N1122" s="13"/>
      <c r="O1122" s="13"/>
      <c r="P1122" s="13"/>
      <c r="Q1122" s="13"/>
      <c r="R1122" s="13"/>
      <c r="S1122" s="13"/>
      <c r="T1122" s="13"/>
      <c r="U1122" s="13"/>
      <c r="V1122" s="13"/>
      <c r="W1122" s="13"/>
      <c r="X1122" s="13"/>
      <c r="Y1122" s="13"/>
      <c r="Z1122" s="13"/>
      <c r="AA1122" s="13"/>
      <c r="AB1122" s="13"/>
      <c r="AC1122" s="13"/>
      <c r="AD1122" s="13"/>
      <c r="AE1122" s="13"/>
      <c r="AF1122" s="13"/>
      <c r="AG1122" s="13"/>
      <c r="AH1122" s="13"/>
      <c r="AI1122" s="13"/>
      <c r="AJ1122" s="13"/>
    </row>
    <row r="1123" spans="3:36" s="3" customFormat="1" ht="12.75">
      <c r="C1123" s="13"/>
      <c r="D1123" s="13"/>
      <c r="E1123" s="13"/>
      <c r="F1123" s="13"/>
      <c r="G1123" s="13"/>
      <c r="H1123" s="13"/>
      <c r="I1123" s="13"/>
      <c r="J1123" s="13"/>
      <c r="K1123" s="13"/>
      <c r="L1123" s="13"/>
      <c r="M1123" s="13"/>
      <c r="N1123" s="13"/>
      <c r="O1123" s="13"/>
      <c r="P1123" s="13"/>
      <c r="Q1123" s="13"/>
      <c r="R1123" s="13"/>
      <c r="S1123" s="13"/>
      <c r="T1123" s="13"/>
      <c r="U1123" s="13"/>
      <c r="V1123" s="13"/>
      <c r="W1123" s="13"/>
      <c r="X1123" s="13"/>
      <c r="Y1123" s="13"/>
      <c r="Z1123" s="13"/>
      <c r="AA1123" s="13"/>
      <c r="AB1123" s="13"/>
      <c r="AC1123" s="13"/>
      <c r="AD1123" s="13"/>
      <c r="AE1123" s="13"/>
      <c r="AF1123" s="13"/>
      <c r="AG1123" s="13"/>
      <c r="AH1123" s="13"/>
      <c r="AI1123" s="13"/>
      <c r="AJ1123" s="13"/>
    </row>
    <row r="1124" spans="3:36" s="3" customFormat="1" ht="12.75">
      <c r="C1124" s="13"/>
      <c r="D1124" s="13"/>
      <c r="E1124" s="13"/>
      <c r="F1124" s="13"/>
      <c r="G1124" s="13"/>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3"/>
      <c r="AF1124" s="13"/>
      <c r="AG1124" s="13"/>
      <c r="AH1124" s="13"/>
      <c r="AI1124" s="13"/>
      <c r="AJ1124" s="13"/>
    </row>
    <row r="1125" spans="3:36" s="3" customFormat="1" ht="12.75">
      <c r="C1125" s="13"/>
      <c r="D1125" s="13"/>
      <c r="E1125" s="13"/>
      <c r="F1125" s="13"/>
      <c r="G1125" s="13"/>
      <c r="H1125" s="13"/>
      <c r="I1125" s="13"/>
      <c r="J1125" s="13"/>
      <c r="K1125" s="13"/>
      <c r="L1125" s="13"/>
      <c r="M1125" s="13"/>
      <c r="N1125" s="13"/>
      <c r="O1125" s="13"/>
      <c r="P1125" s="13"/>
      <c r="Q1125" s="13"/>
      <c r="R1125" s="13"/>
      <c r="S1125" s="13"/>
      <c r="T1125" s="13"/>
      <c r="U1125" s="13"/>
      <c r="V1125" s="13"/>
      <c r="W1125" s="13"/>
      <c r="X1125" s="13"/>
      <c r="Y1125" s="13"/>
      <c r="Z1125" s="13"/>
      <c r="AA1125" s="13"/>
      <c r="AB1125" s="13"/>
      <c r="AC1125" s="13"/>
      <c r="AD1125" s="13"/>
      <c r="AE1125" s="13"/>
      <c r="AF1125" s="13"/>
      <c r="AG1125" s="13"/>
      <c r="AH1125" s="13"/>
      <c r="AI1125" s="13"/>
      <c r="AJ1125" s="13"/>
    </row>
    <row r="1126" spans="3:36" s="3" customFormat="1" ht="12.75">
      <c r="C1126" s="13"/>
      <c r="D1126" s="13"/>
      <c r="E1126" s="13"/>
      <c r="F1126" s="13"/>
      <c r="G1126" s="13"/>
      <c r="H1126" s="13"/>
      <c r="I1126" s="13"/>
      <c r="J1126" s="13"/>
      <c r="K1126" s="13"/>
      <c r="L1126" s="13"/>
      <c r="M1126" s="13"/>
      <c r="N1126" s="13"/>
      <c r="O1126" s="13"/>
      <c r="P1126" s="13"/>
      <c r="Q1126" s="13"/>
      <c r="R1126" s="13"/>
      <c r="S1126" s="13"/>
      <c r="T1126" s="13"/>
      <c r="U1126" s="13"/>
      <c r="V1126" s="13"/>
      <c r="W1126" s="13"/>
      <c r="X1126" s="13"/>
      <c r="Y1126" s="13"/>
      <c r="Z1126" s="13"/>
      <c r="AA1126" s="13"/>
      <c r="AB1126" s="13"/>
      <c r="AC1126" s="13"/>
      <c r="AD1126" s="13"/>
      <c r="AE1126" s="13"/>
      <c r="AF1126" s="13"/>
      <c r="AG1126" s="13"/>
      <c r="AH1126" s="13"/>
      <c r="AI1126" s="13"/>
      <c r="AJ1126" s="13"/>
    </row>
    <row r="1127" spans="3:36" s="3" customFormat="1" ht="12.75">
      <c r="C1127" s="13"/>
      <c r="D1127" s="13"/>
      <c r="E1127" s="13"/>
      <c r="F1127" s="13"/>
      <c r="G1127" s="13"/>
      <c r="H1127" s="13"/>
      <c r="I1127" s="13"/>
      <c r="J1127" s="13"/>
      <c r="K1127" s="13"/>
      <c r="L1127" s="13"/>
      <c r="M1127" s="13"/>
      <c r="N1127" s="13"/>
      <c r="O1127" s="13"/>
      <c r="P1127" s="13"/>
      <c r="Q1127" s="13"/>
      <c r="R1127" s="13"/>
      <c r="S1127" s="13"/>
      <c r="T1127" s="13"/>
      <c r="U1127" s="13"/>
      <c r="V1127" s="13"/>
      <c r="W1127" s="13"/>
      <c r="X1127" s="13"/>
      <c r="Y1127" s="13"/>
      <c r="Z1127" s="13"/>
      <c r="AA1127" s="13"/>
      <c r="AB1127" s="13"/>
      <c r="AC1127" s="13"/>
      <c r="AD1127" s="13"/>
      <c r="AE1127" s="13"/>
      <c r="AF1127" s="13"/>
      <c r="AG1127" s="13"/>
      <c r="AH1127" s="13"/>
      <c r="AI1127" s="13"/>
      <c r="AJ1127" s="13"/>
    </row>
    <row r="1128" spans="3:36" s="3" customFormat="1" ht="12.75">
      <c r="C1128" s="13"/>
      <c r="D1128" s="13"/>
      <c r="E1128" s="13"/>
      <c r="F1128" s="13"/>
      <c r="G1128" s="13"/>
      <c r="H1128" s="13"/>
      <c r="I1128" s="13"/>
      <c r="J1128" s="13"/>
      <c r="K1128" s="13"/>
      <c r="L1128" s="13"/>
      <c r="M1128" s="13"/>
      <c r="N1128" s="13"/>
      <c r="O1128" s="13"/>
      <c r="P1128" s="13"/>
      <c r="Q1128" s="13"/>
      <c r="R1128" s="13"/>
      <c r="S1128" s="13"/>
      <c r="T1128" s="13"/>
      <c r="U1128" s="13"/>
      <c r="V1128" s="13"/>
      <c r="W1128" s="13"/>
      <c r="X1128" s="13"/>
      <c r="Y1128" s="13"/>
      <c r="Z1128" s="13"/>
      <c r="AA1128" s="13"/>
      <c r="AB1128" s="13"/>
      <c r="AC1128" s="13"/>
      <c r="AD1128" s="13"/>
      <c r="AE1128" s="13"/>
      <c r="AF1128" s="13"/>
      <c r="AG1128" s="13"/>
      <c r="AH1128" s="13"/>
      <c r="AI1128" s="13"/>
      <c r="AJ1128" s="13"/>
    </row>
    <row r="1129" spans="3:36" s="3" customFormat="1" ht="12.75">
      <c r="C1129" s="13"/>
      <c r="D1129" s="13"/>
      <c r="E1129" s="13"/>
      <c r="F1129" s="13"/>
      <c r="G1129" s="13"/>
      <c r="H1129" s="13"/>
      <c r="I1129" s="13"/>
      <c r="J1129" s="13"/>
      <c r="K1129" s="13"/>
      <c r="L1129" s="13"/>
      <c r="M1129" s="13"/>
      <c r="N1129" s="13"/>
      <c r="O1129" s="13"/>
      <c r="P1129" s="13"/>
      <c r="Q1129" s="13"/>
      <c r="R1129" s="13"/>
      <c r="S1129" s="13"/>
      <c r="T1129" s="13"/>
      <c r="U1129" s="13"/>
      <c r="V1129" s="13"/>
      <c r="W1129" s="13"/>
      <c r="X1129" s="13"/>
      <c r="Y1129" s="13"/>
      <c r="Z1129" s="13"/>
      <c r="AA1129" s="13"/>
      <c r="AB1129" s="13"/>
      <c r="AC1129" s="13"/>
      <c r="AD1129" s="13"/>
      <c r="AE1129" s="13"/>
      <c r="AF1129" s="13"/>
      <c r="AG1129" s="13"/>
      <c r="AH1129" s="13"/>
      <c r="AI1129" s="13"/>
      <c r="AJ1129" s="13"/>
    </row>
    <row r="1130" spans="3:36" s="3" customFormat="1" ht="12.75">
      <c r="C1130" s="13"/>
      <c r="D1130" s="13"/>
      <c r="E1130" s="13"/>
      <c r="F1130" s="13"/>
      <c r="G1130" s="13"/>
      <c r="H1130" s="13"/>
      <c r="I1130" s="13"/>
      <c r="J1130" s="13"/>
      <c r="K1130" s="13"/>
      <c r="L1130" s="13"/>
      <c r="M1130" s="13"/>
      <c r="N1130" s="13"/>
      <c r="O1130" s="13"/>
      <c r="P1130" s="13"/>
      <c r="Q1130" s="13"/>
      <c r="R1130" s="13"/>
      <c r="S1130" s="13"/>
      <c r="T1130" s="13"/>
      <c r="U1130" s="13"/>
      <c r="V1130" s="13"/>
      <c r="W1130" s="13"/>
      <c r="X1130" s="13"/>
      <c r="Y1130" s="13"/>
      <c r="Z1130" s="13"/>
      <c r="AA1130" s="13"/>
      <c r="AB1130" s="13"/>
      <c r="AC1130" s="13"/>
      <c r="AD1130" s="13"/>
      <c r="AE1130" s="13"/>
      <c r="AF1130" s="13"/>
      <c r="AG1130" s="13"/>
      <c r="AH1130" s="13"/>
      <c r="AI1130" s="13"/>
      <c r="AJ1130" s="13"/>
    </row>
    <row r="1131" spans="3:36" s="3" customFormat="1" ht="12.75">
      <c r="C1131" s="13"/>
      <c r="D1131" s="13"/>
      <c r="E1131" s="13"/>
      <c r="F1131" s="13"/>
      <c r="G1131" s="13"/>
      <c r="H1131" s="13"/>
      <c r="I1131" s="13"/>
      <c r="J1131" s="13"/>
      <c r="K1131" s="13"/>
      <c r="L1131" s="13"/>
      <c r="M1131" s="13"/>
      <c r="N1131" s="13"/>
      <c r="O1131" s="13"/>
      <c r="P1131" s="13"/>
      <c r="Q1131" s="13"/>
      <c r="R1131" s="13"/>
      <c r="S1131" s="13"/>
      <c r="T1131" s="13"/>
      <c r="U1131" s="13"/>
      <c r="V1131" s="13"/>
      <c r="W1131" s="13"/>
      <c r="X1131" s="13"/>
      <c r="Y1131" s="13"/>
      <c r="Z1131" s="13"/>
      <c r="AA1131" s="13"/>
      <c r="AB1131" s="13"/>
      <c r="AC1131" s="13"/>
      <c r="AD1131" s="13"/>
      <c r="AE1131" s="13"/>
      <c r="AF1131" s="13"/>
      <c r="AG1131" s="13"/>
      <c r="AH1131" s="13"/>
      <c r="AI1131" s="13"/>
      <c r="AJ1131" s="13"/>
    </row>
    <row r="1132" spans="3:36" s="3" customFormat="1" ht="12.75">
      <c r="C1132" s="13"/>
      <c r="D1132" s="13"/>
      <c r="E1132" s="13"/>
      <c r="F1132" s="13"/>
      <c r="G1132" s="13"/>
      <c r="H1132" s="13"/>
      <c r="I1132" s="13"/>
      <c r="J1132" s="13"/>
      <c r="K1132" s="13"/>
      <c r="L1132" s="13"/>
      <c r="M1132" s="13"/>
      <c r="N1132" s="13"/>
      <c r="O1132" s="13"/>
      <c r="P1132" s="13"/>
      <c r="Q1132" s="13"/>
      <c r="R1132" s="13"/>
      <c r="S1132" s="13"/>
      <c r="T1132" s="13"/>
      <c r="U1132" s="13"/>
      <c r="V1132" s="13"/>
      <c r="W1132" s="13"/>
      <c r="X1132" s="13"/>
      <c r="Y1132" s="13"/>
      <c r="Z1132" s="13"/>
      <c r="AA1132" s="13"/>
      <c r="AB1132" s="13"/>
      <c r="AC1132" s="13"/>
      <c r="AD1132" s="13"/>
      <c r="AE1132" s="13"/>
      <c r="AF1132" s="13"/>
      <c r="AG1132" s="13"/>
      <c r="AH1132" s="13"/>
      <c r="AI1132" s="13"/>
      <c r="AJ1132" s="13"/>
    </row>
    <row r="1133" spans="3:36" s="3" customFormat="1" ht="12.75">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13"/>
      <c r="AA1133" s="13"/>
      <c r="AB1133" s="13"/>
      <c r="AC1133" s="13"/>
      <c r="AD1133" s="13"/>
      <c r="AE1133" s="13"/>
      <c r="AF1133" s="13"/>
      <c r="AG1133" s="13"/>
      <c r="AH1133" s="13"/>
      <c r="AI1133" s="13"/>
      <c r="AJ1133" s="13"/>
    </row>
    <row r="1134" spans="3:36" s="3" customFormat="1" ht="12.75">
      <c r="C1134" s="13"/>
      <c r="D1134" s="13"/>
      <c r="E1134" s="13"/>
      <c r="F1134" s="13"/>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3"/>
      <c r="AF1134" s="13"/>
      <c r="AG1134" s="13"/>
      <c r="AH1134" s="13"/>
      <c r="AI1134" s="13"/>
      <c r="AJ1134" s="13"/>
    </row>
    <row r="1135" spans="3:36" s="3" customFormat="1" ht="12.75">
      <c r="C1135" s="13"/>
      <c r="D1135" s="13"/>
      <c r="E1135" s="13"/>
      <c r="F1135" s="13"/>
      <c r="G1135" s="13"/>
      <c r="H1135" s="13"/>
      <c r="I1135" s="13"/>
      <c r="J1135" s="13"/>
      <c r="K1135" s="13"/>
      <c r="L1135" s="13"/>
      <c r="M1135" s="13"/>
      <c r="N1135" s="13"/>
      <c r="O1135" s="13"/>
      <c r="P1135" s="13"/>
      <c r="Q1135" s="13"/>
      <c r="R1135" s="13"/>
      <c r="S1135" s="13"/>
      <c r="T1135" s="13"/>
      <c r="U1135" s="13"/>
      <c r="V1135" s="13"/>
      <c r="W1135" s="13"/>
      <c r="X1135" s="13"/>
      <c r="Y1135" s="13"/>
      <c r="Z1135" s="13"/>
      <c r="AA1135" s="13"/>
      <c r="AB1135" s="13"/>
      <c r="AC1135" s="13"/>
      <c r="AD1135" s="13"/>
      <c r="AE1135" s="13"/>
      <c r="AF1135" s="13"/>
      <c r="AG1135" s="13"/>
      <c r="AH1135" s="13"/>
      <c r="AI1135" s="13"/>
      <c r="AJ1135" s="13"/>
    </row>
    <row r="1136" spans="3:36" s="3" customFormat="1" ht="12.75">
      <c r="C1136" s="13"/>
      <c r="D1136" s="13"/>
      <c r="E1136" s="13"/>
      <c r="F1136" s="13"/>
      <c r="G1136" s="13"/>
      <c r="H1136" s="13"/>
      <c r="I1136" s="13"/>
      <c r="J1136" s="13"/>
      <c r="K1136" s="13"/>
      <c r="L1136" s="13"/>
      <c r="M1136" s="13"/>
      <c r="N1136" s="13"/>
      <c r="O1136" s="13"/>
      <c r="P1136" s="13"/>
      <c r="Q1136" s="13"/>
      <c r="R1136" s="13"/>
      <c r="S1136" s="13"/>
      <c r="T1136" s="13"/>
      <c r="U1136" s="13"/>
      <c r="V1136" s="13"/>
      <c r="W1136" s="13"/>
      <c r="X1136" s="13"/>
      <c r="Y1136" s="13"/>
      <c r="Z1136" s="13"/>
      <c r="AA1136" s="13"/>
      <c r="AB1136" s="13"/>
      <c r="AC1136" s="13"/>
      <c r="AD1136" s="13"/>
      <c r="AE1136" s="13"/>
      <c r="AF1136" s="13"/>
      <c r="AG1136" s="13"/>
      <c r="AH1136" s="13"/>
      <c r="AI1136" s="13"/>
      <c r="AJ1136" s="13"/>
    </row>
    <row r="1137" spans="3:36" s="3" customFormat="1" ht="12.75">
      <c r="C1137" s="13"/>
      <c r="D1137" s="13"/>
      <c r="E1137" s="13"/>
      <c r="F1137" s="13"/>
      <c r="G1137" s="13"/>
      <c r="H1137" s="13"/>
      <c r="I1137" s="13"/>
      <c r="J1137" s="13"/>
      <c r="K1137" s="13"/>
      <c r="L1137" s="13"/>
      <c r="M1137" s="13"/>
      <c r="N1137" s="13"/>
      <c r="O1137" s="13"/>
      <c r="P1137" s="13"/>
      <c r="Q1137" s="13"/>
      <c r="R1137" s="13"/>
      <c r="S1137" s="13"/>
      <c r="T1137" s="13"/>
      <c r="U1137" s="13"/>
      <c r="V1137" s="13"/>
      <c r="W1137" s="13"/>
      <c r="X1137" s="13"/>
      <c r="Y1137" s="13"/>
      <c r="Z1137" s="13"/>
      <c r="AA1137" s="13"/>
      <c r="AB1137" s="13"/>
      <c r="AC1137" s="13"/>
      <c r="AD1137" s="13"/>
      <c r="AE1137" s="13"/>
      <c r="AF1137" s="13"/>
      <c r="AG1137" s="13"/>
      <c r="AH1137" s="13"/>
      <c r="AI1137" s="13"/>
      <c r="AJ1137" s="13"/>
    </row>
    <row r="1138" spans="3:36" s="3" customFormat="1" ht="12.75">
      <c r="C1138" s="13"/>
      <c r="D1138" s="13"/>
      <c r="E1138" s="13"/>
      <c r="F1138" s="13"/>
      <c r="G1138" s="13"/>
      <c r="H1138" s="13"/>
      <c r="I1138" s="13"/>
      <c r="J1138" s="13"/>
      <c r="K1138" s="13"/>
      <c r="L1138" s="13"/>
      <c r="M1138" s="13"/>
      <c r="N1138" s="13"/>
      <c r="O1138" s="13"/>
      <c r="P1138" s="13"/>
      <c r="Q1138" s="13"/>
      <c r="R1138" s="13"/>
      <c r="S1138" s="13"/>
      <c r="T1138" s="13"/>
      <c r="U1138" s="13"/>
      <c r="V1138" s="13"/>
      <c r="W1138" s="13"/>
      <c r="X1138" s="13"/>
      <c r="Y1138" s="13"/>
      <c r="Z1138" s="13"/>
      <c r="AA1138" s="13"/>
      <c r="AB1138" s="13"/>
      <c r="AC1138" s="13"/>
      <c r="AD1138" s="13"/>
      <c r="AE1138" s="13"/>
      <c r="AF1138" s="13"/>
      <c r="AG1138" s="13"/>
      <c r="AH1138" s="13"/>
      <c r="AI1138" s="13"/>
      <c r="AJ1138" s="13"/>
    </row>
    <row r="1139" spans="3:36" s="3" customFormat="1" ht="12.75">
      <c r="C1139" s="13"/>
      <c r="D1139" s="13"/>
      <c r="E1139" s="13"/>
      <c r="F1139" s="13"/>
      <c r="G1139" s="13"/>
      <c r="H1139" s="13"/>
      <c r="I1139" s="13"/>
      <c r="J1139" s="13"/>
      <c r="K1139" s="13"/>
      <c r="L1139" s="13"/>
      <c r="M1139" s="13"/>
      <c r="N1139" s="13"/>
      <c r="O1139" s="13"/>
      <c r="P1139" s="13"/>
      <c r="Q1139" s="13"/>
      <c r="R1139" s="13"/>
      <c r="S1139" s="13"/>
      <c r="T1139" s="13"/>
      <c r="U1139" s="13"/>
      <c r="V1139" s="13"/>
      <c r="W1139" s="13"/>
      <c r="X1139" s="13"/>
      <c r="Y1139" s="13"/>
      <c r="Z1139" s="13"/>
      <c r="AA1139" s="13"/>
      <c r="AB1139" s="13"/>
      <c r="AC1139" s="13"/>
      <c r="AD1139" s="13"/>
      <c r="AE1139" s="13"/>
      <c r="AF1139" s="13"/>
      <c r="AG1139" s="13"/>
      <c r="AH1139" s="13"/>
      <c r="AI1139" s="13"/>
      <c r="AJ1139" s="13"/>
    </row>
    <row r="1140" spans="3:36" s="3" customFormat="1" ht="12.75">
      <c r="C1140" s="13"/>
      <c r="D1140" s="13"/>
      <c r="E1140" s="13"/>
      <c r="F1140" s="13"/>
      <c r="G1140" s="13"/>
      <c r="H1140" s="13"/>
      <c r="I1140" s="13"/>
      <c r="J1140" s="13"/>
      <c r="K1140" s="13"/>
      <c r="L1140" s="13"/>
      <c r="M1140" s="13"/>
      <c r="N1140" s="13"/>
      <c r="O1140" s="13"/>
      <c r="P1140" s="13"/>
      <c r="Q1140" s="13"/>
      <c r="R1140" s="13"/>
      <c r="S1140" s="13"/>
      <c r="T1140" s="13"/>
      <c r="U1140" s="13"/>
      <c r="V1140" s="13"/>
      <c r="W1140" s="13"/>
      <c r="X1140" s="13"/>
      <c r="Y1140" s="13"/>
      <c r="Z1140" s="13"/>
      <c r="AA1140" s="13"/>
      <c r="AB1140" s="13"/>
      <c r="AC1140" s="13"/>
      <c r="AD1140" s="13"/>
      <c r="AE1140" s="13"/>
      <c r="AF1140" s="13"/>
      <c r="AG1140" s="13"/>
      <c r="AH1140" s="13"/>
      <c r="AI1140" s="13"/>
      <c r="AJ1140" s="13"/>
    </row>
    <row r="1141" spans="3:36" s="3" customFormat="1" ht="12.75">
      <c r="C1141" s="13"/>
      <c r="D1141" s="13"/>
      <c r="E1141" s="13"/>
      <c r="F1141" s="13"/>
      <c r="G1141" s="13"/>
      <c r="H1141" s="13"/>
      <c r="I1141" s="13"/>
      <c r="J1141" s="13"/>
      <c r="K1141" s="13"/>
      <c r="L1141" s="13"/>
      <c r="M1141" s="13"/>
      <c r="N1141" s="13"/>
      <c r="O1141" s="13"/>
      <c r="P1141" s="13"/>
      <c r="Q1141" s="13"/>
      <c r="R1141" s="13"/>
      <c r="S1141" s="13"/>
      <c r="T1141" s="13"/>
      <c r="U1141" s="13"/>
      <c r="V1141" s="13"/>
      <c r="W1141" s="13"/>
      <c r="X1141" s="13"/>
      <c r="Y1141" s="13"/>
      <c r="Z1141" s="13"/>
      <c r="AA1141" s="13"/>
      <c r="AB1141" s="13"/>
      <c r="AC1141" s="13"/>
      <c r="AD1141" s="13"/>
      <c r="AE1141" s="13"/>
      <c r="AF1141" s="13"/>
      <c r="AG1141" s="13"/>
      <c r="AH1141" s="13"/>
      <c r="AI1141" s="13"/>
      <c r="AJ1141" s="13"/>
    </row>
    <row r="1142" spans="3:36" s="3" customFormat="1" ht="12.75">
      <c r="C1142" s="13"/>
      <c r="D1142" s="13"/>
      <c r="E1142" s="13"/>
      <c r="F1142" s="13"/>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3"/>
      <c r="AF1142" s="13"/>
      <c r="AG1142" s="13"/>
      <c r="AH1142" s="13"/>
      <c r="AI1142" s="13"/>
      <c r="AJ1142" s="13"/>
    </row>
    <row r="1143" spans="3:36" s="3" customFormat="1" ht="12.75">
      <c r="C1143" s="13"/>
      <c r="D1143" s="13"/>
      <c r="E1143" s="13"/>
      <c r="F1143" s="13"/>
      <c r="G1143" s="13"/>
      <c r="H1143" s="13"/>
      <c r="I1143" s="13"/>
      <c r="J1143" s="13"/>
      <c r="K1143" s="13"/>
      <c r="L1143" s="13"/>
      <c r="M1143" s="13"/>
      <c r="N1143" s="13"/>
      <c r="O1143" s="13"/>
      <c r="P1143" s="13"/>
      <c r="Q1143" s="13"/>
      <c r="R1143" s="13"/>
      <c r="S1143" s="13"/>
      <c r="T1143" s="13"/>
      <c r="U1143" s="13"/>
      <c r="V1143" s="13"/>
      <c r="W1143" s="13"/>
      <c r="X1143" s="13"/>
      <c r="Y1143" s="13"/>
      <c r="Z1143" s="13"/>
      <c r="AA1143" s="13"/>
      <c r="AB1143" s="13"/>
      <c r="AC1143" s="13"/>
      <c r="AD1143" s="13"/>
      <c r="AE1143" s="13"/>
      <c r="AF1143" s="13"/>
      <c r="AG1143" s="13"/>
      <c r="AH1143" s="13"/>
      <c r="AI1143" s="13"/>
      <c r="AJ1143" s="13"/>
    </row>
    <row r="1144" spans="3:36" s="3" customFormat="1" ht="12.75">
      <c r="C1144" s="13"/>
      <c r="D1144" s="13"/>
      <c r="E1144" s="13"/>
      <c r="F1144" s="13"/>
      <c r="G1144" s="13"/>
      <c r="H1144" s="13"/>
      <c r="I1144" s="13"/>
      <c r="J1144" s="13"/>
      <c r="K1144" s="13"/>
      <c r="L1144" s="13"/>
      <c r="M1144" s="13"/>
      <c r="N1144" s="13"/>
      <c r="O1144" s="13"/>
      <c r="P1144" s="13"/>
      <c r="Q1144" s="13"/>
      <c r="R1144" s="13"/>
      <c r="S1144" s="13"/>
      <c r="T1144" s="13"/>
      <c r="U1144" s="13"/>
      <c r="V1144" s="13"/>
      <c r="W1144" s="13"/>
      <c r="X1144" s="13"/>
      <c r="Y1144" s="13"/>
      <c r="Z1144" s="13"/>
      <c r="AA1144" s="13"/>
      <c r="AB1144" s="13"/>
      <c r="AC1144" s="13"/>
      <c r="AD1144" s="13"/>
      <c r="AE1144" s="13"/>
      <c r="AF1144" s="13"/>
      <c r="AG1144" s="13"/>
      <c r="AH1144" s="13"/>
      <c r="AI1144" s="13"/>
      <c r="AJ1144" s="13"/>
    </row>
    <row r="1145" spans="3:36" s="3" customFormat="1" ht="12.75">
      <c r="C1145" s="13"/>
      <c r="D1145" s="13"/>
      <c r="E1145" s="13"/>
      <c r="F1145" s="13"/>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c r="AF1145" s="13"/>
      <c r="AG1145" s="13"/>
      <c r="AH1145" s="13"/>
      <c r="AI1145" s="13"/>
      <c r="AJ1145" s="13"/>
    </row>
    <row r="1146" spans="3:36" s="3" customFormat="1" ht="12.75">
      <c r="C1146" s="13"/>
      <c r="D1146" s="13"/>
      <c r="E1146" s="13"/>
      <c r="F1146" s="13"/>
      <c r="G1146" s="13"/>
      <c r="H1146" s="13"/>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3"/>
      <c r="AF1146" s="13"/>
      <c r="AG1146" s="13"/>
      <c r="AH1146" s="13"/>
      <c r="AI1146" s="13"/>
      <c r="AJ1146" s="13"/>
    </row>
    <row r="1147" spans="3:36" s="3" customFormat="1" ht="12.75">
      <c r="C1147" s="13"/>
      <c r="D1147" s="13"/>
      <c r="E1147" s="13"/>
      <c r="F1147" s="13"/>
      <c r="G1147" s="13"/>
      <c r="H1147" s="13"/>
      <c r="I1147" s="13"/>
      <c r="J1147" s="13"/>
      <c r="K1147" s="13"/>
      <c r="L1147" s="13"/>
      <c r="M1147" s="13"/>
      <c r="N1147" s="13"/>
      <c r="O1147" s="13"/>
      <c r="P1147" s="13"/>
      <c r="Q1147" s="13"/>
      <c r="R1147" s="13"/>
      <c r="S1147" s="13"/>
      <c r="T1147" s="13"/>
      <c r="U1147" s="13"/>
      <c r="V1147" s="13"/>
      <c r="W1147" s="13"/>
      <c r="X1147" s="13"/>
      <c r="Y1147" s="13"/>
      <c r="Z1147" s="13"/>
      <c r="AA1147" s="13"/>
      <c r="AB1147" s="13"/>
      <c r="AC1147" s="13"/>
      <c r="AD1147" s="13"/>
      <c r="AE1147" s="13"/>
      <c r="AF1147" s="13"/>
      <c r="AG1147" s="13"/>
      <c r="AH1147" s="13"/>
      <c r="AI1147" s="13"/>
      <c r="AJ1147" s="13"/>
    </row>
    <row r="1148" spans="3:36" s="3" customFormat="1" ht="12.75">
      <c r="C1148" s="13"/>
      <c r="D1148" s="13"/>
      <c r="E1148" s="13"/>
      <c r="F1148" s="13"/>
      <c r="G1148" s="13"/>
      <c r="H1148" s="13"/>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3"/>
      <c r="AF1148" s="13"/>
      <c r="AG1148" s="13"/>
      <c r="AH1148" s="13"/>
      <c r="AI1148" s="13"/>
      <c r="AJ1148" s="13"/>
    </row>
    <row r="1149" spans="3:36" s="3" customFormat="1" ht="12.75">
      <c r="C1149" s="13"/>
      <c r="D1149" s="13"/>
      <c r="E1149" s="13"/>
      <c r="F1149" s="13"/>
      <c r="G1149" s="13"/>
      <c r="H1149" s="13"/>
      <c r="I1149" s="13"/>
      <c r="J1149" s="13"/>
      <c r="K1149" s="13"/>
      <c r="L1149" s="13"/>
      <c r="M1149" s="13"/>
      <c r="N1149" s="13"/>
      <c r="O1149" s="13"/>
      <c r="P1149" s="13"/>
      <c r="Q1149" s="13"/>
      <c r="R1149" s="13"/>
      <c r="S1149" s="13"/>
      <c r="T1149" s="13"/>
      <c r="U1149" s="13"/>
      <c r="V1149" s="13"/>
      <c r="W1149" s="13"/>
      <c r="X1149" s="13"/>
      <c r="Y1149" s="13"/>
      <c r="Z1149" s="13"/>
      <c r="AA1149" s="13"/>
      <c r="AB1149" s="13"/>
      <c r="AC1149" s="13"/>
      <c r="AD1149" s="13"/>
      <c r="AE1149" s="13"/>
      <c r="AF1149" s="13"/>
      <c r="AG1149" s="13"/>
      <c r="AH1149" s="13"/>
      <c r="AI1149" s="13"/>
      <c r="AJ1149" s="13"/>
    </row>
    <row r="1150" spans="3:36" s="3" customFormat="1" ht="12.75">
      <c r="C1150" s="13"/>
      <c r="D1150" s="13"/>
      <c r="E1150" s="13"/>
      <c r="F1150" s="13"/>
      <c r="G1150" s="13"/>
      <c r="H1150" s="13"/>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3"/>
      <c r="AF1150" s="13"/>
      <c r="AG1150" s="13"/>
      <c r="AH1150" s="13"/>
      <c r="AI1150" s="13"/>
      <c r="AJ1150" s="13"/>
    </row>
    <row r="1151" spans="3:36" s="3" customFormat="1" ht="12.75">
      <c r="C1151" s="13"/>
      <c r="D1151" s="13"/>
      <c r="E1151" s="13"/>
      <c r="F1151" s="13"/>
      <c r="G1151" s="13"/>
      <c r="H1151" s="13"/>
      <c r="I1151" s="13"/>
      <c r="J1151" s="13"/>
      <c r="K1151" s="13"/>
      <c r="L1151" s="13"/>
      <c r="M1151" s="13"/>
      <c r="N1151" s="13"/>
      <c r="O1151" s="13"/>
      <c r="P1151" s="13"/>
      <c r="Q1151" s="13"/>
      <c r="R1151" s="13"/>
      <c r="S1151" s="13"/>
      <c r="T1151" s="13"/>
      <c r="U1151" s="13"/>
      <c r="V1151" s="13"/>
      <c r="W1151" s="13"/>
      <c r="X1151" s="13"/>
      <c r="Y1151" s="13"/>
      <c r="Z1151" s="13"/>
      <c r="AA1151" s="13"/>
      <c r="AB1151" s="13"/>
      <c r="AC1151" s="13"/>
      <c r="AD1151" s="13"/>
      <c r="AE1151" s="13"/>
      <c r="AF1151" s="13"/>
      <c r="AG1151" s="13"/>
      <c r="AH1151" s="13"/>
      <c r="AI1151" s="13"/>
      <c r="AJ1151" s="13"/>
    </row>
    <row r="1152" spans="3:36" s="3" customFormat="1" ht="12.75">
      <c r="C1152" s="13"/>
      <c r="D1152" s="13"/>
      <c r="E1152" s="13"/>
      <c r="F1152" s="13"/>
      <c r="G1152" s="13"/>
      <c r="H1152" s="13"/>
      <c r="I1152" s="13"/>
      <c r="J1152" s="13"/>
      <c r="K1152" s="13"/>
      <c r="L1152" s="13"/>
      <c r="M1152" s="13"/>
      <c r="N1152" s="13"/>
      <c r="O1152" s="13"/>
      <c r="P1152" s="13"/>
      <c r="Q1152" s="13"/>
      <c r="R1152" s="13"/>
      <c r="S1152" s="13"/>
      <c r="T1152" s="13"/>
      <c r="U1152" s="13"/>
      <c r="V1152" s="13"/>
      <c r="W1152" s="13"/>
      <c r="X1152" s="13"/>
      <c r="Y1152" s="13"/>
      <c r="Z1152" s="13"/>
      <c r="AA1152" s="13"/>
      <c r="AB1152" s="13"/>
      <c r="AC1152" s="13"/>
      <c r="AD1152" s="13"/>
      <c r="AE1152" s="13"/>
      <c r="AF1152" s="13"/>
      <c r="AG1152" s="13"/>
      <c r="AH1152" s="13"/>
      <c r="AI1152" s="13"/>
      <c r="AJ1152" s="13"/>
    </row>
    <row r="1153" spans="3:36" s="3" customFormat="1" ht="12.75">
      <c r="C1153" s="13"/>
      <c r="D1153" s="13"/>
      <c r="E1153" s="13"/>
      <c r="F1153" s="13"/>
      <c r="G1153" s="13"/>
      <c r="H1153" s="13"/>
      <c r="I1153" s="13"/>
      <c r="J1153" s="13"/>
      <c r="K1153" s="13"/>
      <c r="L1153" s="13"/>
      <c r="M1153" s="13"/>
      <c r="N1153" s="13"/>
      <c r="O1153" s="13"/>
      <c r="P1153" s="13"/>
      <c r="Q1153" s="13"/>
      <c r="R1153" s="13"/>
      <c r="S1153" s="13"/>
      <c r="T1153" s="13"/>
      <c r="U1153" s="13"/>
      <c r="V1153" s="13"/>
      <c r="W1153" s="13"/>
      <c r="X1153" s="13"/>
      <c r="Y1153" s="13"/>
      <c r="Z1153" s="13"/>
      <c r="AA1153" s="13"/>
      <c r="AB1153" s="13"/>
      <c r="AC1153" s="13"/>
      <c r="AD1153" s="13"/>
      <c r="AE1153" s="13"/>
      <c r="AF1153" s="13"/>
      <c r="AG1153" s="13"/>
      <c r="AH1153" s="13"/>
      <c r="AI1153" s="13"/>
      <c r="AJ1153" s="13"/>
    </row>
    <row r="1154" spans="3:36" s="3" customFormat="1" ht="12.75">
      <c r="C1154" s="13"/>
      <c r="D1154" s="13"/>
      <c r="E1154" s="13"/>
      <c r="F1154" s="13"/>
      <c r="G1154" s="13"/>
      <c r="H1154" s="13"/>
      <c r="I1154" s="13"/>
      <c r="J1154" s="13"/>
      <c r="K1154" s="13"/>
      <c r="L1154" s="13"/>
      <c r="M1154" s="13"/>
      <c r="N1154" s="13"/>
      <c r="O1154" s="13"/>
      <c r="P1154" s="13"/>
      <c r="Q1154" s="13"/>
      <c r="R1154" s="13"/>
      <c r="S1154" s="13"/>
      <c r="T1154" s="13"/>
      <c r="U1154" s="13"/>
      <c r="V1154" s="13"/>
      <c r="W1154" s="13"/>
      <c r="X1154" s="13"/>
      <c r="Y1154" s="13"/>
      <c r="Z1154" s="13"/>
      <c r="AA1154" s="13"/>
      <c r="AB1154" s="13"/>
      <c r="AC1154" s="13"/>
      <c r="AD1154" s="13"/>
      <c r="AE1154" s="13"/>
      <c r="AF1154" s="13"/>
      <c r="AG1154" s="13"/>
      <c r="AH1154" s="13"/>
      <c r="AI1154" s="13"/>
      <c r="AJ1154" s="13"/>
    </row>
    <row r="1155" spans="3:36" s="3" customFormat="1" ht="12.75">
      <c r="C1155" s="13"/>
      <c r="D1155" s="13"/>
      <c r="E1155" s="13"/>
      <c r="F1155" s="13"/>
      <c r="G1155" s="13"/>
      <c r="H1155" s="13"/>
      <c r="I1155" s="13"/>
      <c r="J1155" s="13"/>
      <c r="K1155" s="13"/>
      <c r="L1155" s="13"/>
      <c r="M1155" s="13"/>
      <c r="N1155" s="13"/>
      <c r="O1155" s="13"/>
      <c r="P1155" s="13"/>
      <c r="Q1155" s="13"/>
      <c r="R1155" s="13"/>
      <c r="S1155" s="13"/>
      <c r="T1155" s="13"/>
      <c r="U1155" s="13"/>
      <c r="V1155" s="13"/>
      <c r="W1155" s="13"/>
      <c r="X1155" s="13"/>
      <c r="Y1155" s="13"/>
      <c r="Z1155" s="13"/>
      <c r="AA1155" s="13"/>
      <c r="AB1155" s="13"/>
      <c r="AC1155" s="13"/>
      <c r="AD1155" s="13"/>
      <c r="AE1155" s="13"/>
      <c r="AF1155" s="13"/>
      <c r="AG1155" s="13"/>
      <c r="AH1155" s="13"/>
      <c r="AI1155" s="13"/>
      <c r="AJ1155" s="13"/>
    </row>
    <row r="1156" spans="3:36" s="3" customFormat="1" ht="12.75">
      <c r="C1156" s="13"/>
      <c r="D1156" s="13"/>
      <c r="E1156" s="13"/>
      <c r="F1156" s="13"/>
      <c r="G1156" s="13"/>
      <c r="H1156" s="13"/>
      <c r="I1156" s="13"/>
      <c r="J1156" s="13"/>
      <c r="K1156" s="13"/>
      <c r="L1156" s="13"/>
      <c r="M1156" s="13"/>
      <c r="N1156" s="13"/>
      <c r="O1156" s="13"/>
      <c r="P1156" s="13"/>
      <c r="Q1156" s="13"/>
      <c r="R1156" s="13"/>
      <c r="S1156" s="13"/>
      <c r="T1156" s="13"/>
      <c r="U1156" s="13"/>
      <c r="V1156" s="13"/>
      <c r="W1156" s="13"/>
      <c r="X1156" s="13"/>
      <c r="Y1156" s="13"/>
      <c r="Z1156" s="13"/>
      <c r="AA1156" s="13"/>
      <c r="AB1156" s="13"/>
      <c r="AC1156" s="13"/>
      <c r="AD1156" s="13"/>
      <c r="AE1156" s="13"/>
      <c r="AF1156" s="13"/>
      <c r="AG1156" s="13"/>
      <c r="AH1156" s="13"/>
      <c r="AI1156" s="13"/>
      <c r="AJ1156" s="13"/>
    </row>
    <row r="1157" spans="3:36" s="3" customFormat="1" ht="12.75">
      <c r="C1157" s="13"/>
      <c r="D1157" s="13"/>
      <c r="E1157" s="13"/>
      <c r="F1157" s="13"/>
      <c r="G1157" s="13"/>
      <c r="H1157" s="13"/>
      <c r="I1157" s="13"/>
      <c r="J1157" s="13"/>
      <c r="K1157" s="13"/>
      <c r="L1157" s="13"/>
      <c r="M1157" s="13"/>
      <c r="N1157" s="13"/>
      <c r="O1157" s="13"/>
      <c r="P1157" s="13"/>
      <c r="Q1157" s="13"/>
      <c r="R1157" s="13"/>
      <c r="S1157" s="13"/>
      <c r="T1157" s="13"/>
      <c r="U1157" s="13"/>
      <c r="V1157" s="13"/>
      <c r="W1157" s="13"/>
      <c r="X1157" s="13"/>
      <c r="Y1157" s="13"/>
      <c r="Z1157" s="13"/>
      <c r="AA1157" s="13"/>
      <c r="AB1157" s="13"/>
      <c r="AC1157" s="13"/>
      <c r="AD1157" s="13"/>
      <c r="AE1157" s="13"/>
      <c r="AF1157" s="13"/>
      <c r="AG1157" s="13"/>
      <c r="AH1157" s="13"/>
      <c r="AI1157" s="13"/>
      <c r="AJ1157" s="13"/>
    </row>
    <row r="1158" spans="3:36" s="3" customFormat="1" ht="12.75">
      <c r="C1158" s="13"/>
      <c r="D1158" s="13"/>
      <c r="E1158" s="13"/>
      <c r="F1158" s="13"/>
      <c r="G1158" s="13"/>
      <c r="H1158" s="13"/>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3"/>
      <c r="AF1158" s="13"/>
      <c r="AG1158" s="13"/>
      <c r="AH1158" s="13"/>
      <c r="AI1158" s="13"/>
      <c r="AJ1158" s="13"/>
    </row>
    <row r="1159" spans="3:36" s="3" customFormat="1" ht="12.75">
      <c r="C1159" s="13"/>
      <c r="D1159" s="13"/>
      <c r="E1159" s="13"/>
      <c r="F1159" s="13"/>
      <c r="G1159" s="13"/>
      <c r="H1159" s="13"/>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3"/>
      <c r="AF1159" s="13"/>
      <c r="AG1159" s="13"/>
      <c r="AH1159" s="13"/>
      <c r="AI1159" s="13"/>
      <c r="AJ1159" s="13"/>
    </row>
    <row r="1160" spans="3:36" s="3" customFormat="1" ht="12.75">
      <c r="C1160" s="13"/>
      <c r="D1160" s="13"/>
      <c r="E1160" s="13"/>
      <c r="F1160" s="13"/>
      <c r="G1160" s="13"/>
      <c r="H1160" s="13"/>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3"/>
      <c r="AF1160" s="13"/>
      <c r="AG1160" s="13"/>
      <c r="AH1160" s="13"/>
      <c r="AI1160" s="13"/>
      <c r="AJ1160" s="13"/>
    </row>
    <row r="1161" spans="3:36" s="3" customFormat="1" ht="12.75">
      <c r="C1161" s="13"/>
      <c r="D1161" s="13"/>
      <c r="E1161" s="13"/>
      <c r="F1161" s="13"/>
      <c r="G1161" s="13"/>
      <c r="H1161" s="13"/>
      <c r="I1161" s="13"/>
      <c r="J1161" s="13"/>
      <c r="K1161" s="13"/>
      <c r="L1161" s="13"/>
      <c r="M1161" s="13"/>
      <c r="N1161" s="13"/>
      <c r="O1161" s="13"/>
      <c r="P1161" s="13"/>
      <c r="Q1161" s="13"/>
      <c r="R1161" s="13"/>
      <c r="S1161" s="13"/>
      <c r="T1161" s="13"/>
      <c r="U1161" s="13"/>
      <c r="V1161" s="13"/>
      <c r="W1161" s="13"/>
      <c r="X1161" s="13"/>
      <c r="Y1161" s="13"/>
      <c r="Z1161" s="13"/>
      <c r="AA1161" s="13"/>
      <c r="AB1161" s="13"/>
      <c r="AC1161" s="13"/>
      <c r="AD1161" s="13"/>
      <c r="AE1161" s="13"/>
      <c r="AF1161" s="13"/>
      <c r="AG1161" s="13"/>
      <c r="AH1161" s="13"/>
      <c r="AI1161" s="13"/>
      <c r="AJ1161" s="13"/>
    </row>
    <row r="1162" spans="3:36" s="3" customFormat="1" ht="12.75">
      <c r="C1162" s="13"/>
      <c r="D1162" s="13"/>
      <c r="E1162" s="13"/>
      <c r="F1162" s="13"/>
      <c r="G1162" s="13"/>
      <c r="H1162" s="13"/>
      <c r="I1162" s="13"/>
      <c r="J1162" s="13"/>
      <c r="K1162" s="13"/>
      <c r="L1162" s="13"/>
      <c r="M1162" s="13"/>
      <c r="N1162" s="13"/>
      <c r="O1162" s="13"/>
      <c r="P1162" s="13"/>
      <c r="Q1162" s="13"/>
      <c r="R1162" s="13"/>
      <c r="S1162" s="13"/>
      <c r="T1162" s="13"/>
      <c r="U1162" s="13"/>
      <c r="V1162" s="13"/>
      <c r="W1162" s="13"/>
      <c r="X1162" s="13"/>
      <c r="Y1162" s="13"/>
      <c r="Z1162" s="13"/>
      <c r="AA1162" s="13"/>
      <c r="AB1162" s="13"/>
      <c r="AC1162" s="13"/>
      <c r="AD1162" s="13"/>
      <c r="AE1162" s="13"/>
      <c r="AF1162" s="13"/>
      <c r="AG1162" s="13"/>
      <c r="AH1162" s="13"/>
      <c r="AI1162" s="13"/>
      <c r="AJ1162" s="13"/>
    </row>
    <row r="1163" spans="3:36" s="3" customFormat="1" ht="12.75">
      <c r="C1163" s="13"/>
      <c r="D1163" s="13"/>
      <c r="E1163" s="13"/>
      <c r="F1163" s="13"/>
      <c r="G1163" s="13"/>
      <c r="H1163" s="13"/>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3"/>
      <c r="AF1163" s="13"/>
      <c r="AG1163" s="13"/>
      <c r="AH1163" s="13"/>
      <c r="AI1163" s="13"/>
      <c r="AJ1163" s="13"/>
    </row>
    <row r="1164" spans="3:36" s="3" customFormat="1" ht="12.75">
      <c r="C1164" s="13"/>
      <c r="D1164" s="13"/>
      <c r="E1164" s="13"/>
      <c r="F1164" s="13"/>
      <c r="G1164" s="13"/>
      <c r="H1164" s="13"/>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3"/>
      <c r="AF1164" s="13"/>
      <c r="AG1164" s="13"/>
      <c r="AH1164" s="13"/>
      <c r="AI1164" s="13"/>
      <c r="AJ1164" s="13"/>
    </row>
    <row r="1165" spans="3:36" s="3" customFormat="1" ht="12.75">
      <c r="C1165" s="13"/>
      <c r="D1165" s="13"/>
      <c r="E1165" s="13"/>
      <c r="F1165" s="13"/>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c r="AH1165" s="13"/>
      <c r="AI1165" s="13"/>
      <c r="AJ1165" s="13"/>
    </row>
    <row r="1166" spans="3:36" s="3" customFormat="1" ht="12.75">
      <c r="C1166" s="13"/>
      <c r="D1166" s="13"/>
      <c r="E1166" s="13"/>
      <c r="F1166" s="13"/>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3"/>
      <c r="AF1166" s="13"/>
      <c r="AG1166" s="13"/>
      <c r="AH1166" s="13"/>
      <c r="AI1166" s="13"/>
      <c r="AJ1166" s="13"/>
    </row>
    <row r="1167" spans="3:36" s="3" customFormat="1" ht="12.75">
      <c r="C1167" s="13"/>
      <c r="D1167" s="13"/>
      <c r="E1167" s="13"/>
      <c r="F1167" s="13"/>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3"/>
      <c r="AF1167" s="13"/>
      <c r="AG1167" s="13"/>
      <c r="AH1167" s="13"/>
      <c r="AI1167" s="13"/>
      <c r="AJ1167" s="13"/>
    </row>
    <row r="1168" spans="3:36" s="3" customFormat="1" ht="12.75">
      <c r="C1168" s="13"/>
      <c r="D1168" s="13"/>
      <c r="E1168" s="13"/>
      <c r="F1168" s="13"/>
      <c r="G1168" s="13"/>
      <c r="H1168" s="13"/>
      <c r="I1168" s="13"/>
      <c r="J1168" s="13"/>
      <c r="K1168" s="13"/>
      <c r="L1168" s="13"/>
      <c r="M1168" s="13"/>
      <c r="N1168" s="13"/>
      <c r="O1168" s="13"/>
      <c r="P1168" s="13"/>
      <c r="Q1168" s="13"/>
      <c r="R1168" s="13"/>
      <c r="S1168" s="13"/>
      <c r="T1168" s="13"/>
      <c r="U1168" s="13"/>
      <c r="V1168" s="13"/>
      <c r="W1168" s="13"/>
      <c r="X1168" s="13"/>
      <c r="Y1168" s="13"/>
      <c r="Z1168" s="13"/>
      <c r="AA1168" s="13"/>
      <c r="AB1168" s="13"/>
      <c r="AC1168" s="13"/>
      <c r="AD1168" s="13"/>
      <c r="AE1168" s="13"/>
      <c r="AF1168" s="13"/>
      <c r="AG1168" s="13"/>
      <c r="AH1168" s="13"/>
      <c r="AI1168" s="13"/>
      <c r="AJ1168" s="13"/>
    </row>
    <row r="1169" spans="3:36" s="3" customFormat="1" ht="12.75">
      <c r="C1169" s="13"/>
      <c r="D1169" s="13"/>
      <c r="E1169" s="13"/>
      <c r="F1169" s="13"/>
      <c r="G1169" s="13"/>
      <c r="H1169" s="13"/>
      <c r="I1169" s="13"/>
      <c r="J1169" s="13"/>
      <c r="K1169" s="13"/>
      <c r="L1169" s="13"/>
      <c r="M1169" s="13"/>
      <c r="N1169" s="13"/>
      <c r="O1169" s="13"/>
      <c r="P1169" s="13"/>
      <c r="Q1169" s="13"/>
      <c r="R1169" s="13"/>
      <c r="S1169" s="13"/>
      <c r="T1169" s="13"/>
      <c r="U1169" s="13"/>
      <c r="V1169" s="13"/>
      <c r="W1169" s="13"/>
      <c r="X1169" s="13"/>
      <c r="Y1169" s="13"/>
      <c r="Z1169" s="13"/>
      <c r="AA1169" s="13"/>
      <c r="AB1169" s="13"/>
      <c r="AC1169" s="13"/>
      <c r="AD1169" s="13"/>
      <c r="AE1169" s="13"/>
      <c r="AF1169" s="13"/>
      <c r="AG1169" s="13"/>
      <c r="AH1169" s="13"/>
      <c r="AI1169" s="13"/>
      <c r="AJ1169" s="13"/>
    </row>
    <row r="1170" spans="3:36" s="3" customFormat="1" ht="12.75">
      <c r="C1170" s="13"/>
      <c r="D1170" s="13"/>
      <c r="E1170" s="13"/>
      <c r="F1170" s="13"/>
      <c r="G1170" s="13"/>
      <c r="H1170" s="13"/>
      <c r="I1170" s="13"/>
      <c r="J1170" s="13"/>
      <c r="K1170" s="13"/>
      <c r="L1170" s="13"/>
      <c r="M1170" s="13"/>
      <c r="N1170" s="13"/>
      <c r="O1170" s="13"/>
      <c r="P1170" s="13"/>
      <c r="Q1170" s="13"/>
      <c r="R1170" s="13"/>
      <c r="S1170" s="13"/>
      <c r="T1170" s="13"/>
      <c r="U1170" s="13"/>
      <c r="V1170" s="13"/>
      <c r="W1170" s="13"/>
      <c r="X1170" s="13"/>
      <c r="Y1170" s="13"/>
      <c r="Z1170" s="13"/>
      <c r="AA1170" s="13"/>
      <c r="AB1170" s="13"/>
      <c r="AC1170" s="13"/>
      <c r="AD1170" s="13"/>
      <c r="AE1170" s="13"/>
      <c r="AF1170" s="13"/>
      <c r="AG1170" s="13"/>
      <c r="AH1170" s="13"/>
      <c r="AI1170" s="13"/>
      <c r="AJ1170" s="13"/>
    </row>
    <row r="1171" spans="3:36" s="3" customFormat="1" ht="12.75">
      <c r="C1171" s="13"/>
      <c r="D1171" s="13"/>
      <c r="E1171" s="13"/>
      <c r="F1171" s="13"/>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3"/>
      <c r="AF1171" s="13"/>
      <c r="AG1171" s="13"/>
      <c r="AH1171" s="13"/>
      <c r="AI1171" s="13"/>
      <c r="AJ1171" s="13"/>
    </row>
    <row r="1172" spans="3:36" s="3" customFormat="1" ht="12.75">
      <c r="C1172" s="13"/>
      <c r="D1172" s="13"/>
      <c r="E1172" s="13"/>
      <c r="F1172" s="13"/>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3"/>
      <c r="AF1172" s="13"/>
      <c r="AG1172" s="13"/>
      <c r="AH1172" s="13"/>
      <c r="AI1172" s="13"/>
      <c r="AJ1172" s="13"/>
    </row>
    <row r="1173" spans="3:36" s="3" customFormat="1" ht="12.75">
      <c r="C1173" s="13"/>
      <c r="D1173" s="13"/>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c r="AF1173" s="13"/>
      <c r="AG1173" s="13"/>
      <c r="AH1173" s="13"/>
      <c r="AI1173" s="13"/>
      <c r="AJ1173" s="13"/>
    </row>
    <row r="1174" spans="3:36" s="3" customFormat="1" ht="12.75">
      <c r="C1174" s="13"/>
      <c r="D1174" s="13"/>
      <c r="E1174" s="13"/>
      <c r="F1174" s="13"/>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3"/>
      <c r="AF1174" s="13"/>
      <c r="AG1174" s="13"/>
      <c r="AH1174" s="13"/>
      <c r="AI1174" s="13"/>
      <c r="AJ1174" s="13"/>
    </row>
    <row r="1175" spans="3:36" s="3" customFormat="1" ht="12.75">
      <c r="C1175" s="13"/>
      <c r="D1175" s="13"/>
      <c r="E1175" s="13"/>
      <c r="F1175" s="13"/>
      <c r="G1175" s="13"/>
      <c r="H1175" s="13"/>
      <c r="I1175" s="13"/>
      <c r="J1175" s="13"/>
      <c r="K1175" s="13"/>
      <c r="L1175" s="13"/>
      <c r="M1175" s="13"/>
      <c r="N1175" s="13"/>
      <c r="O1175" s="13"/>
      <c r="P1175" s="13"/>
      <c r="Q1175" s="13"/>
      <c r="R1175" s="13"/>
      <c r="S1175" s="13"/>
      <c r="T1175" s="13"/>
      <c r="U1175" s="13"/>
      <c r="V1175" s="13"/>
      <c r="W1175" s="13"/>
      <c r="X1175" s="13"/>
      <c r="Y1175" s="13"/>
      <c r="Z1175" s="13"/>
      <c r="AA1175" s="13"/>
      <c r="AB1175" s="13"/>
      <c r="AC1175" s="13"/>
      <c r="AD1175" s="13"/>
      <c r="AE1175" s="13"/>
      <c r="AF1175" s="13"/>
      <c r="AG1175" s="13"/>
      <c r="AH1175" s="13"/>
      <c r="AI1175" s="13"/>
      <c r="AJ1175" s="13"/>
    </row>
    <row r="1176" spans="3:36" s="3" customFormat="1" ht="12.75">
      <c r="C1176" s="13"/>
      <c r="D1176" s="13"/>
      <c r="E1176" s="13"/>
      <c r="F1176" s="13"/>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3"/>
      <c r="AF1176" s="13"/>
      <c r="AG1176" s="13"/>
      <c r="AH1176" s="13"/>
      <c r="AI1176" s="13"/>
      <c r="AJ1176" s="13"/>
    </row>
    <row r="1177" spans="3:36" s="3" customFormat="1" ht="12.75">
      <c r="C1177" s="13"/>
      <c r="D1177" s="13"/>
      <c r="E1177" s="13"/>
      <c r="F1177" s="13"/>
      <c r="G1177" s="13"/>
      <c r="H1177" s="13"/>
      <c r="I1177" s="13"/>
      <c r="J1177" s="13"/>
      <c r="K1177" s="13"/>
      <c r="L1177" s="13"/>
      <c r="M1177" s="13"/>
      <c r="N1177" s="13"/>
      <c r="O1177" s="13"/>
      <c r="P1177" s="13"/>
      <c r="Q1177" s="13"/>
      <c r="R1177" s="13"/>
      <c r="S1177" s="13"/>
      <c r="T1177" s="13"/>
      <c r="U1177" s="13"/>
      <c r="V1177" s="13"/>
      <c r="W1177" s="13"/>
      <c r="X1177" s="13"/>
      <c r="Y1177" s="13"/>
      <c r="Z1177" s="13"/>
      <c r="AA1177" s="13"/>
      <c r="AB1177" s="13"/>
      <c r="AC1177" s="13"/>
      <c r="AD1177" s="13"/>
      <c r="AE1177" s="13"/>
      <c r="AF1177" s="13"/>
      <c r="AG1177" s="13"/>
      <c r="AH1177" s="13"/>
      <c r="AI1177" s="13"/>
      <c r="AJ1177" s="13"/>
    </row>
    <row r="1178" spans="3:36" s="3" customFormat="1" ht="12.75">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13"/>
      <c r="AA1178" s="13"/>
      <c r="AB1178" s="13"/>
      <c r="AC1178" s="13"/>
      <c r="AD1178" s="13"/>
      <c r="AE1178" s="13"/>
      <c r="AF1178" s="13"/>
      <c r="AG1178" s="13"/>
      <c r="AH1178" s="13"/>
      <c r="AI1178" s="13"/>
      <c r="AJ1178" s="13"/>
    </row>
    <row r="1179" spans="3:36" s="3" customFormat="1" ht="12.75">
      <c r="C1179" s="13"/>
      <c r="D1179" s="13"/>
      <c r="E1179" s="13"/>
      <c r="F1179" s="13"/>
      <c r="G1179" s="13"/>
      <c r="H1179" s="13"/>
      <c r="I1179" s="13"/>
      <c r="J1179" s="13"/>
      <c r="K1179" s="13"/>
      <c r="L1179" s="13"/>
      <c r="M1179" s="13"/>
      <c r="N1179" s="13"/>
      <c r="O1179" s="13"/>
      <c r="P1179" s="13"/>
      <c r="Q1179" s="13"/>
      <c r="R1179" s="13"/>
      <c r="S1179" s="13"/>
      <c r="T1179" s="13"/>
      <c r="U1179" s="13"/>
      <c r="V1179" s="13"/>
      <c r="W1179" s="13"/>
      <c r="X1179" s="13"/>
      <c r="Y1179" s="13"/>
      <c r="Z1179" s="13"/>
      <c r="AA1179" s="13"/>
      <c r="AB1179" s="13"/>
      <c r="AC1179" s="13"/>
      <c r="AD1179" s="13"/>
      <c r="AE1179" s="13"/>
      <c r="AF1179" s="13"/>
      <c r="AG1179" s="13"/>
      <c r="AH1179" s="13"/>
      <c r="AI1179" s="13"/>
      <c r="AJ1179" s="13"/>
    </row>
    <row r="1180" spans="3:36" s="3" customFormat="1" ht="12.75">
      <c r="C1180" s="13"/>
      <c r="D1180" s="13"/>
      <c r="E1180" s="13"/>
      <c r="F1180" s="13"/>
      <c r="G1180" s="13"/>
      <c r="H1180" s="13"/>
      <c r="I1180" s="13"/>
      <c r="J1180" s="13"/>
      <c r="K1180" s="13"/>
      <c r="L1180" s="13"/>
      <c r="M1180" s="13"/>
      <c r="N1180" s="13"/>
      <c r="O1180" s="13"/>
      <c r="P1180" s="13"/>
      <c r="Q1180" s="13"/>
      <c r="R1180" s="13"/>
      <c r="S1180" s="13"/>
      <c r="T1180" s="13"/>
      <c r="U1180" s="13"/>
      <c r="V1180" s="13"/>
      <c r="W1180" s="13"/>
      <c r="X1180" s="13"/>
      <c r="Y1180" s="13"/>
      <c r="Z1180" s="13"/>
      <c r="AA1180" s="13"/>
      <c r="AB1180" s="13"/>
      <c r="AC1180" s="13"/>
      <c r="AD1180" s="13"/>
      <c r="AE1180" s="13"/>
      <c r="AF1180" s="13"/>
      <c r="AG1180" s="13"/>
      <c r="AH1180" s="13"/>
      <c r="AI1180" s="13"/>
      <c r="AJ1180" s="13"/>
    </row>
    <row r="1181" spans="3:36" s="3" customFormat="1" ht="12.75">
      <c r="C1181" s="13"/>
      <c r="D1181" s="13"/>
      <c r="E1181" s="13"/>
      <c r="F1181" s="13"/>
      <c r="G1181" s="13"/>
      <c r="H1181" s="13"/>
      <c r="I1181" s="13"/>
      <c r="J1181" s="13"/>
      <c r="K1181" s="13"/>
      <c r="L1181" s="13"/>
      <c r="M1181" s="13"/>
      <c r="N1181" s="13"/>
      <c r="O1181" s="13"/>
      <c r="P1181" s="13"/>
      <c r="Q1181" s="13"/>
      <c r="R1181" s="13"/>
      <c r="S1181" s="13"/>
      <c r="T1181" s="13"/>
      <c r="U1181" s="13"/>
      <c r="V1181" s="13"/>
      <c r="W1181" s="13"/>
      <c r="X1181" s="13"/>
      <c r="Y1181" s="13"/>
      <c r="Z1181" s="13"/>
      <c r="AA1181" s="13"/>
      <c r="AB1181" s="13"/>
      <c r="AC1181" s="13"/>
      <c r="AD1181" s="13"/>
      <c r="AE1181" s="13"/>
      <c r="AF1181" s="13"/>
      <c r="AG1181" s="13"/>
      <c r="AH1181" s="13"/>
      <c r="AI1181" s="13"/>
      <c r="AJ1181" s="13"/>
    </row>
    <row r="1182" spans="3:36" s="3" customFormat="1" ht="12.75">
      <c r="C1182" s="13"/>
      <c r="D1182" s="13"/>
      <c r="E1182" s="13"/>
      <c r="F1182" s="13"/>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3"/>
      <c r="AF1182" s="13"/>
      <c r="AG1182" s="13"/>
      <c r="AH1182" s="13"/>
      <c r="AI1182" s="13"/>
      <c r="AJ1182" s="13"/>
    </row>
    <row r="1183" spans="3:36" s="3" customFormat="1" ht="12.75">
      <c r="C1183" s="13"/>
      <c r="D1183" s="13"/>
      <c r="E1183" s="13"/>
      <c r="F1183" s="13"/>
      <c r="G1183" s="13"/>
      <c r="H1183" s="13"/>
      <c r="I1183" s="13"/>
      <c r="J1183" s="13"/>
      <c r="K1183" s="13"/>
      <c r="L1183" s="13"/>
      <c r="M1183" s="13"/>
      <c r="N1183" s="13"/>
      <c r="O1183" s="13"/>
      <c r="P1183" s="13"/>
      <c r="Q1183" s="13"/>
      <c r="R1183" s="13"/>
      <c r="S1183" s="13"/>
      <c r="T1183" s="13"/>
      <c r="U1183" s="13"/>
      <c r="V1183" s="13"/>
      <c r="W1183" s="13"/>
      <c r="X1183" s="13"/>
      <c r="Y1183" s="13"/>
      <c r="Z1183" s="13"/>
      <c r="AA1183" s="13"/>
      <c r="AB1183" s="13"/>
      <c r="AC1183" s="13"/>
      <c r="AD1183" s="13"/>
      <c r="AE1183" s="13"/>
      <c r="AF1183" s="13"/>
      <c r="AG1183" s="13"/>
      <c r="AH1183" s="13"/>
      <c r="AI1183" s="13"/>
      <c r="AJ1183" s="13"/>
    </row>
    <row r="1184" spans="3:36" s="3" customFormat="1" ht="12.75">
      <c r="C1184" s="13"/>
      <c r="D1184" s="13"/>
      <c r="E1184" s="13"/>
      <c r="F1184" s="13"/>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3"/>
      <c r="AF1184" s="13"/>
      <c r="AG1184" s="13"/>
      <c r="AH1184" s="13"/>
      <c r="AI1184" s="13"/>
      <c r="AJ1184" s="13"/>
    </row>
    <row r="1185" spans="3:36" s="3" customFormat="1" ht="12.75">
      <c r="C1185" s="13"/>
      <c r="D1185" s="13"/>
      <c r="E1185" s="13"/>
      <c r="F1185" s="13"/>
      <c r="G1185" s="13"/>
      <c r="H1185" s="13"/>
      <c r="I1185" s="13"/>
      <c r="J1185" s="13"/>
      <c r="K1185" s="13"/>
      <c r="L1185" s="13"/>
      <c r="M1185" s="13"/>
      <c r="N1185" s="13"/>
      <c r="O1185" s="13"/>
      <c r="P1185" s="13"/>
      <c r="Q1185" s="13"/>
      <c r="R1185" s="13"/>
      <c r="S1185" s="13"/>
      <c r="T1185" s="13"/>
      <c r="U1185" s="13"/>
      <c r="V1185" s="13"/>
      <c r="W1185" s="13"/>
      <c r="X1185" s="13"/>
      <c r="Y1185" s="13"/>
      <c r="Z1185" s="13"/>
      <c r="AA1185" s="13"/>
      <c r="AB1185" s="13"/>
      <c r="AC1185" s="13"/>
      <c r="AD1185" s="13"/>
      <c r="AE1185" s="13"/>
      <c r="AF1185" s="13"/>
      <c r="AG1185" s="13"/>
      <c r="AH1185" s="13"/>
      <c r="AI1185" s="13"/>
      <c r="AJ1185" s="13"/>
    </row>
    <row r="1186" spans="3:36" s="3" customFormat="1" ht="12.75">
      <c r="C1186" s="13"/>
      <c r="D1186" s="13"/>
      <c r="E1186" s="13"/>
      <c r="F1186" s="13"/>
      <c r="G1186" s="13"/>
      <c r="H1186" s="13"/>
      <c r="I1186" s="13"/>
      <c r="J1186" s="13"/>
      <c r="K1186" s="13"/>
      <c r="L1186" s="13"/>
      <c r="M1186" s="13"/>
      <c r="N1186" s="13"/>
      <c r="O1186" s="13"/>
      <c r="P1186" s="13"/>
      <c r="Q1186" s="13"/>
      <c r="R1186" s="13"/>
      <c r="S1186" s="13"/>
      <c r="T1186" s="13"/>
      <c r="U1186" s="13"/>
      <c r="V1186" s="13"/>
      <c r="W1186" s="13"/>
      <c r="X1186" s="13"/>
      <c r="Y1186" s="13"/>
      <c r="Z1186" s="13"/>
      <c r="AA1186" s="13"/>
      <c r="AB1186" s="13"/>
      <c r="AC1186" s="13"/>
      <c r="AD1186" s="13"/>
      <c r="AE1186" s="13"/>
      <c r="AF1186" s="13"/>
      <c r="AG1186" s="13"/>
      <c r="AH1186" s="13"/>
      <c r="AI1186" s="13"/>
      <c r="AJ1186" s="13"/>
    </row>
    <row r="1187" spans="3:36" s="3" customFormat="1" ht="12.75">
      <c r="C1187" s="13"/>
      <c r="D1187" s="13"/>
      <c r="E1187" s="13"/>
      <c r="F1187" s="13"/>
      <c r="G1187" s="13"/>
      <c r="H1187" s="13"/>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3"/>
      <c r="AF1187" s="13"/>
      <c r="AG1187" s="13"/>
      <c r="AH1187" s="13"/>
      <c r="AI1187" s="13"/>
      <c r="AJ1187" s="13"/>
    </row>
    <row r="1188" spans="3:36" s="3" customFormat="1" ht="12.75">
      <c r="C1188" s="13"/>
      <c r="D1188" s="13"/>
      <c r="E1188" s="13"/>
      <c r="F1188" s="13"/>
      <c r="G1188" s="13"/>
      <c r="H1188" s="13"/>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3"/>
      <c r="AF1188" s="13"/>
      <c r="AG1188" s="13"/>
      <c r="AH1188" s="13"/>
      <c r="AI1188" s="13"/>
      <c r="AJ1188" s="13"/>
    </row>
    <row r="1189" spans="3:36" s="3" customFormat="1" ht="12.75">
      <c r="C1189" s="13"/>
      <c r="D1189" s="13"/>
      <c r="E1189" s="13"/>
      <c r="F1189" s="13"/>
      <c r="G1189" s="13"/>
      <c r="H1189" s="13"/>
      <c r="I1189" s="13"/>
      <c r="J1189" s="13"/>
      <c r="K1189" s="13"/>
      <c r="L1189" s="13"/>
      <c r="M1189" s="13"/>
      <c r="N1189" s="13"/>
      <c r="O1189" s="13"/>
      <c r="P1189" s="13"/>
      <c r="Q1189" s="13"/>
      <c r="R1189" s="13"/>
      <c r="S1189" s="13"/>
      <c r="T1189" s="13"/>
      <c r="U1189" s="13"/>
      <c r="V1189" s="13"/>
      <c r="W1189" s="13"/>
      <c r="X1189" s="13"/>
      <c r="Y1189" s="13"/>
      <c r="Z1189" s="13"/>
      <c r="AA1189" s="13"/>
      <c r="AB1189" s="13"/>
      <c r="AC1189" s="13"/>
      <c r="AD1189" s="13"/>
      <c r="AE1189" s="13"/>
      <c r="AF1189" s="13"/>
      <c r="AG1189" s="13"/>
      <c r="AH1189" s="13"/>
      <c r="AI1189" s="13"/>
      <c r="AJ1189" s="13"/>
    </row>
    <row r="1190" spans="3:36" s="3" customFormat="1" ht="12.75">
      <c r="C1190" s="13"/>
      <c r="D1190" s="13"/>
      <c r="E1190" s="13"/>
      <c r="F1190" s="13"/>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3"/>
      <c r="AF1190" s="13"/>
      <c r="AG1190" s="13"/>
      <c r="AH1190" s="13"/>
      <c r="AI1190" s="13"/>
      <c r="AJ1190" s="13"/>
    </row>
    <row r="1191" spans="3:36" s="3" customFormat="1" ht="12.75">
      <c r="C1191" s="13"/>
      <c r="D1191" s="13"/>
      <c r="E1191" s="13"/>
      <c r="F1191" s="13"/>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3"/>
      <c r="AF1191" s="13"/>
      <c r="AG1191" s="13"/>
      <c r="AH1191" s="13"/>
      <c r="AI1191" s="13"/>
      <c r="AJ1191" s="13"/>
    </row>
    <row r="1192" spans="3:36" s="3" customFormat="1" ht="12.75">
      <c r="C1192" s="13"/>
      <c r="D1192" s="13"/>
      <c r="E1192" s="13"/>
      <c r="F1192" s="13"/>
      <c r="G1192" s="13"/>
      <c r="H1192" s="13"/>
      <c r="I1192" s="13"/>
      <c r="J1192" s="13"/>
      <c r="K1192" s="13"/>
      <c r="L1192" s="13"/>
      <c r="M1192" s="13"/>
      <c r="N1192" s="13"/>
      <c r="O1192" s="13"/>
      <c r="P1192" s="13"/>
      <c r="Q1192" s="13"/>
      <c r="R1192" s="13"/>
      <c r="S1192" s="13"/>
      <c r="T1192" s="13"/>
      <c r="U1192" s="13"/>
      <c r="V1192" s="13"/>
      <c r="W1192" s="13"/>
      <c r="X1192" s="13"/>
      <c r="Y1192" s="13"/>
      <c r="Z1192" s="13"/>
      <c r="AA1192" s="13"/>
      <c r="AB1192" s="13"/>
      <c r="AC1192" s="13"/>
      <c r="AD1192" s="13"/>
      <c r="AE1192" s="13"/>
      <c r="AF1192" s="13"/>
      <c r="AG1192" s="13"/>
      <c r="AH1192" s="13"/>
      <c r="AI1192" s="13"/>
      <c r="AJ1192" s="13"/>
    </row>
    <row r="1193" spans="3:36" s="3" customFormat="1" ht="12.75">
      <c r="C1193" s="13"/>
      <c r="D1193" s="13"/>
      <c r="E1193" s="13"/>
      <c r="F1193" s="13"/>
      <c r="G1193" s="13"/>
      <c r="H1193" s="13"/>
      <c r="I1193" s="13"/>
      <c r="J1193" s="13"/>
      <c r="K1193" s="13"/>
      <c r="L1193" s="13"/>
      <c r="M1193" s="13"/>
      <c r="N1193" s="13"/>
      <c r="O1193" s="13"/>
      <c r="P1193" s="13"/>
      <c r="Q1193" s="13"/>
      <c r="R1193" s="13"/>
      <c r="S1193" s="13"/>
      <c r="T1193" s="13"/>
      <c r="U1193" s="13"/>
      <c r="V1193" s="13"/>
      <c r="W1193" s="13"/>
      <c r="X1193" s="13"/>
      <c r="Y1193" s="13"/>
      <c r="Z1193" s="13"/>
      <c r="AA1193" s="13"/>
      <c r="AB1193" s="13"/>
      <c r="AC1193" s="13"/>
      <c r="AD1193" s="13"/>
      <c r="AE1193" s="13"/>
      <c r="AF1193" s="13"/>
      <c r="AG1193" s="13"/>
      <c r="AH1193" s="13"/>
      <c r="AI1193" s="13"/>
      <c r="AJ1193" s="13"/>
    </row>
    <row r="1194" spans="3:36" s="3" customFormat="1" ht="12.75">
      <c r="C1194" s="13"/>
      <c r="D1194" s="13"/>
      <c r="E1194" s="13"/>
      <c r="F1194" s="13"/>
      <c r="G1194" s="13"/>
      <c r="H1194" s="13"/>
      <c r="I1194" s="13"/>
      <c r="J1194" s="13"/>
      <c r="K1194" s="13"/>
      <c r="L1194" s="13"/>
      <c r="M1194" s="13"/>
      <c r="N1194" s="13"/>
      <c r="O1194" s="13"/>
      <c r="P1194" s="13"/>
      <c r="Q1194" s="13"/>
      <c r="R1194" s="13"/>
      <c r="S1194" s="13"/>
      <c r="T1194" s="13"/>
      <c r="U1194" s="13"/>
      <c r="V1194" s="13"/>
      <c r="W1194" s="13"/>
      <c r="X1194" s="13"/>
      <c r="Y1194" s="13"/>
      <c r="Z1194" s="13"/>
      <c r="AA1194" s="13"/>
      <c r="AB1194" s="13"/>
      <c r="AC1194" s="13"/>
      <c r="AD1194" s="13"/>
      <c r="AE1194" s="13"/>
      <c r="AF1194" s="13"/>
      <c r="AG1194" s="13"/>
      <c r="AH1194" s="13"/>
      <c r="AI1194" s="13"/>
      <c r="AJ1194" s="13"/>
    </row>
    <row r="1195" spans="3:36" s="3" customFormat="1" ht="12.75">
      <c r="C1195" s="13"/>
      <c r="D1195" s="13"/>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c r="AF1195" s="13"/>
      <c r="AG1195" s="13"/>
      <c r="AH1195" s="13"/>
      <c r="AI1195" s="13"/>
      <c r="AJ1195" s="13"/>
    </row>
    <row r="1196" spans="3:36" s="3" customFormat="1" ht="12.75">
      <c r="C1196" s="13"/>
      <c r="D1196" s="13"/>
      <c r="E1196" s="13"/>
      <c r="F1196" s="13"/>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3"/>
      <c r="AF1196" s="13"/>
      <c r="AG1196" s="13"/>
      <c r="AH1196" s="13"/>
      <c r="AI1196" s="13"/>
      <c r="AJ1196" s="13"/>
    </row>
    <row r="1197" spans="3:36" s="3" customFormat="1" ht="12.75">
      <c r="C1197" s="13"/>
      <c r="D1197" s="13"/>
      <c r="E1197" s="13"/>
      <c r="F1197" s="13"/>
      <c r="G1197" s="13"/>
      <c r="H1197" s="13"/>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3"/>
      <c r="AF1197" s="13"/>
      <c r="AG1197" s="13"/>
      <c r="AH1197" s="13"/>
      <c r="AI1197" s="13"/>
      <c r="AJ1197" s="13"/>
    </row>
    <row r="1198" spans="3:36" s="3" customFormat="1" ht="12.75">
      <c r="C1198" s="13"/>
      <c r="D1198" s="13"/>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row>
    <row r="1199" spans="3:36" s="3" customFormat="1" ht="12.75">
      <c r="C1199" s="13"/>
      <c r="D1199" s="13"/>
      <c r="E1199" s="13"/>
      <c r="F1199" s="13"/>
      <c r="G1199" s="13"/>
      <c r="H1199" s="13"/>
      <c r="I1199" s="13"/>
      <c r="J1199" s="13"/>
      <c r="K1199" s="13"/>
      <c r="L1199" s="13"/>
      <c r="M1199" s="13"/>
      <c r="N1199" s="13"/>
      <c r="O1199" s="13"/>
      <c r="P1199" s="13"/>
      <c r="Q1199" s="13"/>
      <c r="R1199" s="13"/>
      <c r="S1199" s="13"/>
      <c r="T1199" s="13"/>
      <c r="U1199" s="13"/>
      <c r="V1199" s="13"/>
      <c r="W1199" s="13"/>
      <c r="X1199" s="13"/>
      <c r="Y1199" s="13"/>
      <c r="Z1199" s="13"/>
      <c r="AA1199" s="13"/>
      <c r="AB1199" s="13"/>
      <c r="AC1199" s="13"/>
      <c r="AD1199" s="13"/>
      <c r="AE1199" s="13"/>
      <c r="AF1199" s="13"/>
      <c r="AG1199" s="13"/>
      <c r="AH1199" s="13"/>
      <c r="AI1199" s="13"/>
      <c r="AJ1199" s="13"/>
    </row>
    <row r="1200" spans="3:36" s="3" customFormat="1" ht="12.75">
      <c r="C1200" s="13"/>
      <c r="D1200" s="13"/>
      <c r="E1200" s="13"/>
      <c r="F1200" s="13"/>
      <c r="G1200" s="13"/>
      <c r="H1200" s="13"/>
      <c r="I1200" s="13"/>
      <c r="J1200" s="13"/>
      <c r="K1200" s="13"/>
      <c r="L1200" s="13"/>
      <c r="M1200" s="13"/>
      <c r="N1200" s="13"/>
      <c r="O1200" s="13"/>
      <c r="P1200" s="13"/>
      <c r="Q1200" s="13"/>
      <c r="R1200" s="13"/>
      <c r="S1200" s="13"/>
      <c r="T1200" s="13"/>
      <c r="U1200" s="13"/>
      <c r="V1200" s="13"/>
      <c r="W1200" s="13"/>
      <c r="X1200" s="13"/>
      <c r="Y1200" s="13"/>
      <c r="Z1200" s="13"/>
      <c r="AA1200" s="13"/>
      <c r="AB1200" s="13"/>
      <c r="AC1200" s="13"/>
      <c r="AD1200" s="13"/>
      <c r="AE1200" s="13"/>
      <c r="AF1200" s="13"/>
      <c r="AG1200" s="13"/>
      <c r="AH1200" s="13"/>
      <c r="AI1200" s="13"/>
      <c r="AJ1200" s="13"/>
    </row>
    <row r="1201" spans="3:36" s="3" customFormat="1" ht="12.75">
      <c r="C1201" s="13"/>
      <c r="D1201" s="13"/>
      <c r="E1201" s="13"/>
      <c r="F1201" s="13"/>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3"/>
      <c r="AF1201" s="13"/>
      <c r="AG1201" s="13"/>
      <c r="AH1201" s="13"/>
      <c r="AI1201" s="13"/>
      <c r="AJ1201" s="13"/>
    </row>
    <row r="1202" spans="3:36" s="3" customFormat="1" ht="12.75">
      <c r="C1202" s="13"/>
      <c r="D1202" s="13"/>
      <c r="E1202" s="13"/>
      <c r="F1202" s="13"/>
      <c r="G1202" s="13"/>
      <c r="H1202" s="13"/>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3"/>
      <c r="AF1202" s="13"/>
      <c r="AG1202" s="13"/>
      <c r="AH1202" s="13"/>
      <c r="AI1202" s="13"/>
      <c r="AJ1202" s="13"/>
    </row>
    <row r="1203" spans="3:36" s="3" customFormat="1" ht="12.75">
      <c r="C1203" s="13"/>
      <c r="D1203" s="13"/>
      <c r="E1203" s="13"/>
      <c r="F1203" s="13"/>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3"/>
      <c r="AF1203" s="13"/>
      <c r="AG1203" s="13"/>
      <c r="AH1203" s="13"/>
      <c r="AI1203" s="13"/>
      <c r="AJ1203" s="13"/>
    </row>
    <row r="1204" spans="3:36" s="3" customFormat="1" ht="12.75">
      <c r="C1204" s="13"/>
      <c r="D1204" s="13"/>
      <c r="E1204" s="13"/>
      <c r="F1204" s="13"/>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3"/>
      <c r="AF1204" s="13"/>
      <c r="AG1204" s="13"/>
      <c r="AH1204" s="13"/>
      <c r="AI1204" s="13"/>
      <c r="AJ1204" s="13"/>
    </row>
    <row r="1205" spans="3:36" s="3" customFormat="1" ht="12.75">
      <c r="C1205" s="13"/>
      <c r="D1205" s="13"/>
      <c r="E1205" s="13"/>
      <c r="F1205" s="13"/>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3"/>
      <c r="AF1205" s="13"/>
      <c r="AG1205" s="13"/>
      <c r="AH1205" s="13"/>
      <c r="AI1205" s="13"/>
      <c r="AJ1205" s="13"/>
    </row>
    <row r="1206" spans="3:36" s="3" customFormat="1" ht="12.75">
      <c r="C1206" s="13"/>
      <c r="D1206" s="13"/>
      <c r="E1206" s="13"/>
      <c r="F1206" s="13"/>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3"/>
      <c r="AF1206" s="13"/>
      <c r="AG1206" s="13"/>
      <c r="AH1206" s="13"/>
      <c r="AI1206" s="13"/>
      <c r="AJ1206" s="13"/>
    </row>
    <row r="1207" spans="3:36" s="3" customFormat="1" ht="12.75">
      <c r="C1207" s="13"/>
      <c r="D1207" s="13"/>
      <c r="E1207" s="13"/>
      <c r="F1207" s="13"/>
      <c r="G1207" s="13"/>
      <c r="H1207" s="13"/>
      <c r="I1207" s="13"/>
      <c r="J1207" s="13"/>
      <c r="K1207" s="13"/>
      <c r="L1207" s="13"/>
      <c r="M1207" s="13"/>
      <c r="N1207" s="13"/>
      <c r="O1207" s="13"/>
      <c r="P1207" s="13"/>
      <c r="Q1207" s="13"/>
      <c r="R1207" s="13"/>
      <c r="S1207" s="13"/>
      <c r="T1207" s="13"/>
      <c r="U1207" s="13"/>
      <c r="V1207" s="13"/>
      <c r="W1207" s="13"/>
      <c r="X1207" s="13"/>
      <c r="Y1207" s="13"/>
      <c r="Z1207" s="13"/>
      <c r="AA1207" s="13"/>
      <c r="AB1207" s="13"/>
      <c r="AC1207" s="13"/>
      <c r="AD1207" s="13"/>
      <c r="AE1207" s="13"/>
      <c r="AF1207" s="13"/>
      <c r="AG1207" s="13"/>
      <c r="AH1207" s="13"/>
      <c r="AI1207" s="13"/>
      <c r="AJ1207" s="13"/>
    </row>
    <row r="1208" spans="3:36" s="3" customFormat="1" ht="12.75">
      <c r="C1208" s="13"/>
      <c r="D1208" s="13"/>
      <c r="E1208" s="13"/>
      <c r="F1208" s="13"/>
      <c r="G1208" s="13"/>
      <c r="H1208" s="13"/>
      <c r="I1208" s="13"/>
      <c r="J1208" s="13"/>
      <c r="K1208" s="13"/>
      <c r="L1208" s="13"/>
      <c r="M1208" s="13"/>
      <c r="N1208" s="13"/>
      <c r="O1208" s="13"/>
      <c r="P1208" s="13"/>
      <c r="Q1208" s="13"/>
      <c r="R1208" s="13"/>
      <c r="S1208" s="13"/>
      <c r="T1208" s="13"/>
      <c r="U1208" s="13"/>
      <c r="V1208" s="13"/>
      <c r="W1208" s="13"/>
      <c r="X1208" s="13"/>
      <c r="Y1208" s="13"/>
      <c r="Z1208" s="13"/>
      <c r="AA1208" s="13"/>
      <c r="AB1208" s="13"/>
      <c r="AC1208" s="13"/>
      <c r="AD1208" s="13"/>
      <c r="AE1208" s="13"/>
      <c r="AF1208" s="13"/>
      <c r="AG1208" s="13"/>
      <c r="AH1208" s="13"/>
      <c r="AI1208" s="13"/>
      <c r="AJ1208" s="13"/>
    </row>
    <row r="1209" spans="3:36" s="3" customFormat="1" ht="12.75">
      <c r="C1209" s="13"/>
      <c r="D1209" s="13"/>
      <c r="E1209" s="13"/>
      <c r="F1209" s="13"/>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3"/>
      <c r="AD1209" s="13"/>
      <c r="AE1209" s="13"/>
      <c r="AF1209" s="13"/>
      <c r="AG1209" s="13"/>
      <c r="AH1209" s="13"/>
      <c r="AI1209" s="13"/>
      <c r="AJ1209" s="13"/>
    </row>
    <row r="1210" spans="3:36" s="3" customFormat="1" ht="12.75">
      <c r="C1210" s="13"/>
      <c r="D1210" s="13"/>
      <c r="E1210" s="13"/>
      <c r="F1210" s="13"/>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3"/>
      <c r="AD1210" s="13"/>
      <c r="AE1210" s="13"/>
      <c r="AF1210" s="13"/>
      <c r="AG1210" s="13"/>
      <c r="AH1210" s="13"/>
      <c r="AI1210" s="13"/>
      <c r="AJ1210" s="13"/>
    </row>
    <row r="1211" spans="3:36" s="3" customFormat="1" ht="12.75">
      <c r="C1211" s="13"/>
      <c r="D1211" s="13"/>
      <c r="E1211" s="13"/>
      <c r="F1211" s="13"/>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c r="AG1211" s="13"/>
      <c r="AH1211" s="13"/>
      <c r="AI1211" s="13"/>
      <c r="AJ1211" s="13"/>
    </row>
    <row r="1212" spans="3:36" s="3" customFormat="1" ht="12.75">
      <c r="C1212" s="13"/>
      <c r="D1212" s="13"/>
      <c r="E1212" s="13"/>
      <c r="F1212" s="13"/>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3"/>
      <c r="AF1212" s="13"/>
      <c r="AG1212" s="13"/>
      <c r="AH1212" s="13"/>
      <c r="AI1212" s="13"/>
      <c r="AJ1212" s="13"/>
    </row>
    <row r="1213" spans="3:36" s="3" customFormat="1" ht="12.75">
      <c r="C1213" s="13"/>
      <c r="D1213" s="13"/>
      <c r="E1213" s="13"/>
      <c r="F1213" s="13"/>
      <c r="G1213" s="13"/>
      <c r="H1213" s="13"/>
      <c r="I1213" s="13"/>
      <c r="J1213" s="13"/>
      <c r="K1213" s="13"/>
      <c r="L1213" s="13"/>
      <c r="M1213" s="13"/>
      <c r="N1213" s="13"/>
      <c r="O1213" s="13"/>
      <c r="P1213" s="13"/>
      <c r="Q1213" s="13"/>
      <c r="R1213" s="13"/>
      <c r="S1213" s="13"/>
      <c r="T1213" s="13"/>
      <c r="U1213" s="13"/>
      <c r="V1213" s="13"/>
      <c r="W1213" s="13"/>
      <c r="X1213" s="13"/>
      <c r="Y1213" s="13"/>
      <c r="Z1213" s="13"/>
      <c r="AA1213" s="13"/>
      <c r="AB1213" s="13"/>
      <c r="AC1213" s="13"/>
      <c r="AD1213" s="13"/>
      <c r="AE1213" s="13"/>
      <c r="AF1213" s="13"/>
      <c r="AG1213" s="13"/>
      <c r="AH1213" s="13"/>
      <c r="AI1213" s="13"/>
      <c r="AJ1213" s="13"/>
    </row>
    <row r="1214" spans="3:36" s="3" customFormat="1" ht="12.75">
      <c r="C1214" s="13"/>
      <c r="D1214" s="13"/>
      <c r="E1214" s="13"/>
      <c r="F1214" s="13"/>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c r="AH1214" s="13"/>
      <c r="AI1214" s="13"/>
      <c r="AJ1214" s="13"/>
    </row>
    <row r="1215" spans="3:36" s="3" customFormat="1" ht="12.75">
      <c r="C1215" s="13"/>
      <c r="D1215" s="13"/>
      <c r="E1215" s="13"/>
      <c r="F1215" s="13"/>
      <c r="G1215" s="13"/>
      <c r="H1215" s="13"/>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3"/>
      <c r="AF1215" s="13"/>
      <c r="AG1215" s="13"/>
      <c r="AH1215" s="13"/>
      <c r="AI1215" s="13"/>
      <c r="AJ1215" s="13"/>
    </row>
    <row r="1216" spans="3:36" s="3" customFormat="1" ht="12.75">
      <c r="C1216" s="13"/>
      <c r="D1216" s="13"/>
      <c r="E1216" s="13"/>
      <c r="F1216" s="13"/>
      <c r="G1216" s="13"/>
      <c r="H1216" s="13"/>
      <c r="I1216" s="13"/>
      <c r="J1216" s="13"/>
      <c r="K1216" s="13"/>
      <c r="L1216" s="13"/>
      <c r="M1216" s="13"/>
      <c r="N1216" s="13"/>
      <c r="O1216" s="13"/>
      <c r="P1216" s="13"/>
      <c r="Q1216" s="13"/>
      <c r="R1216" s="13"/>
      <c r="S1216" s="13"/>
      <c r="T1216" s="13"/>
      <c r="U1216" s="13"/>
      <c r="V1216" s="13"/>
      <c r="W1216" s="13"/>
      <c r="X1216" s="13"/>
      <c r="Y1216" s="13"/>
      <c r="Z1216" s="13"/>
      <c r="AA1216" s="13"/>
      <c r="AB1216" s="13"/>
      <c r="AC1216" s="13"/>
      <c r="AD1216" s="13"/>
      <c r="AE1216" s="13"/>
      <c r="AF1216" s="13"/>
      <c r="AG1216" s="13"/>
      <c r="AH1216" s="13"/>
      <c r="AI1216" s="13"/>
      <c r="AJ1216" s="13"/>
    </row>
    <row r="1217" spans="3:36" s="3" customFormat="1" ht="12.75">
      <c r="C1217" s="13"/>
      <c r="D1217" s="13"/>
      <c r="E1217" s="13"/>
      <c r="F1217" s="13"/>
      <c r="G1217" s="13"/>
      <c r="H1217" s="13"/>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3"/>
      <c r="AF1217" s="13"/>
      <c r="AG1217" s="13"/>
      <c r="AH1217" s="13"/>
      <c r="AI1217" s="13"/>
      <c r="AJ1217" s="13"/>
    </row>
    <row r="1218" spans="3:36" s="3" customFormat="1" ht="12.75">
      <c r="C1218" s="13"/>
      <c r="D1218" s="13"/>
      <c r="E1218" s="13"/>
      <c r="F1218" s="13"/>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c r="AF1218" s="13"/>
      <c r="AG1218" s="13"/>
      <c r="AH1218" s="13"/>
      <c r="AI1218" s="13"/>
      <c r="AJ1218" s="13"/>
    </row>
    <row r="1219" spans="3:36" s="3" customFormat="1" ht="12.75">
      <c r="C1219" s="13"/>
      <c r="D1219" s="13"/>
      <c r="E1219" s="13"/>
      <c r="F1219" s="13"/>
      <c r="G1219" s="13"/>
      <c r="H1219" s="13"/>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3"/>
      <c r="AF1219" s="13"/>
      <c r="AG1219" s="13"/>
      <c r="AH1219" s="13"/>
      <c r="AI1219" s="13"/>
      <c r="AJ1219" s="13"/>
    </row>
    <row r="1220" spans="3:36" s="3" customFormat="1" ht="12.75">
      <c r="C1220" s="13"/>
      <c r="D1220" s="13"/>
      <c r="E1220" s="13"/>
      <c r="F1220" s="13"/>
      <c r="G1220" s="13"/>
      <c r="H1220" s="13"/>
      <c r="I1220" s="13"/>
      <c r="J1220" s="13"/>
      <c r="K1220" s="13"/>
      <c r="L1220" s="13"/>
      <c r="M1220" s="13"/>
      <c r="N1220" s="13"/>
      <c r="O1220" s="13"/>
      <c r="P1220" s="13"/>
      <c r="Q1220" s="13"/>
      <c r="R1220" s="13"/>
      <c r="S1220" s="13"/>
      <c r="T1220" s="13"/>
      <c r="U1220" s="13"/>
      <c r="V1220" s="13"/>
      <c r="W1220" s="13"/>
      <c r="X1220" s="13"/>
      <c r="Y1220" s="13"/>
      <c r="Z1220" s="13"/>
      <c r="AA1220" s="13"/>
      <c r="AB1220" s="13"/>
      <c r="AC1220" s="13"/>
      <c r="AD1220" s="13"/>
      <c r="AE1220" s="13"/>
      <c r="AF1220" s="13"/>
      <c r="AG1220" s="13"/>
      <c r="AH1220" s="13"/>
      <c r="AI1220" s="13"/>
      <c r="AJ1220" s="13"/>
    </row>
    <row r="1221" spans="3:36" s="3" customFormat="1" ht="12.75">
      <c r="C1221" s="13"/>
      <c r="D1221" s="13"/>
      <c r="E1221" s="13"/>
      <c r="F1221" s="13"/>
      <c r="G1221" s="13"/>
      <c r="H1221" s="13"/>
      <c r="I1221" s="13"/>
      <c r="J1221" s="13"/>
      <c r="K1221" s="13"/>
      <c r="L1221" s="13"/>
      <c r="M1221" s="13"/>
      <c r="N1221" s="13"/>
      <c r="O1221" s="13"/>
      <c r="P1221" s="13"/>
      <c r="Q1221" s="13"/>
      <c r="R1221" s="13"/>
      <c r="S1221" s="13"/>
      <c r="T1221" s="13"/>
      <c r="U1221" s="13"/>
      <c r="V1221" s="13"/>
      <c r="W1221" s="13"/>
      <c r="X1221" s="13"/>
      <c r="Y1221" s="13"/>
      <c r="Z1221" s="13"/>
      <c r="AA1221" s="13"/>
      <c r="AB1221" s="13"/>
      <c r="AC1221" s="13"/>
      <c r="AD1221" s="13"/>
      <c r="AE1221" s="13"/>
      <c r="AF1221" s="13"/>
      <c r="AG1221" s="13"/>
      <c r="AH1221" s="13"/>
      <c r="AI1221" s="13"/>
      <c r="AJ1221" s="13"/>
    </row>
    <row r="1222" spans="3:36" s="3" customFormat="1" ht="12.75">
      <c r="C1222" s="13"/>
      <c r="D1222" s="13"/>
      <c r="E1222" s="13"/>
      <c r="F1222" s="13"/>
      <c r="G1222" s="13"/>
      <c r="H1222" s="13"/>
      <c r="I1222" s="13"/>
      <c r="J1222" s="13"/>
      <c r="K1222" s="13"/>
      <c r="L1222" s="13"/>
      <c r="M1222" s="13"/>
      <c r="N1222" s="13"/>
      <c r="O1222" s="13"/>
      <c r="P1222" s="13"/>
      <c r="Q1222" s="13"/>
      <c r="R1222" s="13"/>
      <c r="S1222" s="13"/>
      <c r="T1222" s="13"/>
      <c r="U1222" s="13"/>
      <c r="V1222" s="13"/>
      <c r="W1222" s="13"/>
      <c r="X1222" s="13"/>
      <c r="Y1222" s="13"/>
      <c r="Z1222" s="13"/>
      <c r="AA1222" s="13"/>
      <c r="AB1222" s="13"/>
      <c r="AC1222" s="13"/>
      <c r="AD1222" s="13"/>
      <c r="AE1222" s="13"/>
      <c r="AF1222" s="13"/>
      <c r="AG1222" s="13"/>
      <c r="AH1222" s="13"/>
      <c r="AI1222" s="13"/>
      <c r="AJ1222" s="13"/>
    </row>
    <row r="1223" spans="3:36" s="3" customFormat="1" ht="12.75">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13"/>
      <c r="AA1223" s="13"/>
      <c r="AB1223" s="13"/>
      <c r="AC1223" s="13"/>
      <c r="AD1223" s="13"/>
      <c r="AE1223" s="13"/>
      <c r="AF1223" s="13"/>
      <c r="AG1223" s="13"/>
      <c r="AH1223" s="13"/>
      <c r="AI1223" s="13"/>
      <c r="AJ1223" s="13"/>
    </row>
    <row r="1224" spans="3:36" s="3" customFormat="1" ht="12.75">
      <c r="C1224" s="13"/>
      <c r="D1224" s="13"/>
      <c r="E1224" s="13"/>
      <c r="F1224" s="13"/>
      <c r="G1224" s="13"/>
      <c r="H1224" s="13"/>
      <c r="I1224" s="13"/>
      <c r="J1224" s="13"/>
      <c r="K1224" s="13"/>
      <c r="L1224" s="13"/>
      <c r="M1224" s="13"/>
      <c r="N1224" s="13"/>
      <c r="O1224" s="13"/>
      <c r="P1224" s="13"/>
      <c r="Q1224" s="13"/>
      <c r="R1224" s="13"/>
      <c r="S1224" s="13"/>
      <c r="T1224" s="13"/>
      <c r="U1224" s="13"/>
      <c r="V1224" s="13"/>
      <c r="W1224" s="13"/>
      <c r="X1224" s="13"/>
      <c r="Y1224" s="13"/>
      <c r="Z1224" s="13"/>
      <c r="AA1224" s="13"/>
      <c r="AB1224" s="13"/>
      <c r="AC1224" s="13"/>
      <c r="AD1224" s="13"/>
      <c r="AE1224" s="13"/>
      <c r="AF1224" s="13"/>
      <c r="AG1224" s="13"/>
      <c r="AH1224" s="13"/>
      <c r="AI1224" s="13"/>
      <c r="AJ1224" s="13"/>
    </row>
    <row r="1225" spans="3:36" s="3" customFormat="1" ht="12.75">
      <c r="C1225" s="13"/>
      <c r="D1225" s="13"/>
      <c r="E1225" s="13"/>
      <c r="F1225" s="13"/>
      <c r="G1225" s="13"/>
      <c r="H1225" s="13"/>
      <c r="I1225" s="13"/>
      <c r="J1225" s="13"/>
      <c r="K1225" s="13"/>
      <c r="L1225" s="13"/>
      <c r="M1225" s="13"/>
      <c r="N1225" s="13"/>
      <c r="O1225" s="13"/>
      <c r="P1225" s="13"/>
      <c r="Q1225" s="13"/>
      <c r="R1225" s="13"/>
      <c r="S1225" s="13"/>
      <c r="T1225" s="13"/>
      <c r="U1225" s="13"/>
      <c r="V1225" s="13"/>
      <c r="W1225" s="13"/>
      <c r="X1225" s="13"/>
      <c r="Y1225" s="13"/>
      <c r="Z1225" s="13"/>
      <c r="AA1225" s="13"/>
      <c r="AB1225" s="13"/>
      <c r="AC1225" s="13"/>
      <c r="AD1225" s="13"/>
      <c r="AE1225" s="13"/>
      <c r="AF1225" s="13"/>
      <c r="AG1225" s="13"/>
      <c r="AH1225" s="13"/>
      <c r="AI1225" s="13"/>
      <c r="AJ1225" s="13"/>
    </row>
    <row r="1226" spans="3:36" s="3" customFormat="1" ht="12.75">
      <c r="C1226" s="13"/>
      <c r="D1226" s="13"/>
      <c r="E1226" s="13"/>
      <c r="F1226" s="13"/>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3"/>
      <c r="AF1226" s="13"/>
      <c r="AG1226" s="13"/>
      <c r="AH1226" s="13"/>
      <c r="AI1226" s="13"/>
      <c r="AJ1226" s="13"/>
    </row>
    <row r="1227" spans="3:36" s="3" customFormat="1" ht="12.75">
      <c r="C1227" s="13"/>
      <c r="D1227" s="13"/>
      <c r="E1227" s="13"/>
      <c r="F1227" s="13"/>
      <c r="G1227" s="13"/>
      <c r="H1227" s="13"/>
      <c r="I1227" s="13"/>
      <c r="J1227" s="13"/>
      <c r="K1227" s="13"/>
      <c r="L1227" s="13"/>
      <c r="M1227" s="13"/>
      <c r="N1227" s="13"/>
      <c r="O1227" s="13"/>
      <c r="P1227" s="13"/>
      <c r="Q1227" s="13"/>
      <c r="R1227" s="13"/>
      <c r="S1227" s="13"/>
      <c r="T1227" s="13"/>
      <c r="U1227" s="13"/>
      <c r="V1227" s="13"/>
      <c r="W1227" s="13"/>
      <c r="X1227" s="13"/>
      <c r="Y1227" s="13"/>
      <c r="Z1227" s="13"/>
      <c r="AA1227" s="13"/>
      <c r="AB1227" s="13"/>
      <c r="AC1227" s="13"/>
      <c r="AD1227" s="13"/>
      <c r="AE1227" s="13"/>
      <c r="AF1227" s="13"/>
      <c r="AG1227" s="13"/>
      <c r="AH1227" s="13"/>
      <c r="AI1227" s="13"/>
      <c r="AJ1227" s="13"/>
    </row>
    <row r="1228" spans="3:36" s="3" customFormat="1" ht="12.75">
      <c r="C1228" s="13"/>
      <c r="D1228" s="13"/>
      <c r="E1228" s="13"/>
      <c r="F1228" s="13"/>
      <c r="G1228" s="13"/>
      <c r="H1228" s="13"/>
      <c r="I1228" s="13"/>
      <c r="J1228" s="13"/>
      <c r="K1228" s="13"/>
      <c r="L1228" s="13"/>
      <c r="M1228" s="13"/>
      <c r="N1228" s="13"/>
      <c r="O1228" s="13"/>
      <c r="P1228" s="13"/>
      <c r="Q1228" s="13"/>
      <c r="R1228" s="13"/>
      <c r="S1228" s="13"/>
      <c r="T1228" s="13"/>
      <c r="U1228" s="13"/>
      <c r="V1228" s="13"/>
      <c r="W1228" s="13"/>
      <c r="X1228" s="13"/>
      <c r="Y1228" s="13"/>
      <c r="Z1228" s="13"/>
      <c r="AA1228" s="13"/>
      <c r="AB1228" s="13"/>
      <c r="AC1228" s="13"/>
      <c r="AD1228" s="13"/>
      <c r="AE1228" s="13"/>
      <c r="AF1228" s="13"/>
      <c r="AG1228" s="13"/>
      <c r="AH1228" s="13"/>
      <c r="AI1228" s="13"/>
      <c r="AJ1228" s="13"/>
    </row>
    <row r="1229" spans="3:36" s="3" customFormat="1" ht="12.75">
      <c r="C1229" s="13"/>
      <c r="D1229" s="13"/>
      <c r="E1229" s="13"/>
      <c r="F1229" s="13"/>
      <c r="G1229" s="13"/>
      <c r="H1229" s="13"/>
      <c r="I1229" s="13"/>
      <c r="J1229" s="13"/>
      <c r="K1229" s="13"/>
      <c r="L1229" s="13"/>
      <c r="M1229" s="13"/>
      <c r="N1229" s="13"/>
      <c r="O1229" s="13"/>
      <c r="P1229" s="13"/>
      <c r="Q1229" s="13"/>
      <c r="R1229" s="13"/>
      <c r="S1229" s="13"/>
      <c r="T1229" s="13"/>
      <c r="U1229" s="13"/>
      <c r="V1229" s="13"/>
      <c r="W1229" s="13"/>
      <c r="X1229" s="13"/>
      <c r="Y1229" s="13"/>
      <c r="Z1229" s="13"/>
      <c r="AA1229" s="13"/>
      <c r="AB1229" s="13"/>
      <c r="AC1229" s="13"/>
      <c r="AD1229" s="13"/>
      <c r="AE1229" s="13"/>
      <c r="AF1229" s="13"/>
      <c r="AG1229" s="13"/>
      <c r="AH1229" s="13"/>
      <c r="AI1229" s="13"/>
      <c r="AJ1229" s="13"/>
    </row>
    <row r="1230" spans="3:36" s="3" customFormat="1" ht="12.75">
      <c r="C1230" s="13"/>
      <c r="D1230" s="13"/>
      <c r="E1230" s="13"/>
      <c r="F1230" s="13"/>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c r="AH1230" s="13"/>
      <c r="AI1230" s="13"/>
      <c r="AJ1230" s="13"/>
    </row>
    <row r="1231" spans="3:36" s="3" customFormat="1" ht="12.75">
      <c r="C1231" s="13"/>
      <c r="D1231" s="13"/>
      <c r="E1231" s="13"/>
      <c r="F1231" s="13"/>
      <c r="G1231" s="13"/>
      <c r="H1231" s="13"/>
      <c r="I1231" s="13"/>
      <c r="J1231" s="13"/>
      <c r="K1231" s="13"/>
      <c r="L1231" s="13"/>
      <c r="M1231" s="13"/>
      <c r="N1231" s="13"/>
      <c r="O1231" s="13"/>
      <c r="P1231" s="13"/>
      <c r="Q1231" s="13"/>
      <c r="R1231" s="13"/>
      <c r="S1231" s="13"/>
      <c r="T1231" s="13"/>
      <c r="U1231" s="13"/>
      <c r="V1231" s="13"/>
      <c r="W1231" s="13"/>
      <c r="X1231" s="13"/>
      <c r="Y1231" s="13"/>
      <c r="Z1231" s="13"/>
      <c r="AA1231" s="13"/>
      <c r="AB1231" s="13"/>
      <c r="AC1231" s="13"/>
      <c r="AD1231" s="13"/>
      <c r="AE1231" s="13"/>
      <c r="AF1231" s="13"/>
      <c r="AG1231" s="13"/>
      <c r="AH1231" s="13"/>
      <c r="AI1231" s="13"/>
      <c r="AJ1231" s="13"/>
    </row>
    <row r="1232" spans="3:36" s="3" customFormat="1" ht="12.75">
      <c r="C1232" s="13"/>
      <c r="D1232" s="13"/>
      <c r="E1232" s="13"/>
      <c r="F1232" s="13"/>
      <c r="G1232" s="13"/>
      <c r="H1232" s="13"/>
      <c r="I1232" s="13"/>
      <c r="J1232" s="13"/>
      <c r="K1232" s="13"/>
      <c r="L1232" s="13"/>
      <c r="M1232" s="13"/>
      <c r="N1232" s="13"/>
      <c r="O1232" s="13"/>
      <c r="P1232" s="13"/>
      <c r="Q1232" s="13"/>
      <c r="R1232" s="13"/>
      <c r="S1232" s="13"/>
      <c r="T1232" s="13"/>
      <c r="U1232" s="13"/>
      <c r="V1232" s="13"/>
      <c r="W1232" s="13"/>
      <c r="X1232" s="13"/>
      <c r="Y1232" s="13"/>
      <c r="Z1232" s="13"/>
      <c r="AA1232" s="13"/>
      <c r="AB1232" s="13"/>
      <c r="AC1232" s="13"/>
      <c r="AD1232" s="13"/>
      <c r="AE1232" s="13"/>
      <c r="AF1232" s="13"/>
      <c r="AG1232" s="13"/>
      <c r="AH1232" s="13"/>
      <c r="AI1232" s="13"/>
      <c r="AJ1232" s="13"/>
    </row>
    <row r="1233" spans="3:36" s="3" customFormat="1" ht="12.75">
      <c r="C1233" s="13"/>
      <c r="D1233" s="13"/>
      <c r="E1233" s="13"/>
      <c r="F1233" s="13"/>
      <c r="G1233" s="13"/>
      <c r="H1233" s="13"/>
      <c r="I1233" s="13"/>
      <c r="J1233" s="13"/>
      <c r="K1233" s="13"/>
      <c r="L1233" s="13"/>
      <c r="M1233" s="13"/>
      <c r="N1233" s="13"/>
      <c r="O1233" s="13"/>
      <c r="P1233" s="13"/>
      <c r="Q1233" s="13"/>
      <c r="R1233" s="13"/>
      <c r="S1233" s="13"/>
      <c r="T1233" s="13"/>
      <c r="U1233" s="13"/>
      <c r="V1233" s="13"/>
      <c r="W1233" s="13"/>
      <c r="X1233" s="13"/>
      <c r="Y1233" s="13"/>
      <c r="Z1233" s="13"/>
      <c r="AA1233" s="13"/>
      <c r="AB1233" s="13"/>
      <c r="AC1233" s="13"/>
      <c r="AD1233" s="13"/>
      <c r="AE1233" s="13"/>
      <c r="AF1233" s="13"/>
      <c r="AG1233" s="13"/>
      <c r="AH1233" s="13"/>
      <c r="AI1233" s="13"/>
      <c r="AJ1233" s="13"/>
    </row>
    <row r="1234" spans="3:36" s="3" customFormat="1" ht="12.75">
      <c r="C1234" s="13"/>
      <c r="D1234" s="13"/>
      <c r="E1234" s="13"/>
      <c r="F1234" s="13"/>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3"/>
      <c r="AF1234" s="13"/>
      <c r="AG1234" s="13"/>
      <c r="AH1234" s="13"/>
      <c r="AI1234" s="13"/>
      <c r="AJ1234" s="13"/>
    </row>
    <row r="1235" spans="3:36" s="3" customFormat="1" ht="12.75">
      <c r="C1235" s="13"/>
      <c r="D1235" s="13"/>
      <c r="E1235" s="13"/>
      <c r="F1235" s="13"/>
      <c r="G1235" s="13"/>
      <c r="H1235" s="13"/>
      <c r="I1235" s="13"/>
      <c r="J1235" s="13"/>
      <c r="K1235" s="13"/>
      <c r="L1235" s="13"/>
      <c r="M1235" s="13"/>
      <c r="N1235" s="13"/>
      <c r="O1235" s="13"/>
      <c r="P1235" s="13"/>
      <c r="Q1235" s="13"/>
      <c r="R1235" s="13"/>
      <c r="S1235" s="13"/>
      <c r="T1235" s="13"/>
      <c r="U1235" s="13"/>
      <c r="V1235" s="13"/>
      <c r="W1235" s="13"/>
      <c r="X1235" s="13"/>
      <c r="Y1235" s="13"/>
      <c r="Z1235" s="13"/>
      <c r="AA1235" s="13"/>
      <c r="AB1235" s="13"/>
      <c r="AC1235" s="13"/>
      <c r="AD1235" s="13"/>
      <c r="AE1235" s="13"/>
      <c r="AF1235" s="13"/>
      <c r="AG1235" s="13"/>
      <c r="AH1235" s="13"/>
      <c r="AI1235" s="13"/>
      <c r="AJ1235" s="13"/>
    </row>
    <row r="1236" spans="3:36" s="3" customFormat="1" ht="12.75">
      <c r="C1236" s="13"/>
      <c r="D1236" s="13"/>
      <c r="E1236" s="13"/>
      <c r="F1236" s="13"/>
      <c r="G1236" s="13"/>
      <c r="H1236" s="13"/>
      <c r="I1236" s="13"/>
      <c r="J1236" s="13"/>
      <c r="K1236" s="13"/>
      <c r="L1236" s="13"/>
      <c r="M1236" s="13"/>
      <c r="N1236" s="13"/>
      <c r="O1236" s="13"/>
      <c r="P1236" s="13"/>
      <c r="Q1236" s="13"/>
      <c r="R1236" s="13"/>
      <c r="S1236" s="13"/>
      <c r="T1236" s="13"/>
      <c r="U1236" s="13"/>
      <c r="V1236" s="13"/>
      <c r="W1236" s="13"/>
      <c r="X1236" s="13"/>
      <c r="Y1236" s="13"/>
      <c r="Z1236" s="13"/>
      <c r="AA1236" s="13"/>
      <c r="AB1236" s="13"/>
      <c r="AC1236" s="13"/>
      <c r="AD1236" s="13"/>
      <c r="AE1236" s="13"/>
      <c r="AF1236" s="13"/>
      <c r="AG1236" s="13"/>
      <c r="AH1236" s="13"/>
      <c r="AI1236" s="13"/>
      <c r="AJ1236" s="13"/>
    </row>
    <row r="1237" spans="3:36" s="3" customFormat="1" ht="12.75">
      <c r="C1237" s="13"/>
      <c r="D1237" s="13"/>
      <c r="E1237" s="13"/>
      <c r="F1237" s="13"/>
      <c r="G1237" s="13"/>
      <c r="H1237" s="13"/>
      <c r="I1237" s="13"/>
      <c r="J1237" s="13"/>
      <c r="K1237" s="13"/>
      <c r="L1237" s="13"/>
      <c r="M1237" s="13"/>
      <c r="N1237" s="13"/>
      <c r="O1237" s="13"/>
      <c r="P1237" s="13"/>
      <c r="Q1237" s="13"/>
      <c r="R1237" s="13"/>
      <c r="S1237" s="13"/>
      <c r="T1237" s="13"/>
      <c r="U1237" s="13"/>
      <c r="V1237" s="13"/>
      <c r="W1237" s="13"/>
      <c r="X1237" s="13"/>
      <c r="Y1237" s="13"/>
      <c r="Z1237" s="13"/>
      <c r="AA1237" s="13"/>
      <c r="AB1237" s="13"/>
      <c r="AC1237" s="13"/>
      <c r="AD1237" s="13"/>
      <c r="AE1237" s="13"/>
      <c r="AF1237" s="13"/>
      <c r="AG1237" s="13"/>
      <c r="AH1237" s="13"/>
      <c r="AI1237" s="13"/>
      <c r="AJ1237" s="13"/>
    </row>
    <row r="1238" spans="3:36" s="3" customFormat="1" ht="12.75">
      <c r="C1238" s="13"/>
      <c r="D1238" s="13"/>
      <c r="E1238" s="13"/>
      <c r="F1238" s="13"/>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3"/>
      <c r="AF1238" s="13"/>
      <c r="AG1238" s="13"/>
      <c r="AH1238" s="13"/>
      <c r="AI1238" s="13"/>
      <c r="AJ1238" s="13"/>
    </row>
    <row r="1239" spans="3:36" s="3" customFormat="1" ht="12.75">
      <c r="C1239" s="13"/>
      <c r="D1239" s="13"/>
      <c r="E1239" s="13"/>
      <c r="F1239" s="13"/>
      <c r="G1239" s="13"/>
      <c r="H1239" s="13"/>
      <c r="I1239" s="13"/>
      <c r="J1239" s="13"/>
      <c r="K1239" s="13"/>
      <c r="L1239" s="13"/>
      <c r="M1239" s="13"/>
      <c r="N1239" s="13"/>
      <c r="O1239" s="13"/>
      <c r="P1239" s="13"/>
      <c r="Q1239" s="13"/>
      <c r="R1239" s="13"/>
      <c r="S1239" s="13"/>
      <c r="T1239" s="13"/>
      <c r="U1239" s="13"/>
      <c r="V1239" s="13"/>
      <c r="W1239" s="13"/>
      <c r="X1239" s="13"/>
      <c r="Y1239" s="13"/>
      <c r="Z1239" s="13"/>
      <c r="AA1239" s="13"/>
      <c r="AB1239" s="13"/>
      <c r="AC1239" s="13"/>
      <c r="AD1239" s="13"/>
      <c r="AE1239" s="13"/>
      <c r="AF1239" s="13"/>
      <c r="AG1239" s="13"/>
      <c r="AH1239" s="13"/>
      <c r="AI1239" s="13"/>
      <c r="AJ1239" s="13"/>
    </row>
    <row r="1240" spans="3:36" s="3" customFormat="1" ht="12.75">
      <c r="C1240" s="13"/>
      <c r="D1240" s="13"/>
      <c r="E1240" s="13"/>
      <c r="F1240" s="13"/>
      <c r="G1240" s="13"/>
      <c r="H1240" s="13"/>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3"/>
      <c r="AF1240" s="13"/>
      <c r="AG1240" s="13"/>
      <c r="AH1240" s="13"/>
      <c r="AI1240" s="13"/>
      <c r="AJ1240" s="13"/>
    </row>
    <row r="1241" spans="3:36" s="3" customFormat="1" ht="12.75">
      <c r="C1241" s="13"/>
      <c r="D1241" s="13"/>
      <c r="E1241" s="13"/>
      <c r="F1241" s="13"/>
      <c r="G1241" s="13"/>
      <c r="H1241" s="13"/>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3"/>
      <c r="AF1241" s="13"/>
      <c r="AG1241" s="13"/>
      <c r="AH1241" s="13"/>
      <c r="AI1241" s="13"/>
      <c r="AJ1241" s="13"/>
    </row>
    <row r="1242" spans="3:36" s="3" customFormat="1" ht="12.75">
      <c r="C1242" s="13"/>
      <c r="D1242" s="13"/>
      <c r="E1242" s="13"/>
      <c r="F1242" s="13"/>
      <c r="G1242" s="13"/>
      <c r="H1242" s="13"/>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3"/>
      <c r="AF1242" s="13"/>
      <c r="AG1242" s="13"/>
      <c r="AH1242" s="13"/>
      <c r="AI1242" s="13"/>
      <c r="AJ1242" s="13"/>
    </row>
    <row r="1243" spans="3:36" s="3" customFormat="1" ht="12.75">
      <c r="C1243" s="13"/>
      <c r="D1243" s="13"/>
      <c r="E1243" s="13"/>
      <c r="F1243" s="13"/>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3"/>
      <c r="AF1243" s="13"/>
      <c r="AG1243" s="13"/>
      <c r="AH1243" s="13"/>
      <c r="AI1243" s="13"/>
      <c r="AJ1243" s="13"/>
    </row>
    <row r="1244" spans="3:36" s="3" customFormat="1" ht="12.75">
      <c r="C1244" s="13"/>
      <c r="D1244" s="13"/>
      <c r="E1244" s="13"/>
      <c r="F1244" s="13"/>
      <c r="G1244" s="13"/>
      <c r="H1244" s="13"/>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3"/>
      <c r="AF1244" s="13"/>
      <c r="AG1244" s="13"/>
      <c r="AH1244" s="13"/>
      <c r="AI1244" s="13"/>
      <c r="AJ1244" s="13"/>
    </row>
    <row r="1245" spans="3:36" s="3" customFormat="1" ht="12.75">
      <c r="C1245" s="13"/>
      <c r="D1245" s="13"/>
      <c r="E1245" s="13"/>
      <c r="F1245" s="13"/>
      <c r="G1245" s="13"/>
      <c r="H1245" s="13"/>
      <c r="I1245" s="13"/>
      <c r="J1245" s="13"/>
      <c r="K1245" s="13"/>
      <c r="L1245" s="13"/>
      <c r="M1245" s="13"/>
      <c r="N1245" s="13"/>
      <c r="O1245" s="13"/>
      <c r="P1245" s="13"/>
      <c r="Q1245" s="13"/>
      <c r="R1245" s="13"/>
      <c r="S1245" s="13"/>
      <c r="T1245" s="13"/>
      <c r="U1245" s="13"/>
      <c r="V1245" s="13"/>
      <c r="W1245" s="13"/>
      <c r="X1245" s="13"/>
      <c r="Y1245" s="13"/>
      <c r="Z1245" s="13"/>
      <c r="AA1245" s="13"/>
      <c r="AB1245" s="13"/>
      <c r="AC1245" s="13"/>
      <c r="AD1245" s="13"/>
      <c r="AE1245" s="13"/>
      <c r="AF1245" s="13"/>
      <c r="AG1245" s="13"/>
      <c r="AH1245" s="13"/>
      <c r="AI1245" s="13"/>
      <c r="AJ1245" s="13"/>
    </row>
    <row r="1246" spans="3:36" s="3" customFormat="1" ht="12.75">
      <c r="C1246" s="13"/>
      <c r="D1246" s="13"/>
      <c r="E1246" s="13"/>
      <c r="F1246" s="13"/>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3"/>
      <c r="AF1246" s="13"/>
      <c r="AG1246" s="13"/>
      <c r="AH1246" s="13"/>
      <c r="AI1246" s="13"/>
      <c r="AJ1246" s="13"/>
    </row>
    <row r="1247" spans="3:36" s="3" customFormat="1" ht="12.75">
      <c r="C1247" s="13"/>
      <c r="D1247" s="13"/>
      <c r="E1247" s="13"/>
      <c r="F1247" s="13"/>
      <c r="G1247" s="13"/>
      <c r="H1247" s="13"/>
      <c r="I1247" s="13"/>
      <c r="J1247" s="13"/>
      <c r="K1247" s="13"/>
      <c r="L1247" s="13"/>
      <c r="M1247" s="13"/>
      <c r="N1247" s="13"/>
      <c r="O1247" s="13"/>
      <c r="P1247" s="13"/>
      <c r="Q1247" s="13"/>
      <c r="R1247" s="13"/>
      <c r="S1247" s="13"/>
      <c r="T1247" s="13"/>
      <c r="U1247" s="13"/>
      <c r="V1247" s="13"/>
      <c r="W1247" s="13"/>
      <c r="X1247" s="13"/>
      <c r="Y1247" s="13"/>
      <c r="Z1247" s="13"/>
      <c r="AA1247" s="13"/>
      <c r="AB1247" s="13"/>
      <c r="AC1247" s="13"/>
      <c r="AD1247" s="13"/>
      <c r="AE1247" s="13"/>
      <c r="AF1247" s="13"/>
      <c r="AG1247" s="13"/>
      <c r="AH1247" s="13"/>
      <c r="AI1247" s="13"/>
      <c r="AJ1247" s="13"/>
    </row>
    <row r="1248" spans="3:36" s="3" customFormat="1" ht="12.75">
      <c r="C1248" s="13"/>
      <c r="D1248" s="13"/>
      <c r="E1248" s="13"/>
      <c r="F1248" s="13"/>
      <c r="G1248" s="13"/>
      <c r="H1248" s="13"/>
      <c r="I1248" s="13"/>
      <c r="J1248" s="13"/>
      <c r="K1248" s="13"/>
      <c r="L1248" s="13"/>
      <c r="M1248" s="13"/>
      <c r="N1248" s="13"/>
      <c r="O1248" s="13"/>
      <c r="P1248" s="13"/>
      <c r="Q1248" s="13"/>
      <c r="R1248" s="13"/>
      <c r="S1248" s="13"/>
      <c r="T1248" s="13"/>
      <c r="U1248" s="13"/>
      <c r="V1248" s="13"/>
      <c r="W1248" s="13"/>
      <c r="X1248" s="13"/>
      <c r="Y1248" s="13"/>
      <c r="Z1248" s="13"/>
      <c r="AA1248" s="13"/>
      <c r="AB1248" s="13"/>
      <c r="AC1248" s="13"/>
      <c r="AD1248" s="13"/>
      <c r="AE1248" s="13"/>
      <c r="AF1248" s="13"/>
      <c r="AG1248" s="13"/>
      <c r="AH1248" s="13"/>
      <c r="AI1248" s="13"/>
      <c r="AJ1248" s="13"/>
    </row>
    <row r="1249" spans="3:36" s="3" customFormat="1" ht="12.75">
      <c r="C1249" s="13"/>
      <c r="D1249" s="13"/>
      <c r="E1249" s="13"/>
      <c r="F1249" s="13"/>
      <c r="G1249" s="13"/>
      <c r="H1249" s="13"/>
      <c r="I1249" s="13"/>
      <c r="J1249" s="13"/>
      <c r="K1249" s="13"/>
      <c r="L1249" s="13"/>
      <c r="M1249" s="13"/>
      <c r="N1249" s="13"/>
      <c r="O1249" s="13"/>
      <c r="P1249" s="13"/>
      <c r="Q1249" s="13"/>
      <c r="R1249" s="13"/>
      <c r="S1249" s="13"/>
      <c r="T1249" s="13"/>
      <c r="U1249" s="13"/>
      <c r="V1249" s="13"/>
      <c r="W1249" s="13"/>
      <c r="X1249" s="13"/>
      <c r="Y1249" s="13"/>
      <c r="Z1249" s="13"/>
      <c r="AA1249" s="13"/>
      <c r="AB1249" s="13"/>
      <c r="AC1249" s="13"/>
      <c r="AD1249" s="13"/>
      <c r="AE1249" s="13"/>
      <c r="AF1249" s="13"/>
      <c r="AG1249" s="13"/>
      <c r="AH1249" s="13"/>
      <c r="AI1249" s="13"/>
      <c r="AJ1249" s="13"/>
    </row>
    <row r="1250" spans="3:36" s="3" customFormat="1" ht="12.75">
      <c r="C1250" s="13"/>
      <c r="D1250" s="13"/>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c r="AH1250" s="13"/>
      <c r="AI1250" s="13"/>
      <c r="AJ1250" s="13"/>
    </row>
    <row r="1251" spans="3:36" s="3" customFormat="1" ht="12.75">
      <c r="C1251" s="13"/>
      <c r="D1251" s="13"/>
      <c r="E1251" s="13"/>
      <c r="F1251" s="13"/>
      <c r="G1251" s="13"/>
      <c r="H1251" s="13"/>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3"/>
      <c r="AF1251" s="13"/>
      <c r="AG1251" s="13"/>
      <c r="AH1251" s="13"/>
      <c r="AI1251" s="13"/>
      <c r="AJ1251" s="13"/>
    </row>
    <row r="1252" spans="3:36" s="3" customFormat="1" ht="12.75">
      <c r="C1252" s="13"/>
      <c r="D1252" s="13"/>
      <c r="E1252" s="13"/>
      <c r="F1252" s="13"/>
      <c r="G1252" s="13"/>
      <c r="H1252" s="13"/>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3"/>
      <c r="AF1252" s="13"/>
      <c r="AG1252" s="13"/>
      <c r="AH1252" s="13"/>
      <c r="AI1252" s="13"/>
      <c r="AJ1252" s="13"/>
    </row>
    <row r="1253" spans="3:36" s="3" customFormat="1" ht="12.75">
      <c r="C1253" s="13"/>
      <c r="D1253" s="13"/>
      <c r="E1253" s="13"/>
      <c r="F1253" s="13"/>
      <c r="G1253" s="13"/>
      <c r="H1253" s="13"/>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3"/>
      <c r="AF1253" s="13"/>
      <c r="AG1253" s="13"/>
      <c r="AH1253" s="13"/>
      <c r="AI1253" s="13"/>
      <c r="AJ1253" s="13"/>
    </row>
    <row r="1254" spans="3:36" s="3" customFormat="1" ht="12.75">
      <c r="C1254" s="13"/>
      <c r="D1254" s="13"/>
      <c r="E1254" s="13"/>
      <c r="F1254" s="13"/>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c r="AH1254" s="13"/>
      <c r="AI1254" s="13"/>
      <c r="AJ1254" s="13"/>
    </row>
    <row r="1255" spans="3:36" s="3" customFormat="1" ht="12.75">
      <c r="C1255" s="13"/>
      <c r="D1255" s="13"/>
      <c r="E1255" s="13"/>
      <c r="F1255" s="13"/>
      <c r="G1255" s="13"/>
      <c r="H1255" s="13"/>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3"/>
      <c r="AF1255" s="13"/>
      <c r="AG1255" s="13"/>
      <c r="AH1255" s="13"/>
      <c r="AI1255" s="13"/>
      <c r="AJ1255" s="13"/>
    </row>
    <row r="1256" spans="3:36" s="3" customFormat="1" ht="12.75">
      <c r="C1256" s="13"/>
      <c r="D1256" s="13"/>
      <c r="E1256" s="13"/>
      <c r="F1256" s="13"/>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c r="AH1256" s="13"/>
      <c r="AI1256" s="13"/>
      <c r="AJ1256" s="13"/>
    </row>
    <row r="1257" spans="3:36" s="3" customFormat="1" ht="12.75">
      <c r="C1257" s="13"/>
      <c r="D1257" s="13"/>
      <c r="E1257" s="13"/>
      <c r="F1257" s="13"/>
      <c r="G1257" s="13"/>
      <c r="H1257" s="13"/>
      <c r="I1257" s="13"/>
      <c r="J1257" s="13"/>
      <c r="K1257" s="13"/>
      <c r="L1257" s="13"/>
      <c r="M1257" s="13"/>
      <c r="N1257" s="13"/>
      <c r="O1257" s="13"/>
      <c r="P1257" s="13"/>
      <c r="Q1257" s="13"/>
      <c r="R1257" s="13"/>
      <c r="S1257" s="13"/>
      <c r="T1257" s="13"/>
      <c r="U1257" s="13"/>
      <c r="V1257" s="13"/>
      <c r="W1257" s="13"/>
      <c r="X1257" s="13"/>
      <c r="Y1257" s="13"/>
      <c r="Z1257" s="13"/>
      <c r="AA1257" s="13"/>
      <c r="AB1257" s="13"/>
      <c r="AC1257" s="13"/>
      <c r="AD1257" s="13"/>
      <c r="AE1257" s="13"/>
      <c r="AF1257" s="13"/>
      <c r="AG1257" s="13"/>
      <c r="AH1257" s="13"/>
      <c r="AI1257" s="13"/>
      <c r="AJ1257" s="13"/>
    </row>
    <row r="1258" spans="3:36" s="3" customFormat="1" ht="12.75">
      <c r="C1258" s="13"/>
      <c r="D1258" s="13"/>
      <c r="E1258" s="13"/>
      <c r="F1258" s="13"/>
      <c r="G1258" s="13"/>
      <c r="H1258" s="13"/>
      <c r="I1258" s="13"/>
      <c r="J1258" s="13"/>
      <c r="K1258" s="13"/>
      <c r="L1258" s="13"/>
      <c r="M1258" s="13"/>
      <c r="N1258" s="13"/>
      <c r="O1258" s="13"/>
      <c r="P1258" s="13"/>
      <c r="Q1258" s="13"/>
      <c r="R1258" s="13"/>
      <c r="S1258" s="13"/>
      <c r="T1258" s="13"/>
      <c r="U1258" s="13"/>
      <c r="V1258" s="13"/>
      <c r="W1258" s="13"/>
      <c r="X1258" s="13"/>
      <c r="Y1258" s="13"/>
      <c r="Z1258" s="13"/>
      <c r="AA1258" s="13"/>
      <c r="AB1258" s="13"/>
      <c r="AC1258" s="13"/>
      <c r="AD1258" s="13"/>
      <c r="AE1258" s="13"/>
      <c r="AF1258" s="13"/>
      <c r="AG1258" s="13"/>
      <c r="AH1258" s="13"/>
      <c r="AI1258" s="13"/>
      <c r="AJ1258" s="13"/>
    </row>
    <row r="1259" spans="3:36" s="3" customFormat="1" ht="12.75">
      <c r="C1259" s="13"/>
      <c r="D1259" s="13"/>
      <c r="E1259" s="13"/>
      <c r="F1259" s="13"/>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3"/>
      <c r="AF1259" s="13"/>
      <c r="AG1259" s="13"/>
      <c r="AH1259" s="13"/>
      <c r="AI1259" s="13"/>
      <c r="AJ1259" s="13"/>
    </row>
    <row r="1260" spans="3:36" s="3" customFormat="1" ht="12.75">
      <c r="C1260" s="13"/>
      <c r="D1260" s="13"/>
      <c r="E1260" s="13"/>
      <c r="F1260" s="13"/>
      <c r="G1260" s="13"/>
      <c r="H1260" s="13"/>
      <c r="I1260" s="13"/>
      <c r="J1260" s="13"/>
      <c r="K1260" s="13"/>
      <c r="L1260" s="13"/>
      <c r="M1260" s="13"/>
      <c r="N1260" s="13"/>
      <c r="O1260" s="13"/>
      <c r="P1260" s="13"/>
      <c r="Q1260" s="13"/>
      <c r="R1260" s="13"/>
      <c r="S1260" s="13"/>
      <c r="T1260" s="13"/>
      <c r="U1260" s="13"/>
      <c r="V1260" s="13"/>
      <c r="W1260" s="13"/>
      <c r="X1260" s="13"/>
      <c r="Y1260" s="13"/>
      <c r="Z1260" s="13"/>
      <c r="AA1260" s="13"/>
      <c r="AB1260" s="13"/>
      <c r="AC1260" s="13"/>
      <c r="AD1260" s="13"/>
      <c r="AE1260" s="13"/>
      <c r="AF1260" s="13"/>
      <c r="AG1260" s="13"/>
      <c r="AH1260" s="13"/>
      <c r="AI1260" s="13"/>
      <c r="AJ1260" s="13"/>
    </row>
    <row r="1261" spans="3:36" s="3" customFormat="1" ht="12.75">
      <c r="C1261" s="13"/>
      <c r="D1261" s="13"/>
      <c r="E1261" s="13"/>
      <c r="F1261" s="13"/>
      <c r="G1261" s="13"/>
      <c r="H1261" s="13"/>
      <c r="I1261" s="13"/>
      <c r="J1261" s="13"/>
      <c r="K1261" s="13"/>
      <c r="L1261" s="13"/>
      <c r="M1261" s="13"/>
      <c r="N1261" s="13"/>
      <c r="O1261" s="13"/>
      <c r="P1261" s="13"/>
      <c r="Q1261" s="13"/>
      <c r="R1261" s="13"/>
      <c r="S1261" s="13"/>
      <c r="T1261" s="13"/>
      <c r="U1261" s="13"/>
      <c r="V1261" s="13"/>
      <c r="W1261" s="13"/>
      <c r="X1261" s="13"/>
      <c r="Y1261" s="13"/>
      <c r="Z1261" s="13"/>
      <c r="AA1261" s="13"/>
      <c r="AB1261" s="13"/>
      <c r="AC1261" s="13"/>
      <c r="AD1261" s="13"/>
      <c r="AE1261" s="13"/>
      <c r="AF1261" s="13"/>
      <c r="AG1261" s="13"/>
      <c r="AH1261" s="13"/>
      <c r="AI1261" s="13"/>
      <c r="AJ1261" s="13"/>
    </row>
    <row r="1262" spans="3:36" s="3" customFormat="1" ht="12.75">
      <c r="C1262" s="13"/>
      <c r="D1262" s="13"/>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c r="AH1262" s="13"/>
      <c r="AI1262" s="13"/>
      <c r="AJ1262" s="13"/>
    </row>
    <row r="1263" spans="3:36" s="3" customFormat="1" ht="12.75">
      <c r="C1263" s="13"/>
      <c r="D1263" s="13"/>
      <c r="E1263" s="13"/>
      <c r="F1263" s="13"/>
      <c r="G1263" s="13"/>
      <c r="H1263" s="13"/>
      <c r="I1263" s="13"/>
      <c r="J1263" s="13"/>
      <c r="K1263" s="13"/>
      <c r="L1263" s="13"/>
      <c r="M1263" s="13"/>
      <c r="N1263" s="13"/>
      <c r="O1263" s="13"/>
      <c r="P1263" s="13"/>
      <c r="Q1263" s="13"/>
      <c r="R1263" s="13"/>
      <c r="S1263" s="13"/>
      <c r="T1263" s="13"/>
      <c r="U1263" s="13"/>
      <c r="V1263" s="13"/>
      <c r="W1263" s="13"/>
      <c r="X1263" s="13"/>
      <c r="Y1263" s="13"/>
      <c r="Z1263" s="13"/>
      <c r="AA1263" s="13"/>
      <c r="AB1263" s="13"/>
      <c r="AC1263" s="13"/>
      <c r="AD1263" s="13"/>
      <c r="AE1263" s="13"/>
      <c r="AF1263" s="13"/>
      <c r="AG1263" s="13"/>
      <c r="AH1263" s="13"/>
      <c r="AI1263" s="13"/>
      <c r="AJ1263" s="13"/>
    </row>
    <row r="1264" spans="3:36" s="3" customFormat="1" ht="12.75">
      <c r="C1264" s="13"/>
      <c r="D1264" s="13"/>
      <c r="E1264" s="13"/>
      <c r="F1264" s="13"/>
      <c r="G1264" s="13"/>
      <c r="H1264" s="13"/>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3"/>
      <c r="AF1264" s="13"/>
      <c r="AG1264" s="13"/>
      <c r="AH1264" s="13"/>
      <c r="AI1264" s="13"/>
      <c r="AJ1264" s="13"/>
    </row>
    <row r="1265" spans="3:36" s="3" customFormat="1" ht="12.75">
      <c r="C1265" s="13"/>
      <c r="D1265" s="13"/>
      <c r="E1265" s="13"/>
      <c r="F1265" s="13"/>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3"/>
      <c r="AF1265" s="13"/>
      <c r="AG1265" s="13"/>
      <c r="AH1265" s="13"/>
      <c r="AI1265" s="13"/>
      <c r="AJ1265" s="13"/>
    </row>
    <row r="1266" spans="3:36" s="3" customFormat="1" ht="12.75">
      <c r="C1266" s="13"/>
      <c r="D1266" s="13"/>
      <c r="E1266" s="13"/>
      <c r="F1266" s="13"/>
      <c r="G1266" s="13"/>
      <c r="H1266" s="13"/>
      <c r="I1266" s="13"/>
      <c r="J1266" s="13"/>
      <c r="K1266" s="13"/>
      <c r="L1266" s="13"/>
      <c r="M1266" s="13"/>
      <c r="N1266" s="13"/>
      <c r="O1266" s="13"/>
      <c r="P1266" s="13"/>
      <c r="Q1266" s="13"/>
      <c r="R1266" s="13"/>
      <c r="S1266" s="13"/>
      <c r="T1266" s="13"/>
      <c r="U1266" s="13"/>
      <c r="V1266" s="13"/>
      <c r="W1266" s="13"/>
      <c r="X1266" s="13"/>
      <c r="Y1266" s="13"/>
      <c r="Z1266" s="13"/>
      <c r="AA1266" s="13"/>
      <c r="AB1266" s="13"/>
      <c r="AC1266" s="13"/>
      <c r="AD1266" s="13"/>
      <c r="AE1266" s="13"/>
      <c r="AF1266" s="13"/>
      <c r="AG1266" s="13"/>
      <c r="AH1266" s="13"/>
      <c r="AI1266" s="13"/>
      <c r="AJ1266" s="13"/>
    </row>
    <row r="1267" spans="3:36" s="3" customFormat="1" ht="12.75">
      <c r="C1267" s="13"/>
      <c r="D1267" s="13"/>
      <c r="E1267" s="13"/>
      <c r="F1267" s="13"/>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3"/>
      <c r="AF1267" s="13"/>
      <c r="AG1267" s="13"/>
      <c r="AH1267" s="13"/>
      <c r="AI1267" s="13"/>
      <c r="AJ1267" s="13"/>
    </row>
    <row r="1268" spans="3:36" s="3" customFormat="1" ht="12.75">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3"/>
      <c r="AF1268" s="13"/>
      <c r="AG1268" s="13"/>
      <c r="AH1268" s="13"/>
      <c r="AI1268" s="13"/>
      <c r="AJ1268" s="13"/>
    </row>
    <row r="1269" spans="3:36" s="3" customFormat="1" ht="12.75">
      <c r="C1269" s="13"/>
      <c r="D1269" s="13"/>
      <c r="E1269" s="13"/>
      <c r="F1269" s="13"/>
      <c r="G1269" s="13"/>
      <c r="H1269" s="13"/>
      <c r="I1269" s="13"/>
      <c r="J1269" s="13"/>
      <c r="K1269" s="13"/>
      <c r="L1269" s="13"/>
      <c r="M1269" s="13"/>
      <c r="N1269" s="13"/>
      <c r="O1269" s="13"/>
      <c r="P1269" s="13"/>
      <c r="Q1269" s="13"/>
      <c r="R1269" s="13"/>
      <c r="S1269" s="13"/>
      <c r="T1269" s="13"/>
      <c r="U1269" s="13"/>
      <c r="V1269" s="13"/>
      <c r="W1269" s="13"/>
      <c r="X1269" s="13"/>
      <c r="Y1269" s="13"/>
      <c r="Z1269" s="13"/>
      <c r="AA1269" s="13"/>
      <c r="AB1269" s="13"/>
      <c r="AC1269" s="13"/>
      <c r="AD1269" s="13"/>
      <c r="AE1269" s="13"/>
      <c r="AF1269" s="13"/>
      <c r="AG1269" s="13"/>
      <c r="AH1269" s="13"/>
      <c r="AI1269" s="13"/>
      <c r="AJ1269" s="13"/>
    </row>
    <row r="1270" spans="3:36" s="3" customFormat="1" ht="12.75">
      <c r="C1270" s="13"/>
      <c r="D1270" s="13"/>
      <c r="E1270" s="13"/>
      <c r="F1270" s="13"/>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3"/>
      <c r="AF1270" s="13"/>
      <c r="AG1270" s="13"/>
      <c r="AH1270" s="13"/>
      <c r="AI1270" s="13"/>
      <c r="AJ1270" s="13"/>
    </row>
    <row r="1271" spans="3:36" s="3" customFormat="1" ht="12.75">
      <c r="C1271" s="13"/>
      <c r="D1271" s="13"/>
      <c r="E1271" s="13"/>
      <c r="F1271" s="13"/>
      <c r="G1271" s="13"/>
      <c r="H1271" s="13"/>
      <c r="I1271" s="13"/>
      <c r="J1271" s="13"/>
      <c r="K1271" s="13"/>
      <c r="L1271" s="13"/>
      <c r="M1271" s="13"/>
      <c r="N1271" s="13"/>
      <c r="O1271" s="13"/>
      <c r="P1271" s="13"/>
      <c r="Q1271" s="13"/>
      <c r="R1271" s="13"/>
      <c r="S1271" s="13"/>
      <c r="T1271" s="13"/>
      <c r="U1271" s="13"/>
      <c r="V1271" s="13"/>
      <c r="W1271" s="13"/>
      <c r="X1271" s="13"/>
      <c r="Y1271" s="13"/>
      <c r="Z1271" s="13"/>
      <c r="AA1271" s="13"/>
      <c r="AB1271" s="13"/>
      <c r="AC1271" s="13"/>
      <c r="AD1271" s="13"/>
      <c r="AE1271" s="13"/>
      <c r="AF1271" s="13"/>
      <c r="AG1271" s="13"/>
      <c r="AH1271" s="13"/>
      <c r="AI1271" s="13"/>
      <c r="AJ1271" s="13"/>
    </row>
    <row r="1272" spans="3:36" s="3" customFormat="1" ht="12.75">
      <c r="C1272" s="13"/>
      <c r="D1272" s="13"/>
      <c r="E1272" s="13"/>
      <c r="F1272" s="13"/>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3"/>
      <c r="AF1272" s="13"/>
      <c r="AG1272" s="13"/>
      <c r="AH1272" s="13"/>
      <c r="AI1272" s="13"/>
      <c r="AJ1272" s="13"/>
    </row>
    <row r="1273" spans="3:36" s="3" customFormat="1" ht="12.75">
      <c r="C1273" s="13"/>
      <c r="D1273" s="13"/>
      <c r="E1273" s="13"/>
      <c r="F1273" s="13"/>
      <c r="G1273" s="13"/>
      <c r="H1273" s="13"/>
      <c r="I1273" s="13"/>
      <c r="J1273" s="13"/>
      <c r="K1273" s="13"/>
      <c r="L1273" s="13"/>
      <c r="M1273" s="13"/>
      <c r="N1273" s="13"/>
      <c r="O1273" s="13"/>
      <c r="P1273" s="13"/>
      <c r="Q1273" s="13"/>
      <c r="R1273" s="13"/>
      <c r="S1273" s="13"/>
      <c r="T1273" s="13"/>
      <c r="U1273" s="13"/>
      <c r="V1273" s="13"/>
      <c r="W1273" s="13"/>
      <c r="X1273" s="13"/>
      <c r="Y1273" s="13"/>
      <c r="Z1273" s="13"/>
      <c r="AA1273" s="13"/>
      <c r="AB1273" s="13"/>
      <c r="AC1273" s="13"/>
      <c r="AD1273" s="13"/>
      <c r="AE1273" s="13"/>
      <c r="AF1273" s="13"/>
      <c r="AG1273" s="13"/>
      <c r="AH1273" s="13"/>
      <c r="AI1273" s="13"/>
      <c r="AJ1273" s="13"/>
    </row>
    <row r="1274" spans="3:36" s="3" customFormat="1" ht="12.75">
      <c r="C1274" s="13"/>
      <c r="D1274" s="13"/>
      <c r="E1274" s="13"/>
      <c r="F1274" s="13"/>
      <c r="G1274" s="13"/>
      <c r="H1274" s="13"/>
      <c r="I1274" s="13"/>
      <c r="J1274" s="13"/>
      <c r="K1274" s="13"/>
      <c r="L1274" s="13"/>
      <c r="M1274" s="13"/>
      <c r="N1274" s="13"/>
      <c r="O1274" s="13"/>
      <c r="P1274" s="13"/>
      <c r="Q1274" s="13"/>
      <c r="R1274" s="13"/>
      <c r="S1274" s="13"/>
      <c r="T1274" s="13"/>
      <c r="U1274" s="13"/>
      <c r="V1274" s="13"/>
      <c r="W1274" s="13"/>
      <c r="X1274" s="13"/>
      <c r="Y1274" s="13"/>
      <c r="Z1274" s="13"/>
      <c r="AA1274" s="13"/>
      <c r="AB1274" s="13"/>
      <c r="AC1274" s="13"/>
      <c r="AD1274" s="13"/>
      <c r="AE1274" s="13"/>
      <c r="AF1274" s="13"/>
      <c r="AG1274" s="13"/>
      <c r="AH1274" s="13"/>
      <c r="AI1274" s="13"/>
      <c r="AJ1274" s="13"/>
    </row>
    <row r="1275" spans="3:36" s="3" customFormat="1" ht="12.75">
      <c r="C1275" s="13"/>
      <c r="D1275" s="13"/>
      <c r="E1275" s="13"/>
      <c r="F1275" s="13"/>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3"/>
      <c r="AF1275" s="13"/>
      <c r="AG1275" s="13"/>
      <c r="AH1275" s="13"/>
      <c r="AI1275" s="13"/>
      <c r="AJ1275" s="13"/>
    </row>
    <row r="1276" spans="3:36" s="3" customFormat="1" ht="12.75">
      <c r="C1276" s="13"/>
      <c r="D1276" s="13"/>
      <c r="E1276" s="13"/>
      <c r="F1276" s="13"/>
      <c r="G1276" s="13"/>
      <c r="H1276" s="13"/>
      <c r="I1276" s="13"/>
      <c r="J1276" s="13"/>
      <c r="K1276" s="13"/>
      <c r="L1276" s="13"/>
      <c r="M1276" s="13"/>
      <c r="N1276" s="13"/>
      <c r="O1276" s="13"/>
      <c r="P1276" s="13"/>
      <c r="Q1276" s="13"/>
      <c r="R1276" s="13"/>
      <c r="S1276" s="13"/>
      <c r="T1276" s="13"/>
      <c r="U1276" s="13"/>
      <c r="V1276" s="13"/>
      <c r="W1276" s="13"/>
      <c r="X1276" s="13"/>
      <c r="Y1276" s="13"/>
      <c r="Z1276" s="13"/>
      <c r="AA1276" s="13"/>
      <c r="AB1276" s="13"/>
      <c r="AC1276" s="13"/>
      <c r="AD1276" s="13"/>
      <c r="AE1276" s="13"/>
      <c r="AF1276" s="13"/>
      <c r="AG1276" s="13"/>
      <c r="AH1276" s="13"/>
      <c r="AI1276" s="13"/>
      <c r="AJ1276" s="13"/>
    </row>
    <row r="1277" spans="3:36" s="3" customFormat="1" ht="12.75">
      <c r="C1277" s="13"/>
      <c r="D1277" s="13"/>
      <c r="E1277" s="13"/>
      <c r="F1277" s="13"/>
      <c r="G1277" s="13"/>
      <c r="H1277" s="13"/>
      <c r="I1277" s="13"/>
      <c r="J1277" s="13"/>
      <c r="K1277" s="13"/>
      <c r="L1277" s="13"/>
      <c r="M1277" s="13"/>
      <c r="N1277" s="13"/>
      <c r="O1277" s="13"/>
      <c r="P1277" s="13"/>
      <c r="Q1277" s="13"/>
      <c r="R1277" s="13"/>
      <c r="S1277" s="13"/>
      <c r="T1277" s="13"/>
      <c r="U1277" s="13"/>
      <c r="V1277" s="13"/>
      <c r="W1277" s="13"/>
      <c r="X1277" s="13"/>
      <c r="Y1277" s="13"/>
      <c r="Z1277" s="13"/>
      <c r="AA1277" s="13"/>
      <c r="AB1277" s="13"/>
      <c r="AC1277" s="13"/>
      <c r="AD1277" s="13"/>
      <c r="AE1277" s="13"/>
      <c r="AF1277" s="13"/>
      <c r="AG1277" s="13"/>
      <c r="AH1277" s="13"/>
      <c r="AI1277" s="13"/>
      <c r="AJ1277" s="13"/>
    </row>
    <row r="1278" spans="3:36" s="3" customFormat="1" ht="12.75">
      <c r="C1278" s="13"/>
      <c r="D1278" s="13"/>
      <c r="E1278" s="13"/>
      <c r="F1278" s="13"/>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3"/>
      <c r="AF1278" s="13"/>
      <c r="AG1278" s="13"/>
      <c r="AH1278" s="13"/>
      <c r="AI1278" s="13"/>
      <c r="AJ1278" s="13"/>
    </row>
    <row r="1279" spans="3:36" s="3" customFormat="1" ht="12.75">
      <c r="C1279" s="13"/>
      <c r="D1279" s="13"/>
      <c r="E1279" s="13"/>
      <c r="F1279" s="13"/>
      <c r="G1279" s="13"/>
      <c r="H1279" s="13"/>
      <c r="I1279" s="13"/>
      <c r="J1279" s="13"/>
      <c r="K1279" s="13"/>
      <c r="L1279" s="13"/>
      <c r="M1279" s="13"/>
      <c r="N1279" s="13"/>
      <c r="O1279" s="13"/>
      <c r="P1279" s="13"/>
      <c r="Q1279" s="13"/>
      <c r="R1279" s="13"/>
      <c r="S1279" s="13"/>
      <c r="T1279" s="13"/>
      <c r="U1279" s="13"/>
      <c r="V1279" s="13"/>
      <c r="W1279" s="13"/>
      <c r="X1279" s="13"/>
      <c r="Y1279" s="13"/>
      <c r="Z1279" s="13"/>
      <c r="AA1279" s="13"/>
      <c r="AB1279" s="13"/>
      <c r="AC1279" s="13"/>
      <c r="AD1279" s="13"/>
      <c r="AE1279" s="13"/>
      <c r="AF1279" s="13"/>
      <c r="AG1279" s="13"/>
      <c r="AH1279" s="13"/>
      <c r="AI1279" s="13"/>
      <c r="AJ1279" s="13"/>
    </row>
    <row r="1280" spans="3:36" s="3" customFormat="1" ht="12.75">
      <c r="C1280" s="13"/>
      <c r="D1280" s="13"/>
      <c r="E1280" s="13"/>
      <c r="F1280" s="13"/>
      <c r="G1280" s="13"/>
      <c r="H1280" s="13"/>
      <c r="I1280" s="13"/>
      <c r="J1280" s="13"/>
      <c r="K1280" s="13"/>
      <c r="L1280" s="13"/>
      <c r="M1280" s="13"/>
      <c r="N1280" s="13"/>
      <c r="O1280" s="13"/>
      <c r="P1280" s="13"/>
      <c r="Q1280" s="13"/>
      <c r="R1280" s="13"/>
      <c r="S1280" s="13"/>
      <c r="T1280" s="13"/>
      <c r="U1280" s="13"/>
      <c r="V1280" s="13"/>
      <c r="W1280" s="13"/>
      <c r="X1280" s="13"/>
      <c r="Y1280" s="13"/>
      <c r="Z1280" s="13"/>
      <c r="AA1280" s="13"/>
      <c r="AB1280" s="13"/>
      <c r="AC1280" s="13"/>
      <c r="AD1280" s="13"/>
      <c r="AE1280" s="13"/>
      <c r="AF1280" s="13"/>
      <c r="AG1280" s="13"/>
      <c r="AH1280" s="13"/>
      <c r="AI1280" s="13"/>
      <c r="AJ1280" s="13"/>
    </row>
    <row r="1281" spans="3:36" s="3" customFormat="1" ht="12.75">
      <c r="C1281" s="13"/>
      <c r="D1281" s="13"/>
      <c r="E1281" s="13"/>
      <c r="F1281" s="13"/>
      <c r="G1281" s="13"/>
      <c r="H1281" s="13"/>
      <c r="I1281" s="13"/>
      <c r="J1281" s="13"/>
      <c r="K1281" s="13"/>
      <c r="L1281" s="13"/>
      <c r="M1281" s="13"/>
      <c r="N1281" s="13"/>
      <c r="O1281" s="13"/>
      <c r="P1281" s="13"/>
      <c r="Q1281" s="13"/>
      <c r="R1281" s="13"/>
      <c r="S1281" s="13"/>
      <c r="T1281" s="13"/>
      <c r="U1281" s="13"/>
      <c r="V1281" s="13"/>
      <c r="W1281" s="13"/>
      <c r="X1281" s="13"/>
      <c r="Y1281" s="13"/>
      <c r="Z1281" s="13"/>
      <c r="AA1281" s="13"/>
      <c r="AB1281" s="13"/>
      <c r="AC1281" s="13"/>
      <c r="AD1281" s="13"/>
      <c r="AE1281" s="13"/>
      <c r="AF1281" s="13"/>
      <c r="AG1281" s="13"/>
      <c r="AH1281" s="13"/>
      <c r="AI1281" s="13"/>
      <c r="AJ1281" s="13"/>
    </row>
    <row r="1282" spans="3:36" s="3" customFormat="1" ht="12.75">
      <c r="C1282" s="13"/>
      <c r="D1282" s="13"/>
      <c r="E1282" s="13"/>
      <c r="F1282" s="13"/>
      <c r="G1282" s="13"/>
      <c r="H1282" s="13"/>
      <c r="I1282" s="13"/>
      <c r="J1282" s="13"/>
      <c r="K1282" s="13"/>
      <c r="L1282" s="13"/>
      <c r="M1282" s="13"/>
      <c r="N1282" s="13"/>
      <c r="O1282" s="13"/>
      <c r="P1282" s="13"/>
      <c r="Q1282" s="13"/>
      <c r="R1282" s="13"/>
      <c r="S1282" s="13"/>
      <c r="T1282" s="13"/>
      <c r="U1282" s="13"/>
      <c r="V1282" s="13"/>
      <c r="W1282" s="13"/>
      <c r="X1282" s="13"/>
      <c r="Y1282" s="13"/>
      <c r="Z1282" s="13"/>
      <c r="AA1282" s="13"/>
      <c r="AB1282" s="13"/>
      <c r="AC1282" s="13"/>
      <c r="AD1282" s="13"/>
      <c r="AE1282" s="13"/>
      <c r="AF1282" s="13"/>
      <c r="AG1282" s="13"/>
      <c r="AH1282" s="13"/>
      <c r="AI1282" s="13"/>
      <c r="AJ1282" s="13"/>
    </row>
    <row r="1283" spans="3:36" s="3" customFormat="1" ht="12.75">
      <c r="C1283" s="13"/>
      <c r="D1283" s="13"/>
      <c r="E1283" s="13"/>
      <c r="F1283" s="13"/>
      <c r="G1283" s="13"/>
      <c r="H1283" s="13"/>
      <c r="I1283" s="13"/>
      <c r="J1283" s="13"/>
      <c r="K1283" s="13"/>
      <c r="L1283" s="13"/>
      <c r="M1283" s="13"/>
      <c r="N1283" s="13"/>
      <c r="O1283" s="13"/>
      <c r="P1283" s="13"/>
      <c r="Q1283" s="13"/>
      <c r="R1283" s="13"/>
      <c r="S1283" s="13"/>
      <c r="T1283" s="13"/>
      <c r="U1283" s="13"/>
      <c r="V1283" s="13"/>
      <c r="W1283" s="13"/>
      <c r="X1283" s="13"/>
      <c r="Y1283" s="13"/>
      <c r="Z1283" s="13"/>
      <c r="AA1283" s="13"/>
      <c r="AB1283" s="13"/>
      <c r="AC1283" s="13"/>
      <c r="AD1283" s="13"/>
      <c r="AE1283" s="13"/>
      <c r="AF1283" s="13"/>
      <c r="AG1283" s="13"/>
      <c r="AH1283" s="13"/>
      <c r="AI1283" s="13"/>
      <c r="AJ1283" s="13"/>
    </row>
    <row r="1284" spans="3:36" s="3" customFormat="1" ht="12.75">
      <c r="C1284" s="13"/>
      <c r="D1284" s="13"/>
      <c r="E1284" s="13"/>
      <c r="F1284" s="13"/>
      <c r="G1284" s="13"/>
      <c r="H1284" s="13"/>
      <c r="I1284" s="13"/>
      <c r="J1284" s="13"/>
      <c r="K1284" s="13"/>
      <c r="L1284" s="13"/>
      <c r="M1284" s="13"/>
      <c r="N1284" s="13"/>
      <c r="O1284" s="13"/>
      <c r="P1284" s="13"/>
      <c r="Q1284" s="13"/>
      <c r="R1284" s="13"/>
      <c r="S1284" s="13"/>
      <c r="T1284" s="13"/>
      <c r="U1284" s="13"/>
      <c r="V1284" s="13"/>
      <c r="W1284" s="13"/>
      <c r="X1284" s="13"/>
      <c r="Y1284" s="13"/>
      <c r="Z1284" s="13"/>
      <c r="AA1284" s="13"/>
      <c r="AB1284" s="13"/>
      <c r="AC1284" s="13"/>
      <c r="AD1284" s="13"/>
      <c r="AE1284" s="13"/>
      <c r="AF1284" s="13"/>
      <c r="AG1284" s="13"/>
      <c r="AH1284" s="13"/>
      <c r="AI1284" s="13"/>
      <c r="AJ1284" s="13"/>
    </row>
    <row r="1285" spans="3:36" s="3" customFormat="1" ht="12.75">
      <c r="C1285" s="13"/>
      <c r="D1285" s="13"/>
      <c r="E1285" s="13"/>
      <c r="F1285" s="13"/>
      <c r="G1285" s="13"/>
      <c r="H1285" s="13"/>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3"/>
      <c r="AF1285" s="13"/>
      <c r="AG1285" s="13"/>
      <c r="AH1285" s="13"/>
      <c r="AI1285" s="13"/>
      <c r="AJ1285" s="13"/>
    </row>
    <row r="1286" spans="3:36" s="3" customFormat="1" ht="12.75">
      <c r="C1286" s="13"/>
      <c r="D1286" s="13"/>
      <c r="E1286" s="13"/>
      <c r="F1286" s="13"/>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c r="AH1286" s="13"/>
      <c r="AI1286" s="13"/>
      <c r="AJ1286" s="13"/>
    </row>
    <row r="1287" spans="3:36" s="3" customFormat="1" ht="12.75">
      <c r="C1287" s="13"/>
      <c r="D1287" s="13"/>
      <c r="E1287" s="13"/>
      <c r="F1287" s="13"/>
      <c r="G1287" s="13"/>
      <c r="H1287" s="13"/>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3"/>
      <c r="AF1287" s="13"/>
      <c r="AG1287" s="13"/>
      <c r="AH1287" s="13"/>
      <c r="AI1287" s="13"/>
      <c r="AJ1287" s="13"/>
    </row>
    <row r="1288" spans="3:36" s="3" customFormat="1" ht="12.75">
      <c r="C1288" s="13"/>
      <c r="D1288" s="13"/>
      <c r="E1288" s="13"/>
      <c r="F1288" s="13"/>
      <c r="G1288" s="13"/>
      <c r="H1288" s="13"/>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3"/>
      <c r="AF1288" s="13"/>
      <c r="AG1288" s="13"/>
      <c r="AH1288" s="13"/>
      <c r="AI1288" s="13"/>
      <c r="AJ1288" s="13"/>
    </row>
    <row r="1289" spans="3:36" s="3" customFormat="1" ht="12.75">
      <c r="C1289" s="13"/>
      <c r="D1289" s="13"/>
      <c r="E1289" s="13"/>
      <c r="F1289" s="13"/>
      <c r="G1289" s="13"/>
      <c r="H1289" s="13"/>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3"/>
      <c r="AF1289" s="13"/>
      <c r="AG1289" s="13"/>
      <c r="AH1289" s="13"/>
      <c r="AI1289" s="13"/>
      <c r="AJ1289" s="13"/>
    </row>
    <row r="1290" spans="3:36" s="3" customFormat="1" ht="12.75">
      <c r="C1290" s="13"/>
      <c r="D1290" s="13"/>
      <c r="E1290" s="13"/>
      <c r="F1290" s="13"/>
      <c r="G1290" s="13"/>
      <c r="H1290" s="13"/>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3"/>
      <c r="AF1290" s="13"/>
      <c r="AG1290" s="13"/>
      <c r="AH1290" s="13"/>
      <c r="AI1290" s="13"/>
      <c r="AJ1290" s="13"/>
    </row>
    <row r="1291" spans="3:36" s="3" customFormat="1" ht="12.75">
      <c r="C1291" s="13"/>
      <c r="D1291" s="13"/>
      <c r="E1291" s="13"/>
      <c r="F1291" s="13"/>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c r="AF1291" s="13"/>
      <c r="AG1291" s="13"/>
      <c r="AH1291" s="13"/>
      <c r="AI1291" s="13"/>
      <c r="AJ1291" s="13"/>
    </row>
    <row r="1292" spans="3:36" s="3" customFormat="1" ht="12.75">
      <c r="C1292" s="13"/>
      <c r="D1292" s="13"/>
      <c r="E1292" s="13"/>
      <c r="F1292" s="13"/>
      <c r="G1292" s="13"/>
      <c r="H1292" s="13"/>
      <c r="I1292" s="13"/>
      <c r="J1292" s="13"/>
      <c r="K1292" s="13"/>
      <c r="L1292" s="13"/>
      <c r="M1292" s="13"/>
      <c r="N1292" s="13"/>
      <c r="O1292" s="13"/>
      <c r="P1292" s="13"/>
      <c r="Q1292" s="13"/>
      <c r="R1292" s="13"/>
      <c r="S1292" s="13"/>
      <c r="T1292" s="13"/>
      <c r="U1292" s="13"/>
      <c r="V1292" s="13"/>
      <c r="W1292" s="13"/>
      <c r="X1292" s="13"/>
      <c r="Y1292" s="13"/>
      <c r="Z1292" s="13"/>
      <c r="AA1292" s="13"/>
      <c r="AB1292" s="13"/>
      <c r="AC1292" s="13"/>
      <c r="AD1292" s="13"/>
      <c r="AE1292" s="13"/>
      <c r="AF1292" s="13"/>
      <c r="AG1292" s="13"/>
      <c r="AH1292" s="13"/>
      <c r="AI1292" s="13"/>
      <c r="AJ1292" s="13"/>
    </row>
    <row r="1293" spans="3:36" s="3" customFormat="1" ht="12.75">
      <c r="C1293" s="13"/>
      <c r="D1293" s="13"/>
      <c r="E1293" s="13"/>
      <c r="F1293" s="13"/>
      <c r="G1293" s="13"/>
      <c r="H1293" s="13"/>
      <c r="I1293" s="13"/>
      <c r="J1293" s="13"/>
      <c r="K1293" s="13"/>
      <c r="L1293" s="13"/>
      <c r="M1293" s="13"/>
      <c r="N1293" s="13"/>
      <c r="O1293" s="13"/>
      <c r="P1293" s="13"/>
      <c r="Q1293" s="13"/>
      <c r="R1293" s="13"/>
      <c r="S1293" s="13"/>
      <c r="T1293" s="13"/>
      <c r="U1293" s="13"/>
      <c r="V1293" s="13"/>
      <c r="W1293" s="13"/>
      <c r="X1293" s="13"/>
      <c r="Y1293" s="13"/>
      <c r="Z1293" s="13"/>
      <c r="AA1293" s="13"/>
      <c r="AB1293" s="13"/>
      <c r="AC1293" s="13"/>
      <c r="AD1293" s="13"/>
      <c r="AE1293" s="13"/>
      <c r="AF1293" s="13"/>
      <c r="AG1293" s="13"/>
      <c r="AH1293" s="13"/>
      <c r="AI1293" s="13"/>
      <c r="AJ1293" s="13"/>
    </row>
    <row r="1294" spans="3:36" s="3" customFormat="1" ht="12.75">
      <c r="C1294" s="13"/>
      <c r="D1294" s="13"/>
      <c r="E1294" s="13"/>
      <c r="F1294" s="13"/>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3"/>
      <c r="AF1294" s="13"/>
      <c r="AG1294" s="13"/>
      <c r="AH1294" s="13"/>
      <c r="AI1294" s="13"/>
      <c r="AJ1294" s="13"/>
    </row>
    <row r="1295" spans="3:36" s="3" customFormat="1" ht="12.75">
      <c r="C1295" s="13"/>
      <c r="D1295" s="13"/>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c r="AF1295" s="13"/>
      <c r="AG1295" s="13"/>
      <c r="AH1295" s="13"/>
      <c r="AI1295" s="13"/>
      <c r="AJ1295" s="13"/>
    </row>
    <row r="1296" spans="3:36" s="3" customFormat="1" ht="12.75">
      <c r="C1296" s="13"/>
      <c r="D1296" s="13"/>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c r="AG1296" s="13"/>
      <c r="AH1296" s="13"/>
      <c r="AI1296" s="13"/>
      <c r="AJ1296" s="13"/>
    </row>
    <row r="1297" spans="3:36" s="3" customFormat="1" ht="12.75">
      <c r="C1297" s="13"/>
      <c r="D1297" s="13"/>
      <c r="E1297" s="13"/>
      <c r="F1297" s="13"/>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3"/>
      <c r="AF1297" s="13"/>
      <c r="AG1297" s="13"/>
      <c r="AH1297" s="13"/>
      <c r="AI1297" s="13"/>
      <c r="AJ1297" s="13"/>
    </row>
    <row r="1298" spans="3:36" s="3" customFormat="1" ht="12.75">
      <c r="C1298" s="13"/>
      <c r="D1298" s="13"/>
      <c r="E1298" s="13"/>
      <c r="F1298" s="13"/>
      <c r="G1298" s="13"/>
      <c r="H1298" s="13"/>
      <c r="I1298" s="13"/>
      <c r="J1298" s="13"/>
      <c r="K1298" s="13"/>
      <c r="L1298" s="13"/>
      <c r="M1298" s="13"/>
      <c r="N1298" s="13"/>
      <c r="O1298" s="13"/>
      <c r="P1298" s="13"/>
      <c r="Q1298" s="13"/>
      <c r="R1298" s="13"/>
      <c r="S1298" s="13"/>
      <c r="T1298" s="13"/>
      <c r="U1298" s="13"/>
      <c r="V1298" s="13"/>
      <c r="W1298" s="13"/>
      <c r="X1298" s="13"/>
      <c r="Y1298" s="13"/>
      <c r="Z1298" s="13"/>
      <c r="AA1298" s="13"/>
      <c r="AB1298" s="13"/>
      <c r="AC1298" s="13"/>
      <c r="AD1298" s="13"/>
      <c r="AE1298" s="13"/>
      <c r="AF1298" s="13"/>
      <c r="AG1298" s="13"/>
      <c r="AH1298" s="13"/>
      <c r="AI1298" s="13"/>
      <c r="AJ1298" s="13"/>
    </row>
    <row r="1299" spans="3:36" s="3" customFormat="1" ht="12.75">
      <c r="C1299" s="13"/>
      <c r="D1299" s="13"/>
      <c r="E1299" s="13"/>
      <c r="F1299" s="13"/>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3"/>
      <c r="AF1299" s="13"/>
      <c r="AG1299" s="13"/>
      <c r="AH1299" s="13"/>
      <c r="AI1299" s="13"/>
      <c r="AJ1299" s="13"/>
    </row>
    <row r="1300" spans="3:36" s="3" customFormat="1" ht="12.75">
      <c r="C1300" s="13"/>
      <c r="D1300" s="13"/>
      <c r="E1300" s="13"/>
      <c r="F1300" s="13"/>
      <c r="G1300" s="13"/>
      <c r="H1300" s="13"/>
      <c r="I1300" s="13"/>
      <c r="J1300" s="13"/>
      <c r="K1300" s="13"/>
      <c r="L1300" s="13"/>
      <c r="M1300" s="13"/>
      <c r="N1300" s="13"/>
      <c r="O1300" s="13"/>
      <c r="P1300" s="13"/>
      <c r="Q1300" s="13"/>
      <c r="R1300" s="13"/>
      <c r="S1300" s="13"/>
      <c r="T1300" s="13"/>
      <c r="U1300" s="13"/>
      <c r="V1300" s="13"/>
      <c r="W1300" s="13"/>
      <c r="X1300" s="13"/>
      <c r="Y1300" s="13"/>
      <c r="Z1300" s="13"/>
      <c r="AA1300" s="13"/>
      <c r="AB1300" s="13"/>
      <c r="AC1300" s="13"/>
      <c r="AD1300" s="13"/>
      <c r="AE1300" s="13"/>
      <c r="AF1300" s="13"/>
      <c r="AG1300" s="13"/>
      <c r="AH1300" s="13"/>
      <c r="AI1300" s="13"/>
      <c r="AJ1300" s="13"/>
    </row>
    <row r="1301" spans="3:36" s="3" customFormat="1" ht="12.75">
      <c r="C1301" s="13"/>
      <c r="D1301" s="13"/>
      <c r="E1301" s="13"/>
      <c r="F1301" s="13"/>
      <c r="G1301" s="13"/>
      <c r="H1301" s="13"/>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3"/>
      <c r="AF1301" s="13"/>
      <c r="AG1301" s="13"/>
      <c r="AH1301" s="13"/>
      <c r="AI1301" s="13"/>
      <c r="AJ1301" s="13"/>
    </row>
    <row r="1302" spans="3:36" s="3" customFormat="1" ht="12.75">
      <c r="C1302" s="13"/>
      <c r="D1302" s="13"/>
      <c r="E1302" s="13"/>
      <c r="F1302" s="13"/>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c r="AH1302" s="13"/>
      <c r="AI1302" s="13"/>
      <c r="AJ1302" s="13"/>
    </row>
    <row r="1303" spans="3:36" s="3" customFormat="1" ht="12.75">
      <c r="C1303" s="13"/>
      <c r="D1303" s="13"/>
      <c r="E1303" s="13"/>
      <c r="F1303" s="13"/>
      <c r="G1303" s="13"/>
      <c r="H1303" s="13"/>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3"/>
      <c r="AF1303" s="13"/>
      <c r="AG1303" s="13"/>
      <c r="AH1303" s="13"/>
      <c r="AI1303" s="13"/>
      <c r="AJ1303" s="13"/>
    </row>
    <row r="1304" spans="3:36" s="3" customFormat="1" ht="12.75">
      <c r="C1304" s="13"/>
      <c r="D1304" s="13"/>
      <c r="E1304" s="13"/>
      <c r="F1304" s="13"/>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3"/>
      <c r="AF1304" s="13"/>
      <c r="AG1304" s="13"/>
      <c r="AH1304" s="13"/>
      <c r="AI1304" s="13"/>
      <c r="AJ1304" s="13"/>
    </row>
    <row r="1305" spans="3:36" s="3" customFormat="1" ht="12.75">
      <c r="C1305" s="13"/>
      <c r="D1305" s="13"/>
      <c r="E1305" s="13"/>
      <c r="F1305" s="13"/>
      <c r="G1305" s="13"/>
      <c r="H1305" s="13"/>
      <c r="I1305" s="13"/>
      <c r="J1305" s="13"/>
      <c r="K1305" s="13"/>
      <c r="L1305" s="13"/>
      <c r="M1305" s="13"/>
      <c r="N1305" s="13"/>
      <c r="O1305" s="13"/>
      <c r="P1305" s="13"/>
      <c r="Q1305" s="13"/>
      <c r="R1305" s="13"/>
      <c r="S1305" s="13"/>
      <c r="T1305" s="13"/>
      <c r="U1305" s="13"/>
      <c r="V1305" s="13"/>
      <c r="W1305" s="13"/>
      <c r="X1305" s="13"/>
      <c r="Y1305" s="13"/>
      <c r="Z1305" s="13"/>
      <c r="AA1305" s="13"/>
      <c r="AB1305" s="13"/>
      <c r="AC1305" s="13"/>
      <c r="AD1305" s="13"/>
      <c r="AE1305" s="13"/>
      <c r="AF1305" s="13"/>
      <c r="AG1305" s="13"/>
      <c r="AH1305" s="13"/>
      <c r="AI1305" s="13"/>
      <c r="AJ1305" s="13"/>
    </row>
    <row r="1306" spans="3:36" s="3" customFormat="1" ht="12.75">
      <c r="C1306" s="13"/>
      <c r="D1306" s="13"/>
      <c r="E1306" s="13"/>
      <c r="F1306" s="13"/>
      <c r="G1306" s="13"/>
      <c r="H1306" s="13"/>
      <c r="I1306" s="13"/>
      <c r="J1306" s="13"/>
      <c r="K1306" s="13"/>
      <c r="L1306" s="13"/>
      <c r="M1306" s="13"/>
      <c r="N1306" s="13"/>
      <c r="O1306" s="13"/>
      <c r="P1306" s="13"/>
      <c r="Q1306" s="13"/>
      <c r="R1306" s="13"/>
      <c r="S1306" s="13"/>
      <c r="T1306" s="13"/>
      <c r="U1306" s="13"/>
      <c r="V1306" s="13"/>
      <c r="W1306" s="13"/>
      <c r="X1306" s="13"/>
      <c r="Y1306" s="13"/>
      <c r="Z1306" s="13"/>
      <c r="AA1306" s="13"/>
      <c r="AB1306" s="13"/>
      <c r="AC1306" s="13"/>
      <c r="AD1306" s="13"/>
      <c r="AE1306" s="13"/>
      <c r="AF1306" s="13"/>
      <c r="AG1306" s="13"/>
      <c r="AH1306" s="13"/>
      <c r="AI1306" s="13"/>
      <c r="AJ1306" s="13"/>
    </row>
    <row r="1307" spans="3:36" s="3" customFormat="1" ht="12.75">
      <c r="C1307" s="13"/>
      <c r="D1307" s="13"/>
      <c r="E1307" s="13"/>
      <c r="F1307" s="13"/>
      <c r="G1307" s="13"/>
      <c r="H1307" s="13"/>
      <c r="I1307" s="13"/>
      <c r="J1307" s="13"/>
      <c r="K1307" s="13"/>
      <c r="L1307" s="13"/>
      <c r="M1307" s="13"/>
      <c r="N1307" s="13"/>
      <c r="O1307" s="13"/>
      <c r="P1307" s="13"/>
      <c r="Q1307" s="13"/>
      <c r="R1307" s="13"/>
      <c r="S1307" s="13"/>
      <c r="T1307" s="13"/>
      <c r="U1307" s="13"/>
      <c r="V1307" s="13"/>
      <c r="W1307" s="13"/>
      <c r="X1307" s="13"/>
      <c r="Y1307" s="13"/>
      <c r="Z1307" s="13"/>
      <c r="AA1307" s="13"/>
      <c r="AB1307" s="13"/>
      <c r="AC1307" s="13"/>
      <c r="AD1307" s="13"/>
      <c r="AE1307" s="13"/>
      <c r="AF1307" s="13"/>
      <c r="AG1307" s="13"/>
      <c r="AH1307" s="13"/>
      <c r="AI1307" s="13"/>
      <c r="AJ1307" s="13"/>
    </row>
    <row r="1308" spans="3:36" s="3" customFormat="1" ht="12.75">
      <c r="C1308" s="13"/>
      <c r="D1308" s="13"/>
      <c r="E1308" s="13"/>
      <c r="F1308" s="13"/>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3"/>
      <c r="AF1308" s="13"/>
      <c r="AG1308" s="13"/>
      <c r="AH1308" s="13"/>
      <c r="AI1308" s="13"/>
      <c r="AJ1308" s="13"/>
    </row>
    <row r="1309" spans="3:36" s="3" customFormat="1" ht="12.75">
      <c r="C1309" s="13"/>
      <c r="D1309" s="13"/>
      <c r="E1309" s="13"/>
      <c r="F1309" s="13"/>
      <c r="G1309" s="13"/>
      <c r="H1309" s="13"/>
      <c r="I1309" s="13"/>
      <c r="J1309" s="13"/>
      <c r="K1309" s="13"/>
      <c r="L1309" s="13"/>
      <c r="M1309" s="13"/>
      <c r="N1309" s="13"/>
      <c r="O1309" s="13"/>
      <c r="P1309" s="13"/>
      <c r="Q1309" s="13"/>
      <c r="R1309" s="13"/>
      <c r="S1309" s="13"/>
      <c r="T1309" s="13"/>
      <c r="U1309" s="13"/>
      <c r="V1309" s="13"/>
      <c r="W1309" s="13"/>
      <c r="X1309" s="13"/>
      <c r="Y1309" s="13"/>
      <c r="Z1309" s="13"/>
      <c r="AA1309" s="13"/>
      <c r="AB1309" s="13"/>
      <c r="AC1309" s="13"/>
      <c r="AD1309" s="13"/>
      <c r="AE1309" s="13"/>
      <c r="AF1309" s="13"/>
      <c r="AG1309" s="13"/>
      <c r="AH1309" s="13"/>
      <c r="AI1309" s="13"/>
      <c r="AJ1309" s="13"/>
    </row>
    <row r="1310" spans="3:36" s="3" customFormat="1" ht="12.75">
      <c r="C1310" s="13"/>
      <c r="D1310" s="13"/>
      <c r="E1310" s="13"/>
      <c r="F1310" s="13"/>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3"/>
      <c r="AF1310" s="13"/>
      <c r="AG1310" s="13"/>
      <c r="AH1310" s="13"/>
      <c r="AI1310" s="13"/>
      <c r="AJ1310" s="13"/>
    </row>
    <row r="1311" spans="3:36" s="3" customFormat="1" ht="12.75">
      <c r="C1311" s="13"/>
      <c r="D1311" s="13"/>
      <c r="E1311" s="13"/>
      <c r="F1311" s="13"/>
      <c r="G1311" s="13"/>
      <c r="H1311" s="13"/>
      <c r="I1311" s="13"/>
      <c r="J1311" s="13"/>
      <c r="K1311" s="13"/>
      <c r="L1311" s="13"/>
      <c r="M1311" s="13"/>
      <c r="N1311" s="13"/>
      <c r="O1311" s="13"/>
      <c r="P1311" s="13"/>
      <c r="Q1311" s="13"/>
      <c r="R1311" s="13"/>
      <c r="S1311" s="13"/>
      <c r="T1311" s="13"/>
      <c r="U1311" s="13"/>
      <c r="V1311" s="13"/>
      <c r="W1311" s="13"/>
      <c r="X1311" s="13"/>
      <c r="Y1311" s="13"/>
      <c r="Z1311" s="13"/>
      <c r="AA1311" s="13"/>
      <c r="AB1311" s="13"/>
      <c r="AC1311" s="13"/>
      <c r="AD1311" s="13"/>
      <c r="AE1311" s="13"/>
      <c r="AF1311" s="13"/>
      <c r="AG1311" s="13"/>
      <c r="AH1311" s="13"/>
      <c r="AI1311" s="13"/>
      <c r="AJ1311" s="13"/>
    </row>
    <row r="1312" spans="3:36" s="3" customFormat="1" ht="12.75">
      <c r="C1312" s="13"/>
      <c r="D1312" s="13"/>
      <c r="E1312" s="13"/>
      <c r="F1312" s="13"/>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3"/>
      <c r="AF1312" s="13"/>
      <c r="AG1312" s="13"/>
      <c r="AH1312" s="13"/>
      <c r="AI1312" s="13"/>
      <c r="AJ1312" s="13"/>
    </row>
    <row r="1313" spans="3:36" s="3" customFormat="1" ht="12.75">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3"/>
      <c r="AF1313" s="13"/>
      <c r="AG1313" s="13"/>
      <c r="AH1313" s="13"/>
      <c r="AI1313" s="13"/>
      <c r="AJ1313" s="13"/>
    </row>
    <row r="1314" spans="3:36" s="3" customFormat="1" ht="12.75">
      <c r="C1314" s="13"/>
      <c r="D1314" s="13"/>
      <c r="E1314" s="13"/>
      <c r="F1314" s="13"/>
      <c r="G1314" s="13"/>
      <c r="H1314" s="13"/>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3"/>
      <c r="AF1314" s="13"/>
      <c r="AG1314" s="13"/>
      <c r="AH1314" s="13"/>
      <c r="AI1314" s="13"/>
      <c r="AJ1314" s="13"/>
    </row>
    <row r="1315" spans="3:36" s="3" customFormat="1" ht="12.75">
      <c r="C1315" s="13"/>
      <c r="D1315" s="13"/>
      <c r="E1315" s="13"/>
      <c r="F1315" s="13"/>
      <c r="G1315" s="13"/>
      <c r="H1315" s="13"/>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3"/>
      <c r="AF1315" s="13"/>
      <c r="AG1315" s="13"/>
      <c r="AH1315" s="13"/>
      <c r="AI1315" s="13"/>
      <c r="AJ1315" s="13"/>
    </row>
    <row r="1316" spans="3:36" s="3" customFormat="1" ht="12.75">
      <c r="C1316" s="13"/>
      <c r="D1316" s="13"/>
      <c r="E1316" s="13"/>
      <c r="F1316" s="13"/>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3"/>
      <c r="AF1316" s="13"/>
      <c r="AG1316" s="13"/>
      <c r="AH1316" s="13"/>
      <c r="AI1316" s="13"/>
      <c r="AJ1316" s="13"/>
    </row>
    <row r="1317" spans="3:36" s="3" customFormat="1" ht="12.75">
      <c r="C1317" s="13"/>
      <c r="D1317" s="13"/>
      <c r="E1317" s="13"/>
      <c r="F1317" s="13"/>
      <c r="G1317" s="13"/>
      <c r="H1317" s="13"/>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3"/>
      <c r="AF1317" s="13"/>
      <c r="AG1317" s="13"/>
      <c r="AH1317" s="13"/>
      <c r="AI1317" s="13"/>
      <c r="AJ1317" s="13"/>
    </row>
    <row r="1318" spans="3:36" s="3" customFormat="1" ht="12.75">
      <c r="C1318" s="13"/>
      <c r="D1318" s="13"/>
      <c r="E1318" s="13"/>
      <c r="F1318" s="13"/>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c r="AH1318" s="13"/>
      <c r="AI1318" s="13"/>
      <c r="AJ1318" s="13"/>
    </row>
    <row r="1319" spans="3:36" s="3" customFormat="1" ht="12.75">
      <c r="C1319" s="13"/>
      <c r="D1319" s="13"/>
      <c r="E1319" s="13"/>
      <c r="F1319" s="13"/>
      <c r="G1319" s="13"/>
      <c r="H1319" s="13"/>
      <c r="I1319" s="13"/>
      <c r="J1319" s="13"/>
      <c r="K1319" s="13"/>
      <c r="L1319" s="13"/>
      <c r="M1319" s="13"/>
      <c r="N1319" s="13"/>
      <c r="O1319" s="13"/>
      <c r="P1319" s="13"/>
      <c r="Q1319" s="13"/>
      <c r="R1319" s="13"/>
      <c r="S1319" s="13"/>
      <c r="T1319" s="13"/>
      <c r="U1319" s="13"/>
      <c r="V1319" s="13"/>
      <c r="W1319" s="13"/>
      <c r="X1319" s="13"/>
      <c r="Y1319" s="13"/>
      <c r="Z1319" s="13"/>
      <c r="AA1319" s="13"/>
      <c r="AB1319" s="13"/>
      <c r="AC1319" s="13"/>
      <c r="AD1319" s="13"/>
      <c r="AE1319" s="13"/>
      <c r="AF1319" s="13"/>
      <c r="AG1319" s="13"/>
      <c r="AH1319" s="13"/>
      <c r="AI1319" s="13"/>
      <c r="AJ1319" s="13"/>
    </row>
    <row r="1320" spans="3:36" s="3" customFormat="1" ht="12.75">
      <c r="C1320" s="13"/>
      <c r="D1320" s="13"/>
      <c r="E1320" s="13"/>
      <c r="F1320" s="13"/>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c r="AF1320" s="13"/>
      <c r="AG1320" s="13"/>
      <c r="AH1320" s="13"/>
      <c r="AI1320" s="13"/>
      <c r="AJ1320" s="13"/>
    </row>
    <row r="1321" spans="3:36" s="3" customFormat="1" ht="12.75">
      <c r="C1321" s="13"/>
      <c r="D1321" s="13"/>
      <c r="E1321" s="13"/>
      <c r="F1321" s="13"/>
      <c r="G1321" s="13"/>
      <c r="H1321" s="13"/>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3"/>
      <c r="AF1321" s="13"/>
      <c r="AG1321" s="13"/>
      <c r="AH1321" s="13"/>
      <c r="AI1321" s="13"/>
      <c r="AJ1321" s="13"/>
    </row>
    <row r="1322" spans="3:36" s="3" customFormat="1" ht="12.75">
      <c r="C1322" s="13"/>
      <c r="D1322" s="13"/>
      <c r="E1322" s="13"/>
      <c r="F1322" s="13"/>
      <c r="G1322" s="13"/>
      <c r="H1322" s="13"/>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3"/>
      <c r="AF1322" s="13"/>
      <c r="AG1322" s="13"/>
      <c r="AH1322" s="13"/>
      <c r="AI1322" s="13"/>
      <c r="AJ1322" s="13"/>
    </row>
    <row r="1323" spans="3:36" s="3" customFormat="1" ht="12.75">
      <c r="C1323" s="13"/>
      <c r="D1323" s="13"/>
      <c r="E1323" s="13"/>
      <c r="F1323" s="13"/>
      <c r="G1323" s="13"/>
      <c r="H1323" s="13"/>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3"/>
      <c r="AF1323" s="13"/>
      <c r="AG1323" s="13"/>
      <c r="AH1323" s="13"/>
      <c r="AI1323" s="13"/>
      <c r="AJ1323" s="13"/>
    </row>
    <row r="1324" spans="3:36" s="3" customFormat="1" ht="12.75">
      <c r="C1324" s="13"/>
      <c r="D1324" s="13"/>
      <c r="E1324" s="13"/>
      <c r="F1324" s="13"/>
      <c r="G1324" s="13"/>
      <c r="H1324" s="13"/>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3"/>
      <c r="AF1324" s="13"/>
      <c r="AG1324" s="13"/>
      <c r="AH1324" s="13"/>
      <c r="AI1324" s="13"/>
      <c r="AJ1324" s="13"/>
    </row>
    <row r="1325" spans="3:36" s="3" customFormat="1" ht="12.75">
      <c r="C1325" s="13"/>
      <c r="D1325" s="13"/>
      <c r="E1325" s="13"/>
      <c r="F1325" s="13"/>
      <c r="G1325" s="13"/>
      <c r="H1325" s="13"/>
      <c r="I1325" s="13"/>
      <c r="J1325" s="13"/>
      <c r="K1325" s="13"/>
      <c r="L1325" s="13"/>
      <c r="M1325" s="13"/>
      <c r="N1325" s="13"/>
      <c r="O1325" s="13"/>
      <c r="P1325" s="13"/>
      <c r="Q1325" s="13"/>
      <c r="R1325" s="13"/>
      <c r="S1325" s="13"/>
      <c r="T1325" s="13"/>
      <c r="U1325" s="13"/>
      <c r="V1325" s="13"/>
      <c r="W1325" s="13"/>
      <c r="X1325" s="13"/>
      <c r="Y1325" s="13"/>
      <c r="Z1325" s="13"/>
      <c r="AA1325" s="13"/>
      <c r="AB1325" s="13"/>
      <c r="AC1325" s="13"/>
      <c r="AD1325" s="13"/>
      <c r="AE1325" s="13"/>
      <c r="AF1325" s="13"/>
      <c r="AG1325" s="13"/>
      <c r="AH1325" s="13"/>
      <c r="AI1325" s="13"/>
      <c r="AJ1325" s="13"/>
    </row>
    <row r="1326" spans="3:36" s="3" customFormat="1" ht="12.75">
      <c r="C1326" s="13"/>
      <c r="D1326" s="13"/>
      <c r="E1326" s="13"/>
      <c r="F1326" s="13"/>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3"/>
      <c r="AF1326" s="13"/>
      <c r="AG1326" s="13"/>
      <c r="AH1326" s="13"/>
      <c r="AI1326" s="13"/>
      <c r="AJ1326" s="13"/>
    </row>
    <row r="1327" spans="3:36" s="3" customFormat="1" ht="12.75">
      <c r="C1327" s="13"/>
      <c r="D1327" s="13"/>
      <c r="E1327" s="13"/>
      <c r="F1327" s="13"/>
      <c r="G1327" s="13"/>
      <c r="H1327" s="13"/>
      <c r="I1327" s="13"/>
      <c r="J1327" s="13"/>
      <c r="K1327" s="13"/>
      <c r="L1327" s="13"/>
      <c r="M1327" s="13"/>
      <c r="N1327" s="13"/>
      <c r="O1327" s="13"/>
      <c r="P1327" s="13"/>
      <c r="Q1327" s="13"/>
      <c r="R1327" s="13"/>
      <c r="S1327" s="13"/>
      <c r="T1327" s="13"/>
      <c r="U1327" s="13"/>
      <c r="V1327" s="13"/>
      <c r="W1327" s="13"/>
      <c r="X1327" s="13"/>
      <c r="Y1327" s="13"/>
      <c r="Z1327" s="13"/>
      <c r="AA1327" s="13"/>
      <c r="AB1327" s="13"/>
      <c r="AC1327" s="13"/>
      <c r="AD1327" s="13"/>
      <c r="AE1327" s="13"/>
      <c r="AF1327" s="13"/>
      <c r="AG1327" s="13"/>
      <c r="AH1327" s="13"/>
      <c r="AI1327" s="13"/>
      <c r="AJ1327" s="13"/>
    </row>
    <row r="1328" spans="3:36" s="3" customFormat="1" ht="12.75">
      <c r="C1328" s="13"/>
      <c r="D1328" s="13"/>
      <c r="E1328" s="13"/>
      <c r="F1328" s="13"/>
      <c r="G1328" s="13"/>
      <c r="H1328" s="13"/>
      <c r="I1328" s="13"/>
      <c r="J1328" s="13"/>
      <c r="K1328" s="13"/>
      <c r="L1328" s="13"/>
      <c r="M1328" s="13"/>
      <c r="N1328" s="13"/>
      <c r="O1328" s="13"/>
      <c r="P1328" s="13"/>
      <c r="Q1328" s="13"/>
      <c r="R1328" s="13"/>
      <c r="S1328" s="13"/>
      <c r="T1328" s="13"/>
      <c r="U1328" s="13"/>
      <c r="V1328" s="13"/>
      <c r="W1328" s="13"/>
      <c r="X1328" s="13"/>
      <c r="Y1328" s="13"/>
      <c r="Z1328" s="13"/>
      <c r="AA1328" s="13"/>
      <c r="AB1328" s="13"/>
      <c r="AC1328" s="13"/>
      <c r="AD1328" s="13"/>
      <c r="AE1328" s="13"/>
      <c r="AF1328" s="13"/>
      <c r="AG1328" s="13"/>
      <c r="AH1328" s="13"/>
      <c r="AI1328" s="13"/>
      <c r="AJ1328" s="13"/>
    </row>
    <row r="1329" spans="3:36" s="3" customFormat="1" ht="12.75">
      <c r="C1329" s="13"/>
      <c r="D1329" s="13"/>
      <c r="E1329" s="13"/>
      <c r="F1329" s="13"/>
      <c r="G1329" s="13"/>
      <c r="H1329" s="13"/>
      <c r="I1329" s="13"/>
      <c r="J1329" s="13"/>
      <c r="K1329" s="13"/>
      <c r="L1329" s="13"/>
      <c r="M1329" s="13"/>
      <c r="N1329" s="13"/>
      <c r="O1329" s="13"/>
      <c r="P1329" s="13"/>
      <c r="Q1329" s="13"/>
      <c r="R1329" s="13"/>
      <c r="S1329" s="13"/>
      <c r="T1329" s="13"/>
      <c r="U1329" s="13"/>
      <c r="V1329" s="13"/>
      <c r="W1329" s="13"/>
      <c r="X1329" s="13"/>
      <c r="Y1329" s="13"/>
      <c r="Z1329" s="13"/>
      <c r="AA1329" s="13"/>
      <c r="AB1329" s="13"/>
      <c r="AC1329" s="13"/>
      <c r="AD1329" s="13"/>
      <c r="AE1329" s="13"/>
      <c r="AF1329" s="13"/>
      <c r="AG1329" s="13"/>
      <c r="AH1329" s="13"/>
      <c r="AI1329" s="13"/>
      <c r="AJ1329" s="13"/>
    </row>
    <row r="1330" spans="3:36" s="3" customFormat="1" ht="12.75">
      <c r="C1330" s="13"/>
      <c r="D1330" s="13"/>
      <c r="E1330" s="13"/>
      <c r="F1330" s="13"/>
      <c r="G1330" s="13"/>
      <c r="H1330" s="13"/>
      <c r="I1330" s="13"/>
      <c r="J1330" s="13"/>
      <c r="K1330" s="13"/>
      <c r="L1330" s="13"/>
      <c r="M1330" s="13"/>
      <c r="N1330" s="13"/>
      <c r="O1330" s="13"/>
      <c r="P1330" s="13"/>
      <c r="Q1330" s="13"/>
      <c r="R1330" s="13"/>
      <c r="S1330" s="13"/>
      <c r="T1330" s="13"/>
      <c r="U1330" s="13"/>
      <c r="V1330" s="13"/>
      <c r="W1330" s="13"/>
      <c r="X1330" s="13"/>
      <c r="Y1330" s="13"/>
      <c r="Z1330" s="13"/>
      <c r="AA1330" s="13"/>
      <c r="AB1330" s="13"/>
      <c r="AC1330" s="13"/>
      <c r="AD1330" s="13"/>
      <c r="AE1330" s="13"/>
      <c r="AF1330" s="13"/>
      <c r="AG1330" s="13"/>
      <c r="AH1330" s="13"/>
      <c r="AI1330" s="13"/>
      <c r="AJ1330" s="13"/>
    </row>
    <row r="1331" spans="3:36" s="3" customFormat="1" ht="12.75">
      <c r="C1331" s="13"/>
      <c r="D1331" s="13"/>
      <c r="E1331" s="13"/>
      <c r="F1331" s="13"/>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3"/>
      <c r="AF1331" s="13"/>
      <c r="AG1331" s="13"/>
      <c r="AH1331" s="13"/>
      <c r="AI1331" s="13"/>
      <c r="AJ1331" s="13"/>
    </row>
    <row r="1332" spans="3:36" s="3" customFormat="1" ht="12.75">
      <c r="C1332" s="13"/>
      <c r="D1332" s="13"/>
      <c r="E1332" s="13"/>
      <c r="F1332" s="13"/>
      <c r="G1332" s="13"/>
      <c r="H1332" s="13"/>
      <c r="I1332" s="13"/>
      <c r="J1332" s="13"/>
      <c r="K1332" s="13"/>
      <c r="L1332" s="13"/>
      <c r="M1332" s="13"/>
      <c r="N1332" s="13"/>
      <c r="O1332" s="13"/>
      <c r="P1332" s="13"/>
      <c r="Q1332" s="13"/>
      <c r="R1332" s="13"/>
      <c r="S1332" s="13"/>
      <c r="T1332" s="13"/>
      <c r="U1332" s="13"/>
      <c r="V1332" s="13"/>
      <c r="W1332" s="13"/>
      <c r="X1332" s="13"/>
      <c r="Y1332" s="13"/>
      <c r="Z1332" s="13"/>
      <c r="AA1332" s="13"/>
      <c r="AB1332" s="13"/>
      <c r="AC1332" s="13"/>
      <c r="AD1332" s="13"/>
      <c r="AE1332" s="13"/>
      <c r="AF1332" s="13"/>
      <c r="AG1332" s="13"/>
      <c r="AH1332" s="13"/>
      <c r="AI1332" s="13"/>
      <c r="AJ1332" s="13"/>
    </row>
    <row r="1333" spans="3:36" s="3" customFormat="1" ht="12.75">
      <c r="C1333" s="13"/>
      <c r="D1333" s="13"/>
      <c r="E1333" s="13"/>
      <c r="F1333" s="13"/>
      <c r="G1333" s="13"/>
      <c r="H1333" s="13"/>
      <c r="I1333" s="13"/>
      <c r="J1333" s="13"/>
      <c r="K1333" s="13"/>
      <c r="L1333" s="13"/>
      <c r="M1333" s="13"/>
      <c r="N1333" s="13"/>
      <c r="O1333" s="13"/>
      <c r="P1333" s="13"/>
      <c r="Q1333" s="13"/>
      <c r="R1333" s="13"/>
      <c r="S1333" s="13"/>
      <c r="T1333" s="13"/>
      <c r="U1333" s="13"/>
      <c r="V1333" s="13"/>
      <c r="W1333" s="13"/>
      <c r="X1333" s="13"/>
      <c r="Y1333" s="13"/>
      <c r="Z1333" s="13"/>
      <c r="AA1333" s="13"/>
      <c r="AB1333" s="13"/>
      <c r="AC1333" s="13"/>
      <c r="AD1333" s="13"/>
      <c r="AE1333" s="13"/>
      <c r="AF1333" s="13"/>
      <c r="AG1333" s="13"/>
      <c r="AH1333" s="13"/>
      <c r="AI1333" s="13"/>
      <c r="AJ1333" s="13"/>
    </row>
    <row r="1334" spans="3:36" s="3" customFormat="1" ht="12.75">
      <c r="C1334" s="13"/>
      <c r="D1334" s="13"/>
      <c r="E1334" s="13"/>
      <c r="F1334" s="13"/>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3"/>
      <c r="AF1334" s="13"/>
      <c r="AG1334" s="13"/>
      <c r="AH1334" s="13"/>
      <c r="AI1334" s="13"/>
      <c r="AJ1334" s="13"/>
    </row>
    <row r="1335" spans="3:36" s="3" customFormat="1" ht="12.75">
      <c r="C1335" s="13"/>
      <c r="D1335" s="13"/>
      <c r="E1335" s="13"/>
      <c r="F1335" s="13"/>
      <c r="G1335" s="13"/>
      <c r="H1335" s="13"/>
      <c r="I1335" s="13"/>
      <c r="J1335" s="13"/>
      <c r="K1335" s="13"/>
      <c r="L1335" s="13"/>
      <c r="M1335" s="13"/>
      <c r="N1335" s="13"/>
      <c r="O1335" s="13"/>
      <c r="P1335" s="13"/>
      <c r="Q1335" s="13"/>
      <c r="R1335" s="13"/>
      <c r="S1335" s="13"/>
      <c r="T1335" s="13"/>
      <c r="U1335" s="13"/>
      <c r="V1335" s="13"/>
      <c r="W1335" s="13"/>
      <c r="X1335" s="13"/>
      <c r="Y1335" s="13"/>
      <c r="Z1335" s="13"/>
      <c r="AA1335" s="13"/>
      <c r="AB1335" s="13"/>
      <c r="AC1335" s="13"/>
      <c r="AD1335" s="13"/>
      <c r="AE1335" s="13"/>
      <c r="AF1335" s="13"/>
      <c r="AG1335" s="13"/>
      <c r="AH1335" s="13"/>
      <c r="AI1335" s="13"/>
      <c r="AJ1335" s="13"/>
    </row>
    <row r="1336" spans="3:36" s="3" customFormat="1" ht="12.75">
      <c r="C1336" s="13"/>
      <c r="D1336" s="13"/>
      <c r="E1336" s="13"/>
      <c r="F1336" s="13"/>
      <c r="G1336" s="13"/>
      <c r="H1336" s="13"/>
      <c r="I1336" s="13"/>
      <c r="J1336" s="13"/>
      <c r="K1336" s="13"/>
      <c r="L1336" s="13"/>
      <c r="M1336" s="13"/>
      <c r="N1336" s="13"/>
      <c r="O1336" s="13"/>
      <c r="P1336" s="13"/>
      <c r="Q1336" s="13"/>
      <c r="R1336" s="13"/>
      <c r="S1336" s="13"/>
      <c r="T1336" s="13"/>
      <c r="U1336" s="13"/>
      <c r="V1336" s="13"/>
      <c r="W1336" s="13"/>
      <c r="X1336" s="13"/>
      <c r="Y1336" s="13"/>
      <c r="Z1336" s="13"/>
      <c r="AA1336" s="13"/>
      <c r="AB1336" s="13"/>
      <c r="AC1336" s="13"/>
      <c r="AD1336" s="13"/>
      <c r="AE1336" s="13"/>
      <c r="AF1336" s="13"/>
      <c r="AG1336" s="13"/>
      <c r="AH1336" s="13"/>
      <c r="AI1336" s="13"/>
      <c r="AJ1336" s="13"/>
    </row>
    <row r="1337" spans="3:36" s="3" customFormat="1" ht="12.75">
      <c r="C1337" s="13"/>
      <c r="D1337" s="13"/>
      <c r="E1337" s="13"/>
      <c r="F1337" s="13"/>
      <c r="G1337" s="13"/>
      <c r="H1337" s="13"/>
      <c r="I1337" s="13"/>
      <c r="J1337" s="13"/>
      <c r="K1337" s="13"/>
      <c r="L1337" s="13"/>
      <c r="M1337" s="13"/>
      <c r="N1337" s="13"/>
      <c r="O1337" s="13"/>
      <c r="P1337" s="13"/>
      <c r="Q1337" s="13"/>
      <c r="R1337" s="13"/>
      <c r="S1337" s="13"/>
      <c r="T1337" s="13"/>
      <c r="U1337" s="13"/>
      <c r="V1337" s="13"/>
      <c r="W1337" s="13"/>
      <c r="X1337" s="13"/>
      <c r="Y1337" s="13"/>
      <c r="Z1337" s="13"/>
      <c r="AA1337" s="13"/>
      <c r="AB1337" s="13"/>
      <c r="AC1337" s="13"/>
      <c r="AD1337" s="13"/>
      <c r="AE1337" s="13"/>
      <c r="AF1337" s="13"/>
      <c r="AG1337" s="13"/>
      <c r="AH1337" s="13"/>
      <c r="AI1337" s="13"/>
      <c r="AJ1337" s="13"/>
    </row>
    <row r="1338" spans="3:36" s="3" customFormat="1" ht="12.75">
      <c r="C1338" s="13"/>
      <c r="D1338" s="13"/>
      <c r="E1338" s="13"/>
      <c r="F1338" s="13"/>
      <c r="G1338" s="13"/>
      <c r="H1338" s="13"/>
      <c r="I1338" s="13"/>
      <c r="J1338" s="13"/>
      <c r="K1338" s="13"/>
      <c r="L1338" s="13"/>
      <c r="M1338" s="13"/>
      <c r="N1338" s="13"/>
      <c r="O1338" s="13"/>
      <c r="P1338" s="13"/>
      <c r="Q1338" s="13"/>
      <c r="R1338" s="13"/>
      <c r="S1338" s="13"/>
      <c r="T1338" s="13"/>
      <c r="U1338" s="13"/>
      <c r="V1338" s="13"/>
      <c r="W1338" s="13"/>
      <c r="X1338" s="13"/>
      <c r="Y1338" s="13"/>
      <c r="Z1338" s="13"/>
      <c r="AA1338" s="13"/>
      <c r="AB1338" s="13"/>
      <c r="AC1338" s="13"/>
      <c r="AD1338" s="13"/>
      <c r="AE1338" s="13"/>
      <c r="AF1338" s="13"/>
      <c r="AG1338" s="13"/>
      <c r="AH1338" s="13"/>
      <c r="AI1338" s="13"/>
      <c r="AJ1338" s="13"/>
    </row>
    <row r="1339" spans="3:36" s="3" customFormat="1" ht="12.75">
      <c r="C1339" s="13"/>
      <c r="D1339" s="13"/>
      <c r="E1339" s="13"/>
      <c r="F1339" s="13"/>
      <c r="G1339" s="13"/>
      <c r="H1339" s="13"/>
      <c r="I1339" s="13"/>
      <c r="J1339" s="13"/>
      <c r="K1339" s="13"/>
      <c r="L1339" s="13"/>
      <c r="M1339" s="13"/>
      <c r="N1339" s="13"/>
      <c r="O1339" s="13"/>
      <c r="P1339" s="13"/>
      <c r="Q1339" s="13"/>
      <c r="R1339" s="13"/>
      <c r="S1339" s="13"/>
      <c r="T1339" s="13"/>
      <c r="U1339" s="13"/>
      <c r="V1339" s="13"/>
      <c r="W1339" s="13"/>
      <c r="X1339" s="13"/>
      <c r="Y1339" s="13"/>
      <c r="Z1339" s="13"/>
      <c r="AA1339" s="13"/>
      <c r="AB1339" s="13"/>
      <c r="AC1339" s="13"/>
      <c r="AD1339" s="13"/>
      <c r="AE1339" s="13"/>
      <c r="AF1339" s="13"/>
      <c r="AG1339" s="13"/>
      <c r="AH1339" s="13"/>
      <c r="AI1339" s="13"/>
      <c r="AJ1339" s="13"/>
    </row>
    <row r="1340" spans="3:36" s="3" customFormat="1" ht="12.75">
      <c r="C1340" s="13"/>
      <c r="D1340" s="13"/>
      <c r="E1340" s="13"/>
      <c r="F1340" s="13"/>
      <c r="G1340" s="13"/>
      <c r="H1340" s="13"/>
      <c r="I1340" s="13"/>
      <c r="J1340" s="13"/>
      <c r="K1340" s="13"/>
      <c r="L1340" s="13"/>
      <c r="M1340" s="13"/>
      <c r="N1340" s="13"/>
      <c r="O1340" s="13"/>
      <c r="P1340" s="13"/>
      <c r="Q1340" s="13"/>
      <c r="R1340" s="13"/>
      <c r="S1340" s="13"/>
      <c r="T1340" s="13"/>
      <c r="U1340" s="13"/>
      <c r="V1340" s="13"/>
      <c r="W1340" s="13"/>
      <c r="X1340" s="13"/>
      <c r="Y1340" s="13"/>
      <c r="Z1340" s="13"/>
      <c r="AA1340" s="13"/>
      <c r="AB1340" s="13"/>
      <c r="AC1340" s="13"/>
      <c r="AD1340" s="13"/>
      <c r="AE1340" s="13"/>
      <c r="AF1340" s="13"/>
      <c r="AG1340" s="13"/>
      <c r="AH1340" s="13"/>
      <c r="AI1340" s="13"/>
      <c r="AJ1340" s="13"/>
    </row>
    <row r="1341" spans="3:36" s="3" customFormat="1" ht="12.75">
      <c r="C1341" s="13"/>
      <c r="D1341" s="13"/>
      <c r="E1341" s="13"/>
      <c r="F1341" s="13"/>
      <c r="G1341" s="13"/>
      <c r="H1341" s="13"/>
      <c r="I1341" s="13"/>
      <c r="J1341" s="13"/>
      <c r="K1341" s="13"/>
      <c r="L1341" s="13"/>
      <c r="M1341" s="13"/>
      <c r="N1341" s="13"/>
      <c r="O1341" s="13"/>
      <c r="P1341" s="13"/>
      <c r="Q1341" s="13"/>
      <c r="R1341" s="13"/>
      <c r="S1341" s="13"/>
      <c r="T1341" s="13"/>
      <c r="U1341" s="13"/>
      <c r="V1341" s="13"/>
      <c r="W1341" s="13"/>
      <c r="X1341" s="13"/>
      <c r="Y1341" s="13"/>
      <c r="Z1341" s="13"/>
      <c r="AA1341" s="13"/>
      <c r="AB1341" s="13"/>
      <c r="AC1341" s="13"/>
      <c r="AD1341" s="13"/>
      <c r="AE1341" s="13"/>
      <c r="AF1341" s="13"/>
      <c r="AG1341" s="13"/>
      <c r="AH1341" s="13"/>
      <c r="AI1341" s="13"/>
      <c r="AJ1341" s="13"/>
    </row>
    <row r="1342" spans="3:36" s="3" customFormat="1" ht="12.75">
      <c r="C1342" s="13"/>
      <c r="D1342" s="13"/>
      <c r="E1342" s="13"/>
      <c r="F1342" s="13"/>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3"/>
      <c r="AF1342" s="13"/>
      <c r="AG1342" s="13"/>
      <c r="AH1342" s="13"/>
      <c r="AI1342" s="13"/>
      <c r="AJ1342" s="13"/>
    </row>
    <row r="1343" spans="3:36" s="3" customFormat="1" ht="12.75">
      <c r="C1343" s="13"/>
      <c r="D1343" s="13"/>
      <c r="E1343" s="13"/>
      <c r="F1343" s="13"/>
      <c r="G1343" s="13"/>
      <c r="H1343" s="13"/>
      <c r="I1343" s="13"/>
      <c r="J1343" s="13"/>
      <c r="K1343" s="13"/>
      <c r="L1343" s="13"/>
      <c r="M1343" s="13"/>
      <c r="N1343" s="13"/>
      <c r="O1343" s="13"/>
      <c r="P1343" s="13"/>
      <c r="Q1343" s="13"/>
      <c r="R1343" s="13"/>
      <c r="S1343" s="13"/>
      <c r="T1343" s="13"/>
      <c r="U1343" s="13"/>
      <c r="V1343" s="13"/>
      <c r="W1343" s="13"/>
      <c r="X1343" s="13"/>
      <c r="Y1343" s="13"/>
      <c r="Z1343" s="13"/>
      <c r="AA1343" s="13"/>
      <c r="AB1343" s="13"/>
      <c r="AC1343" s="13"/>
      <c r="AD1343" s="13"/>
      <c r="AE1343" s="13"/>
      <c r="AF1343" s="13"/>
      <c r="AG1343" s="13"/>
      <c r="AH1343" s="13"/>
      <c r="AI1343" s="13"/>
      <c r="AJ1343" s="13"/>
    </row>
    <row r="1344" spans="3:36" s="3" customFormat="1" ht="12.75">
      <c r="C1344" s="13"/>
      <c r="D1344" s="13"/>
      <c r="E1344" s="13"/>
      <c r="F1344" s="13"/>
      <c r="G1344" s="13"/>
      <c r="H1344" s="13"/>
      <c r="I1344" s="13"/>
      <c r="J1344" s="13"/>
      <c r="K1344" s="13"/>
      <c r="L1344" s="13"/>
      <c r="M1344" s="13"/>
      <c r="N1344" s="13"/>
      <c r="O1344" s="13"/>
      <c r="P1344" s="13"/>
      <c r="Q1344" s="13"/>
      <c r="R1344" s="13"/>
      <c r="S1344" s="13"/>
      <c r="T1344" s="13"/>
      <c r="U1344" s="13"/>
      <c r="V1344" s="13"/>
      <c r="W1344" s="13"/>
      <c r="X1344" s="13"/>
      <c r="Y1344" s="13"/>
      <c r="Z1344" s="13"/>
      <c r="AA1344" s="13"/>
      <c r="AB1344" s="13"/>
      <c r="AC1344" s="13"/>
      <c r="AD1344" s="13"/>
      <c r="AE1344" s="13"/>
      <c r="AF1344" s="13"/>
      <c r="AG1344" s="13"/>
      <c r="AH1344" s="13"/>
      <c r="AI1344" s="13"/>
      <c r="AJ1344" s="13"/>
    </row>
    <row r="1345" spans="3:36" s="3" customFormat="1" ht="12.75">
      <c r="C1345" s="13"/>
      <c r="D1345" s="13"/>
      <c r="E1345" s="13"/>
      <c r="F1345" s="13"/>
      <c r="G1345" s="13"/>
      <c r="H1345" s="13"/>
      <c r="I1345" s="13"/>
      <c r="J1345" s="13"/>
      <c r="K1345" s="13"/>
      <c r="L1345" s="13"/>
      <c r="M1345" s="13"/>
      <c r="N1345" s="13"/>
      <c r="O1345" s="13"/>
      <c r="P1345" s="13"/>
      <c r="Q1345" s="13"/>
      <c r="R1345" s="13"/>
      <c r="S1345" s="13"/>
      <c r="T1345" s="13"/>
      <c r="U1345" s="13"/>
      <c r="V1345" s="13"/>
      <c r="W1345" s="13"/>
      <c r="X1345" s="13"/>
      <c r="Y1345" s="13"/>
      <c r="Z1345" s="13"/>
      <c r="AA1345" s="13"/>
      <c r="AB1345" s="13"/>
      <c r="AC1345" s="13"/>
      <c r="AD1345" s="13"/>
      <c r="AE1345" s="13"/>
      <c r="AF1345" s="13"/>
      <c r="AG1345" s="13"/>
      <c r="AH1345" s="13"/>
      <c r="AI1345" s="13"/>
      <c r="AJ1345" s="13"/>
    </row>
    <row r="1346" spans="3:36" s="3" customFormat="1" ht="12.75">
      <c r="C1346" s="13"/>
      <c r="D1346" s="13"/>
      <c r="E1346" s="13"/>
      <c r="F1346" s="13"/>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3"/>
      <c r="AF1346" s="13"/>
      <c r="AG1346" s="13"/>
      <c r="AH1346" s="13"/>
      <c r="AI1346" s="13"/>
      <c r="AJ1346" s="13"/>
    </row>
    <row r="1347" spans="3:36" s="3" customFormat="1" ht="12.75">
      <c r="C1347" s="13"/>
      <c r="D1347" s="13"/>
      <c r="E1347" s="13"/>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3"/>
      <c r="AF1347" s="13"/>
      <c r="AG1347" s="13"/>
      <c r="AH1347" s="13"/>
      <c r="AI1347" s="13"/>
      <c r="AJ1347" s="13"/>
    </row>
    <row r="1348" spans="3:36" s="3" customFormat="1" ht="12.75">
      <c r="C1348" s="13"/>
      <c r="D1348" s="13"/>
      <c r="E1348" s="13"/>
      <c r="F1348" s="13"/>
      <c r="G1348" s="13"/>
      <c r="H1348" s="13"/>
      <c r="I1348" s="13"/>
      <c r="J1348" s="13"/>
      <c r="K1348" s="13"/>
      <c r="L1348" s="13"/>
      <c r="M1348" s="13"/>
      <c r="N1348" s="13"/>
      <c r="O1348" s="13"/>
      <c r="P1348" s="13"/>
      <c r="Q1348" s="13"/>
      <c r="R1348" s="13"/>
      <c r="S1348" s="13"/>
      <c r="T1348" s="13"/>
      <c r="U1348" s="13"/>
      <c r="V1348" s="13"/>
      <c r="W1348" s="13"/>
      <c r="X1348" s="13"/>
      <c r="Y1348" s="13"/>
      <c r="Z1348" s="13"/>
      <c r="AA1348" s="13"/>
      <c r="AB1348" s="13"/>
      <c r="AC1348" s="13"/>
      <c r="AD1348" s="13"/>
      <c r="AE1348" s="13"/>
      <c r="AF1348" s="13"/>
      <c r="AG1348" s="13"/>
      <c r="AH1348" s="13"/>
      <c r="AI1348" s="13"/>
      <c r="AJ1348" s="13"/>
    </row>
    <row r="1349" spans="3:36" s="3" customFormat="1" ht="12.75">
      <c r="C1349" s="13"/>
      <c r="D1349" s="13"/>
      <c r="E1349" s="13"/>
      <c r="F1349" s="13"/>
      <c r="G1349" s="13"/>
      <c r="H1349" s="13"/>
      <c r="I1349" s="13"/>
      <c r="J1349" s="13"/>
      <c r="K1349" s="13"/>
      <c r="L1349" s="13"/>
      <c r="M1349" s="13"/>
      <c r="N1349" s="13"/>
      <c r="O1349" s="13"/>
      <c r="P1349" s="13"/>
      <c r="Q1349" s="13"/>
      <c r="R1349" s="13"/>
      <c r="S1349" s="13"/>
      <c r="T1349" s="13"/>
      <c r="U1349" s="13"/>
      <c r="V1349" s="13"/>
      <c r="W1349" s="13"/>
      <c r="X1349" s="13"/>
      <c r="Y1349" s="13"/>
      <c r="Z1349" s="13"/>
      <c r="AA1349" s="13"/>
      <c r="AB1349" s="13"/>
      <c r="AC1349" s="13"/>
      <c r="AD1349" s="13"/>
      <c r="AE1349" s="13"/>
      <c r="AF1349" s="13"/>
      <c r="AG1349" s="13"/>
      <c r="AH1349" s="13"/>
      <c r="AI1349" s="13"/>
      <c r="AJ1349" s="13"/>
    </row>
    <row r="1350" spans="3:36" s="3" customFormat="1" ht="12.75">
      <c r="C1350" s="13"/>
      <c r="D1350" s="13"/>
      <c r="E1350" s="13"/>
      <c r="F1350" s="13"/>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3"/>
      <c r="AF1350" s="13"/>
      <c r="AG1350" s="13"/>
      <c r="AH1350" s="13"/>
      <c r="AI1350" s="13"/>
      <c r="AJ1350" s="13"/>
    </row>
    <row r="1351" spans="3:36" s="3" customFormat="1" ht="12.75">
      <c r="C1351" s="13"/>
      <c r="D1351" s="13"/>
      <c r="E1351" s="13"/>
      <c r="F1351" s="13"/>
      <c r="G1351" s="13"/>
      <c r="H1351" s="13"/>
      <c r="I1351" s="13"/>
      <c r="J1351" s="13"/>
      <c r="K1351" s="13"/>
      <c r="L1351" s="13"/>
      <c r="M1351" s="13"/>
      <c r="N1351" s="13"/>
      <c r="O1351" s="13"/>
      <c r="P1351" s="13"/>
      <c r="Q1351" s="13"/>
      <c r="R1351" s="13"/>
      <c r="S1351" s="13"/>
      <c r="T1351" s="13"/>
      <c r="U1351" s="13"/>
      <c r="V1351" s="13"/>
      <c r="W1351" s="13"/>
      <c r="X1351" s="13"/>
      <c r="Y1351" s="13"/>
      <c r="Z1351" s="13"/>
      <c r="AA1351" s="13"/>
      <c r="AB1351" s="13"/>
      <c r="AC1351" s="13"/>
      <c r="AD1351" s="13"/>
      <c r="AE1351" s="13"/>
      <c r="AF1351" s="13"/>
      <c r="AG1351" s="13"/>
      <c r="AH1351" s="13"/>
      <c r="AI1351" s="13"/>
      <c r="AJ1351" s="13"/>
    </row>
    <row r="1352" spans="3:36" s="3" customFormat="1" ht="12.75">
      <c r="C1352" s="13"/>
      <c r="D1352" s="13"/>
      <c r="E1352" s="13"/>
      <c r="F1352" s="13"/>
      <c r="G1352" s="13"/>
      <c r="H1352" s="13"/>
      <c r="I1352" s="13"/>
      <c r="J1352" s="13"/>
      <c r="K1352" s="13"/>
      <c r="L1352" s="13"/>
      <c r="M1352" s="13"/>
      <c r="N1352" s="13"/>
      <c r="O1352" s="13"/>
      <c r="P1352" s="13"/>
      <c r="Q1352" s="13"/>
      <c r="R1352" s="13"/>
      <c r="S1352" s="13"/>
      <c r="T1352" s="13"/>
      <c r="U1352" s="13"/>
      <c r="V1352" s="13"/>
      <c r="W1352" s="13"/>
      <c r="X1352" s="13"/>
      <c r="Y1352" s="13"/>
      <c r="Z1352" s="13"/>
      <c r="AA1352" s="13"/>
      <c r="AB1352" s="13"/>
      <c r="AC1352" s="13"/>
      <c r="AD1352" s="13"/>
      <c r="AE1352" s="13"/>
      <c r="AF1352" s="13"/>
      <c r="AG1352" s="13"/>
      <c r="AH1352" s="13"/>
      <c r="AI1352" s="13"/>
      <c r="AJ1352" s="13"/>
    </row>
    <row r="1353" spans="3:36" s="3" customFormat="1" ht="12.75">
      <c r="C1353" s="13"/>
      <c r="D1353" s="13"/>
      <c r="E1353" s="13"/>
      <c r="F1353" s="13"/>
      <c r="G1353" s="13"/>
      <c r="H1353" s="13"/>
      <c r="I1353" s="13"/>
      <c r="J1353" s="13"/>
      <c r="K1353" s="13"/>
      <c r="L1353" s="13"/>
      <c r="M1353" s="13"/>
      <c r="N1353" s="13"/>
      <c r="O1353" s="13"/>
      <c r="P1353" s="13"/>
      <c r="Q1353" s="13"/>
      <c r="R1353" s="13"/>
      <c r="S1353" s="13"/>
      <c r="T1353" s="13"/>
      <c r="U1353" s="13"/>
      <c r="V1353" s="13"/>
      <c r="W1353" s="13"/>
      <c r="X1353" s="13"/>
      <c r="Y1353" s="13"/>
      <c r="Z1353" s="13"/>
      <c r="AA1353" s="13"/>
      <c r="AB1353" s="13"/>
      <c r="AC1353" s="13"/>
      <c r="AD1353" s="13"/>
      <c r="AE1353" s="13"/>
      <c r="AF1353" s="13"/>
      <c r="AG1353" s="13"/>
      <c r="AH1353" s="13"/>
      <c r="AI1353" s="13"/>
      <c r="AJ1353" s="13"/>
    </row>
    <row r="1354" spans="3:36" s="3" customFormat="1" ht="12.75">
      <c r="C1354" s="13"/>
      <c r="D1354" s="13"/>
      <c r="E1354" s="13"/>
      <c r="F1354" s="13"/>
      <c r="G1354" s="13"/>
      <c r="H1354" s="13"/>
      <c r="I1354" s="13"/>
      <c r="J1354" s="13"/>
      <c r="K1354" s="13"/>
      <c r="L1354" s="13"/>
      <c r="M1354" s="13"/>
      <c r="N1354" s="13"/>
      <c r="O1354" s="13"/>
      <c r="P1354" s="13"/>
      <c r="Q1354" s="13"/>
      <c r="R1354" s="13"/>
      <c r="S1354" s="13"/>
      <c r="T1354" s="13"/>
      <c r="U1354" s="13"/>
      <c r="V1354" s="13"/>
      <c r="W1354" s="13"/>
      <c r="X1354" s="13"/>
      <c r="Y1354" s="13"/>
      <c r="Z1354" s="13"/>
      <c r="AA1354" s="13"/>
      <c r="AB1354" s="13"/>
      <c r="AC1354" s="13"/>
      <c r="AD1354" s="13"/>
      <c r="AE1354" s="13"/>
      <c r="AF1354" s="13"/>
      <c r="AG1354" s="13"/>
      <c r="AH1354" s="13"/>
      <c r="AI1354" s="13"/>
      <c r="AJ1354" s="13"/>
    </row>
    <row r="1355" spans="3:36" s="3" customFormat="1" ht="12.75">
      <c r="C1355" s="13"/>
      <c r="D1355" s="13"/>
      <c r="E1355" s="13"/>
      <c r="F1355" s="13"/>
      <c r="G1355" s="13"/>
      <c r="H1355" s="13"/>
      <c r="I1355" s="13"/>
      <c r="J1355" s="13"/>
      <c r="K1355" s="13"/>
      <c r="L1355" s="13"/>
      <c r="M1355" s="13"/>
      <c r="N1355" s="13"/>
      <c r="O1355" s="13"/>
      <c r="P1355" s="13"/>
      <c r="Q1355" s="13"/>
      <c r="R1355" s="13"/>
      <c r="S1355" s="13"/>
      <c r="T1355" s="13"/>
      <c r="U1355" s="13"/>
      <c r="V1355" s="13"/>
      <c r="W1355" s="13"/>
      <c r="X1355" s="13"/>
      <c r="Y1355" s="13"/>
      <c r="Z1355" s="13"/>
      <c r="AA1355" s="13"/>
      <c r="AB1355" s="13"/>
      <c r="AC1355" s="13"/>
      <c r="AD1355" s="13"/>
      <c r="AE1355" s="13"/>
      <c r="AF1355" s="13"/>
      <c r="AG1355" s="13"/>
      <c r="AH1355" s="13"/>
      <c r="AI1355" s="13"/>
      <c r="AJ1355" s="13"/>
    </row>
    <row r="1356" spans="3:36" s="3" customFormat="1" ht="12.75">
      <c r="C1356" s="13"/>
      <c r="D1356" s="13"/>
      <c r="E1356" s="13"/>
      <c r="F1356" s="13"/>
      <c r="G1356" s="13"/>
      <c r="H1356" s="13"/>
      <c r="I1356" s="13"/>
      <c r="J1356" s="13"/>
      <c r="K1356" s="13"/>
      <c r="L1356" s="13"/>
      <c r="M1356" s="13"/>
      <c r="N1356" s="13"/>
      <c r="O1356" s="13"/>
      <c r="P1356" s="13"/>
      <c r="Q1356" s="13"/>
      <c r="R1356" s="13"/>
      <c r="S1356" s="13"/>
      <c r="T1356" s="13"/>
      <c r="U1356" s="13"/>
      <c r="V1356" s="13"/>
      <c r="W1356" s="13"/>
      <c r="X1356" s="13"/>
      <c r="Y1356" s="13"/>
      <c r="Z1356" s="13"/>
      <c r="AA1356" s="13"/>
      <c r="AB1356" s="13"/>
      <c r="AC1356" s="13"/>
      <c r="AD1356" s="13"/>
      <c r="AE1356" s="13"/>
      <c r="AF1356" s="13"/>
      <c r="AG1356" s="13"/>
      <c r="AH1356" s="13"/>
      <c r="AI1356" s="13"/>
      <c r="AJ1356" s="13"/>
    </row>
    <row r="1357" spans="3:36" s="3" customFormat="1" ht="12.75">
      <c r="C1357" s="13"/>
      <c r="D1357" s="13"/>
      <c r="E1357" s="13"/>
      <c r="F1357" s="13"/>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3"/>
      <c r="AF1357" s="13"/>
      <c r="AG1357" s="13"/>
      <c r="AH1357" s="13"/>
      <c r="AI1357" s="13"/>
      <c r="AJ1357" s="13"/>
    </row>
    <row r="1358" spans="3:36" s="3" customFormat="1" ht="12.75">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3"/>
      <c r="AF1358" s="13"/>
      <c r="AG1358" s="13"/>
      <c r="AH1358" s="13"/>
      <c r="AI1358" s="13"/>
      <c r="AJ1358" s="13"/>
    </row>
    <row r="1359" spans="3:36" s="3" customFormat="1" ht="12.75">
      <c r="C1359" s="13"/>
      <c r="D1359" s="13"/>
      <c r="E1359" s="13"/>
      <c r="F1359" s="13"/>
      <c r="G1359" s="13"/>
      <c r="H1359" s="13"/>
      <c r="I1359" s="13"/>
      <c r="J1359" s="13"/>
      <c r="K1359" s="13"/>
      <c r="L1359" s="13"/>
      <c r="M1359" s="13"/>
      <c r="N1359" s="13"/>
      <c r="O1359" s="13"/>
      <c r="P1359" s="13"/>
      <c r="Q1359" s="13"/>
      <c r="R1359" s="13"/>
      <c r="S1359" s="13"/>
      <c r="T1359" s="13"/>
      <c r="U1359" s="13"/>
      <c r="V1359" s="13"/>
      <c r="W1359" s="13"/>
      <c r="X1359" s="13"/>
      <c r="Y1359" s="13"/>
      <c r="Z1359" s="13"/>
      <c r="AA1359" s="13"/>
      <c r="AB1359" s="13"/>
      <c r="AC1359" s="13"/>
      <c r="AD1359" s="13"/>
      <c r="AE1359" s="13"/>
      <c r="AF1359" s="13"/>
      <c r="AG1359" s="13"/>
      <c r="AH1359" s="13"/>
      <c r="AI1359" s="13"/>
      <c r="AJ1359" s="13"/>
    </row>
    <row r="1360" spans="3:36" s="3" customFormat="1" ht="12.75">
      <c r="C1360" s="13"/>
      <c r="D1360" s="13"/>
      <c r="E1360" s="13"/>
      <c r="F1360" s="13"/>
      <c r="G1360" s="13"/>
      <c r="H1360" s="13"/>
      <c r="I1360" s="13"/>
      <c r="J1360" s="13"/>
      <c r="K1360" s="13"/>
      <c r="L1360" s="13"/>
      <c r="M1360" s="13"/>
      <c r="N1360" s="13"/>
      <c r="O1360" s="13"/>
      <c r="P1360" s="13"/>
      <c r="Q1360" s="13"/>
      <c r="R1360" s="13"/>
      <c r="S1360" s="13"/>
      <c r="T1360" s="13"/>
      <c r="U1360" s="13"/>
      <c r="V1360" s="13"/>
      <c r="W1360" s="13"/>
      <c r="X1360" s="13"/>
      <c r="Y1360" s="13"/>
      <c r="Z1360" s="13"/>
      <c r="AA1360" s="13"/>
      <c r="AB1360" s="13"/>
      <c r="AC1360" s="13"/>
      <c r="AD1360" s="13"/>
      <c r="AE1360" s="13"/>
      <c r="AF1360" s="13"/>
      <c r="AG1360" s="13"/>
      <c r="AH1360" s="13"/>
      <c r="AI1360" s="13"/>
      <c r="AJ1360" s="13"/>
    </row>
    <row r="1361" spans="3:36" s="3" customFormat="1" ht="12.75">
      <c r="C1361" s="13"/>
      <c r="D1361" s="13"/>
      <c r="E1361" s="13"/>
      <c r="F1361" s="13"/>
      <c r="G1361" s="13"/>
      <c r="H1361" s="13"/>
      <c r="I1361" s="13"/>
      <c r="J1361" s="13"/>
      <c r="K1361" s="13"/>
      <c r="L1361" s="13"/>
      <c r="M1361" s="13"/>
      <c r="N1361" s="13"/>
      <c r="O1361" s="13"/>
      <c r="P1361" s="13"/>
      <c r="Q1361" s="13"/>
      <c r="R1361" s="13"/>
      <c r="S1361" s="13"/>
      <c r="T1361" s="13"/>
      <c r="U1361" s="13"/>
      <c r="V1361" s="13"/>
      <c r="W1361" s="13"/>
      <c r="X1361" s="13"/>
      <c r="Y1361" s="13"/>
      <c r="Z1361" s="13"/>
      <c r="AA1361" s="13"/>
      <c r="AB1361" s="13"/>
      <c r="AC1361" s="13"/>
      <c r="AD1361" s="13"/>
      <c r="AE1361" s="13"/>
      <c r="AF1361" s="13"/>
      <c r="AG1361" s="13"/>
      <c r="AH1361" s="13"/>
      <c r="AI1361" s="13"/>
      <c r="AJ1361" s="13"/>
    </row>
    <row r="1362" spans="3:36" s="3" customFormat="1" ht="12.75">
      <c r="C1362" s="13"/>
      <c r="D1362" s="13"/>
      <c r="E1362" s="13"/>
      <c r="F1362" s="13"/>
      <c r="G1362" s="13"/>
      <c r="H1362" s="13"/>
      <c r="I1362" s="13"/>
      <c r="J1362" s="13"/>
      <c r="K1362" s="13"/>
      <c r="L1362" s="13"/>
      <c r="M1362" s="13"/>
      <c r="N1362" s="13"/>
      <c r="O1362" s="13"/>
      <c r="P1362" s="13"/>
      <c r="Q1362" s="13"/>
      <c r="R1362" s="13"/>
      <c r="S1362" s="13"/>
      <c r="T1362" s="13"/>
      <c r="U1362" s="13"/>
      <c r="V1362" s="13"/>
      <c r="W1362" s="13"/>
      <c r="X1362" s="13"/>
      <c r="Y1362" s="13"/>
      <c r="Z1362" s="13"/>
      <c r="AA1362" s="13"/>
      <c r="AB1362" s="13"/>
      <c r="AC1362" s="13"/>
      <c r="AD1362" s="13"/>
      <c r="AE1362" s="13"/>
      <c r="AF1362" s="13"/>
      <c r="AG1362" s="13"/>
      <c r="AH1362" s="13"/>
      <c r="AI1362" s="13"/>
      <c r="AJ1362" s="13"/>
    </row>
    <row r="1363" spans="3:36" s="3" customFormat="1" ht="12.75">
      <c r="C1363" s="13"/>
      <c r="D1363" s="13"/>
      <c r="E1363" s="13"/>
      <c r="F1363" s="13"/>
      <c r="G1363" s="13"/>
      <c r="H1363" s="13"/>
      <c r="I1363" s="13"/>
      <c r="J1363" s="13"/>
      <c r="K1363" s="13"/>
      <c r="L1363" s="13"/>
      <c r="M1363" s="13"/>
      <c r="N1363" s="13"/>
      <c r="O1363" s="13"/>
      <c r="P1363" s="13"/>
      <c r="Q1363" s="13"/>
      <c r="R1363" s="13"/>
      <c r="S1363" s="13"/>
      <c r="T1363" s="13"/>
      <c r="U1363" s="13"/>
      <c r="V1363" s="13"/>
      <c r="W1363" s="13"/>
      <c r="X1363" s="13"/>
      <c r="Y1363" s="13"/>
      <c r="Z1363" s="13"/>
      <c r="AA1363" s="13"/>
      <c r="AB1363" s="13"/>
      <c r="AC1363" s="13"/>
      <c r="AD1363" s="13"/>
      <c r="AE1363" s="13"/>
      <c r="AF1363" s="13"/>
      <c r="AG1363" s="13"/>
      <c r="AH1363" s="13"/>
      <c r="AI1363" s="13"/>
      <c r="AJ1363" s="13"/>
    </row>
    <row r="1364" spans="3:36" s="3" customFormat="1" ht="12.75">
      <c r="C1364" s="13"/>
      <c r="D1364" s="13"/>
      <c r="E1364" s="13"/>
      <c r="F1364" s="13"/>
      <c r="G1364" s="13"/>
      <c r="H1364" s="13"/>
      <c r="I1364" s="13"/>
      <c r="J1364" s="13"/>
      <c r="K1364" s="13"/>
      <c r="L1364" s="13"/>
      <c r="M1364" s="13"/>
      <c r="N1364" s="13"/>
      <c r="O1364" s="13"/>
      <c r="P1364" s="13"/>
      <c r="Q1364" s="13"/>
      <c r="R1364" s="13"/>
      <c r="S1364" s="13"/>
      <c r="T1364" s="13"/>
      <c r="U1364" s="13"/>
      <c r="V1364" s="13"/>
      <c r="W1364" s="13"/>
      <c r="X1364" s="13"/>
      <c r="Y1364" s="13"/>
      <c r="Z1364" s="13"/>
      <c r="AA1364" s="13"/>
      <c r="AB1364" s="13"/>
      <c r="AC1364" s="13"/>
      <c r="AD1364" s="13"/>
      <c r="AE1364" s="13"/>
      <c r="AF1364" s="13"/>
      <c r="AG1364" s="13"/>
      <c r="AH1364" s="13"/>
      <c r="AI1364" s="13"/>
      <c r="AJ1364" s="13"/>
    </row>
    <row r="1365" spans="3:36" s="3" customFormat="1" ht="12.75">
      <c r="C1365" s="13"/>
      <c r="D1365" s="13"/>
      <c r="E1365" s="13"/>
      <c r="F1365" s="13"/>
      <c r="G1365" s="13"/>
      <c r="H1365" s="13"/>
      <c r="I1365" s="13"/>
      <c r="J1365" s="13"/>
      <c r="K1365" s="13"/>
      <c r="L1365" s="13"/>
      <c r="M1365" s="13"/>
      <c r="N1365" s="13"/>
      <c r="O1365" s="13"/>
      <c r="P1365" s="13"/>
      <c r="Q1365" s="13"/>
      <c r="R1365" s="13"/>
      <c r="S1365" s="13"/>
      <c r="T1365" s="13"/>
      <c r="U1365" s="13"/>
      <c r="V1365" s="13"/>
      <c r="W1365" s="13"/>
      <c r="X1365" s="13"/>
      <c r="Y1365" s="13"/>
      <c r="Z1365" s="13"/>
      <c r="AA1365" s="13"/>
      <c r="AB1365" s="13"/>
      <c r="AC1365" s="13"/>
      <c r="AD1365" s="13"/>
      <c r="AE1365" s="13"/>
      <c r="AF1365" s="13"/>
      <c r="AG1365" s="13"/>
      <c r="AH1365" s="13"/>
      <c r="AI1365" s="13"/>
      <c r="AJ1365" s="13"/>
    </row>
    <row r="1366" spans="3:36" s="3" customFormat="1" ht="12.75">
      <c r="C1366" s="13"/>
      <c r="D1366" s="13"/>
      <c r="E1366" s="13"/>
      <c r="F1366" s="13"/>
      <c r="G1366" s="13"/>
      <c r="H1366" s="13"/>
      <c r="I1366" s="13"/>
      <c r="J1366" s="13"/>
      <c r="K1366" s="13"/>
      <c r="L1366" s="13"/>
      <c r="M1366" s="13"/>
      <c r="N1366" s="13"/>
      <c r="O1366" s="13"/>
      <c r="P1366" s="13"/>
      <c r="Q1366" s="13"/>
      <c r="R1366" s="13"/>
      <c r="S1366" s="13"/>
      <c r="T1366" s="13"/>
      <c r="U1366" s="13"/>
      <c r="V1366" s="13"/>
      <c r="W1366" s="13"/>
      <c r="X1366" s="13"/>
      <c r="Y1366" s="13"/>
      <c r="Z1366" s="13"/>
      <c r="AA1366" s="13"/>
      <c r="AB1366" s="13"/>
      <c r="AC1366" s="13"/>
      <c r="AD1366" s="13"/>
      <c r="AE1366" s="13"/>
      <c r="AF1366" s="13"/>
      <c r="AG1366" s="13"/>
      <c r="AH1366" s="13"/>
      <c r="AI1366" s="13"/>
      <c r="AJ1366" s="13"/>
    </row>
    <row r="1367" spans="3:36" s="3" customFormat="1" ht="12.75">
      <c r="C1367" s="13"/>
      <c r="D1367" s="13"/>
      <c r="E1367" s="13"/>
      <c r="F1367" s="13"/>
      <c r="G1367" s="13"/>
      <c r="H1367" s="13"/>
      <c r="I1367" s="13"/>
      <c r="J1367" s="13"/>
      <c r="K1367" s="13"/>
      <c r="L1367" s="13"/>
      <c r="M1367" s="13"/>
      <c r="N1367" s="13"/>
      <c r="O1367" s="13"/>
      <c r="P1367" s="13"/>
      <c r="Q1367" s="13"/>
      <c r="R1367" s="13"/>
      <c r="S1367" s="13"/>
      <c r="T1367" s="13"/>
      <c r="U1367" s="13"/>
      <c r="V1367" s="13"/>
      <c r="W1367" s="13"/>
      <c r="X1367" s="13"/>
      <c r="Y1367" s="13"/>
      <c r="Z1367" s="13"/>
      <c r="AA1367" s="13"/>
      <c r="AB1367" s="13"/>
      <c r="AC1367" s="13"/>
      <c r="AD1367" s="13"/>
      <c r="AE1367" s="13"/>
      <c r="AF1367" s="13"/>
      <c r="AG1367" s="13"/>
      <c r="AH1367" s="13"/>
      <c r="AI1367" s="13"/>
      <c r="AJ1367" s="13"/>
    </row>
    <row r="1368" spans="3:36" s="3" customFormat="1" ht="12.75">
      <c r="C1368" s="13"/>
      <c r="D1368" s="13"/>
      <c r="E1368" s="13"/>
      <c r="F1368" s="13"/>
      <c r="G1368" s="13"/>
      <c r="H1368" s="13"/>
      <c r="I1368" s="13"/>
      <c r="J1368" s="13"/>
      <c r="K1368" s="13"/>
      <c r="L1368" s="13"/>
      <c r="M1368" s="13"/>
      <c r="N1368" s="13"/>
      <c r="O1368" s="13"/>
      <c r="P1368" s="13"/>
      <c r="Q1368" s="13"/>
      <c r="R1368" s="13"/>
      <c r="S1368" s="13"/>
      <c r="T1368" s="13"/>
      <c r="U1368" s="13"/>
      <c r="V1368" s="13"/>
      <c r="W1368" s="13"/>
      <c r="X1368" s="13"/>
      <c r="Y1368" s="13"/>
      <c r="Z1368" s="13"/>
      <c r="AA1368" s="13"/>
      <c r="AB1368" s="13"/>
      <c r="AC1368" s="13"/>
      <c r="AD1368" s="13"/>
      <c r="AE1368" s="13"/>
      <c r="AF1368" s="13"/>
      <c r="AG1368" s="13"/>
      <c r="AH1368" s="13"/>
      <c r="AI1368" s="13"/>
      <c r="AJ1368" s="13"/>
    </row>
    <row r="1369" spans="3:36" s="3" customFormat="1" ht="12.75">
      <c r="C1369" s="13"/>
      <c r="D1369" s="13"/>
      <c r="E1369" s="13"/>
      <c r="F1369" s="13"/>
      <c r="G1369" s="13"/>
      <c r="H1369" s="13"/>
      <c r="I1369" s="13"/>
      <c r="J1369" s="13"/>
      <c r="K1369" s="13"/>
      <c r="L1369" s="13"/>
      <c r="M1369" s="13"/>
      <c r="N1369" s="13"/>
      <c r="O1369" s="13"/>
      <c r="P1369" s="13"/>
      <c r="Q1369" s="13"/>
      <c r="R1369" s="13"/>
      <c r="S1369" s="13"/>
      <c r="T1369" s="13"/>
      <c r="U1369" s="13"/>
      <c r="V1369" s="13"/>
      <c r="W1369" s="13"/>
      <c r="X1369" s="13"/>
      <c r="Y1369" s="13"/>
      <c r="Z1369" s="13"/>
      <c r="AA1369" s="13"/>
      <c r="AB1369" s="13"/>
      <c r="AC1369" s="13"/>
      <c r="AD1369" s="13"/>
      <c r="AE1369" s="13"/>
      <c r="AF1369" s="13"/>
      <c r="AG1369" s="13"/>
      <c r="AH1369" s="13"/>
      <c r="AI1369" s="13"/>
      <c r="AJ1369" s="13"/>
    </row>
    <row r="1370" spans="3:36" s="3" customFormat="1" ht="12.75">
      <c r="C1370" s="13"/>
      <c r="D1370" s="13"/>
      <c r="E1370" s="13"/>
      <c r="F1370" s="13"/>
      <c r="G1370" s="13"/>
      <c r="H1370" s="13"/>
      <c r="I1370" s="13"/>
      <c r="J1370" s="13"/>
      <c r="K1370" s="13"/>
      <c r="L1370" s="13"/>
      <c r="M1370" s="13"/>
      <c r="N1370" s="13"/>
      <c r="O1370" s="13"/>
      <c r="P1370" s="13"/>
      <c r="Q1370" s="13"/>
      <c r="R1370" s="13"/>
      <c r="S1370" s="13"/>
      <c r="T1370" s="13"/>
      <c r="U1370" s="13"/>
      <c r="V1370" s="13"/>
      <c r="W1370" s="13"/>
      <c r="X1370" s="13"/>
      <c r="Y1370" s="13"/>
      <c r="Z1370" s="13"/>
      <c r="AA1370" s="13"/>
      <c r="AB1370" s="13"/>
      <c r="AC1370" s="13"/>
      <c r="AD1370" s="13"/>
      <c r="AE1370" s="13"/>
      <c r="AF1370" s="13"/>
      <c r="AG1370" s="13"/>
      <c r="AH1370" s="13"/>
      <c r="AI1370" s="13"/>
      <c r="AJ1370" s="13"/>
    </row>
    <row r="1371" spans="3:36" s="3" customFormat="1" ht="12.75">
      <c r="C1371" s="13"/>
      <c r="D1371" s="13"/>
      <c r="E1371" s="13"/>
      <c r="F1371" s="13"/>
      <c r="G1371" s="13"/>
      <c r="H1371" s="13"/>
      <c r="I1371" s="13"/>
      <c r="J1371" s="13"/>
      <c r="K1371" s="13"/>
      <c r="L1371" s="13"/>
      <c r="M1371" s="13"/>
      <c r="N1371" s="13"/>
      <c r="O1371" s="13"/>
      <c r="P1371" s="13"/>
      <c r="Q1371" s="13"/>
      <c r="R1371" s="13"/>
      <c r="S1371" s="13"/>
      <c r="T1371" s="13"/>
      <c r="U1371" s="13"/>
      <c r="V1371" s="13"/>
      <c r="W1371" s="13"/>
      <c r="X1371" s="13"/>
      <c r="Y1371" s="13"/>
      <c r="Z1371" s="13"/>
      <c r="AA1371" s="13"/>
      <c r="AB1371" s="13"/>
      <c r="AC1371" s="13"/>
      <c r="AD1371" s="13"/>
      <c r="AE1371" s="13"/>
      <c r="AF1371" s="13"/>
      <c r="AG1371" s="13"/>
      <c r="AH1371" s="13"/>
      <c r="AI1371" s="13"/>
      <c r="AJ1371" s="13"/>
    </row>
    <row r="1372" spans="3:36" s="3" customFormat="1" ht="12.75">
      <c r="C1372" s="13"/>
      <c r="D1372" s="13"/>
      <c r="E1372" s="13"/>
      <c r="F1372" s="13"/>
      <c r="G1372" s="13"/>
      <c r="H1372" s="13"/>
      <c r="I1372" s="13"/>
      <c r="J1372" s="13"/>
      <c r="K1372" s="13"/>
      <c r="L1372" s="13"/>
      <c r="M1372" s="13"/>
      <c r="N1372" s="13"/>
      <c r="O1372" s="13"/>
      <c r="P1372" s="13"/>
      <c r="Q1372" s="13"/>
      <c r="R1372" s="13"/>
      <c r="S1372" s="13"/>
      <c r="T1372" s="13"/>
      <c r="U1372" s="13"/>
      <c r="V1372" s="13"/>
      <c r="W1372" s="13"/>
      <c r="X1372" s="13"/>
      <c r="Y1372" s="13"/>
      <c r="Z1372" s="13"/>
      <c r="AA1372" s="13"/>
      <c r="AB1372" s="13"/>
      <c r="AC1372" s="13"/>
      <c r="AD1372" s="13"/>
      <c r="AE1372" s="13"/>
      <c r="AF1372" s="13"/>
      <c r="AG1372" s="13"/>
      <c r="AH1372" s="13"/>
      <c r="AI1372" s="13"/>
      <c r="AJ1372" s="13"/>
    </row>
    <row r="1373" spans="3:36" s="3" customFormat="1" ht="12.75">
      <c r="C1373" s="13"/>
      <c r="D1373" s="13"/>
      <c r="E1373" s="13"/>
      <c r="F1373" s="13"/>
      <c r="G1373" s="13"/>
      <c r="H1373" s="13"/>
      <c r="I1373" s="13"/>
      <c r="J1373" s="13"/>
      <c r="K1373" s="13"/>
      <c r="L1373" s="13"/>
      <c r="M1373" s="13"/>
      <c r="N1373" s="13"/>
      <c r="O1373" s="13"/>
      <c r="P1373" s="13"/>
      <c r="Q1373" s="13"/>
      <c r="R1373" s="13"/>
      <c r="S1373" s="13"/>
      <c r="T1373" s="13"/>
      <c r="U1373" s="13"/>
      <c r="V1373" s="13"/>
      <c r="W1373" s="13"/>
      <c r="X1373" s="13"/>
      <c r="Y1373" s="13"/>
      <c r="Z1373" s="13"/>
      <c r="AA1373" s="13"/>
      <c r="AB1373" s="13"/>
      <c r="AC1373" s="13"/>
      <c r="AD1373" s="13"/>
      <c r="AE1373" s="13"/>
      <c r="AF1373" s="13"/>
      <c r="AG1373" s="13"/>
      <c r="AH1373" s="13"/>
      <c r="AI1373" s="13"/>
      <c r="AJ1373" s="13"/>
    </row>
    <row r="1374" spans="3:36" s="3" customFormat="1" ht="12.75">
      <c r="C1374" s="13"/>
      <c r="D1374" s="13"/>
      <c r="E1374" s="13"/>
      <c r="F1374" s="13"/>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3"/>
      <c r="AF1374" s="13"/>
      <c r="AG1374" s="13"/>
      <c r="AH1374" s="13"/>
      <c r="AI1374" s="13"/>
      <c r="AJ1374" s="13"/>
    </row>
    <row r="1375" spans="3:36" s="3" customFormat="1" ht="12.75">
      <c r="C1375" s="13"/>
      <c r="D1375" s="13"/>
      <c r="E1375" s="13"/>
      <c r="F1375" s="13"/>
      <c r="G1375" s="13"/>
      <c r="H1375" s="13"/>
      <c r="I1375" s="13"/>
      <c r="J1375" s="13"/>
      <c r="K1375" s="13"/>
      <c r="L1375" s="13"/>
      <c r="M1375" s="13"/>
      <c r="N1375" s="13"/>
      <c r="O1375" s="13"/>
      <c r="P1375" s="13"/>
      <c r="Q1375" s="13"/>
      <c r="R1375" s="13"/>
      <c r="S1375" s="13"/>
      <c r="T1375" s="13"/>
      <c r="U1375" s="13"/>
      <c r="V1375" s="13"/>
      <c r="W1375" s="13"/>
      <c r="X1375" s="13"/>
      <c r="Y1375" s="13"/>
      <c r="Z1375" s="13"/>
      <c r="AA1375" s="13"/>
      <c r="AB1375" s="13"/>
      <c r="AC1375" s="13"/>
      <c r="AD1375" s="13"/>
      <c r="AE1375" s="13"/>
      <c r="AF1375" s="13"/>
      <c r="AG1375" s="13"/>
      <c r="AH1375" s="13"/>
      <c r="AI1375" s="13"/>
      <c r="AJ1375" s="13"/>
    </row>
    <row r="1376" spans="3:36" s="3" customFormat="1" ht="12.75">
      <c r="C1376" s="13"/>
      <c r="D1376" s="13"/>
      <c r="E1376" s="13"/>
      <c r="F1376" s="13"/>
      <c r="G1376" s="13"/>
      <c r="H1376" s="13"/>
      <c r="I1376" s="13"/>
      <c r="J1376" s="13"/>
      <c r="K1376" s="13"/>
      <c r="L1376" s="13"/>
      <c r="M1376" s="13"/>
      <c r="N1376" s="13"/>
      <c r="O1376" s="13"/>
      <c r="P1376" s="13"/>
      <c r="Q1376" s="13"/>
      <c r="R1376" s="13"/>
      <c r="S1376" s="13"/>
      <c r="T1376" s="13"/>
      <c r="U1376" s="13"/>
      <c r="V1376" s="13"/>
      <c r="W1376" s="13"/>
      <c r="X1376" s="13"/>
      <c r="Y1376" s="13"/>
      <c r="Z1376" s="13"/>
      <c r="AA1376" s="13"/>
      <c r="AB1376" s="13"/>
      <c r="AC1376" s="13"/>
      <c r="AD1376" s="13"/>
      <c r="AE1376" s="13"/>
      <c r="AF1376" s="13"/>
      <c r="AG1376" s="13"/>
      <c r="AH1376" s="13"/>
      <c r="AI1376" s="13"/>
      <c r="AJ1376" s="13"/>
    </row>
    <row r="1377" spans="3:36" s="3" customFormat="1" ht="12.75">
      <c r="C1377" s="13"/>
      <c r="D1377" s="13"/>
      <c r="E1377" s="13"/>
      <c r="F1377" s="13"/>
      <c r="G1377" s="13"/>
      <c r="H1377" s="13"/>
      <c r="I1377" s="13"/>
      <c r="J1377" s="13"/>
      <c r="K1377" s="13"/>
      <c r="L1377" s="13"/>
      <c r="M1377" s="13"/>
      <c r="N1377" s="13"/>
      <c r="O1377" s="13"/>
      <c r="P1377" s="13"/>
      <c r="Q1377" s="13"/>
      <c r="R1377" s="13"/>
      <c r="S1377" s="13"/>
      <c r="T1377" s="13"/>
      <c r="U1377" s="13"/>
      <c r="V1377" s="13"/>
      <c r="W1377" s="13"/>
      <c r="X1377" s="13"/>
      <c r="Y1377" s="13"/>
      <c r="Z1377" s="13"/>
      <c r="AA1377" s="13"/>
      <c r="AB1377" s="13"/>
      <c r="AC1377" s="13"/>
      <c r="AD1377" s="13"/>
      <c r="AE1377" s="13"/>
      <c r="AF1377" s="13"/>
      <c r="AG1377" s="13"/>
      <c r="AH1377" s="13"/>
      <c r="AI1377" s="13"/>
      <c r="AJ1377" s="13"/>
    </row>
    <row r="1378" spans="3:36" s="3" customFormat="1" ht="12.75">
      <c r="C1378" s="13"/>
      <c r="D1378" s="13"/>
      <c r="E1378" s="13"/>
      <c r="F1378" s="13"/>
      <c r="G1378" s="13"/>
      <c r="H1378" s="13"/>
      <c r="I1378" s="13"/>
      <c r="J1378" s="13"/>
      <c r="K1378" s="13"/>
      <c r="L1378" s="13"/>
      <c r="M1378" s="13"/>
      <c r="N1378" s="13"/>
      <c r="O1378" s="13"/>
      <c r="P1378" s="13"/>
      <c r="Q1378" s="13"/>
      <c r="R1378" s="13"/>
      <c r="S1378" s="13"/>
      <c r="T1378" s="13"/>
      <c r="U1378" s="13"/>
      <c r="V1378" s="13"/>
      <c r="W1378" s="13"/>
      <c r="X1378" s="13"/>
      <c r="Y1378" s="13"/>
      <c r="Z1378" s="13"/>
      <c r="AA1378" s="13"/>
      <c r="AB1378" s="13"/>
      <c r="AC1378" s="13"/>
      <c r="AD1378" s="13"/>
      <c r="AE1378" s="13"/>
      <c r="AF1378" s="13"/>
      <c r="AG1378" s="13"/>
      <c r="AH1378" s="13"/>
      <c r="AI1378" s="13"/>
      <c r="AJ1378" s="13"/>
    </row>
    <row r="1379" spans="3:36" s="3" customFormat="1" ht="12.75">
      <c r="C1379" s="13"/>
      <c r="D1379" s="13"/>
      <c r="E1379" s="13"/>
      <c r="F1379" s="13"/>
      <c r="G1379" s="13"/>
      <c r="H1379" s="13"/>
      <c r="I1379" s="13"/>
      <c r="J1379" s="13"/>
      <c r="K1379" s="13"/>
      <c r="L1379" s="13"/>
      <c r="M1379" s="13"/>
      <c r="N1379" s="13"/>
      <c r="O1379" s="13"/>
      <c r="P1379" s="13"/>
      <c r="Q1379" s="13"/>
      <c r="R1379" s="13"/>
      <c r="S1379" s="13"/>
      <c r="T1379" s="13"/>
      <c r="U1379" s="13"/>
      <c r="V1379" s="13"/>
      <c r="W1379" s="13"/>
      <c r="X1379" s="13"/>
      <c r="Y1379" s="13"/>
      <c r="Z1379" s="13"/>
      <c r="AA1379" s="13"/>
      <c r="AB1379" s="13"/>
      <c r="AC1379" s="13"/>
      <c r="AD1379" s="13"/>
      <c r="AE1379" s="13"/>
      <c r="AF1379" s="13"/>
      <c r="AG1379" s="13"/>
      <c r="AH1379" s="13"/>
      <c r="AI1379" s="13"/>
      <c r="AJ1379" s="13"/>
    </row>
    <row r="1380" spans="3:36" s="3" customFormat="1" ht="12.75">
      <c r="C1380" s="13"/>
      <c r="D1380" s="13"/>
      <c r="E1380" s="13"/>
      <c r="F1380" s="13"/>
      <c r="G1380" s="13"/>
      <c r="H1380" s="13"/>
      <c r="I1380" s="13"/>
      <c r="J1380" s="13"/>
      <c r="K1380" s="13"/>
      <c r="L1380" s="13"/>
      <c r="M1380" s="13"/>
      <c r="N1380" s="13"/>
      <c r="O1380" s="13"/>
      <c r="P1380" s="13"/>
      <c r="Q1380" s="13"/>
      <c r="R1380" s="13"/>
      <c r="S1380" s="13"/>
      <c r="T1380" s="13"/>
      <c r="U1380" s="13"/>
      <c r="V1380" s="13"/>
      <c r="W1380" s="13"/>
      <c r="X1380" s="13"/>
      <c r="Y1380" s="13"/>
      <c r="Z1380" s="13"/>
      <c r="AA1380" s="13"/>
      <c r="AB1380" s="13"/>
      <c r="AC1380" s="13"/>
      <c r="AD1380" s="13"/>
      <c r="AE1380" s="13"/>
      <c r="AF1380" s="13"/>
      <c r="AG1380" s="13"/>
      <c r="AH1380" s="13"/>
      <c r="AI1380" s="13"/>
      <c r="AJ1380" s="13"/>
    </row>
    <row r="1381" spans="3:36" s="3" customFormat="1" ht="12.75">
      <c r="C1381" s="13"/>
      <c r="D1381" s="13"/>
      <c r="E1381" s="13"/>
      <c r="F1381" s="13"/>
      <c r="G1381" s="13"/>
      <c r="H1381" s="13"/>
      <c r="I1381" s="13"/>
      <c r="J1381" s="13"/>
      <c r="K1381" s="13"/>
      <c r="L1381" s="13"/>
      <c r="M1381" s="13"/>
      <c r="N1381" s="13"/>
      <c r="O1381" s="13"/>
      <c r="P1381" s="13"/>
      <c r="Q1381" s="13"/>
      <c r="R1381" s="13"/>
      <c r="S1381" s="13"/>
      <c r="T1381" s="13"/>
      <c r="U1381" s="13"/>
      <c r="V1381" s="13"/>
      <c r="W1381" s="13"/>
      <c r="X1381" s="13"/>
      <c r="Y1381" s="13"/>
      <c r="Z1381" s="13"/>
      <c r="AA1381" s="13"/>
      <c r="AB1381" s="13"/>
      <c r="AC1381" s="13"/>
      <c r="AD1381" s="13"/>
      <c r="AE1381" s="13"/>
      <c r="AF1381" s="13"/>
      <c r="AG1381" s="13"/>
      <c r="AH1381" s="13"/>
      <c r="AI1381" s="13"/>
      <c r="AJ1381" s="13"/>
    </row>
    <row r="1382" spans="3:36" s="3" customFormat="1" ht="12.75">
      <c r="C1382" s="13"/>
      <c r="D1382" s="13"/>
      <c r="E1382" s="13"/>
      <c r="F1382" s="13"/>
      <c r="G1382" s="13"/>
      <c r="H1382" s="13"/>
      <c r="I1382" s="13"/>
      <c r="J1382" s="13"/>
      <c r="K1382" s="13"/>
      <c r="L1382" s="13"/>
      <c r="M1382" s="13"/>
      <c r="N1382" s="13"/>
      <c r="O1382" s="13"/>
      <c r="P1382" s="13"/>
      <c r="Q1382" s="13"/>
      <c r="R1382" s="13"/>
      <c r="S1382" s="13"/>
      <c r="T1382" s="13"/>
      <c r="U1382" s="13"/>
      <c r="V1382" s="13"/>
      <c r="W1382" s="13"/>
      <c r="X1382" s="13"/>
      <c r="Y1382" s="13"/>
      <c r="Z1382" s="13"/>
      <c r="AA1382" s="13"/>
      <c r="AB1382" s="13"/>
      <c r="AC1382" s="13"/>
      <c r="AD1382" s="13"/>
      <c r="AE1382" s="13"/>
      <c r="AF1382" s="13"/>
      <c r="AG1382" s="13"/>
      <c r="AH1382" s="13"/>
      <c r="AI1382" s="13"/>
      <c r="AJ1382" s="13"/>
    </row>
    <row r="1383" spans="3:36" s="3" customFormat="1" ht="12.75">
      <c r="C1383" s="13"/>
      <c r="D1383" s="13"/>
      <c r="E1383" s="13"/>
      <c r="F1383" s="13"/>
      <c r="G1383" s="13"/>
      <c r="H1383" s="13"/>
      <c r="I1383" s="13"/>
      <c r="J1383" s="13"/>
      <c r="K1383" s="13"/>
      <c r="L1383" s="13"/>
      <c r="M1383" s="13"/>
      <c r="N1383" s="13"/>
      <c r="O1383" s="13"/>
      <c r="P1383" s="13"/>
      <c r="Q1383" s="13"/>
      <c r="R1383" s="13"/>
      <c r="S1383" s="13"/>
      <c r="T1383" s="13"/>
      <c r="U1383" s="13"/>
      <c r="V1383" s="13"/>
      <c r="W1383" s="13"/>
      <c r="X1383" s="13"/>
      <c r="Y1383" s="13"/>
      <c r="Z1383" s="13"/>
      <c r="AA1383" s="13"/>
      <c r="AB1383" s="13"/>
      <c r="AC1383" s="13"/>
      <c r="AD1383" s="13"/>
      <c r="AE1383" s="13"/>
      <c r="AF1383" s="13"/>
      <c r="AG1383" s="13"/>
      <c r="AH1383" s="13"/>
      <c r="AI1383" s="13"/>
      <c r="AJ1383" s="13"/>
    </row>
    <row r="1384" spans="3:36" s="3" customFormat="1" ht="12.75">
      <c r="C1384" s="13"/>
      <c r="D1384" s="13"/>
      <c r="E1384" s="13"/>
      <c r="F1384" s="13"/>
      <c r="G1384" s="13"/>
      <c r="H1384" s="13"/>
      <c r="I1384" s="13"/>
      <c r="J1384" s="13"/>
      <c r="K1384" s="13"/>
      <c r="L1384" s="13"/>
      <c r="M1384" s="13"/>
      <c r="N1384" s="13"/>
      <c r="O1384" s="13"/>
      <c r="P1384" s="13"/>
      <c r="Q1384" s="13"/>
      <c r="R1384" s="13"/>
      <c r="S1384" s="13"/>
      <c r="T1384" s="13"/>
      <c r="U1384" s="13"/>
      <c r="V1384" s="13"/>
      <c r="W1384" s="13"/>
      <c r="X1384" s="13"/>
      <c r="Y1384" s="13"/>
      <c r="Z1384" s="13"/>
      <c r="AA1384" s="13"/>
      <c r="AB1384" s="13"/>
      <c r="AC1384" s="13"/>
      <c r="AD1384" s="13"/>
      <c r="AE1384" s="13"/>
      <c r="AF1384" s="13"/>
      <c r="AG1384" s="13"/>
      <c r="AH1384" s="13"/>
      <c r="AI1384" s="13"/>
      <c r="AJ1384" s="13"/>
    </row>
    <row r="1385" spans="3:36" s="3" customFormat="1" ht="12.75">
      <c r="C1385" s="13"/>
      <c r="D1385" s="13"/>
      <c r="E1385" s="13"/>
      <c r="F1385" s="13"/>
      <c r="G1385" s="13"/>
      <c r="H1385" s="13"/>
      <c r="I1385" s="13"/>
      <c r="J1385" s="13"/>
      <c r="K1385" s="13"/>
      <c r="L1385" s="13"/>
      <c r="M1385" s="13"/>
      <c r="N1385" s="13"/>
      <c r="O1385" s="13"/>
      <c r="P1385" s="13"/>
      <c r="Q1385" s="13"/>
      <c r="R1385" s="13"/>
      <c r="S1385" s="13"/>
      <c r="T1385" s="13"/>
      <c r="U1385" s="13"/>
      <c r="V1385" s="13"/>
      <c r="W1385" s="13"/>
      <c r="X1385" s="13"/>
      <c r="Y1385" s="13"/>
      <c r="Z1385" s="13"/>
      <c r="AA1385" s="13"/>
      <c r="AB1385" s="13"/>
      <c r="AC1385" s="13"/>
      <c r="AD1385" s="13"/>
      <c r="AE1385" s="13"/>
      <c r="AF1385" s="13"/>
      <c r="AG1385" s="13"/>
      <c r="AH1385" s="13"/>
      <c r="AI1385" s="13"/>
      <c r="AJ1385" s="13"/>
    </row>
    <row r="1386" spans="3:36" s="3" customFormat="1" ht="12.75">
      <c r="C1386" s="13"/>
      <c r="D1386" s="13"/>
      <c r="E1386" s="13"/>
      <c r="F1386" s="13"/>
      <c r="G1386" s="13"/>
      <c r="H1386" s="13"/>
      <c r="I1386" s="13"/>
      <c r="J1386" s="13"/>
      <c r="K1386" s="13"/>
      <c r="L1386" s="13"/>
      <c r="M1386" s="13"/>
      <c r="N1386" s="13"/>
      <c r="O1386" s="13"/>
      <c r="P1386" s="13"/>
      <c r="Q1386" s="13"/>
      <c r="R1386" s="13"/>
      <c r="S1386" s="13"/>
      <c r="T1386" s="13"/>
      <c r="U1386" s="13"/>
      <c r="V1386" s="13"/>
      <c r="W1386" s="13"/>
      <c r="X1386" s="13"/>
      <c r="Y1386" s="13"/>
      <c r="Z1386" s="13"/>
      <c r="AA1386" s="13"/>
      <c r="AB1386" s="13"/>
      <c r="AC1386" s="13"/>
      <c r="AD1386" s="13"/>
      <c r="AE1386" s="13"/>
      <c r="AF1386" s="13"/>
      <c r="AG1386" s="13"/>
      <c r="AH1386" s="13"/>
      <c r="AI1386" s="13"/>
      <c r="AJ1386" s="13"/>
    </row>
    <row r="1387" spans="3:36" s="3" customFormat="1" ht="12.75">
      <c r="C1387" s="13"/>
      <c r="D1387" s="13"/>
      <c r="E1387" s="13"/>
      <c r="F1387" s="13"/>
      <c r="G1387" s="13"/>
      <c r="H1387" s="13"/>
      <c r="I1387" s="13"/>
      <c r="J1387" s="13"/>
      <c r="K1387" s="13"/>
      <c r="L1387" s="13"/>
      <c r="M1387" s="13"/>
      <c r="N1387" s="13"/>
      <c r="O1387" s="13"/>
      <c r="P1387" s="13"/>
      <c r="Q1387" s="13"/>
      <c r="R1387" s="13"/>
      <c r="S1387" s="13"/>
      <c r="T1387" s="13"/>
      <c r="U1387" s="13"/>
      <c r="V1387" s="13"/>
      <c r="W1387" s="13"/>
      <c r="X1387" s="13"/>
      <c r="Y1387" s="13"/>
      <c r="Z1387" s="13"/>
      <c r="AA1387" s="13"/>
      <c r="AB1387" s="13"/>
      <c r="AC1387" s="13"/>
      <c r="AD1387" s="13"/>
      <c r="AE1387" s="13"/>
      <c r="AF1387" s="13"/>
      <c r="AG1387" s="13"/>
      <c r="AH1387" s="13"/>
      <c r="AI1387" s="13"/>
      <c r="AJ1387" s="13"/>
    </row>
    <row r="1388" spans="3:36" s="3" customFormat="1" ht="12.75">
      <c r="C1388" s="13"/>
      <c r="D1388" s="13"/>
      <c r="E1388" s="13"/>
      <c r="F1388" s="13"/>
      <c r="G1388" s="13"/>
      <c r="H1388" s="13"/>
      <c r="I1388" s="13"/>
      <c r="J1388" s="13"/>
      <c r="K1388" s="13"/>
      <c r="L1388" s="13"/>
      <c r="M1388" s="13"/>
      <c r="N1388" s="13"/>
      <c r="O1388" s="13"/>
      <c r="P1388" s="13"/>
      <c r="Q1388" s="13"/>
      <c r="R1388" s="13"/>
      <c r="S1388" s="13"/>
      <c r="T1388" s="13"/>
      <c r="U1388" s="13"/>
      <c r="V1388" s="13"/>
      <c r="W1388" s="13"/>
      <c r="X1388" s="13"/>
      <c r="Y1388" s="13"/>
      <c r="Z1388" s="13"/>
      <c r="AA1388" s="13"/>
      <c r="AB1388" s="13"/>
      <c r="AC1388" s="13"/>
      <c r="AD1388" s="13"/>
      <c r="AE1388" s="13"/>
      <c r="AF1388" s="13"/>
      <c r="AG1388" s="13"/>
      <c r="AH1388" s="13"/>
      <c r="AI1388" s="13"/>
      <c r="AJ1388" s="13"/>
    </row>
    <row r="1389" spans="3:36" s="3" customFormat="1" ht="12.75">
      <c r="C1389" s="13"/>
      <c r="D1389" s="13"/>
      <c r="E1389" s="13"/>
      <c r="F1389" s="13"/>
      <c r="G1389" s="13"/>
      <c r="H1389" s="13"/>
      <c r="I1389" s="13"/>
      <c r="J1389" s="13"/>
      <c r="K1389" s="13"/>
      <c r="L1389" s="13"/>
      <c r="M1389" s="13"/>
      <c r="N1389" s="13"/>
      <c r="O1389" s="13"/>
      <c r="P1389" s="13"/>
      <c r="Q1389" s="13"/>
      <c r="R1389" s="13"/>
      <c r="S1389" s="13"/>
      <c r="T1389" s="13"/>
      <c r="U1389" s="13"/>
      <c r="V1389" s="13"/>
      <c r="W1389" s="13"/>
      <c r="X1389" s="13"/>
      <c r="Y1389" s="13"/>
      <c r="Z1389" s="13"/>
      <c r="AA1389" s="13"/>
      <c r="AB1389" s="13"/>
      <c r="AC1389" s="13"/>
      <c r="AD1389" s="13"/>
      <c r="AE1389" s="13"/>
      <c r="AF1389" s="13"/>
      <c r="AG1389" s="13"/>
      <c r="AH1389" s="13"/>
      <c r="AI1389" s="13"/>
      <c r="AJ1389" s="13"/>
    </row>
    <row r="1390" spans="3:36" s="3" customFormat="1" ht="12.75">
      <c r="C1390" s="13"/>
      <c r="D1390" s="13"/>
      <c r="E1390" s="13"/>
      <c r="F1390" s="13"/>
      <c r="G1390" s="13"/>
      <c r="H1390" s="13"/>
      <c r="I1390" s="13"/>
      <c r="J1390" s="13"/>
      <c r="K1390" s="13"/>
      <c r="L1390" s="13"/>
      <c r="M1390" s="13"/>
      <c r="N1390" s="13"/>
      <c r="O1390" s="13"/>
      <c r="P1390" s="13"/>
      <c r="Q1390" s="13"/>
      <c r="R1390" s="13"/>
      <c r="S1390" s="13"/>
      <c r="T1390" s="13"/>
      <c r="U1390" s="13"/>
      <c r="V1390" s="13"/>
      <c r="W1390" s="13"/>
      <c r="X1390" s="13"/>
      <c r="Y1390" s="13"/>
      <c r="Z1390" s="13"/>
      <c r="AA1390" s="13"/>
      <c r="AB1390" s="13"/>
      <c r="AC1390" s="13"/>
      <c r="AD1390" s="13"/>
      <c r="AE1390" s="13"/>
      <c r="AF1390" s="13"/>
      <c r="AG1390" s="13"/>
      <c r="AH1390" s="13"/>
      <c r="AI1390" s="13"/>
      <c r="AJ1390" s="13"/>
    </row>
    <row r="1391" spans="3:36" s="3" customFormat="1" ht="12.75">
      <c r="C1391" s="13"/>
      <c r="D1391" s="13"/>
      <c r="E1391" s="13"/>
      <c r="F1391" s="13"/>
      <c r="G1391" s="13"/>
      <c r="H1391" s="13"/>
      <c r="I1391" s="13"/>
      <c r="J1391" s="13"/>
      <c r="K1391" s="13"/>
      <c r="L1391" s="13"/>
      <c r="M1391" s="13"/>
      <c r="N1391" s="13"/>
      <c r="O1391" s="13"/>
      <c r="P1391" s="13"/>
      <c r="Q1391" s="13"/>
      <c r="R1391" s="13"/>
      <c r="S1391" s="13"/>
      <c r="T1391" s="13"/>
      <c r="U1391" s="13"/>
      <c r="V1391" s="13"/>
      <c r="W1391" s="13"/>
      <c r="X1391" s="13"/>
      <c r="Y1391" s="13"/>
      <c r="Z1391" s="13"/>
      <c r="AA1391" s="13"/>
      <c r="AB1391" s="13"/>
      <c r="AC1391" s="13"/>
      <c r="AD1391" s="13"/>
      <c r="AE1391" s="13"/>
      <c r="AF1391" s="13"/>
      <c r="AG1391" s="13"/>
      <c r="AH1391" s="13"/>
      <c r="AI1391" s="13"/>
      <c r="AJ1391" s="13"/>
    </row>
    <row r="1392" spans="3:36" s="3" customFormat="1" ht="12.75">
      <c r="C1392" s="13"/>
      <c r="D1392" s="13"/>
      <c r="E1392" s="13"/>
      <c r="F1392" s="13"/>
      <c r="G1392" s="13"/>
      <c r="H1392" s="13"/>
      <c r="I1392" s="13"/>
      <c r="J1392" s="13"/>
      <c r="K1392" s="13"/>
      <c r="L1392" s="13"/>
      <c r="M1392" s="13"/>
      <c r="N1392" s="13"/>
      <c r="O1392" s="13"/>
      <c r="P1392" s="13"/>
      <c r="Q1392" s="13"/>
      <c r="R1392" s="13"/>
      <c r="S1392" s="13"/>
      <c r="T1392" s="13"/>
      <c r="U1392" s="13"/>
      <c r="V1392" s="13"/>
      <c r="W1392" s="13"/>
      <c r="X1392" s="13"/>
      <c r="Y1392" s="13"/>
      <c r="Z1392" s="13"/>
      <c r="AA1392" s="13"/>
      <c r="AB1392" s="13"/>
      <c r="AC1392" s="13"/>
      <c r="AD1392" s="13"/>
      <c r="AE1392" s="13"/>
      <c r="AF1392" s="13"/>
      <c r="AG1392" s="13"/>
      <c r="AH1392" s="13"/>
      <c r="AI1392" s="13"/>
      <c r="AJ1392" s="13"/>
    </row>
    <row r="1393" spans="3:36" s="3" customFormat="1" ht="12.75">
      <c r="C1393" s="13"/>
      <c r="D1393" s="13"/>
      <c r="E1393" s="13"/>
      <c r="F1393" s="13"/>
      <c r="G1393" s="13"/>
      <c r="H1393" s="13"/>
      <c r="I1393" s="13"/>
      <c r="J1393" s="13"/>
      <c r="K1393" s="13"/>
      <c r="L1393" s="13"/>
      <c r="M1393" s="13"/>
      <c r="N1393" s="13"/>
      <c r="O1393" s="13"/>
      <c r="P1393" s="13"/>
      <c r="Q1393" s="13"/>
      <c r="R1393" s="13"/>
      <c r="S1393" s="13"/>
      <c r="T1393" s="13"/>
      <c r="U1393" s="13"/>
      <c r="V1393" s="13"/>
      <c r="W1393" s="13"/>
      <c r="X1393" s="13"/>
      <c r="Y1393" s="13"/>
      <c r="Z1393" s="13"/>
      <c r="AA1393" s="13"/>
      <c r="AB1393" s="13"/>
      <c r="AC1393" s="13"/>
      <c r="AD1393" s="13"/>
      <c r="AE1393" s="13"/>
      <c r="AF1393" s="13"/>
      <c r="AG1393" s="13"/>
      <c r="AH1393" s="13"/>
      <c r="AI1393" s="13"/>
      <c r="AJ1393" s="13"/>
    </row>
    <row r="1394" spans="3:36" s="3" customFormat="1" ht="12.75">
      <c r="C1394" s="13"/>
      <c r="D1394" s="13"/>
      <c r="E1394" s="13"/>
      <c r="F1394" s="13"/>
      <c r="G1394" s="13"/>
      <c r="H1394" s="13"/>
      <c r="I1394" s="13"/>
      <c r="J1394" s="13"/>
      <c r="K1394" s="13"/>
      <c r="L1394" s="13"/>
      <c r="M1394" s="13"/>
      <c r="N1394" s="13"/>
      <c r="O1394" s="13"/>
      <c r="P1394" s="13"/>
      <c r="Q1394" s="13"/>
      <c r="R1394" s="13"/>
      <c r="S1394" s="13"/>
      <c r="T1394" s="13"/>
      <c r="U1394" s="13"/>
      <c r="V1394" s="13"/>
      <c r="W1394" s="13"/>
      <c r="X1394" s="13"/>
      <c r="Y1394" s="13"/>
      <c r="Z1394" s="13"/>
      <c r="AA1394" s="13"/>
      <c r="AB1394" s="13"/>
      <c r="AC1394" s="13"/>
      <c r="AD1394" s="13"/>
      <c r="AE1394" s="13"/>
      <c r="AF1394" s="13"/>
      <c r="AG1394" s="13"/>
      <c r="AH1394" s="13"/>
      <c r="AI1394" s="13"/>
      <c r="AJ1394" s="13"/>
    </row>
    <row r="1395" spans="3:36" s="3" customFormat="1" ht="12.75">
      <c r="C1395" s="13"/>
      <c r="D1395" s="13"/>
      <c r="E1395" s="13"/>
      <c r="F1395" s="13"/>
      <c r="G1395" s="13"/>
      <c r="H1395" s="13"/>
      <c r="I1395" s="13"/>
      <c r="J1395" s="13"/>
      <c r="K1395" s="13"/>
      <c r="L1395" s="13"/>
      <c r="M1395" s="13"/>
      <c r="N1395" s="13"/>
      <c r="O1395" s="13"/>
      <c r="P1395" s="13"/>
      <c r="Q1395" s="13"/>
      <c r="R1395" s="13"/>
      <c r="S1395" s="13"/>
      <c r="T1395" s="13"/>
      <c r="U1395" s="13"/>
      <c r="V1395" s="13"/>
      <c r="W1395" s="13"/>
      <c r="X1395" s="13"/>
      <c r="Y1395" s="13"/>
      <c r="Z1395" s="13"/>
      <c r="AA1395" s="13"/>
      <c r="AB1395" s="13"/>
      <c r="AC1395" s="13"/>
      <c r="AD1395" s="13"/>
      <c r="AE1395" s="13"/>
      <c r="AF1395" s="13"/>
      <c r="AG1395" s="13"/>
      <c r="AH1395" s="13"/>
      <c r="AI1395" s="13"/>
      <c r="AJ1395" s="13"/>
    </row>
    <row r="1396" spans="3:36" s="3" customFormat="1" ht="12.75">
      <c r="C1396" s="13"/>
      <c r="D1396" s="13"/>
      <c r="E1396" s="13"/>
      <c r="F1396" s="13"/>
      <c r="G1396" s="13"/>
      <c r="H1396" s="13"/>
      <c r="I1396" s="13"/>
      <c r="J1396" s="13"/>
      <c r="K1396" s="13"/>
      <c r="L1396" s="13"/>
      <c r="M1396" s="13"/>
      <c r="N1396" s="13"/>
      <c r="O1396" s="13"/>
      <c r="P1396" s="13"/>
      <c r="Q1396" s="13"/>
      <c r="R1396" s="13"/>
      <c r="S1396" s="13"/>
      <c r="T1396" s="13"/>
      <c r="U1396" s="13"/>
      <c r="V1396" s="13"/>
      <c r="W1396" s="13"/>
      <c r="X1396" s="13"/>
      <c r="Y1396" s="13"/>
      <c r="Z1396" s="13"/>
      <c r="AA1396" s="13"/>
      <c r="AB1396" s="13"/>
      <c r="AC1396" s="13"/>
      <c r="AD1396" s="13"/>
      <c r="AE1396" s="13"/>
      <c r="AF1396" s="13"/>
      <c r="AG1396" s="13"/>
      <c r="AH1396" s="13"/>
      <c r="AI1396" s="13"/>
      <c r="AJ1396" s="13"/>
    </row>
    <row r="1397" spans="3:36" s="3" customFormat="1" ht="12.75">
      <c r="C1397" s="13"/>
      <c r="D1397" s="13"/>
      <c r="E1397" s="13"/>
      <c r="F1397" s="13"/>
      <c r="G1397" s="13"/>
      <c r="H1397" s="13"/>
      <c r="I1397" s="13"/>
      <c r="J1397" s="13"/>
      <c r="K1397" s="13"/>
      <c r="L1397" s="13"/>
      <c r="M1397" s="13"/>
      <c r="N1397" s="13"/>
      <c r="O1397" s="13"/>
      <c r="P1397" s="13"/>
      <c r="Q1397" s="13"/>
      <c r="R1397" s="13"/>
      <c r="S1397" s="13"/>
      <c r="T1397" s="13"/>
      <c r="U1397" s="13"/>
      <c r="V1397" s="13"/>
      <c r="W1397" s="13"/>
      <c r="X1397" s="13"/>
      <c r="Y1397" s="13"/>
      <c r="Z1397" s="13"/>
      <c r="AA1397" s="13"/>
      <c r="AB1397" s="13"/>
      <c r="AC1397" s="13"/>
      <c r="AD1397" s="13"/>
      <c r="AE1397" s="13"/>
      <c r="AF1397" s="13"/>
      <c r="AG1397" s="13"/>
      <c r="AH1397" s="13"/>
      <c r="AI1397" s="13"/>
      <c r="AJ1397" s="13"/>
    </row>
    <row r="1398" spans="3:36" s="3" customFormat="1" ht="12.75">
      <c r="C1398" s="13"/>
      <c r="D1398" s="13"/>
      <c r="E1398" s="13"/>
      <c r="F1398" s="13"/>
      <c r="G1398" s="13"/>
      <c r="H1398" s="13"/>
      <c r="I1398" s="13"/>
      <c r="J1398" s="13"/>
      <c r="K1398" s="13"/>
      <c r="L1398" s="13"/>
      <c r="M1398" s="13"/>
      <c r="N1398" s="13"/>
      <c r="O1398" s="13"/>
      <c r="P1398" s="13"/>
      <c r="Q1398" s="13"/>
      <c r="R1398" s="13"/>
      <c r="S1398" s="13"/>
      <c r="T1398" s="13"/>
      <c r="U1398" s="13"/>
      <c r="V1398" s="13"/>
      <c r="W1398" s="13"/>
      <c r="X1398" s="13"/>
      <c r="Y1398" s="13"/>
      <c r="Z1398" s="13"/>
      <c r="AA1398" s="13"/>
      <c r="AB1398" s="13"/>
      <c r="AC1398" s="13"/>
      <c r="AD1398" s="13"/>
      <c r="AE1398" s="13"/>
      <c r="AF1398" s="13"/>
      <c r="AG1398" s="13"/>
      <c r="AH1398" s="13"/>
      <c r="AI1398" s="13"/>
      <c r="AJ1398" s="13"/>
    </row>
    <row r="1399" spans="3:36" s="3" customFormat="1" ht="12.75">
      <c r="C1399" s="13"/>
      <c r="D1399" s="13"/>
      <c r="E1399" s="13"/>
      <c r="F1399" s="13"/>
      <c r="G1399" s="13"/>
      <c r="H1399" s="13"/>
      <c r="I1399" s="13"/>
      <c r="J1399" s="13"/>
      <c r="K1399" s="13"/>
      <c r="L1399" s="13"/>
      <c r="M1399" s="13"/>
      <c r="N1399" s="13"/>
      <c r="O1399" s="13"/>
      <c r="P1399" s="13"/>
      <c r="Q1399" s="13"/>
      <c r="R1399" s="13"/>
      <c r="S1399" s="13"/>
      <c r="T1399" s="13"/>
      <c r="U1399" s="13"/>
      <c r="V1399" s="13"/>
      <c r="W1399" s="13"/>
      <c r="X1399" s="13"/>
      <c r="Y1399" s="13"/>
      <c r="Z1399" s="13"/>
      <c r="AA1399" s="13"/>
      <c r="AB1399" s="13"/>
      <c r="AC1399" s="13"/>
      <c r="AD1399" s="13"/>
      <c r="AE1399" s="13"/>
      <c r="AF1399" s="13"/>
      <c r="AG1399" s="13"/>
      <c r="AH1399" s="13"/>
      <c r="AI1399" s="13"/>
      <c r="AJ1399" s="13"/>
    </row>
    <row r="1400" spans="3:36" s="3" customFormat="1" ht="12.75">
      <c r="C1400" s="13"/>
      <c r="D1400" s="13"/>
      <c r="E1400" s="13"/>
      <c r="F1400" s="13"/>
      <c r="G1400" s="13"/>
      <c r="H1400" s="13"/>
      <c r="I1400" s="13"/>
      <c r="J1400" s="13"/>
      <c r="K1400" s="13"/>
      <c r="L1400" s="13"/>
      <c r="M1400" s="13"/>
      <c r="N1400" s="13"/>
      <c r="O1400" s="13"/>
      <c r="P1400" s="13"/>
      <c r="Q1400" s="13"/>
      <c r="R1400" s="13"/>
      <c r="S1400" s="13"/>
      <c r="T1400" s="13"/>
      <c r="U1400" s="13"/>
      <c r="V1400" s="13"/>
      <c r="W1400" s="13"/>
      <c r="X1400" s="13"/>
      <c r="Y1400" s="13"/>
      <c r="Z1400" s="13"/>
      <c r="AA1400" s="13"/>
      <c r="AB1400" s="13"/>
      <c r="AC1400" s="13"/>
      <c r="AD1400" s="13"/>
      <c r="AE1400" s="13"/>
      <c r="AF1400" s="13"/>
      <c r="AG1400" s="13"/>
      <c r="AH1400" s="13"/>
      <c r="AI1400" s="13"/>
      <c r="AJ1400" s="13"/>
    </row>
    <row r="1401" spans="3:36" s="3" customFormat="1" ht="12.75">
      <c r="C1401" s="13"/>
      <c r="D1401" s="13"/>
      <c r="E1401" s="13"/>
      <c r="F1401" s="13"/>
      <c r="G1401" s="13"/>
      <c r="H1401" s="13"/>
      <c r="I1401" s="13"/>
      <c r="J1401" s="13"/>
      <c r="K1401" s="13"/>
      <c r="L1401" s="13"/>
      <c r="M1401" s="13"/>
      <c r="N1401" s="13"/>
      <c r="O1401" s="13"/>
      <c r="P1401" s="13"/>
      <c r="Q1401" s="13"/>
      <c r="R1401" s="13"/>
      <c r="S1401" s="13"/>
      <c r="T1401" s="13"/>
      <c r="U1401" s="13"/>
      <c r="V1401" s="13"/>
      <c r="W1401" s="13"/>
      <c r="X1401" s="13"/>
      <c r="Y1401" s="13"/>
      <c r="Z1401" s="13"/>
      <c r="AA1401" s="13"/>
      <c r="AB1401" s="13"/>
      <c r="AC1401" s="13"/>
      <c r="AD1401" s="13"/>
      <c r="AE1401" s="13"/>
      <c r="AF1401" s="13"/>
      <c r="AG1401" s="13"/>
      <c r="AH1401" s="13"/>
      <c r="AI1401" s="13"/>
      <c r="AJ1401" s="13"/>
    </row>
    <row r="1402" spans="3:36" s="3" customFormat="1" ht="12.75">
      <c r="C1402" s="13"/>
      <c r="D1402" s="13"/>
      <c r="E1402" s="13"/>
      <c r="F1402" s="13"/>
      <c r="G1402" s="13"/>
      <c r="H1402" s="13"/>
      <c r="I1402" s="13"/>
      <c r="J1402" s="13"/>
      <c r="K1402" s="13"/>
      <c r="L1402" s="13"/>
      <c r="M1402" s="13"/>
      <c r="N1402" s="13"/>
      <c r="O1402" s="13"/>
      <c r="P1402" s="13"/>
      <c r="Q1402" s="13"/>
      <c r="R1402" s="13"/>
      <c r="S1402" s="13"/>
      <c r="T1402" s="13"/>
      <c r="U1402" s="13"/>
      <c r="V1402" s="13"/>
      <c r="W1402" s="13"/>
      <c r="X1402" s="13"/>
      <c r="Y1402" s="13"/>
      <c r="Z1402" s="13"/>
      <c r="AA1402" s="13"/>
      <c r="AB1402" s="13"/>
      <c r="AC1402" s="13"/>
      <c r="AD1402" s="13"/>
      <c r="AE1402" s="13"/>
      <c r="AF1402" s="13"/>
      <c r="AG1402" s="13"/>
      <c r="AH1402" s="13"/>
      <c r="AI1402" s="13"/>
      <c r="AJ1402" s="13"/>
    </row>
    <row r="1403" spans="3:36" s="3" customFormat="1" ht="12.75">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13"/>
      <c r="AA1403" s="13"/>
      <c r="AB1403" s="13"/>
      <c r="AC1403" s="13"/>
      <c r="AD1403" s="13"/>
      <c r="AE1403" s="13"/>
      <c r="AF1403" s="13"/>
      <c r="AG1403" s="13"/>
      <c r="AH1403" s="13"/>
      <c r="AI1403" s="13"/>
      <c r="AJ1403" s="13"/>
    </row>
    <row r="1404" spans="3:36" s="3" customFormat="1" ht="12.75">
      <c r="C1404" s="13"/>
      <c r="D1404" s="13"/>
      <c r="E1404" s="13"/>
      <c r="F1404" s="13"/>
      <c r="G1404" s="13"/>
      <c r="H1404" s="13"/>
      <c r="I1404" s="13"/>
      <c r="J1404" s="13"/>
      <c r="K1404" s="13"/>
      <c r="L1404" s="13"/>
      <c r="M1404" s="13"/>
      <c r="N1404" s="13"/>
      <c r="O1404" s="13"/>
      <c r="P1404" s="13"/>
      <c r="Q1404" s="13"/>
      <c r="R1404" s="13"/>
      <c r="S1404" s="13"/>
      <c r="T1404" s="13"/>
      <c r="U1404" s="13"/>
      <c r="V1404" s="13"/>
      <c r="W1404" s="13"/>
      <c r="X1404" s="13"/>
      <c r="Y1404" s="13"/>
      <c r="Z1404" s="13"/>
      <c r="AA1404" s="13"/>
      <c r="AB1404" s="13"/>
      <c r="AC1404" s="13"/>
      <c r="AD1404" s="13"/>
      <c r="AE1404" s="13"/>
      <c r="AF1404" s="13"/>
      <c r="AG1404" s="13"/>
      <c r="AH1404" s="13"/>
      <c r="AI1404" s="13"/>
      <c r="AJ1404" s="13"/>
    </row>
    <row r="1405" spans="3:36" s="3" customFormat="1" ht="12.75">
      <c r="C1405" s="13"/>
      <c r="D1405" s="13"/>
      <c r="E1405" s="13"/>
      <c r="F1405" s="13"/>
      <c r="G1405" s="13"/>
      <c r="H1405" s="13"/>
      <c r="I1405" s="13"/>
      <c r="J1405" s="13"/>
      <c r="K1405" s="13"/>
      <c r="L1405" s="13"/>
      <c r="M1405" s="13"/>
      <c r="N1405" s="13"/>
      <c r="O1405" s="13"/>
      <c r="P1405" s="13"/>
      <c r="Q1405" s="13"/>
      <c r="R1405" s="13"/>
      <c r="S1405" s="13"/>
      <c r="T1405" s="13"/>
      <c r="U1405" s="13"/>
      <c r="V1405" s="13"/>
      <c r="W1405" s="13"/>
      <c r="X1405" s="13"/>
      <c r="Y1405" s="13"/>
      <c r="Z1405" s="13"/>
      <c r="AA1405" s="13"/>
      <c r="AB1405" s="13"/>
      <c r="AC1405" s="13"/>
      <c r="AD1405" s="13"/>
      <c r="AE1405" s="13"/>
      <c r="AF1405" s="13"/>
      <c r="AG1405" s="13"/>
      <c r="AH1405" s="13"/>
      <c r="AI1405" s="13"/>
      <c r="AJ1405" s="13"/>
    </row>
    <row r="1406" spans="3:36" s="3" customFormat="1" ht="12.75">
      <c r="C1406" s="13"/>
      <c r="D1406" s="13"/>
      <c r="E1406" s="13"/>
      <c r="F1406" s="13"/>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3"/>
      <c r="AF1406" s="13"/>
      <c r="AG1406" s="13"/>
      <c r="AH1406" s="13"/>
      <c r="AI1406" s="13"/>
      <c r="AJ1406" s="13"/>
    </row>
    <row r="1407" spans="3:36" s="3" customFormat="1" ht="12.75">
      <c r="C1407" s="13"/>
      <c r="D1407" s="13"/>
      <c r="E1407" s="13"/>
      <c r="F1407" s="13"/>
      <c r="G1407" s="13"/>
      <c r="H1407" s="13"/>
      <c r="I1407" s="13"/>
      <c r="J1407" s="13"/>
      <c r="K1407" s="13"/>
      <c r="L1407" s="13"/>
      <c r="M1407" s="13"/>
      <c r="N1407" s="13"/>
      <c r="O1407" s="13"/>
      <c r="P1407" s="13"/>
      <c r="Q1407" s="13"/>
      <c r="R1407" s="13"/>
      <c r="S1407" s="13"/>
      <c r="T1407" s="13"/>
      <c r="U1407" s="13"/>
      <c r="V1407" s="13"/>
      <c r="W1407" s="13"/>
      <c r="X1407" s="13"/>
      <c r="Y1407" s="13"/>
      <c r="Z1407" s="13"/>
      <c r="AA1407" s="13"/>
      <c r="AB1407" s="13"/>
      <c r="AC1407" s="13"/>
      <c r="AD1407" s="13"/>
      <c r="AE1407" s="13"/>
      <c r="AF1407" s="13"/>
      <c r="AG1407" s="13"/>
      <c r="AH1407" s="13"/>
      <c r="AI1407" s="13"/>
      <c r="AJ1407" s="13"/>
    </row>
    <row r="1408" spans="3:36" s="3" customFormat="1" ht="12.75">
      <c r="C1408" s="13"/>
      <c r="D1408" s="13"/>
      <c r="E1408" s="13"/>
      <c r="F1408" s="13"/>
      <c r="G1408" s="13"/>
      <c r="H1408" s="13"/>
      <c r="I1408" s="13"/>
      <c r="J1408" s="13"/>
      <c r="K1408" s="13"/>
      <c r="L1408" s="13"/>
      <c r="M1408" s="13"/>
      <c r="N1408" s="13"/>
      <c r="O1408" s="13"/>
      <c r="P1408" s="13"/>
      <c r="Q1408" s="13"/>
      <c r="R1408" s="13"/>
      <c r="S1408" s="13"/>
      <c r="T1408" s="13"/>
      <c r="U1408" s="13"/>
      <c r="V1408" s="13"/>
      <c r="W1408" s="13"/>
      <c r="X1408" s="13"/>
      <c r="Y1408" s="13"/>
      <c r="Z1408" s="13"/>
      <c r="AA1408" s="13"/>
      <c r="AB1408" s="13"/>
      <c r="AC1408" s="13"/>
      <c r="AD1408" s="13"/>
      <c r="AE1408" s="13"/>
      <c r="AF1408" s="13"/>
      <c r="AG1408" s="13"/>
      <c r="AH1408" s="13"/>
      <c r="AI1408" s="13"/>
      <c r="AJ1408" s="13"/>
    </row>
    <row r="1409" spans="3:36" s="3" customFormat="1" ht="12.75">
      <c r="C1409" s="13"/>
      <c r="D1409" s="13"/>
      <c r="E1409" s="13"/>
      <c r="F1409" s="13"/>
      <c r="G1409" s="13"/>
      <c r="H1409" s="13"/>
      <c r="I1409" s="13"/>
      <c r="J1409" s="13"/>
      <c r="K1409" s="13"/>
      <c r="L1409" s="13"/>
      <c r="M1409" s="13"/>
      <c r="N1409" s="13"/>
      <c r="O1409" s="13"/>
      <c r="P1409" s="13"/>
      <c r="Q1409" s="13"/>
      <c r="R1409" s="13"/>
      <c r="S1409" s="13"/>
      <c r="T1409" s="13"/>
      <c r="U1409" s="13"/>
      <c r="V1409" s="13"/>
      <c r="W1409" s="13"/>
      <c r="X1409" s="13"/>
      <c r="Y1409" s="13"/>
      <c r="Z1409" s="13"/>
      <c r="AA1409" s="13"/>
      <c r="AB1409" s="13"/>
      <c r="AC1409" s="13"/>
      <c r="AD1409" s="13"/>
      <c r="AE1409" s="13"/>
      <c r="AF1409" s="13"/>
      <c r="AG1409" s="13"/>
      <c r="AH1409" s="13"/>
      <c r="AI1409" s="13"/>
      <c r="AJ1409" s="13"/>
    </row>
    <row r="1410" spans="3:36" s="3" customFormat="1" ht="12.75">
      <c r="C1410" s="13"/>
      <c r="D1410" s="13"/>
      <c r="E1410" s="13"/>
      <c r="F1410" s="13"/>
      <c r="G1410" s="13"/>
      <c r="H1410" s="13"/>
      <c r="I1410" s="13"/>
      <c r="J1410" s="13"/>
      <c r="K1410" s="13"/>
      <c r="L1410" s="13"/>
      <c r="M1410" s="13"/>
      <c r="N1410" s="13"/>
      <c r="O1410" s="13"/>
      <c r="P1410" s="13"/>
      <c r="Q1410" s="13"/>
      <c r="R1410" s="13"/>
      <c r="S1410" s="13"/>
      <c r="T1410" s="13"/>
      <c r="U1410" s="13"/>
      <c r="V1410" s="13"/>
      <c r="W1410" s="13"/>
      <c r="X1410" s="13"/>
      <c r="Y1410" s="13"/>
      <c r="Z1410" s="13"/>
      <c r="AA1410" s="13"/>
      <c r="AB1410" s="13"/>
      <c r="AC1410" s="13"/>
      <c r="AD1410" s="13"/>
      <c r="AE1410" s="13"/>
      <c r="AF1410" s="13"/>
      <c r="AG1410" s="13"/>
      <c r="AH1410" s="13"/>
      <c r="AI1410" s="13"/>
      <c r="AJ1410" s="13"/>
    </row>
    <row r="1411" spans="3:36" s="3" customFormat="1" ht="12.75">
      <c r="C1411" s="13"/>
      <c r="D1411" s="13"/>
      <c r="E1411" s="13"/>
      <c r="F1411" s="13"/>
      <c r="G1411" s="13"/>
      <c r="H1411" s="13"/>
      <c r="I1411" s="13"/>
      <c r="J1411" s="13"/>
      <c r="K1411" s="13"/>
      <c r="L1411" s="13"/>
      <c r="M1411" s="13"/>
      <c r="N1411" s="13"/>
      <c r="O1411" s="13"/>
      <c r="P1411" s="13"/>
      <c r="Q1411" s="13"/>
      <c r="R1411" s="13"/>
      <c r="S1411" s="13"/>
      <c r="T1411" s="13"/>
      <c r="U1411" s="13"/>
      <c r="V1411" s="13"/>
      <c r="W1411" s="13"/>
      <c r="X1411" s="13"/>
      <c r="Y1411" s="13"/>
      <c r="Z1411" s="13"/>
      <c r="AA1411" s="13"/>
      <c r="AB1411" s="13"/>
      <c r="AC1411" s="13"/>
      <c r="AD1411" s="13"/>
      <c r="AE1411" s="13"/>
      <c r="AF1411" s="13"/>
      <c r="AG1411" s="13"/>
      <c r="AH1411" s="13"/>
      <c r="AI1411" s="13"/>
      <c r="AJ1411" s="13"/>
    </row>
    <row r="1412" spans="3:36" s="3" customFormat="1" ht="12.75">
      <c r="C1412" s="13"/>
      <c r="D1412" s="13"/>
      <c r="E1412" s="13"/>
      <c r="F1412" s="13"/>
      <c r="G1412" s="13"/>
      <c r="H1412" s="13"/>
      <c r="I1412" s="13"/>
      <c r="J1412" s="13"/>
      <c r="K1412" s="13"/>
      <c r="L1412" s="13"/>
      <c r="M1412" s="13"/>
      <c r="N1412" s="13"/>
      <c r="O1412" s="13"/>
      <c r="P1412" s="13"/>
      <c r="Q1412" s="13"/>
      <c r="R1412" s="13"/>
      <c r="S1412" s="13"/>
      <c r="T1412" s="13"/>
      <c r="U1412" s="13"/>
      <c r="V1412" s="13"/>
      <c r="W1412" s="13"/>
      <c r="X1412" s="13"/>
      <c r="Y1412" s="13"/>
      <c r="Z1412" s="13"/>
      <c r="AA1412" s="13"/>
      <c r="AB1412" s="13"/>
      <c r="AC1412" s="13"/>
      <c r="AD1412" s="13"/>
      <c r="AE1412" s="13"/>
      <c r="AF1412" s="13"/>
      <c r="AG1412" s="13"/>
      <c r="AH1412" s="13"/>
      <c r="AI1412" s="13"/>
      <c r="AJ1412" s="13"/>
    </row>
    <row r="1413" spans="3:36" s="3" customFormat="1" ht="12.75">
      <c r="C1413" s="13"/>
      <c r="D1413" s="13"/>
      <c r="E1413" s="13"/>
      <c r="F1413" s="13"/>
      <c r="G1413" s="13"/>
      <c r="H1413" s="13"/>
      <c r="I1413" s="13"/>
      <c r="J1413" s="13"/>
      <c r="K1413" s="13"/>
      <c r="L1413" s="13"/>
      <c r="M1413" s="13"/>
      <c r="N1413" s="13"/>
      <c r="O1413" s="13"/>
      <c r="P1413" s="13"/>
      <c r="Q1413" s="13"/>
      <c r="R1413" s="13"/>
      <c r="S1413" s="13"/>
      <c r="T1413" s="13"/>
      <c r="U1413" s="13"/>
      <c r="V1413" s="13"/>
      <c r="W1413" s="13"/>
      <c r="X1413" s="13"/>
      <c r="Y1413" s="13"/>
      <c r="Z1413" s="13"/>
      <c r="AA1413" s="13"/>
      <c r="AB1413" s="13"/>
      <c r="AC1413" s="13"/>
      <c r="AD1413" s="13"/>
      <c r="AE1413" s="13"/>
      <c r="AF1413" s="13"/>
      <c r="AG1413" s="13"/>
      <c r="AH1413" s="13"/>
      <c r="AI1413" s="13"/>
      <c r="AJ1413" s="13"/>
    </row>
    <row r="1414" spans="3:36" s="3" customFormat="1" ht="12.75">
      <c r="C1414" s="13"/>
      <c r="D1414" s="13"/>
      <c r="E1414" s="13"/>
      <c r="F1414" s="13"/>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c r="AH1414" s="13"/>
      <c r="AI1414" s="13"/>
      <c r="AJ1414" s="13"/>
    </row>
    <row r="1415" spans="3:36" s="3" customFormat="1" ht="12.75">
      <c r="C1415" s="13"/>
      <c r="D1415" s="13"/>
      <c r="E1415" s="13"/>
      <c r="F1415" s="13"/>
      <c r="G1415" s="13"/>
      <c r="H1415" s="13"/>
      <c r="I1415" s="13"/>
      <c r="J1415" s="13"/>
      <c r="K1415" s="13"/>
      <c r="L1415" s="13"/>
      <c r="M1415" s="13"/>
      <c r="N1415" s="13"/>
      <c r="O1415" s="13"/>
      <c r="P1415" s="13"/>
      <c r="Q1415" s="13"/>
      <c r="R1415" s="13"/>
      <c r="S1415" s="13"/>
      <c r="T1415" s="13"/>
      <c r="U1415" s="13"/>
      <c r="V1415" s="13"/>
      <c r="W1415" s="13"/>
      <c r="X1415" s="13"/>
      <c r="Y1415" s="13"/>
      <c r="Z1415" s="13"/>
      <c r="AA1415" s="13"/>
      <c r="AB1415" s="13"/>
      <c r="AC1415" s="13"/>
      <c r="AD1415" s="13"/>
      <c r="AE1415" s="13"/>
      <c r="AF1415" s="13"/>
      <c r="AG1415" s="13"/>
      <c r="AH1415" s="13"/>
      <c r="AI1415" s="13"/>
      <c r="AJ1415" s="13"/>
    </row>
    <row r="1416" spans="3:36" s="3" customFormat="1" ht="12.75">
      <c r="C1416" s="13"/>
      <c r="D1416" s="13"/>
      <c r="E1416" s="13"/>
      <c r="F1416" s="13"/>
      <c r="G1416" s="13"/>
      <c r="H1416" s="13"/>
      <c r="I1416" s="13"/>
      <c r="J1416" s="13"/>
      <c r="K1416" s="13"/>
      <c r="L1416" s="13"/>
      <c r="M1416" s="13"/>
      <c r="N1416" s="13"/>
      <c r="O1416" s="13"/>
      <c r="P1416" s="13"/>
      <c r="Q1416" s="13"/>
      <c r="R1416" s="13"/>
      <c r="S1416" s="13"/>
      <c r="T1416" s="13"/>
      <c r="U1416" s="13"/>
      <c r="V1416" s="13"/>
      <c r="W1416" s="13"/>
      <c r="X1416" s="13"/>
      <c r="Y1416" s="13"/>
      <c r="Z1416" s="13"/>
      <c r="AA1416" s="13"/>
      <c r="AB1416" s="13"/>
      <c r="AC1416" s="13"/>
      <c r="AD1416" s="13"/>
      <c r="AE1416" s="13"/>
      <c r="AF1416" s="13"/>
      <c r="AG1416" s="13"/>
      <c r="AH1416" s="13"/>
      <c r="AI1416" s="13"/>
      <c r="AJ1416" s="13"/>
    </row>
    <row r="1417" spans="3:36" s="3" customFormat="1" ht="12.75">
      <c r="C1417" s="13"/>
      <c r="D1417" s="13"/>
      <c r="E1417" s="13"/>
      <c r="F1417" s="13"/>
      <c r="G1417" s="13"/>
      <c r="H1417" s="13"/>
      <c r="I1417" s="13"/>
      <c r="J1417" s="13"/>
      <c r="K1417" s="13"/>
      <c r="L1417" s="13"/>
      <c r="M1417" s="13"/>
      <c r="N1417" s="13"/>
      <c r="O1417" s="13"/>
      <c r="P1417" s="13"/>
      <c r="Q1417" s="13"/>
      <c r="R1417" s="13"/>
      <c r="S1417" s="13"/>
      <c r="T1417" s="13"/>
      <c r="U1417" s="13"/>
      <c r="V1417" s="13"/>
      <c r="W1417" s="13"/>
      <c r="X1417" s="13"/>
      <c r="Y1417" s="13"/>
      <c r="Z1417" s="13"/>
      <c r="AA1417" s="13"/>
      <c r="AB1417" s="13"/>
      <c r="AC1417" s="13"/>
      <c r="AD1417" s="13"/>
      <c r="AE1417" s="13"/>
      <c r="AF1417" s="13"/>
      <c r="AG1417" s="13"/>
      <c r="AH1417" s="13"/>
      <c r="AI1417" s="13"/>
      <c r="AJ1417" s="13"/>
    </row>
    <row r="1418" spans="3:36" s="3" customFormat="1" ht="12.75">
      <c r="C1418" s="13"/>
      <c r="D1418" s="13"/>
      <c r="E1418" s="13"/>
      <c r="F1418" s="13"/>
      <c r="G1418" s="13"/>
      <c r="H1418" s="13"/>
      <c r="I1418" s="13"/>
      <c r="J1418" s="13"/>
      <c r="K1418" s="13"/>
      <c r="L1418" s="13"/>
      <c r="M1418" s="13"/>
      <c r="N1418" s="13"/>
      <c r="O1418" s="13"/>
      <c r="P1418" s="13"/>
      <c r="Q1418" s="13"/>
      <c r="R1418" s="13"/>
      <c r="S1418" s="13"/>
      <c r="T1418" s="13"/>
      <c r="U1418" s="13"/>
      <c r="V1418" s="13"/>
      <c r="W1418" s="13"/>
      <c r="X1418" s="13"/>
      <c r="Y1418" s="13"/>
      <c r="Z1418" s="13"/>
      <c r="AA1418" s="13"/>
      <c r="AB1418" s="13"/>
      <c r="AC1418" s="13"/>
      <c r="AD1418" s="13"/>
      <c r="AE1418" s="13"/>
      <c r="AF1418" s="13"/>
      <c r="AG1418" s="13"/>
      <c r="AH1418" s="13"/>
      <c r="AI1418" s="13"/>
      <c r="AJ1418" s="13"/>
    </row>
    <row r="1419" spans="3:36" s="3" customFormat="1" ht="12.75">
      <c r="C1419" s="13"/>
      <c r="D1419" s="13"/>
      <c r="E1419" s="13"/>
      <c r="F1419" s="13"/>
      <c r="G1419" s="13"/>
      <c r="H1419" s="13"/>
      <c r="I1419" s="13"/>
      <c r="J1419" s="13"/>
      <c r="K1419" s="13"/>
      <c r="L1419" s="13"/>
      <c r="M1419" s="13"/>
      <c r="N1419" s="13"/>
      <c r="O1419" s="13"/>
      <c r="P1419" s="13"/>
      <c r="Q1419" s="13"/>
      <c r="R1419" s="13"/>
      <c r="S1419" s="13"/>
      <c r="T1419" s="13"/>
      <c r="U1419" s="13"/>
      <c r="V1419" s="13"/>
      <c r="W1419" s="13"/>
      <c r="X1419" s="13"/>
      <c r="Y1419" s="13"/>
      <c r="Z1419" s="13"/>
      <c r="AA1419" s="13"/>
      <c r="AB1419" s="13"/>
      <c r="AC1419" s="13"/>
      <c r="AD1419" s="13"/>
      <c r="AE1419" s="13"/>
      <c r="AF1419" s="13"/>
      <c r="AG1419" s="13"/>
      <c r="AH1419" s="13"/>
      <c r="AI1419" s="13"/>
      <c r="AJ1419" s="13"/>
    </row>
    <row r="1420" spans="3:36" s="3" customFormat="1" ht="12.75">
      <c r="C1420" s="13"/>
      <c r="D1420" s="13"/>
      <c r="E1420" s="13"/>
      <c r="F1420" s="13"/>
      <c r="G1420" s="13"/>
      <c r="H1420" s="13"/>
      <c r="I1420" s="13"/>
      <c r="J1420" s="13"/>
      <c r="K1420" s="13"/>
      <c r="L1420" s="13"/>
      <c r="M1420" s="13"/>
      <c r="N1420" s="13"/>
      <c r="O1420" s="13"/>
      <c r="P1420" s="13"/>
      <c r="Q1420" s="13"/>
      <c r="R1420" s="13"/>
      <c r="S1420" s="13"/>
      <c r="T1420" s="13"/>
      <c r="U1420" s="13"/>
      <c r="V1420" s="13"/>
      <c r="W1420" s="13"/>
      <c r="X1420" s="13"/>
      <c r="Y1420" s="13"/>
      <c r="Z1420" s="13"/>
      <c r="AA1420" s="13"/>
      <c r="AB1420" s="13"/>
      <c r="AC1420" s="13"/>
      <c r="AD1420" s="13"/>
      <c r="AE1420" s="13"/>
      <c r="AF1420" s="13"/>
      <c r="AG1420" s="13"/>
      <c r="AH1420" s="13"/>
      <c r="AI1420" s="13"/>
      <c r="AJ1420" s="13"/>
    </row>
    <row r="1421" spans="3:36" s="3" customFormat="1" ht="12.75">
      <c r="C1421" s="13"/>
      <c r="D1421" s="13"/>
      <c r="E1421" s="13"/>
      <c r="F1421" s="13"/>
      <c r="G1421" s="13"/>
      <c r="H1421" s="13"/>
      <c r="I1421" s="13"/>
      <c r="J1421" s="13"/>
      <c r="K1421" s="13"/>
      <c r="L1421" s="13"/>
      <c r="M1421" s="13"/>
      <c r="N1421" s="13"/>
      <c r="O1421" s="13"/>
      <c r="P1421" s="13"/>
      <c r="Q1421" s="13"/>
      <c r="R1421" s="13"/>
      <c r="S1421" s="13"/>
      <c r="T1421" s="13"/>
      <c r="U1421" s="13"/>
      <c r="V1421" s="13"/>
      <c r="W1421" s="13"/>
      <c r="X1421" s="13"/>
      <c r="Y1421" s="13"/>
      <c r="Z1421" s="13"/>
      <c r="AA1421" s="13"/>
      <c r="AB1421" s="13"/>
      <c r="AC1421" s="13"/>
      <c r="AD1421" s="13"/>
      <c r="AE1421" s="13"/>
      <c r="AF1421" s="13"/>
      <c r="AG1421" s="13"/>
      <c r="AH1421" s="13"/>
      <c r="AI1421" s="13"/>
      <c r="AJ1421" s="13"/>
    </row>
    <row r="1422" spans="3:36" s="3" customFormat="1" ht="12.75">
      <c r="C1422" s="13"/>
      <c r="D1422" s="13"/>
      <c r="E1422" s="13"/>
      <c r="F1422" s="13"/>
      <c r="G1422" s="13"/>
      <c r="H1422" s="13"/>
      <c r="I1422" s="13"/>
      <c r="J1422" s="13"/>
      <c r="K1422" s="13"/>
      <c r="L1422" s="13"/>
      <c r="M1422" s="13"/>
      <c r="N1422" s="13"/>
      <c r="O1422" s="13"/>
      <c r="P1422" s="13"/>
      <c r="Q1422" s="13"/>
      <c r="R1422" s="13"/>
      <c r="S1422" s="13"/>
      <c r="T1422" s="13"/>
      <c r="U1422" s="13"/>
      <c r="V1422" s="13"/>
      <c r="W1422" s="13"/>
      <c r="X1422" s="13"/>
      <c r="Y1422" s="13"/>
      <c r="Z1422" s="13"/>
      <c r="AA1422" s="13"/>
      <c r="AB1422" s="13"/>
      <c r="AC1422" s="13"/>
      <c r="AD1422" s="13"/>
      <c r="AE1422" s="13"/>
      <c r="AF1422" s="13"/>
      <c r="AG1422" s="13"/>
      <c r="AH1422" s="13"/>
      <c r="AI1422" s="13"/>
      <c r="AJ1422" s="13"/>
    </row>
    <row r="1423" spans="3:36" s="3" customFormat="1" ht="12.75">
      <c r="C1423" s="13"/>
      <c r="D1423" s="13"/>
      <c r="E1423" s="13"/>
      <c r="F1423" s="13"/>
      <c r="G1423" s="13"/>
      <c r="H1423" s="13"/>
      <c r="I1423" s="13"/>
      <c r="J1423" s="13"/>
      <c r="K1423" s="13"/>
      <c r="L1423" s="13"/>
      <c r="M1423" s="13"/>
      <c r="N1423" s="13"/>
      <c r="O1423" s="13"/>
      <c r="P1423" s="13"/>
      <c r="Q1423" s="13"/>
      <c r="R1423" s="13"/>
      <c r="S1423" s="13"/>
      <c r="T1423" s="13"/>
      <c r="U1423" s="13"/>
      <c r="V1423" s="13"/>
      <c r="W1423" s="13"/>
      <c r="X1423" s="13"/>
      <c r="Y1423" s="13"/>
      <c r="Z1423" s="13"/>
      <c r="AA1423" s="13"/>
      <c r="AB1423" s="13"/>
      <c r="AC1423" s="13"/>
      <c r="AD1423" s="13"/>
      <c r="AE1423" s="13"/>
      <c r="AF1423" s="13"/>
      <c r="AG1423" s="13"/>
      <c r="AH1423" s="13"/>
      <c r="AI1423" s="13"/>
      <c r="AJ1423" s="13"/>
    </row>
    <row r="1424" spans="3:36" s="3" customFormat="1" ht="12.75">
      <c r="C1424" s="13"/>
      <c r="D1424" s="13"/>
      <c r="E1424" s="13"/>
      <c r="F1424" s="13"/>
      <c r="G1424" s="13"/>
      <c r="H1424" s="13"/>
      <c r="I1424" s="13"/>
      <c r="J1424" s="13"/>
      <c r="K1424" s="13"/>
      <c r="L1424" s="13"/>
      <c r="M1424" s="13"/>
      <c r="N1424" s="13"/>
      <c r="O1424" s="13"/>
      <c r="P1424" s="13"/>
      <c r="Q1424" s="13"/>
      <c r="R1424" s="13"/>
      <c r="S1424" s="13"/>
      <c r="T1424" s="13"/>
      <c r="U1424" s="13"/>
      <c r="V1424" s="13"/>
      <c r="W1424" s="13"/>
      <c r="X1424" s="13"/>
      <c r="Y1424" s="13"/>
      <c r="Z1424" s="13"/>
      <c r="AA1424" s="13"/>
      <c r="AB1424" s="13"/>
      <c r="AC1424" s="13"/>
      <c r="AD1424" s="13"/>
      <c r="AE1424" s="13"/>
      <c r="AF1424" s="13"/>
      <c r="AG1424" s="13"/>
      <c r="AH1424" s="13"/>
      <c r="AI1424" s="13"/>
      <c r="AJ1424" s="13"/>
    </row>
    <row r="1425" spans="3:36" s="3" customFormat="1" ht="12.75">
      <c r="C1425" s="13"/>
      <c r="D1425" s="13"/>
      <c r="E1425" s="13"/>
      <c r="F1425" s="13"/>
      <c r="G1425" s="13"/>
      <c r="H1425" s="13"/>
      <c r="I1425" s="13"/>
      <c r="J1425" s="13"/>
      <c r="K1425" s="13"/>
      <c r="L1425" s="13"/>
      <c r="M1425" s="13"/>
      <c r="N1425" s="13"/>
      <c r="O1425" s="13"/>
      <c r="P1425" s="13"/>
      <c r="Q1425" s="13"/>
      <c r="R1425" s="13"/>
      <c r="S1425" s="13"/>
      <c r="T1425" s="13"/>
      <c r="U1425" s="13"/>
      <c r="V1425" s="13"/>
      <c r="W1425" s="13"/>
      <c r="X1425" s="13"/>
      <c r="Y1425" s="13"/>
      <c r="Z1425" s="13"/>
      <c r="AA1425" s="13"/>
      <c r="AB1425" s="13"/>
      <c r="AC1425" s="13"/>
      <c r="AD1425" s="13"/>
      <c r="AE1425" s="13"/>
      <c r="AF1425" s="13"/>
      <c r="AG1425" s="13"/>
      <c r="AH1425" s="13"/>
      <c r="AI1425" s="13"/>
      <c r="AJ1425" s="13"/>
    </row>
    <row r="1426" spans="3:36" s="3" customFormat="1" ht="12.75">
      <c r="C1426" s="13"/>
      <c r="D1426" s="13"/>
      <c r="E1426" s="13"/>
      <c r="F1426" s="13"/>
      <c r="G1426" s="13"/>
      <c r="H1426" s="13"/>
      <c r="I1426" s="13"/>
      <c r="J1426" s="13"/>
      <c r="K1426" s="13"/>
      <c r="L1426" s="13"/>
      <c r="M1426" s="13"/>
      <c r="N1426" s="13"/>
      <c r="O1426" s="13"/>
      <c r="P1426" s="13"/>
      <c r="Q1426" s="13"/>
      <c r="R1426" s="13"/>
      <c r="S1426" s="13"/>
      <c r="T1426" s="13"/>
      <c r="U1426" s="13"/>
      <c r="V1426" s="13"/>
      <c r="W1426" s="13"/>
      <c r="X1426" s="13"/>
      <c r="Y1426" s="13"/>
      <c r="Z1426" s="13"/>
      <c r="AA1426" s="13"/>
      <c r="AB1426" s="13"/>
      <c r="AC1426" s="13"/>
      <c r="AD1426" s="13"/>
      <c r="AE1426" s="13"/>
      <c r="AF1426" s="13"/>
      <c r="AG1426" s="13"/>
      <c r="AH1426" s="13"/>
      <c r="AI1426" s="13"/>
      <c r="AJ1426" s="13"/>
    </row>
    <row r="1427" spans="3:36" s="3" customFormat="1" ht="12.75">
      <c r="C1427" s="13"/>
      <c r="D1427" s="13"/>
      <c r="E1427" s="13"/>
      <c r="F1427" s="13"/>
      <c r="G1427" s="13"/>
      <c r="H1427" s="13"/>
      <c r="I1427" s="13"/>
      <c r="J1427" s="13"/>
      <c r="K1427" s="13"/>
      <c r="L1427" s="13"/>
      <c r="M1427" s="13"/>
      <c r="N1427" s="13"/>
      <c r="O1427" s="13"/>
      <c r="P1427" s="13"/>
      <c r="Q1427" s="13"/>
      <c r="R1427" s="13"/>
      <c r="S1427" s="13"/>
      <c r="T1427" s="13"/>
      <c r="U1427" s="13"/>
      <c r="V1427" s="13"/>
      <c r="W1427" s="13"/>
      <c r="X1427" s="13"/>
      <c r="Y1427" s="13"/>
      <c r="Z1427" s="13"/>
      <c r="AA1427" s="13"/>
      <c r="AB1427" s="13"/>
      <c r="AC1427" s="13"/>
      <c r="AD1427" s="13"/>
      <c r="AE1427" s="13"/>
      <c r="AF1427" s="13"/>
      <c r="AG1427" s="13"/>
      <c r="AH1427" s="13"/>
      <c r="AI1427" s="13"/>
      <c r="AJ1427" s="13"/>
    </row>
    <row r="1428" spans="3:36" s="3" customFormat="1" ht="12.75">
      <c r="C1428" s="13"/>
      <c r="D1428" s="13"/>
      <c r="E1428" s="13"/>
      <c r="F1428" s="13"/>
      <c r="G1428" s="13"/>
      <c r="H1428" s="13"/>
      <c r="I1428" s="13"/>
      <c r="J1428" s="13"/>
      <c r="K1428" s="13"/>
      <c r="L1428" s="13"/>
      <c r="M1428" s="13"/>
      <c r="N1428" s="13"/>
      <c r="O1428" s="13"/>
      <c r="P1428" s="13"/>
      <c r="Q1428" s="13"/>
      <c r="R1428" s="13"/>
      <c r="S1428" s="13"/>
      <c r="T1428" s="13"/>
      <c r="U1428" s="13"/>
      <c r="V1428" s="13"/>
      <c r="W1428" s="13"/>
      <c r="X1428" s="13"/>
      <c r="Y1428" s="13"/>
      <c r="Z1428" s="13"/>
      <c r="AA1428" s="13"/>
      <c r="AB1428" s="13"/>
      <c r="AC1428" s="13"/>
      <c r="AD1428" s="13"/>
      <c r="AE1428" s="13"/>
      <c r="AF1428" s="13"/>
      <c r="AG1428" s="13"/>
      <c r="AH1428" s="13"/>
      <c r="AI1428" s="13"/>
      <c r="AJ1428" s="13"/>
    </row>
    <row r="1429" spans="3:36" s="3" customFormat="1" ht="12.75">
      <c r="C1429" s="13"/>
      <c r="D1429" s="13"/>
      <c r="E1429" s="13"/>
      <c r="F1429" s="13"/>
      <c r="G1429" s="13"/>
      <c r="H1429" s="13"/>
      <c r="I1429" s="13"/>
      <c r="J1429" s="13"/>
      <c r="K1429" s="13"/>
      <c r="L1429" s="13"/>
      <c r="M1429" s="13"/>
      <c r="N1429" s="13"/>
      <c r="O1429" s="13"/>
      <c r="P1429" s="13"/>
      <c r="Q1429" s="13"/>
      <c r="R1429" s="13"/>
      <c r="S1429" s="13"/>
      <c r="T1429" s="13"/>
      <c r="U1429" s="13"/>
      <c r="V1429" s="13"/>
      <c r="W1429" s="13"/>
      <c r="X1429" s="13"/>
      <c r="Y1429" s="13"/>
      <c r="Z1429" s="13"/>
      <c r="AA1429" s="13"/>
      <c r="AB1429" s="13"/>
      <c r="AC1429" s="13"/>
      <c r="AD1429" s="13"/>
      <c r="AE1429" s="13"/>
      <c r="AF1429" s="13"/>
      <c r="AG1429" s="13"/>
      <c r="AH1429" s="13"/>
      <c r="AI1429" s="13"/>
      <c r="AJ1429" s="13"/>
    </row>
    <row r="1430" spans="3:36" s="3" customFormat="1" ht="12.75">
      <c r="C1430" s="13"/>
      <c r="D1430" s="13"/>
      <c r="E1430" s="13"/>
      <c r="F1430" s="13"/>
      <c r="G1430" s="13"/>
      <c r="H1430" s="13"/>
      <c r="I1430" s="13"/>
      <c r="J1430" s="13"/>
      <c r="K1430" s="13"/>
      <c r="L1430" s="13"/>
      <c r="M1430" s="13"/>
      <c r="N1430" s="13"/>
      <c r="O1430" s="13"/>
      <c r="P1430" s="13"/>
      <c r="Q1430" s="13"/>
      <c r="R1430" s="13"/>
      <c r="S1430" s="13"/>
      <c r="T1430" s="13"/>
      <c r="U1430" s="13"/>
      <c r="V1430" s="13"/>
      <c r="W1430" s="13"/>
      <c r="X1430" s="13"/>
      <c r="Y1430" s="13"/>
      <c r="Z1430" s="13"/>
      <c r="AA1430" s="13"/>
      <c r="AB1430" s="13"/>
      <c r="AC1430" s="13"/>
      <c r="AD1430" s="13"/>
      <c r="AE1430" s="13"/>
      <c r="AF1430" s="13"/>
      <c r="AG1430" s="13"/>
      <c r="AH1430" s="13"/>
      <c r="AI1430" s="13"/>
      <c r="AJ1430" s="13"/>
    </row>
    <row r="1431" spans="3:36" s="3" customFormat="1" ht="12.75">
      <c r="C1431" s="13"/>
      <c r="D1431" s="13"/>
      <c r="E1431" s="13"/>
      <c r="F1431" s="13"/>
      <c r="G1431" s="13"/>
      <c r="H1431" s="13"/>
      <c r="I1431" s="13"/>
      <c r="J1431" s="13"/>
      <c r="K1431" s="13"/>
      <c r="L1431" s="13"/>
      <c r="M1431" s="13"/>
      <c r="N1431" s="13"/>
      <c r="O1431" s="13"/>
      <c r="P1431" s="13"/>
      <c r="Q1431" s="13"/>
      <c r="R1431" s="13"/>
      <c r="S1431" s="13"/>
      <c r="T1431" s="13"/>
      <c r="U1431" s="13"/>
      <c r="V1431" s="13"/>
      <c r="W1431" s="13"/>
      <c r="X1431" s="13"/>
      <c r="Y1431" s="13"/>
      <c r="Z1431" s="13"/>
      <c r="AA1431" s="13"/>
      <c r="AB1431" s="13"/>
      <c r="AC1431" s="13"/>
      <c r="AD1431" s="13"/>
      <c r="AE1431" s="13"/>
      <c r="AF1431" s="13"/>
      <c r="AG1431" s="13"/>
      <c r="AH1431" s="13"/>
      <c r="AI1431" s="13"/>
      <c r="AJ1431" s="13"/>
    </row>
    <row r="1432" spans="3:36" s="3" customFormat="1" ht="12.75">
      <c r="C1432" s="13"/>
      <c r="D1432" s="13"/>
      <c r="E1432" s="13"/>
      <c r="F1432" s="13"/>
      <c r="G1432" s="13"/>
      <c r="H1432" s="13"/>
      <c r="I1432" s="13"/>
      <c r="J1432" s="13"/>
      <c r="K1432" s="13"/>
      <c r="L1432" s="13"/>
      <c r="M1432" s="13"/>
      <c r="N1432" s="13"/>
      <c r="O1432" s="13"/>
      <c r="P1432" s="13"/>
      <c r="Q1432" s="13"/>
      <c r="R1432" s="13"/>
      <c r="S1432" s="13"/>
      <c r="T1432" s="13"/>
      <c r="U1432" s="13"/>
      <c r="V1432" s="13"/>
      <c r="W1432" s="13"/>
      <c r="X1432" s="13"/>
      <c r="Y1432" s="13"/>
      <c r="Z1432" s="13"/>
      <c r="AA1432" s="13"/>
      <c r="AB1432" s="13"/>
      <c r="AC1432" s="13"/>
      <c r="AD1432" s="13"/>
      <c r="AE1432" s="13"/>
      <c r="AF1432" s="13"/>
      <c r="AG1432" s="13"/>
      <c r="AH1432" s="13"/>
      <c r="AI1432" s="13"/>
      <c r="AJ1432" s="13"/>
    </row>
    <row r="1433" spans="3:36" s="3" customFormat="1" ht="12.75">
      <c r="C1433" s="13"/>
      <c r="D1433" s="13"/>
      <c r="E1433" s="13"/>
      <c r="F1433" s="13"/>
      <c r="G1433" s="13"/>
      <c r="H1433" s="13"/>
      <c r="I1433" s="13"/>
      <c r="J1433" s="13"/>
      <c r="K1433" s="13"/>
      <c r="L1433" s="13"/>
      <c r="M1433" s="13"/>
      <c r="N1433" s="13"/>
      <c r="O1433" s="13"/>
      <c r="P1433" s="13"/>
      <c r="Q1433" s="13"/>
      <c r="R1433" s="13"/>
      <c r="S1433" s="13"/>
      <c r="T1433" s="13"/>
      <c r="U1433" s="13"/>
      <c r="V1433" s="13"/>
      <c r="W1433" s="13"/>
      <c r="X1433" s="13"/>
      <c r="Y1433" s="13"/>
      <c r="Z1433" s="13"/>
      <c r="AA1433" s="13"/>
      <c r="AB1433" s="13"/>
      <c r="AC1433" s="13"/>
      <c r="AD1433" s="13"/>
      <c r="AE1433" s="13"/>
      <c r="AF1433" s="13"/>
      <c r="AG1433" s="13"/>
      <c r="AH1433" s="13"/>
      <c r="AI1433" s="13"/>
      <c r="AJ1433" s="13"/>
    </row>
    <row r="1434" spans="3:36" s="3" customFormat="1" ht="12.75">
      <c r="C1434" s="13"/>
      <c r="D1434" s="13"/>
      <c r="E1434" s="13"/>
      <c r="F1434" s="13"/>
      <c r="G1434" s="13"/>
      <c r="H1434" s="13"/>
      <c r="I1434" s="13"/>
      <c r="J1434" s="13"/>
      <c r="K1434" s="13"/>
      <c r="L1434" s="13"/>
      <c r="M1434" s="13"/>
      <c r="N1434" s="13"/>
      <c r="O1434" s="13"/>
      <c r="P1434" s="13"/>
      <c r="Q1434" s="13"/>
      <c r="R1434" s="13"/>
      <c r="S1434" s="13"/>
      <c r="T1434" s="13"/>
      <c r="U1434" s="13"/>
      <c r="V1434" s="13"/>
      <c r="W1434" s="13"/>
      <c r="X1434" s="13"/>
      <c r="Y1434" s="13"/>
      <c r="Z1434" s="13"/>
      <c r="AA1434" s="13"/>
      <c r="AB1434" s="13"/>
      <c r="AC1434" s="13"/>
      <c r="AD1434" s="13"/>
      <c r="AE1434" s="13"/>
      <c r="AF1434" s="13"/>
      <c r="AG1434" s="13"/>
      <c r="AH1434" s="13"/>
      <c r="AI1434" s="13"/>
      <c r="AJ1434" s="13"/>
    </row>
    <row r="1435" spans="3:36" s="3" customFormat="1" ht="12.75">
      <c r="C1435" s="13"/>
      <c r="D1435" s="13"/>
      <c r="E1435" s="13"/>
      <c r="F1435" s="13"/>
      <c r="G1435" s="13"/>
      <c r="H1435" s="13"/>
      <c r="I1435" s="13"/>
      <c r="J1435" s="13"/>
      <c r="K1435" s="13"/>
      <c r="L1435" s="13"/>
      <c r="M1435" s="13"/>
      <c r="N1435" s="13"/>
      <c r="O1435" s="13"/>
      <c r="P1435" s="13"/>
      <c r="Q1435" s="13"/>
      <c r="R1435" s="13"/>
      <c r="S1435" s="13"/>
      <c r="T1435" s="13"/>
      <c r="U1435" s="13"/>
      <c r="V1435" s="13"/>
      <c r="W1435" s="13"/>
      <c r="X1435" s="13"/>
      <c r="Y1435" s="13"/>
      <c r="Z1435" s="13"/>
      <c r="AA1435" s="13"/>
      <c r="AB1435" s="13"/>
      <c r="AC1435" s="13"/>
      <c r="AD1435" s="13"/>
      <c r="AE1435" s="13"/>
      <c r="AF1435" s="13"/>
      <c r="AG1435" s="13"/>
      <c r="AH1435" s="13"/>
      <c r="AI1435" s="13"/>
      <c r="AJ1435" s="13"/>
    </row>
    <row r="1436" spans="3:36" s="3" customFormat="1" ht="12.75">
      <c r="C1436" s="13"/>
      <c r="D1436" s="13"/>
      <c r="E1436" s="13"/>
      <c r="F1436" s="13"/>
      <c r="G1436" s="13"/>
      <c r="H1436" s="13"/>
      <c r="I1436" s="13"/>
      <c r="J1436" s="13"/>
      <c r="K1436" s="13"/>
      <c r="L1436" s="13"/>
      <c r="M1436" s="13"/>
      <c r="N1436" s="13"/>
      <c r="O1436" s="13"/>
      <c r="P1436" s="13"/>
      <c r="Q1436" s="13"/>
      <c r="R1436" s="13"/>
      <c r="S1436" s="13"/>
      <c r="T1436" s="13"/>
      <c r="U1436" s="13"/>
      <c r="V1436" s="13"/>
      <c r="W1436" s="13"/>
      <c r="X1436" s="13"/>
      <c r="Y1436" s="13"/>
      <c r="Z1436" s="13"/>
      <c r="AA1436" s="13"/>
      <c r="AB1436" s="13"/>
      <c r="AC1436" s="13"/>
      <c r="AD1436" s="13"/>
      <c r="AE1436" s="13"/>
      <c r="AF1436" s="13"/>
      <c r="AG1436" s="13"/>
      <c r="AH1436" s="13"/>
      <c r="AI1436" s="13"/>
      <c r="AJ1436" s="13"/>
    </row>
    <row r="1437" spans="3:36" s="3" customFormat="1" ht="12.75">
      <c r="C1437" s="13"/>
      <c r="D1437" s="13"/>
      <c r="E1437" s="13"/>
      <c r="F1437" s="13"/>
      <c r="G1437" s="13"/>
      <c r="H1437" s="13"/>
      <c r="I1437" s="13"/>
      <c r="J1437" s="13"/>
      <c r="K1437" s="13"/>
      <c r="L1437" s="13"/>
      <c r="M1437" s="13"/>
      <c r="N1437" s="13"/>
      <c r="O1437" s="13"/>
      <c r="P1437" s="13"/>
      <c r="Q1437" s="13"/>
      <c r="R1437" s="13"/>
      <c r="S1437" s="13"/>
      <c r="T1437" s="13"/>
      <c r="U1437" s="13"/>
      <c r="V1437" s="13"/>
      <c r="W1437" s="13"/>
      <c r="X1437" s="13"/>
      <c r="Y1437" s="13"/>
      <c r="Z1437" s="13"/>
      <c r="AA1437" s="13"/>
      <c r="AB1437" s="13"/>
      <c r="AC1437" s="13"/>
      <c r="AD1437" s="13"/>
      <c r="AE1437" s="13"/>
      <c r="AF1437" s="13"/>
      <c r="AG1437" s="13"/>
      <c r="AH1437" s="13"/>
      <c r="AI1437" s="13"/>
      <c r="AJ1437" s="13"/>
    </row>
    <row r="1438" spans="3:36" s="3" customFormat="1" ht="12.75">
      <c r="C1438" s="13"/>
      <c r="D1438" s="13"/>
      <c r="E1438" s="13"/>
      <c r="F1438" s="13"/>
      <c r="G1438" s="13"/>
      <c r="H1438" s="13"/>
      <c r="I1438" s="13"/>
      <c r="J1438" s="13"/>
      <c r="K1438" s="13"/>
      <c r="L1438" s="13"/>
      <c r="M1438" s="13"/>
      <c r="N1438" s="13"/>
      <c r="O1438" s="13"/>
      <c r="P1438" s="13"/>
      <c r="Q1438" s="13"/>
      <c r="R1438" s="13"/>
      <c r="S1438" s="13"/>
      <c r="T1438" s="13"/>
      <c r="U1438" s="13"/>
      <c r="V1438" s="13"/>
      <c r="W1438" s="13"/>
      <c r="X1438" s="13"/>
      <c r="Y1438" s="13"/>
      <c r="Z1438" s="13"/>
      <c r="AA1438" s="13"/>
      <c r="AB1438" s="13"/>
      <c r="AC1438" s="13"/>
      <c r="AD1438" s="13"/>
      <c r="AE1438" s="13"/>
      <c r="AF1438" s="13"/>
      <c r="AG1438" s="13"/>
      <c r="AH1438" s="13"/>
      <c r="AI1438" s="13"/>
      <c r="AJ1438" s="13"/>
    </row>
    <row r="1439" spans="3:36" s="3" customFormat="1" ht="12.75">
      <c r="C1439" s="13"/>
      <c r="D1439" s="13"/>
      <c r="E1439" s="13"/>
      <c r="F1439" s="13"/>
      <c r="G1439" s="13"/>
      <c r="H1439" s="13"/>
      <c r="I1439" s="13"/>
      <c r="J1439" s="13"/>
      <c r="K1439" s="13"/>
      <c r="L1439" s="13"/>
      <c r="M1439" s="13"/>
      <c r="N1439" s="13"/>
      <c r="O1439" s="13"/>
      <c r="P1439" s="13"/>
      <c r="Q1439" s="13"/>
      <c r="R1439" s="13"/>
      <c r="S1439" s="13"/>
      <c r="T1439" s="13"/>
      <c r="U1439" s="13"/>
      <c r="V1439" s="13"/>
      <c r="W1439" s="13"/>
      <c r="X1439" s="13"/>
      <c r="Y1439" s="13"/>
      <c r="Z1439" s="13"/>
      <c r="AA1439" s="13"/>
      <c r="AB1439" s="13"/>
      <c r="AC1439" s="13"/>
      <c r="AD1439" s="13"/>
      <c r="AE1439" s="13"/>
      <c r="AF1439" s="13"/>
      <c r="AG1439" s="13"/>
      <c r="AH1439" s="13"/>
      <c r="AI1439" s="13"/>
      <c r="AJ1439" s="13"/>
    </row>
    <row r="1440" spans="3:36" s="3" customFormat="1" ht="12.75">
      <c r="C1440" s="13"/>
      <c r="D1440" s="13"/>
      <c r="E1440" s="13"/>
      <c r="F1440" s="13"/>
      <c r="G1440" s="13"/>
      <c r="H1440" s="13"/>
      <c r="I1440" s="13"/>
      <c r="J1440" s="13"/>
      <c r="K1440" s="13"/>
      <c r="L1440" s="13"/>
      <c r="M1440" s="13"/>
      <c r="N1440" s="13"/>
      <c r="O1440" s="13"/>
      <c r="P1440" s="13"/>
      <c r="Q1440" s="13"/>
      <c r="R1440" s="13"/>
      <c r="S1440" s="13"/>
      <c r="T1440" s="13"/>
      <c r="U1440" s="13"/>
      <c r="V1440" s="13"/>
      <c r="W1440" s="13"/>
      <c r="X1440" s="13"/>
      <c r="Y1440" s="13"/>
      <c r="Z1440" s="13"/>
      <c r="AA1440" s="13"/>
      <c r="AB1440" s="13"/>
      <c r="AC1440" s="13"/>
      <c r="AD1440" s="13"/>
      <c r="AE1440" s="13"/>
      <c r="AF1440" s="13"/>
      <c r="AG1440" s="13"/>
      <c r="AH1440" s="13"/>
      <c r="AI1440" s="13"/>
      <c r="AJ1440" s="13"/>
    </row>
    <row r="1441" spans="3:36" s="3" customFormat="1" ht="12.75">
      <c r="C1441" s="13"/>
      <c r="D1441" s="13"/>
      <c r="E1441" s="13"/>
      <c r="F1441" s="13"/>
      <c r="G1441" s="13"/>
      <c r="H1441" s="13"/>
      <c r="I1441" s="13"/>
      <c r="J1441" s="13"/>
      <c r="K1441" s="13"/>
      <c r="L1441" s="13"/>
      <c r="M1441" s="13"/>
      <c r="N1441" s="13"/>
      <c r="O1441" s="13"/>
      <c r="P1441" s="13"/>
      <c r="Q1441" s="13"/>
      <c r="R1441" s="13"/>
      <c r="S1441" s="13"/>
      <c r="T1441" s="13"/>
      <c r="U1441" s="13"/>
      <c r="V1441" s="13"/>
      <c r="W1441" s="13"/>
      <c r="X1441" s="13"/>
      <c r="Y1441" s="13"/>
      <c r="Z1441" s="13"/>
      <c r="AA1441" s="13"/>
      <c r="AB1441" s="13"/>
      <c r="AC1441" s="13"/>
      <c r="AD1441" s="13"/>
      <c r="AE1441" s="13"/>
      <c r="AF1441" s="13"/>
      <c r="AG1441" s="13"/>
      <c r="AH1441" s="13"/>
      <c r="AI1441" s="13"/>
      <c r="AJ1441" s="13"/>
    </row>
    <row r="1442" spans="3:36" s="3" customFormat="1" ht="12.75">
      <c r="C1442" s="13"/>
      <c r="D1442" s="13"/>
      <c r="E1442" s="13"/>
      <c r="F1442" s="13"/>
      <c r="G1442" s="13"/>
      <c r="H1442" s="13"/>
      <c r="I1442" s="13"/>
      <c r="J1442" s="13"/>
      <c r="K1442" s="13"/>
      <c r="L1442" s="13"/>
      <c r="M1442" s="13"/>
      <c r="N1442" s="13"/>
      <c r="O1442" s="13"/>
      <c r="P1442" s="13"/>
      <c r="Q1442" s="13"/>
      <c r="R1442" s="13"/>
      <c r="S1442" s="13"/>
      <c r="T1442" s="13"/>
      <c r="U1442" s="13"/>
      <c r="V1442" s="13"/>
      <c r="W1442" s="13"/>
      <c r="X1442" s="13"/>
      <c r="Y1442" s="13"/>
      <c r="Z1442" s="13"/>
      <c r="AA1442" s="13"/>
      <c r="AB1442" s="13"/>
      <c r="AC1442" s="13"/>
      <c r="AD1442" s="13"/>
      <c r="AE1442" s="13"/>
      <c r="AF1442" s="13"/>
      <c r="AG1442" s="13"/>
      <c r="AH1442" s="13"/>
      <c r="AI1442" s="13"/>
      <c r="AJ1442" s="13"/>
    </row>
    <row r="1443" spans="3:36" s="3" customFormat="1" ht="12.75">
      <c r="C1443" s="13"/>
      <c r="D1443" s="13"/>
      <c r="E1443" s="13"/>
      <c r="F1443" s="13"/>
      <c r="G1443" s="13"/>
      <c r="H1443" s="13"/>
      <c r="I1443" s="13"/>
      <c r="J1443" s="13"/>
      <c r="K1443" s="13"/>
      <c r="L1443" s="13"/>
      <c r="M1443" s="13"/>
      <c r="N1443" s="13"/>
      <c r="O1443" s="13"/>
      <c r="P1443" s="13"/>
      <c r="Q1443" s="13"/>
      <c r="R1443" s="13"/>
      <c r="S1443" s="13"/>
      <c r="T1443" s="13"/>
      <c r="U1443" s="13"/>
      <c r="V1443" s="13"/>
      <c r="W1443" s="13"/>
      <c r="X1443" s="13"/>
      <c r="Y1443" s="13"/>
      <c r="Z1443" s="13"/>
      <c r="AA1443" s="13"/>
      <c r="AB1443" s="13"/>
      <c r="AC1443" s="13"/>
      <c r="AD1443" s="13"/>
      <c r="AE1443" s="13"/>
      <c r="AF1443" s="13"/>
      <c r="AG1443" s="13"/>
      <c r="AH1443" s="13"/>
      <c r="AI1443" s="13"/>
      <c r="AJ1443" s="13"/>
    </row>
    <row r="1444" spans="3:36" s="3" customFormat="1" ht="12.75">
      <c r="C1444" s="13"/>
      <c r="D1444" s="13"/>
      <c r="E1444" s="13"/>
      <c r="F1444" s="13"/>
      <c r="G1444" s="13"/>
      <c r="H1444" s="13"/>
      <c r="I1444" s="13"/>
      <c r="J1444" s="13"/>
      <c r="K1444" s="13"/>
      <c r="L1444" s="13"/>
      <c r="M1444" s="13"/>
      <c r="N1444" s="13"/>
      <c r="O1444" s="13"/>
      <c r="P1444" s="13"/>
      <c r="Q1444" s="13"/>
      <c r="R1444" s="13"/>
      <c r="S1444" s="13"/>
      <c r="T1444" s="13"/>
      <c r="U1444" s="13"/>
      <c r="V1444" s="13"/>
      <c r="W1444" s="13"/>
      <c r="X1444" s="13"/>
      <c r="Y1444" s="13"/>
      <c r="Z1444" s="13"/>
      <c r="AA1444" s="13"/>
      <c r="AB1444" s="13"/>
      <c r="AC1444" s="13"/>
      <c r="AD1444" s="13"/>
      <c r="AE1444" s="13"/>
      <c r="AF1444" s="13"/>
      <c r="AG1444" s="13"/>
      <c r="AH1444" s="13"/>
      <c r="AI1444" s="13"/>
      <c r="AJ1444" s="13"/>
    </row>
    <row r="1445" spans="3:36" s="3" customFormat="1" ht="12.75">
      <c r="C1445" s="13"/>
      <c r="D1445" s="13"/>
      <c r="E1445" s="13"/>
      <c r="F1445" s="13"/>
      <c r="G1445" s="13"/>
      <c r="H1445" s="13"/>
      <c r="I1445" s="13"/>
      <c r="J1445" s="13"/>
      <c r="K1445" s="13"/>
      <c r="L1445" s="13"/>
      <c r="M1445" s="13"/>
      <c r="N1445" s="13"/>
      <c r="O1445" s="13"/>
      <c r="P1445" s="13"/>
      <c r="Q1445" s="13"/>
      <c r="R1445" s="13"/>
      <c r="S1445" s="13"/>
      <c r="T1445" s="13"/>
      <c r="U1445" s="13"/>
      <c r="V1445" s="13"/>
      <c r="W1445" s="13"/>
      <c r="X1445" s="13"/>
      <c r="Y1445" s="13"/>
      <c r="Z1445" s="13"/>
      <c r="AA1445" s="13"/>
      <c r="AB1445" s="13"/>
      <c r="AC1445" s="13"/>
      <c r="AD1445" s="13"/>
      <c r="AE1445" s="13"/>
      <c r="AF1445" s="13"/>
      <c r="AG1445" s="13"/>
      <c r="AH1445" s="13"/>
      <c r="AI1445" s="13"/>
      <c r="AJ1445" s="13"/>
    </row>
    <row r="1446" spans="3:36" s="3" customFormat="1" ht="12.75">
      <c r="C1446" s="13"/>
      <c r="D1446" s="13"/>
      <c r="E1446" s="13"/>
      <c r="F1446" s="13"/>
      <c r="G1446" s="13"/>
      <c r="H1446" s="13"/>
      <c r="I1446" s="13"/>
      <c r="J1446" s="13"/>
      <c r="K1446" s="13"/>
      <c r="L1446" s="13"/>
      <c r="M1446" s="13"/>
      <c r="N1446" s="13"/>
      <c r="O1446" s="13"/>
      <c r="P1446" s="13"/>
      <c r="Q1446" s="13"/>
      <c r="R1446" s="13"/>
      <c r="S1446" s="13"/>
      <c r="T1446" s="13"/>
      <c r="U1446" s="13"/>
      <c r="V1446" s="13"/>
      <c r="W1446" s="13"/>
      <c r="X1446" s="13"/>
      <c r="Y1446" s="13"/>
      <c r="Z1446" s="13"/>
      <c r="AA1446" s="13"/>
      <c r="AB1446" s="13"/>
      <c r="AC1446" s="13"/>
      <c r="AD1446" s="13"/>
      <c r="AE1446" s="13"/>
      <c r="AF1446" s="13"/>
      <c r="AG1446" s="13"/>
      <c r="AH1446" s="13"/>
      <c r="AI1446" s="13"/>
      <c r="AJ1446" s="13"/>
    </row>
    <row r="1447" spans="3:36" s="3" customFormat="1" ht="12.75">
      <c r="C1447" s="13"/>
      <c r="D1447" s="13"/>
      <c r="E1447" s="13"/>
      <c r="F1447" s="13"/>
      <c r="G1447" s="13"/>
      <c r="H1447" s="13"/>
      <c r="I1447" s="13"/>
      <c r="J1447" s="13"/>
      <c r="K1447" s="13"/>
      <c r="L1447" s="13"/>
      <c r="M1447" s="13"/>
      <c r="N1447" s="13"/>
      <c r="O1447" s="13"/>
      <c r="P1447" s="13"/>
      <c r="Q1447" s="13"/>
      <c r="R1447" s="13"/>
      <c r="S1447" s="13"/>
      <c r="T1447" s="13"/>
      <c r="U1447" s="13"/>
      <c r="V1447" s="13"/>
      <c r="W1447" s="13"/>
      <c r="X1447" s="13"/>
      <c r="Y1447" s="13"/>
      <c r="Z1447" s="13"/>
      <c r="AA1447" s="13"/>
      <c r="AB1447" s="13"/>
      <c r="AC1447" s="13"/>
      <c r="AD1447" s="13"/>
      <c r="AE1447" s="13"/>
      <c r="AF1447" s="13"/>
      <c r="AG1447" s="13"/>
      <c r="AH1447" s="13"/>
      <c r="AI1447" s="13"/>
      <c r="AJ1447" s="13"/>
    </row>
    <row r="1448" spans="3:36" s="3" customFormat="1" ht="12.75">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13"/>
      <c r="AA1448" s="13"/>
      <c r="AB1448" s="13"/>
      <c r="AC1448" s="13"/>
      <c r="AD1448" s="13"/>
      <c r="AE1448" s="13"/>
      <c r="AF1448" s="13"/>
      <c r="AG1448" s="13"/>
      <c r="AH1448" s="13"/>
      <c r="AI1448" s="13"/>
      <c r="AJ1448" s="13"/>
    </row>
    <row r="1449" spans="3:36" s="3" customFormat="1" ht="12.75">
      <c r="C1449" s="13"/>
      <c r="D1449" s="13"/>
      <c r="E1449" s="13"/>
      <c r="F1449" s="13"/>
      <c r="G1449" s="13"/>
      <c r="H1449" s="13"/>
      <c r="I1449" s="13"/>
      <c r="J1449" s="13"/>
      <c r="K1449" s="13"/>
      <c r="L1449" s="13"/>
      <c r="M1449" s="13"/>
      <c r="N1449" s="13"/>
      <c r="O1449" s="13"/>
      <c r="P1449" s="13"/>
      <c r="Q1449" s="13"/>
      <c r="R1449" s="13"/>
      <c r="S1449" s="13"/>
      <c r="T1449" s="13"/>
      <c r="U1449" s="13"/>
      <c r="V1449" s="13"/>
      <c r="W1449" s="13"/>
      <c r="X1449" s="13"/>
      <c r="Y1449" s="13"/>
      <c r="Z1449" s="13"/>
      <c r="AA1449" s="13"/>
      <c r="AB1449" s="13"/>
      <c r="AC1449" s="13"/>
      <c r="AD1449" s="13"/>
      <c r="AE1449" s="13"/>
      <c r="AF1449" s="13"/>
      <c r="AG1449" s="13"/>
      <c r="AH1449" s="13"/>
      <c r="AI1449" s="13"/>
      <c r="AJ1449" s="13"/>
    </row>
    <row r="1450" spans="3:36" s="3" customFormat="1" ht="12.75">
      <c r="C1450" s="13"/>
      <c r="D1450" s="13"/>
      <c r="E1450" s="13"/>
      <c r="F1450" s="13"/>
      <c r="G1450" s="13"/>
      <c r="H1450" s="13"/>
      <c r="I1450" s="13"/>
      <c r="J1450" s="13"/>
      <c r="K1450" s="13"/>
      <c r="L1450" s="13"/>
      <c r="M1450" s="13"/>
      <c r="N1450" s="13"/>
      <c r="O1450" s="13"/>
      <c r="P1450" s="13"/>
      <c r="Q1450" s="13"/>
      <c r="R1450" s="13"/>
      <c r="S1450" s="13"/>
      <c r="T1450" s="13"/>
      <c r="U1450" s="13"/>
      <c r="V1450" s="13"/>
      <c r="W1450" s="13"/>
      <c r="X1450" s="13"/>
      <c r="Y1450" s="13"/>
      <c r="Z1450" s="13"/>
      <c r="AA1450" s="13"/>
      <c r="AB1450" s="13"/>
      <c r="AC1450" s="13"/>
      <c r="AD1450" s="13"/>
      <c r="AE1450" s="13"/>
      <c r="AF1450" s="13"/>
      <c r="AG1450" s="13"/>
      <c r="AH1450" s="13"/>
      <c r="AI1450" s="13"/>
      <c r="AJ1450" s="13"/>
    </row>
    <row r="1451" spans="3:36" s="3" customFormat="1" ht="12.75">
      <c r="C1451" s="13"/>
      <c r="D1451" s="13"/>
      <c r="E1451" s="13"/>
      <c r="F1451" s="13"/>
      <c r="G1451" s="13"/>
      <c r="H1451" s="13"/>
      <c r="I1451" s="13"/>
      <c r="J1451" s="13"/>
      <c r="K1451" s="13"/>
      <c r="L1451" s="13"/>
      <c r="M1451" s="13"/>
      <c r="N1451" s="13"/>
      <c r="O1451" s="13"/>
      <c r="P1451" s="13"/>
      <c r="Q1451" s="13"/>
      <c r="R1451" s="13"/>
      <c r="S1451" s="13"/>
      <c r="T1451" s="13"/>
      <c r="U1451" s="13"/>
      <c r="V1451" s="13"/>
      <c r="W1451" s="13"/>
      <c r="X1451" s="13"/>
      <c r="Y1451" s="13"/>
      <c r="Z1451" s="13"/>
      <c r="AA1451" s="13"/>
      <c r="AB1451" s="13"/>
      <c r="AC1451" s="13"/>
      <c r="AD1451" s="13"/>
      <c r="AE1451" s="13"/>
      <c r="AF1451" s="13"/>
      <c r="AG1451" s="13"/>
      <c r="AH1451" s="13"/>
      <c r="AI1451" s="13"/>
      <c r="AJ1451" s="13"/>
    </row>
    <row r="1452" spans="3:36" s="3" customFormat="1" ht="12.75">
      <c r="C1452" s="13"/>
      <c r="D1452" s="13"/>
      <c r="E1452" s="13"/>
      <c r="F1452" s="13"/>
      <c r="G1452" s="13"/>
      <c r="H1452" s="13"/>
      <c r="I1452" s="13"/>
      <c r="J1452" s="13"/>
      <c r="K1452" s="13"/>
      <c r="L1452" s="13"/>
      <c r="M1452" s="13"/>
      <c r="N1452" s="13"/>
      <c r="O1452" s="13"/>
      <c r="P1452" s="13"/>
      <c r="Q1452" s="13"/>
      <c r="R1452" s="13"/>
      <c r="S1452" s="13"/>
      <c r="T1452" s="13"/>
      <c r="U1452" s="13"/>
      <c r="V1452" s="13"/>
      <c r="W1452" s="13"/>
      <c r="X1452" s="13"/>
      <c r="Y1452" s="13"/>
      <c r="Z1452" s="13"/>
      <c r="AA1452" s="13"/>
      <c r="AB1452" s="13"/>
      <c r="AC1452" s="13"/>
      <c r="AD1452" s="13"/>
      <c r="AE1452" s="13"/>
      <c r="AF1452" s="13"/>
      <c r="AG1452" s="13"/>
      <c r="AH1452" s="13"/>
      <c r="AI1452" s="13"/>
      <c r="AJ1452" s="13"/>
    </row>
    <row r="1453" spans="3:36" s="3" customFormat="1" ht="12.75">
      <c r="C1453" s="13"/>
      <c r="D1453" s="13"/>
      <c r="E1453" s="13"/>
      <c r="F1453" s="13"/>
      <c r="G1453" s="13"/>
      <c r="H1453" s="13"/>
      <c r="I1453" s="13"/>
      <c r="J1453" s="13"/>
      <c r="K1453" s="13"/>
      <c r="L1453" s="13"/>
      <c r="M1453" s="13"/>
      <c r="N1453" s="13"/>
      <c r="O1453" s="13"/>
      <c r="P1453" s="13"/>
      <c r="Q1453" s="13"/>
      <c r="R1453" s="13"/>
      <c r="S1453" s="13"/>
      <c r="T1453" s="13"/>
      <c r="U1453" s="13"/>
      <c r="V1453" s="13"/>
      <c r="W1453" s="13"/>
      <c r="X1453" s="13"/>
      <c r="Y1453" s="13"/>
      <c r="Z1453" s="13"/>
      <c r="AA1453" s="13"/>
      <c r="AB1453" s="13"/>
      <c r="AC1453" s="13"/>
      <c r="AD1453" s="13"/>
      <c r="AE1453" s="13"/>
      <c r="AF1453" s="13"/>
      <c r="AG1453" s="13"/>
      <c r="AH1453" s="13"/>
      <c r="AI1453" s="13"/>
      <c r="AJ1453" s="13"/>
    </row>
    <row r="1454" spans="3:36" s="3" customFormat="1" ht="12.75">
      <c r="C1454" s="13"/>
      <c r="D1454" s="13"/>
      <c r="E1454" s="13"/>
      <c r="F1454" s="13"/>
      <c r="G1454" s="13"/>
      <c r="H1454" s="13"/>
      <c r="I1454" s="13"/>
      <c r="J1454" s="13"/>
      <c r="K1454" s="13"/>
      <c r="L1454" s="13"/>
      <c r="M1454" s="13"/>
      <c r="N1454" s="13"/>
      <c r="O1454" s="13"/>
      <c r="P1454" s="13"/>
      <c r="Q1454" s="13"/>
      <c r="R1454" s="13"/>
      <c r="S1454" s="13"/>
      <c r="T1454" s="13"/>
      <c r="U1454" s="13"/>
      <c r="V1454" s="13"/>
      <c r="W1454" s="13"/>
      <c r="X1454" s="13"/>
      <c r="Y1454" s="13"/>
      <c r="Z1454" s="13"/>
      <c r="AA1454" s="13"/>
      <c r="AB1454" s="13"/>
      <c r="AC1454" s="13"/>
      <c r="AD1454" s="13"/>
      <c r="AE1454" s="13"/>
      <c r="AF1454" s="13"/>
      <c r="AG1454" s="13"/>
      <c r="AH1454" s="13"/>
      <c r="AI1454" s="13"/>
      <c r="AJ1454" s="13"/>
    </row>
    <row r="1455" spans="3:36" s="3" customFormat="1" ht="12.75">
      <c r="C1455" s="13"/>
      <c r="D1455" s="13"/>
      <c r="E1455" s="13"/>
      <c r="F1455" s="13"/>
      <c r="G1455" s="13"/>
      <c r="H1455" s="13"/>
      <c r="I1455" s="13"/>
      <c r="J1455" s="13"/>
      <c r="K1455" s="13"/>
      <c r="L1455" s="13"/>
      <c r="M1455" s="13"/>
      <c r="N1455" s="13"/>
      <c r="O1455" s="13"/>
      <c r="P1455" s="13"/>
      <c r="Q1455" s="13"/>
      <c r="R1455" s="13"/>
      <c r="S1455" s="13"/>
      <c r="T1455" s="13"/>
      <c r="U1455" s="13"/>
      <c r="V1455" s="13"/>
      <c r="W1455" s="13"/>
      <c r="X1455" s="13"/>
      <c r="Y1455" s="13"/>
      <c r="Z1455" s="13"/>
      <c r="AA1455" s="13"/>
      <c r="AB1455" s="13"/>
      <c r="AC1455" s="13"/>
      <c r="AD1455" s="13"/>
      <c r="AE1455" s="13"/>
      <c r="AF1455" s="13"/>
      <c r="AG1455" s="13"/>
      <c r="AH1455" s="13"/>
      <c r="AI1455" s="13"/>
      <c r="AJ1455" s="13"/>
    </row>
    <row r="1456" spans="3:36" s="3" customFormat="1" ht="12.75">
      <c r="C1456" s="13"/>
      <c r="D1456" s="13"/>
      <c r="E1456" s="13"/>
      <c r="F1456" s="13"/>
      <c r="G1456" s="13"/>
      <c r="H1456" s="13"/>
      <c r="I1456" s="13"/>
      <c r="J1456" s="13"/>
      <c r="K1456" s="13"/>
      <c r="L1456" s="13"/>
      <c r="M1456" s="13"/>
      <c r="N1456" s="13"/>
      <c r="O1456" s="13"/>
      <c r="P1456" s="13"/>
      <c r="Q1456" s="13"/>
      <c r="R1456" s="13"/>
      <c r="S1456" s="13"/>
      <c r="T1456" s="13"/>
      <c r="U1456" s="13"/>
      <c r="V1456" s="13"/>
      <c r="W1456" s="13"/>
      <c r="X1456" s="13"/>
      <c r="Y1456" s="13"/>
      <c r="Z1456" s="13"/>
      <c r="AA1456" s="13"/>
      <c r="AB1456" s="13"/>
      <c r="AC1456" s="13"/>
      <c r="AD1456" s="13"/>
      <c r="AE1456" s="13"/>
      <c r="AF1456" s="13"/>
      <c r="AG1456" s="13"/>
      <c r="AH1456" s="13"/>
      <c r="AI1456" s="13"/>
      <c r="AJ1456" s="13"/>
    </row>
    <row r="1457" spans="3:36" s="3" customFormat="1" ht="12.75">
      <c r="C1457" s="13"/>
      <c r="D1457" s="13"/>
      <c r="E1457" s="13"/>
      <c r="F1457" s="13"/>
      <c r="G1457" s="13"/>
      <c r="H1457" s="13"/>
      <c r="I1457" s="13"/>
      <c r="J1457" s="13"/>
      <c r="K1457" s="13"/>
      <c r="L1457" s="13"/>
      <c r="M1457" s="13"/>
      <c r="N1457" s="13"/>
      <c r="O1457" s="13"/>
      <c r="P1457" s="13"/>
      <c r="Q1457" s="13"/>
      <c r="R1457" s="13"/>
      <c r="S1457" s="13"/>
      <c r="T1457" s="13"/>
      <c r="U1457" s="13"/>
      <c r="V1457" s="13"/>
      <c r="W1457" s="13"/>
      <c r="X1457" s="13"/>
      <c r="Y1457" s="13"/>
      <c r="Z1457" s="13"/>
      <c r="AA1457" s="13"/>
      <c r="AB1457" s="13"/>
      <c r="AC1457" s="13"/>
      <c r="AD1457" s="13"/>
      <c r="AE1457" s="13"/>
      <c r="AF1457" s="13"/>
      <c r="AG1457" s="13"/>
      <c r="AH1457" s="13"/>
      <c r="AI1457" s="13"/>
      <c r="AJ1457" s="13"/>
    </row>
    <row r="1458" spans="3:36" s="3" customFormat="1" ht="12.75">
      <c r="C1458" s="13"/>
      <c r="D1458" s="13"/>
      <c r="E1458" s="13"/>
      <c r="F1458" s="13"/>
      <c r="G1458" s="13"/>
      <c r="H1458" s="13"/>
      <c r="I1458" s="13"/>
      <c r="J1458" s="13"/>
      <c r="K1458" s="13"/>
      <c r="L1458" s="13"/>
      <c r="M1458" s="13"/>
      <c r="N1458" s="13"/>
      <c r="O1458" s="13"/>
      <c r="P1458" s="13"/>
      <c r="Q1458" s="13"/>
      <c r="R1458" s="13"/>
      <c r="S1458" s="13"/>
      <c r="T1458" s="13"/>
      <c r="U1458" s="13"/>
      <c r="V1458" s="13"/>
      <c r="W1458" s="13"/>
      <c r="X1458" s="13"/>
      <c r="Y1458" s="13"/>
      <c r="Z1458" s="13"/>
      <c r="AA1458" s="13"/>
      <c r="AB1458" s="13"/>
      <c r="AC1458" s="13"/>
      <c r="AD1458" s="13"/>
      <c r="AE1458" s="13"/>
      <c r="AF1458" s="13"/>
      <c r="AG1458" s="13"/>
      <c r="AH1458" s="13"/>
      <c r="AI1458" s="13"/>
      <c r="AJ1458" s="13"/>
    </row>
    <row r="1459" spans="3:36" s="3" customFormat="1" ht="12.75">
      <c r="C1459" s="13"/>
      <c r="D1459" s="13"/>
      <c r="E1459" s="13"/>
      <c r="F1459" s="13"/>
      <c r="G1459" s="13"/>
      <c r="H1459" s="13"/>
      <c r="I1459" s="13"/>
      <c r="J1459" s="13"/>
      <c r="K1459" s="13"/>
      <c r="L1459" s="13"/>
      <c r="M1459" s="13"/>
      <c r="N1459" s="13"/>
      <c r="O1459" s="13"/>
      <c r="P1459" s="13"/>
      <c r="Q1459" s="13"/>
      <c r="R1459" s="13"/>
      <c r="S1459" s="13"/>
      <c r="T1459" s="13"/>
      <c r="U1459" s="13"/>
      <c r="V1459" s="13"/>
      <c r="W1459" s="13"/>
      <c r="X1459" s="13"/>
      <c r="Y1459" s="13"/>
      <c r="Z1459" s="13"/>
      <c r="AA1459" s="13"/>
      <c r="AB1459" s="13"/>
      <c r="AC1459" s="13"/>
      <c r="AD1459" s="13"/>
      <c r="AE1459" s="13"/>
      <c r="AF1459" s="13"/>
      <c r="AG1459" s="13"/>
      <c r="AH1459" s="13"/>
      <c r="AI1459" s="13"/>
      <c r="AJ1459" s="13"/>
    </row>
    <row r="1460" spans="3:36" s="3" customFormat="1" ht="12.75">
      <c r="C1460" s="13"/>
      <c r="D1460" s="13"/>
      <c r="E1460" s="13"/>
      <c r="F1460" s="13"/>
      <c r="G1460" s="13"/>
      <c r="H1460" s="13"/>
      <c r="I1460" s="13"/>
      <c r="J1460" s="13"/>
      <c r="K1460" s="13"/>
      <c r="L1460" s="13"/>
      <c r="M1460" s="13"/>
      <c r="N1460" s="13"/>
      <c r="O1460" s="13"/>
      <c r="P1460" s="13"/>
      <c r="Q1460" s="13"/>
      <c r="R1460" s="13"/>
      <c r="S1460" s="13"/>
      <c r="T1460" s="13"/>
      <c r="U1460" s="13"/>
      <c r="V1460" s="13"/>
      <c r="W1460" s="13"/>
      <c r="X1460" s="13"/>
      <c r="Y1460" s="13"/>
      <c r="Z1460" s="13"/>
      <c r="AA1460" s="13"/>
      <c r="AB1460" s="13"/>
      <c r="AC1460" s="13"/>
      <c r="AD1460" s="13"/>
      <c r="AE1460" s="13"/>
      <c r="AF1460" s="13"/>
      <c r="AG1460" s="13"/>
      <c r="AH1460" s="13"/>
      <c r="AI1460" s="13"/>
      <c r="AJ1460" s="13"/>
    </row>
    <row r="1461" spans="3:36" s="3" customFormat="1" ht="12.75">
      <c r="C1461" s="13"/>
      <c r="D1461" s="13"/>
      <c r="E1461" s="13"/>
      <c r="F1461" s="13"/>
      <c r="G1461" s="13"/>
      <c r="H1461" s="13"/>
      <c r="I1461" s="13"/>
      <c r="J1461" s="13"/>
      <c r="K1461" s="13"/>
      <c r="L1461" s="13"/>
      <c r="M1461" s="13"/>
      <c r="N1461" s="13"/>
      <c r="O1461" s="13"/>
      <c r="P1461" s="13"/>
      <c r="Q1461" s="13"/>
      <c r="R1461" s="13"/>
      <c r="S1461" s="13"/>
      <c r="T1461" s="13"/>
      <c r="U1461" s="13"/>
      <c r="V1461" s="13"/>
      <c r="W1461" s="13"/>
      <c r="X1461" s="13"/>
      <c r="Y1461" s="13"/>
      <c r="Z1461" s="13"/>
      <c r="AA1461" s="13"/>
      <c r="AB1461" s="13"/>
      <c r="AC1461" s="13"/>
      <c r="AD1461" s="13"/>
      <c r="AE1461" s="13"/>
      <c r="AF1461" s="13"/>
      <c r="AG1461" s="13"/>
      <c r="AH1461" s="13"/>
      <c r="AI1461" s="13"/>
      <c r="AJ1461" s="13"/>
    </row>
    <row r="1462" spans="3:36" s="3" customFormat="1" ht="12.75">
      <c r="C1462" s="13"/>
      <c r="D1462" s="13"/>
      <c r="E1462" s="13"/>
      <c r="F1462" s="13"/>
      <c r="G1462" s="13"/>
      <c r="H1462" s="13"/>
      <c r="I1462" s="13"/>
      <c r="J1462" s="13"/>
      <c r="K1462" s="13"/>
      <c r="L1462" s="13"/>
      <c r="M1462" s="13"/>
      <c r="N1462" s="13"/>
      <c r="O1462" s="13"/>
      <c r="P1462" s="13"/>
      <c r="Q1462" s="13"/>
      <c r="R1462" s="13"/>
      <c r="S1462" s="13"/>
      <c r="T1462" s="13"/>
      <c r="U1462" s="13"/>
      <c r="V1462" s="13"/>
      <c r="W1462" s="13"/>
      <c r="X1462" s="13"/>
      <c r="Y1462" s="13"/>
      <c r="Z1462" s="13"/>
      <c r="AA1462" s="13"/>
      <c r="AB1462" s="13"/>
      <c r="AC1462" s="13"/>
      <c r="AD1462" s="13"/>
      <c r="AE1462" s="13"/>
      <c r="AF1462" s="13"/>
      <c r="AG1462" s="13"/>
      <c r="AH1462" s="13"/>
      <c r="AI1462" s="13"/>
      <c r="AJ1462" s="13"/>
    </row>
    <row r="1463" spans="3:36" s="3" customFormat="1" ht="12.75">
      <c r="C1463" s="13"/>
      <c r="D1463" s="13"/>
      <c r="E1463" s="13"/>
      <c r="F1463" s="13"/>
      <c r="G1463" s="13"/>
      <c r="H1463" s="13"/>
      <c r="I1463" s="13"/>
      <c r="J1463" s="13"/>
      <c r="K1463" s="13"/>
      <c r="L1463" s="13"/>
      <c r="M1463" s="13"/>
      <c r="N1463" s="13"/>
      <c r="O1463" s="13"/>
      <c r="P1463" s="13"/>
      <c r="Q1463" s="13"/>
      <c r="R1463" s="13"/>
      <c r="S1463" s="13"/>
      <c r="T1463" s="13"/>
      <c r="U1463" s="13"/>
      <c r="V1463" s="13"/>
      <c r="W1463" s="13"/>
      <c r="X1463" s="13"/>
      <c r="Y1463" s="13"/>
      <c r="Z1463" s="13"/>
      <c r="AA1463" s="13"/>
      <c r="AB1463" s="13"/>
      <c r="AC1463" s="13"/>
      <c r="AD1463" s="13"/>
      <c r="AE1463" s="13"/>
      <c r="AF1463" s="13"/>
      <c r="AG1463" s="13"/>
      <c r="AH1463" s="13"/>
      <c r="AI1463" s="13"/>
      <c r="AJ1463" s="13"/>
    </row>
    <row r="1464" spans="3:36" s="3" customFormat="1" ht="12.75">
      <c r="C1464" s="13"/>
      <c r="D1464" s="13"/>
      <c r="E1464" s="13"/>
      <c r="F1464" s="13"/>
      <c r="G1464" s="13"/>
      <c r="H1464" s="13"/>
      <c r="I1464" s="13"/>
      <c r="J1464" s="13"/>
      <c r="K1464" s="13"/>
      <c r="L1464" s="13"/>
      <c r="M1464" s="13"/>
      <c r="N1464" s="13"/>
      <c r="O1464" s="13"/>
      <c r="P1464" s="13"/>
      <c r="Q1464" s="13"/>
      <c r="R1464" s="13"/>
      <c r="S1464" s="13"/>
      <c r="T1464" s="13"/>
      <c r="U1464" s="13"/>
      <c r="V1464" s="13"/>
      <c r="W1464" s="13"/>
      <c r="X1464" s="13"/>
      <c r="Y1464" s="13"/>
      <c r="Z1464" s="13"/>
      <c r="AA1464" s="13"/>
      <c r="AB1464" s="13"/>
      <c r="AC1464" s="13"/>
      <c r="AD1464" s="13"/>
      <c r="AE1464" s="13"/>
      <c r="AF1464" s="13"/>
      <c r="AG1464" s="13"/>
      <c r="AH1464" s="13"/>
      <c r="AI1464" s="13"/>
      <c r="AJ1464" s="13"/>
    </row>
    <row r="1465" spans="3:36" s="3" customFormat="1" ht="12.75">
      <c r="C1465" s="13"/>
      <c r="D1465" s="13"/>
      <c r="E1465" s="13"/>
      <c r="F1465" s="13"/>
      <c r="G1465" s="13"/>
      <c r="H1465" s="13"/>
      <c r="I1465" s="13"/>
      <c r="J1465" s="13"/>
      <c r="K1465" s="13"/>
      <c r="L1465" s="13"/>
      <c r="M1465" s="13"/>
      <c r="N1465" s="13"/>
      <c r="O1465" s="13"/>
      <c r="P1465" s="13"/>
      <c r="Q1465" s="13"/>
      <c r="R1465" s="13"/>
      <c r="S1465" s="13"/>
      <c r="T1465" s="13"/>
      <c r="U1465" s="13"/>
      <c r="V1465" s="13"/>
      <c r="W1465" s="13"/>
      <c r="X1465" s="13"/>
      <c r="Y1465" s="13"/>
      <c r="Z1465" s="13"/>
      <c r="AA1465" s="13"/>
      <c r="AB1465" s="13"/>
      <c r="AC1465" s="13"/>
      <c r="AD1465" s="13"/>
      <c r="AE1465" s="13"/>
      <c r="AF1465" s="13"/>
      <c r="AG1465" s="13"/>
      <c r="AH1465" s="13"/>
      <c r="AI1465" s="13"/>
      <c r="AJ1465" s="13"/>
    </row>
    <row r="1466" spans="3:36" s="3" customFormat="1" ht="12.75">
      <c r="C1466" s="13"/>
      <c r="D1466" s="13"/>
      <c r="E1466" s="13"/>
      <c r="F1466" s="13"/>
      <c r="G1466" s="13"/>
      <c r="H1466" s="13"/>
      <c r="I1466" s="13"/>
      <c r="J1466" s="13"/>
      <c r="K1466" s="13"/>
      <c r="L1466" s="13"/>
      <c r="M1466" s="13"/>
      <c r="N1466" s="13"/>
      <c r="O1466" s="13"/>
      <c r="P1466" s="13"/>
      <c r="Q1466" s="13"/>
      <c r="R1466" s="13"/>
      <c r="S1466" s="13"/>
      <c r="T1466" s="13"/>
      <c r="U1466" s="13"/>
      <c r="V1466" s="13"/>
      <c r="W1466" s="13"/>
      <c r="X1466" s="13"/>
      <c r="Y1466" s="13"/>
      <c r="Z1466" s="13"/>
      <c r="AA1466" s="13"/>
      <c r="AB1466" s="13"/>
      <c r="AC1466" s="13"/>
      <c r="AD1466" s="13"/>
      <c r="AE1466" s="13"/>
      <c r="AF1466" s="13"/>
      <c r="AG1466" s="13"/>
      <c r="AH1466" s="13"/>
      <c r="AI1466" s="13"/>
      <c r="AJ1466" s="13"/>
    </row>
    <row r="1467" spans="3:36" s="3" customFormat="1" ht="12.75">
      <c r="C1467" s="13"/>
      <c r="D1467" s="13"/>
      <c r="E1467" s="13"/>
      <c r="F1467" s="13"/>
      <c r="G1467" s="13"/>
      <c r="H1467" s="13"/>
      <c r="I1467" s="13"/>
      <c r="J1467" s="13"/>
      <c r="K1467" s="13"/>
      <c r="L1467" s="13"/>
      <c r="M1467" s="13"/>
      <c r="N1467" s="13"/>
      <c r="O1467" s="13"/>
      <c r="P1467" s="13"/>
      <c r="Q1467" s="13"/>
      <c r="R1467" s="13"/>
      <c r="S1467" s="13"/>
      <c r="T1467" s="13"/>
      <c r="U1467" s="13"/>
      <c r="V1467" s="13"/>
      <c r="W1467" s="13"/>
      <c r="X1467" s="13"/>
      <c r="Y1467" s="13"/>
      <c r="Z1467" s="13"/>
      <c r="AA1467" s="13"/>
      <c r="AB1467" s="13"/>
      <c r="AC1467" s="13"/>
      <c r="AD1467" s="13"/>
      <c r="AE1467" s="13"/>
      <c r="AF1467" s="13"/>
      <c r="AG1467" s="13"/>
      <c r="AH1467" s="13"/>
      <c r="AI1467" s="13"/>
      <c r="AJ1467" s="13"/>
    </row>
    <row r="1468" spans="3:36" s="3" customFormat="1" ht="12.75">
      <c r="C1468" s="13"/>
      <c r="D1468" s="13"/>
      <c r="E1468" s="13"/>
      <c r="F1468" s="13"/>
      <c r="G1468" s="13"/>
      <c r="H1468" s="13"/>
      <c r="I1468" s="13"/>
      <c r="J1468" s="13"/>
      <c r="K1468" s="13"/>
      <c r="L1468" s="13"/>
      <c r="M1468" s="13"/>
      <c r="N1468" s="13"/>
      <c r="O1468" s="13"/>
      <c r="P1468" s="13"/>
      <c r="Q1468" s="13"/>
      <c r="R1468" s="13"/>
      <c r="S1468" s="13"/>
      <c r="T1468" s="13"/>
      <c r="U1468" s="13"/>
      <c r="V1468" s="13"/>
      <c r="W1468" s="13"/>
      <c r="X1468" s="13"/>
      <c r="Y1468" s="13"/>
      <c r="Z1468" s="13"/>
      <c r="AA1468" s="13"/>
      <c r="AB1468" s="13"/>
      <c r="AC1468" s="13"/>
      <c r="AD1468" s="13"/>
      <c r="AE1468" s="13"/>
      <c r="AF1468" s="13"/>
      <c r="AG1468" s="13"/>
      <c r="AH1468" s="13"/>
      <c r="AI1468" s="13"/>
      <c r="AJ1468" s="13"/>
    </row>
    <row r="1469" spans="3:36" s="3" customFormat="1" ht="12.75">
      <c r="C1469" s="13"/>
      <c r="D1469" s="13"/>
      <c r="E1469" s="13"/>
      <c r="F1469" s="13"/>
      <c r="G1469" s="13"/>
      <c r="H1469" s="13"/>
      <c r="I1469" s="13"/>
      <c r="J1469" s="13"/>
      <c r="K1469" s="13"/>
      <c r="L1469" s="13"/>
      <c r="M1469" s="13"/>
      <c r="N1469" s="13"/>
      <c r="O1469" s="13"/>
      <c r="P1469" s="13"/>
      <c r="Q1469" s="13"/>
      <c r="R1469" s="13"/>
      <c r="S1469" s="13"/>
      <c r="T1469" s="13"/>
      <c r="U1469" s="13"/>
      <c r="V1469" s="13"/>
      <c r="W1469" s="13"/>
      <c r="X1469" s="13"/>
      <c r="Y1469" s="13"/>
      <c r="Z1469" s="13"/>
      <c r="AA1469" s="13"/>
      <c r="AB1469" s="13"/>
      <c r="AC1469" s="13"/>
      <c r="AD1469" s="13"/>
      <c r="AE1469" s="13"/>
      <c r="AF1469" s="13"/>
      <c r="AG1469" s="13"/>
      <c r="AH1469" s="13"/>
      <c r="AI1469" s="13"/>
      <c r="AJ1469" s="13"/>
    </row>
    <row r="1470" spans="3:36" s="3" customFormat="1" ht="12.75">
      <c r="C1470" s="13"/>
      <c r="D1470" s="13"/>
      <c r="E1470" s="13"/>
      <c r="F1470" s="13"/>
      <c r="G1470" s="13"/>
      <c r="H1470" s="13"/>
      <c r="I1470" s="13"/>
      <c r="J1470" s="13"/>
      <c r="K1470" s="13"/>
      <c r="L1470" s="13"/>
      <c r="M1470" s="13"/>
      <c r="N1470" s="13"/>
      <c r="O1470" s="13"/>
      <c r="P1470" s="13"/>
      <c r="Q1470" s="13"/>
      <c r="R1470" s="13"/>
      <c r="S1470" s="13"/>
      <c r="T1470" s="13"/>
      <c r="U1470" s="13"/>
      <c r="V1470" s="13"/>
      <c r="W1470" s="13"/>
      <c r="X1470" s="13"/>
      <c r="Y1470" s="13"/>
      <c r="Z1470" s="13"/>
      <c r="AA1470" s="13"/>
      <c r="AB1470" s="13"/>
      <c r="AC1470" s="13"/>
      <c r="AD1470" s="13"/>
      <c r="AE1470" s="13"/>
      <c r="AF1470" s="13"/>
      <c r="AG1470" s="13"/>
      <c r="AH1470" s="13"/>
      <c r="AI1470" s="13"/>
      <c r="AJ1470" s="13"/>
    </row>
    <row r="1471" spans="3:36" s="3" customFormat="1" ht="12.75">
      <c r="C1471" s="13"/>
      <c r="D1471" s="13"/>
      <c r="E1471" s="13"/>
      <c r="F1471" s="13"/>
      <c r="G1471" s="13"/>
      <c r="H1471" s="13"/>
      <c r="I1471" s="13"/>
      <c r="J1471" s="13"/>
      <c r="K1471" s="13"/>
      <c r="L1471" s="13"/>
      <c r="M1471" s="13"/>
      <c r="N1471" s="13"/>
      <c r="O1471" s="13"/>
      <c r="P1471" s="13"/>
      <c r="Q1471" s="13"/>
      <c r="R1471" s="13"/>
      <c r="S1471" s="13"/>
      <c r="T1471" s="13"/>
      <c r="U1471" s="13"/>
      <c r="V1471" s="13"/>
      <c r="W1471" s="13"/>
      <c r="X1471" s="13"/>
      <c r="Y1471" s="13"/>
      <c r="Z1471" s="13"/>
      <c r="AA1471" s="13"/>
      <c r="AB1471" s="13"/>
      <c r="AC1471" s="13"/>
      <c r="AD1471" s="13"/>
      <c r="AE1471" s="13"/>
      <c r="AF1471" s="13"/>
      <c r="AG1471" s="13"/>
      <c r="AH1471" s="13"/>
      <c r="AI1471" s="13"/>
      <c r="AJ1471" s="13"/>
    </row>
    <row r="1472" spans="3:36" s="3" customFormat="1" ht="12.75">
      <c r="C1472" s="13"/>
      <c r="D1472" s="13"/>
      <c r="E1472" s="13"/>
      <c r="F1472" s="13"/>
      <c r="G1472" s="13"/>
      <c r="H1472" s="13"/>
      <c r="I1472" s="13"/>
      <c r="J1472" s="13"/>
      <c r="K1472" s="13"/>
      <c r="L1472" s="13"/>
      <c r="M1472" s="13"/>
      <c r="N1472" s="13"/>
      <c r="O1472" s="13"/>
      <c r="P1472" s="13"/>
      <c r="Q1472" s="13"/>
      <c r="R1472" s="13"/>
      <c r="S1472" s="13"/>
      <c r="T1472" s="13"/>
      <c r="U1472" s="13"/>
      <c r="V1472" s="13"/>
      <c r="W1472" s="13"/>
      <c r="X1472" s="13"/>
      <c r="Y1472" s="13"/>
      <c r="Z1472" s="13"/>
      <c r="AA1472" s="13"/>
      <c r="AB1472" s="13"/>
      <c r="AC1472" s="13"/>
      <c r="AD1472" s="13"/>
      <c r="AE1472" s="13"/>
      <c r="AF1472" s="13"/>
      <c r="AG1472" s="13"/>
      <c r="AH1472" s="13"/>
      <c r="AI1472" s="13"/>
      <c r="AJ1472" s="13"/>
    </row>
    <row r="1473" spans="3:36" s="3" customFormat="1" ht="12.75">
      <c r="C1473" s="13"/>
      <c r="D1473" s="13"/>
      <c r="E1473" s="13"/>
      <c r="F1473" s="13"/>
      <c r="G1473" s="13"/>
      <c r="H1473" s="13"/>
      <c r="I1473" s="13"/>
      <c r="J1473" s="13"/>
      <c r="K1473" s="13"/>
      <c r="L1473" s="13"/>
      <c r="M1473" s="13"/>
      <c r="N1473" s="13"/>
      <c r="O1473" s="13"/>
      <c r="P1473" s="13"/>
      <c r="Q1473" s="13"/>
      <c r="R1473" s="13"/>
      <c r="S1473" s="13"/>
      <c r="T1473" s="13"/>
      <c r="U1473" s="13"/>
      <c r="V1473" s="13"/>
      <c r="W1473" s="13"/>
      <c r="X1473" s="13"/>
      <c r="Y1473" s="13"/>
      <c r="Z1473" s="13"/>
      <c r="AA1473" s="13"/>
      <c r="AB1473" s="13"/>
      <c r="AC1473" s="13"/>
      <c r="AD1473" s="13"/>
      <c r="AE1473" s="13"/>
      <c r="AF1473" s="13"/>
      <c r="AG1473" s="13"/>
      <c r="AH1473" s="13"/>
      <c r="AI1473" s="13"/>
      <c r="AJ1473" s="13"/>
    </row>
    <row r="1474" spans="3:36" s="3" customFormat="1" ht="12.75">
      <c r="C1474" s="13"/>
      <c r="D1474" s="13"/>
      <c r="E1474" s="13"/>
      <c r="F1474" s="13"/>
      <c r="G1474" s="13"/>
      <c r="H1474" s="13"/>
      <c r="I1474" s="13"/>
      <c r="J1474" s="13"/>
      <c r="K1474" s="13"/>
      <c r="L1474" s="13"/>
      <c r="M1474" s="13"/>
      <c r="N1474" s="13"/>
      <c r="O1474" s="13"/>
      <c r="P1474" s="13"/>
      <c r="Q1474" s="13"/>
      <c r="R1474" s="13"/>
      <c r="S1474" s="13"/>
      <c r="T1474" s="13"/>
      <c r="U1474" s="13"/>
      <c r="V1474" s="13"/>
      <c r="W1474" s="13"/>
      <c r="X1474" s="13"/>
      <c r="Y1474" s="13"/>
      <c r="Z1474" s="13"/>
      <c r="AA1474" s="13"/>
      <c r="AB1474" s="13"/>
      <c r="AC1474" s="13"/>
      <c r="AD1474" s="13"/>
      <c r="AE1474" s="13"/>
      <c r="AF1474" s="13"/>
      <c r="AG1474" s="13"/>
      <c r="AH1474" s="13"/>
      <c r="AI1474" s="13"/>
      <c r="AJ1474" s="13"/>
    </row>
    <row r="1475" spans="3:36" s="3" customFormat="1" ht="12.75">
      <c r="C1475" s="13"/>
      <c r="D1475" s="13"/>
      <c r="E1475" s="13"/>
      <c r="F1475" s="13"/>
      <c r="G1475" s="13"/>
      <c r="H1475" s="13"/>
      <c r="I1475" s="13"/>
      <c r="J1475" s="13"/>
      <c r="K1475" s="13"/>
      <c r="L1475" s="13"/>
      <c r="M1475" s="13"/>
      <c r="N1475" s="13"/>
      <c r="O1475" s="13"/>
      <c r="P1475" s="13"/>
      <c r="Q1475" s="13"/>
      <c r="R1475" s="13"/>
      <c r="S1475" s="13"/>
      <c r="T1475" s="13"/>
      <c r="U1475" s="13"/>
      <c r="V1475" s="13"/>
      <c r="W1475" s="13"/>
      <c r="X1475" s="13"/>
      <c r="Y1475" s="13"/>
      <c r="Z1475" s="13"/>
      <c r="AA1475" s="13"/>
      <c r="AB1475" s="13"/>
      <c r="AC1475" s="13"/>
      <c r="AD1475" s="13"/>
      <c r="AE1475" s="13"/>
      <c r="AF1475" s="13"/>
      <c r="AG1475" s="13"/>
      <c r="AH1475" s="13"/>
      <c r="AI1475" s="13"/>
      <c r="AJ1475" s="13"/>
    </row>
    <row r="1476" spans="3:36" s="3" customFormat="1" ht="12.75">
      <c r="C1476" s="13"/>
      <c r="D1476" s="13"/>
      <c r="E1476" s="13"/>
      <c r="F1476" s="13"/>
      <c r="G1476" s="13"/>
      <c r="H1476" s="13"/>
      <c r="I1476" s="13"/>
      <c r="J1476" s="13"/>
      <c r="K1476" s="13"/>
      <c r="L1476" s="13"/>
      <c r="M1476" s="13"/>
      <c r="N1476" s="13"/>
      <c r="O1476" s="13"/>
      <c r="P1476" s="13"/>
      <c r="Q1476" s="13"/>
      <c r="R1476" s="13"/>
      <c r="S1476" s="13"/>
      <c r="T1476" s="13"/>
      <c r="U1476" s="13"/>
      <c r="V1476" s="13"/>
      <c r="W1476" s="13"/>
      <c r="X1476" s="13"/>
      <c r="Y1476" s="13"/>
      <c r="Z1476" s="13"/>
      <c r="AA1476" s="13"/>
      <c r="AB1476" s="13"/>
      <c r="AC1476" s="13"/>
      <c r="AD1476" s="13"/>
      <c r="AE1476" s="13"/>
      <c r="AF1476" s="13"/>
      <c r="AG1476" s="13"/>
      <c r="AH1476" s="13"/>
      <c r="AI1476" s="13"/>
      <c r="AJ1476" s="13"/>
    </row>
    <row r="1477" spans="3:36" s="3" customFormat="1" ht="12.75">
      <c r="C1477" s="13"/>
      <c r="D1477" s="13"/>
      <c r="E1477" s="13"/>
      <c r="F1477" s="13"/>
      <c r="G1477" s="13"/>
      <c r="H1477" s="13"/>
      <c r="I1477" s="13"/>
      <c r="J1477" s="13"/>
      <c r="K1477" s="13"/>
      <c r="L1477" s="13"/>
      <c r="M1477" s="13"/>
      <c r="N1477" s="13"/>
      <c r="O1477" s="13"/>
      <c r="P1477" s="13"/>
      <c r="Q1477" s="13"/>
      <c r="R1477" s="13"/>
      <c r="S1477" s="13"/>
      <c r="T1477" s="13"/>
      <c r="U1477" s="13"/>
      <c r="V1477" s="13"/>
      <c r="W1477" s="13"/>
      <c r="X1477" s="13"/>
      <c r="Y1477" s="13"/>
      <c r="Z1477" s="13"/>
      <c r="AA1477" s="13"/>
      <c r="AB1477" s="13"/>
      <c r="AC1477" s="13"/>
      <c r="AD1477" s="13"/>
      <c r="AE1477" s="13"/>
      <c r="AF1477" s="13"/>
      <c r="AG1477" s="13"/>
      <c r="AH1477" s="13"/>
      <c r="AI1477" s="13"/>
      <c r="AJ1477" s="13"/>
    </row>
    <row r="1478" spans="3:36" s="3" customFormat="1" ht="12.75">
      <c r="C1478" s="13"/>
      <c r="D1478" s="13"/>
      <c r="E1478" s="13"/>
      <c r="F1478" s="13"/>
      <c r="G1478" s="13"/>
      <c r="H1478" s="13"/>
      <c r="I1478" s="13"/>
      <c r="J1478" s="13"/>
      <c r="K1478" s="13"/>
      <c r="L1478" s="13"/>
      <c r="M1478" s="13"/>
      <c r="N1478" s="13"/>
      <c r="O1478" s="13"/>
      <c r="P1478" s="13"/>
      <c r="Q1478" s="13"/>
      <c r="R1478" s="13"/>
      <c r="S1478" s="13"/>
      <c r="T1478" s="13"/>
      <c r="U1478" s="13"/>
      <c r="V1478" s="13"/>
      <c r="W1478" s="13"/>
      <c r="X1478" s="13"/>
      <c r="Y1478" s="13"/>
      <c r="Z1478" s="13"/>
      <c r="AA1478" s="13"/>
      <c r="AB1478" s="13"/>
      <c r="AC1478" s="13"/>
      <c r="AD1478" s="13"/>
      <c r="AE1478" s="13"/>
      <c r="AF1478" s="13"/>
      <c r="AG1478" s="13"/>
      <c r="AH1478" s="13"/>
      <c r="AI1478" s="13"/>
      <c r="AJ1478" s="13"/>
    </row>
    <row r="1479" spans="3:36" s="3" customFormat="1" ht="12.75">
      <c r="C1479" s="13"/>
      <c r="D1479" s="13"/>
      <c r="E1479" s="13"/>
      <c r="F1479" s="13"/>
      <c r="G1479" s="13"/>
      <c r="H1479" s="13"/>
      <c r="I1479" s="13"/>
      <c r="J1479" s="13"/>
      <c r="K1479" s="13"/>
      <c r="L1479" s="13"/>
      <c r="M1479" s="13"/>
      <c r="N1479" s="13"/>
      <c r="O1479" s="13"/>
      <c r="P1479" s="13"/>
      <c r="Q1479" s="13"/>
      <c r="R1479" s="13"/>
      <c r="S1479" s="13"/>
      <c r="T1479" s="13"/>
      <c r="U1479" s="13"/>
      <c r="V1479" s="13"/>
      <c r="W1479" s="13"/>
      <c r="X1479" s="13"/>
      <c r="Y1479" s="13"/>
      <c r="Z1479" s="13"/>
      <c r="AA1479" s="13"/>
      <c r="AB1479" s="13"/>
      <c r="AC1479" s="13"/>
      <c r="AD1479" s="13"/>
      <c r="AE1479" s="13"/>
      <c r="AF1479" s="13"/>
      <c r="AG1479" s="13"/>
      <c r="AH1479" s="13"/>
      <c r="AI1479" s="13"/>
      <c r="AJ1479" s="13"/>
    </row>
    <row r="1480" spans="3:36" s="3" customFormat="1" ht="12.75">
      <c r="C1480" s="13"/>
      <c r="D1480" s="13"/>
      <c r="E1480" s="13"/>
      <c r="F1480" s="13"/>
      <c r="G1480" s="13"/>
      <c r="H1480" s="13"/>
      <c r="I1480" s="13"/>
      <c r="J1480" s="13"/>
      <c r="K1480" s="13"/>
      <c r="L1480" s="13"/>
      <c r="M1480" s="13"/>
      <c r="N1480" s="13"/>
      <c r="O1480" s="13"/>
      <c r="P1480" s="13"/>
      <c r="Q1480" s="13"/>
      <c r="R1480" s="13"/>
      <c r="S1480" s="13"/>
      <c r="T1480" s="13"/>
      <c r="U1480" s="13"/>
      <c r="V1480" s="13"/>
      <c r="W1480" s="13"/>
      <c r="X1480" s="13"/>
      <c r="Y1480" s="13"/>
      <c r="Z1480" s="13"/>
      <c r="AA1480" s="13"/>
      <c r="AB1480" s="13"/>
      <c r="AC1480" s="13"/>
      <c r="AD1480" s="13"/>
      <c r="AE1480" s="13"/>
      <c r="AF1480" s="13"/>
      <c r="AG1480" s="13"/>
      <c r="AH1480" s="13"/>
      <c r="AI1480" s="13"/>
      <c r="AJ1480" s="13"/>
    </row>
    <row r="1481" spans="3:36" s="3" customFormat="1" ht="12.75">
      <c r="C1481" s="13"/>
      <c r="D1481" s="13"/>
      <c r="E1481" s="13"/>
      <c r="F1481" s="13"/>
      <c r="G1481" s="13"/>
      <c r="H1481" s="13"/>
      <c r="I1481" s="13"/>
      <c r="J1481" s="13"/>
      <c r="K1481" s="13"/>
      <c r="L1481" s="13"/>
      <c r="M1481" s="13"/>
      <c r="N1481" s="13"/>
      <c r="O1481" s="13"/>
      <c r="P1481" s="13"/>
      <c r="Q1481" s="13"/>
      <c r="R1481" s="13"/>
      <c r="S1481" s="13"/>
      <c r="T1481" s="13"/>
      <c r="U1481" s="13"/>
      <c r="V1481" s="13"/>
      <c r="W1481" s="13"/>
      <c r="X1481" s="13"/>
      <c r="Y1481" s="13"/>
      <c r="Z1481" s="13"/>
      <c r="AA1481" s="13"/>
      <c r="AB1481" s="13"/>
      <c r="AC1481" s="13"/>
      <c r="AD1481" s="13"/>
      <c r="AE1481" s="13"/>
      <c r="AF1481" s="13"/>
      <c r="AG1481" s="13"/>
      <c r="AH1481" s="13"/>
      <c r="AI1481" s="13"/>
      <c r="AJ1481" s="13"/>
    </row>
    <row r="1482" spans="3:36" s="3" customFormat="1" ht="12.75">
      <c r="C1482" s="13"/>
      <c r="D1482" s="13"/>
      <c r="E1482" s="13"/>
      <c r="F1482" s="13"/>
      <c r="G1482" s="13"/>
      <c r="H1482" s="13"/>
      <c r="I1482" s="13"/>
      <c r="J1482" s="13"/>
      <c r="K1482" s="13"/>
      <c r="L1482" s="13"/>
      <c r="M1482" s="13"/>
      <c r="N1482" s="13"/>
      <c r="O1482" s="13"/>
      <c r="P1482" s="13"/>
      <c r="Q1482" s="13"/>
      <c r="R1482" s="13"/>
      <c r="S1482" s="13"/>
      <c r="T1482" s="13"/>
      <c r="U1482" s="13"/>
      <c r="V1482" s="13"/>
      <c r="W1482" s="13"/>
      <c r="X1482" s="13"/>
      <c r="Y1482" s="13"/>
      <c r="Z1482" s="13"/>
      <c r="AA1482" s="13"/>
      <c r="AB1482" s="13"/>
      <c r="AC1482" s="13"/>
      <c r="AD1482" s="13"/>
      <c r="AE1482" s="13"/>
      <c r="AF1482" s="13"/>
      <c r="AG1482" s="13"/>
      <c r="AH1482" s="13"/>
      <c r="AI1482" s="13"/>
      <c r="AJ1482" s="13"/>
    </row>
    <row r="1483" spans="3:36" s="3" customFormat="1" ht="12.75">
      <c r="C1483" s="13"/>
      <c r="D1483" s="13"/>
      <c r="E1483" s="13"/>
      <c r="F1483" s="13"/>
      <c r="G1483" s="13"/>
      <c r="H1483" s="13"/>
      <c r="I1483" s="13"/>
      <c r="J1483" s="13"/>
      <c r="K1483" s="13"/>
      <c r="L1483" s="13"/>
      <c r="M1483" s="13"/>
      <c r="N1483" s="13"/>
      <c r="O1483" s="13"/>
      <c r="P1483" s="13"/>
      <c r="Q1483" s="13"/>
      <c r="R1483" s="13"/>
      <c r="S1483" s="13"/>
      <c r="T1483" s="13"/>
      <c r="U1483" s="13"/>
      <c r="V1483" s="13"/>
      <c r="W1483" s="13"/>
      <c r="X1483" s="13"/>
      <c r="Y1483" s="13"/>
      <c r="Z1483" s="13"/>
      <c r="AA1483" s="13"/>
      <c r="AB1483" s="13"/>
      <c r="AC1483" s="13"/>
      <c r="AD1483" s="13"/>
      <c r="AE1483" s="13"/>
      <c r="AF1483" s="13"/>
      <c r="AG1483" s="13"/>
      <c r="AH1483" s="13"/>
      <c r="AI1483" s="13"/>
      <c r="AJ1483" s="13"/>
    </row>
    <row r="1484" spans="3:36" s="3" customFormat="1" ht="12.75">
      <c r="C1484" s="13"/>
      <c r="D1484" s="13"/>
      <c r="E1484" s="13"/>
      <c r="F1484" s="13"/>
      <c r="G1484" s="13"/>
      <c r="H1484" s="13"/>
      <c r="I1484" s="13"/>
      <c r="J1484" s="13"/>
      <c r="K1484" s="13"/>
      <c r="L1484" s="13"/>
      <c r="M1484" s="13"/>
      <c r="N1484" s="13"/>
      <c r="O1484" s="13"/>
      <c r="P1484" s="13"/>
      <c r="Q1484" s="13"/>
      <c r="R1484" s="13"/>
      <c r="S1484" s="13"/>
      <c r="T1484" s="13"/>
      <c r="U1484" s="13"/>
      <c r="V1484" s="13"/>
      <c r="W1484" s="13"/>
      <c r="X1484" s="13"/>
      <c r="Y1484" s="13"/>
      <c r="Z1484" s="13"/>
      <c r="AA1484" s="13"/>
      <c r="AB1484" s="13"/>
      <c r="AC1484" s="13"/>
      <c r="AD1484" s="13"/>
      <c r="AE1484" s="13"/>
      <c r="AF1484" s="13"/>
      <c r="AG1484" s="13"/>
      <c r="AH1484" s="13"/>
      <c r="AI1484" s="13"/>
      <c r="AJ1484" s="13"/>
    </row>
    <row r="1485" spans="3:36" s="3" customFormat="1" ht="12.75">
      <c r="C1485" s="13"/>
      <c r="D1485" s="13"/>
      <c r="E1485" s="13"/>
      <c r="F1485" s="13"/>
      <c r="G1485" s="13"/>
      <c r="H1485" s="13"/>
      <c r="I1485" s="13"/>
      <c r="J1485" s="13"/>
      <c r="K1485" s="13"/>
      <c r="L1485" s="13"/>
      <c r="M1485" s="13"/>
      <c r="N1485" s="13"/>
      <c r="O1485" s="13"/>
      <c r="P1485" s="13"/>
      <c r="Q1485" s="13"/>
      <c r="R1485" s="13"/>
      <c r="S1485" s="13"/>
      <c r="T1485" s="13"/>
      <c r="U1485" s="13"/>
      <c r="V1485" s="13"/>
      <c r="W1485" s="13"/>
      <c r="X1485" s="13"/>
      <c r="Y1485" s="13"/>
      <c r="Z1485" s="13"/>
      <c r="AA1485" s="13"/>
      <c r="AB1485" s="13"/>
      <c r="AC1485" s="13"/>
      <c r="AD1485" s="13"/>
      <c r="AE1485" s="13"/>
      <c r="AF1485" s="13"/>
      <c r="AG1485" s="13"/>
      <c r="AH1485" s="13"/>
      <c r="AI1485" s="13"/>
      <c r="AJ1485" s="13"/>
    </row>
    <row r="1486" spans="3:36" s="3" customFormat="1" ht="12.75">
      <c r="C1486" s="13"/>
      <c r="D1486" s="13"/>
      <c r="E1486" s="13"/>
      <c r="F1486" s="13"/>
      <c r="G1486" s="13"/>
      <c r="H1486" s="13"/>
      <c r="I1486" s="13"/>
      <c r="J1486" s="13"/>
      <c r="K1486" s="13"/>
      <c r="L1486" s="13"/>
      <c r="M1486" s="13"/>
      <c r="N1486" s="13"/>
      <c r="O1486" s="13"/>
      <c r="P1486" s="13"/>
      <c r="Q1486" s="13"/>
      <c r="R1486" s="13"/>
      <c r="S1486" s="13"/>
      <c r="T1486" s="13"/>
      <c r="U1486" s="13"/>
      <c r="V1486" s="13"/>
      <c r="W1486" s="13"/>
      <c r="X1486" s="13"/>
      <c r="Y1486" s="13"/>
      <c r="Z1486" s="13"/>
      <c r="AA1486" s="13"/>
      <c r="AB1486" s="13"/>
      <c r="AC1486" s="13"/>
      <c r="AD1486" s="13"/>
      <c r="AE1486" s="13"/>
      <c r="AF1486" s="13"/>
      <c r="AG1486" s="13"/>
      <c r="AH1486" s="13"/>
      <c r="AI1486" s="13"/>
      <c r="AJ1486" s="13"/>
    </row>
    <row r="1487" spans="3:36" s="3" customFormat="1" ht="12.75">
      <c r="C1487" s="13"/>
      <c r="D1487" s="13"/>
      <c r="E1487" s="13"/>
      <c r="F1487" s="13"/>
      <c r="G1487" s="13"/>
      <c r="H1487" s="13"/>
      <c r="I1487" s="13"/>
      <c r="J1487" s="13"/>
      <c r="K1487" s="13"/>
      <c r="L1487" s="13"/>
      <c r="M1487" s="13"/>
      <c r="N1487" s="13"/>
      <c r="O1487" s="13"/>
      <c r="P1487" s="13"/>
      <c r="Q1487" s="13"/>
      <c r="R1487" s="13"/>
      <c r="S1487" s="13"/>
      <c r="T1487" s="13"/>
      <c r="U1487" s="13"/>
      <c r="V1487" s="13"/>
      <c r="W1487" s="13"/>
      <c r="X1487" s="13"/>
      <c r="Y1487" s="13"/>
      <c r="Z1487" s="13"/>
      <c r="AA1487" s="13"/>
      <c r="AB1487" s="13"/>
      <c r="AC1487" s="13"/>
      <c r="AD1487" s="13"/>
      <c r="AE1487" s="13"/>
      <c r="AF1487" s="13"/>
      <c r="AG1487" s="13"/>
      <c r="AH1487" s="13"/>
      <c r="AI1487" s="13"/>
      <c r="AJ1487" s="13"/>
    </row>
    <row r="1488" spans="3:36" s="3" customFormat="1" ht="12.75">
      <c r="C1488" s="13"/>
      <c r="D1488" s="13"/>
      <c r="E1488" s="13"/>
      <c r="F1488" s="13"/>
      <c r="G1488" s="13"/>
      <c r="H1488" s="13"/>
      <c r="I1488" s="13"/>
      <c r="J1488" s="13"/>
      <c r="K1488" s="13"/>
      <c r="L1488" s="13"/>
      <c r="M1488" s="13"/>
      <c r="N1488" s="13"/>
      <c r="O1488" s="13"/>
      <c r="P1488" s="13"/>
      <c r="Q1488" s="13"/>
      <c r="R1488" s="13"/>
      <c r="S1488" s="13"/>
      <c r="T1488" s="13"/>
      <c r="U1488" s="13"/>
      <c r="V1488" s="13"/>
      <c r="W1488" s="13"/>
      <c r="X1488" s="13"/>
      <c r="Y1488" s="13"/>
      <c r="Z1488" s="13"/>
      <c r="AA1488" s="13"/>
      <c r="AB1488" s="13"/>
      <c r="AC1488" s="13"/>
      <c r="AD1488" s="13"/>
      <c r="AE1488" s="13"/>
      <c r="AF1488" s="13"/>
      <c r="AG1488" s="13"/>
      <c r="AH1488" s="13"/>
      <c r="AI1488" s="13"/>
      <c r="AJ1488" s="13"/>
    </row>
    <row r="1489" spans="3:36" s="3" customFormat="1" ht="12.75">
      <c r="C1489" s="13"/>
      <c r="D1489" s="13"/>
      <c r="E1489" s="13"/>
      <c r="F1489" s="13"/>
      <c r="G1489" s="13"/>
      <c r="H1489" s="13"/>
      <c r="I1489" s="13"/>
      <c r="J1489" s="13"/>
      <c r="K1489" s="13"/>
      <c r="L1489" s="13"/>
      <c r="M1489" s="13"/>
      <c r="N1489" s="13"/>
      <c r="O1489" s="13"/>
      <c r="P1489" s="13"/>
      <c r="Q1489" s="13"/>
      <c r="R1489" s="13"/>
      <c r="S1489" s="13"/>
      <c r="T1489" s="13"/>
      <c r="U1489" s="13"/>
      <c r="V1489" s="13"/>
      <c r="W1489" s="13"/>
      <c r="X1489" s="13"/>
      <c r="Y1489" s="13"/>
      <c r="Z1489" s="13"/>
      <c r="AA1489" s="13"/>
      <c r="AB1489" s="13"/>
      <c r="AC1489" s="13"/>
      <c r="AD1489" s="13"/>
      <c r="AE1489" s="13"/>
      <c r="AF1489" s="13"/>
      <c r="AG1489" s="13"/>
      <c r="AH1489" s="13"/>
      <c r="AI1489" s="13"/>
      <c r="AJ1489" s="13"/>
    </row>
    <row r="1490" spans="3:36" s="3" customFormat="1" ht="12.75">
      <c r="C1490" s="13"/>
      <c r="D1490" s="13"/>
      <c r="E1490" s="13"/>
      <c r="F1490" s="13"/>
      <c r="G1490" s="13"/>
      <c r="H1490" s="13"/>
      <c r="I1490" s="13"/>
      <c r="J1490" s="13"/>
      <c r="K1490" s="13"/>
      <c r="L1490" s="13"/>
      <c r="M1490" s="13"/>
      <c r="N1490" s="13"/>
      <c r="O1490" s="13"/>
      <c r="P1490" s="13"/>
      <c r="Q1490" s="13"/>
      <c r="R1490" s="13"/>
      <c r="S1490" s="13"/>
      <c r="T1490" s="13"/>
      <c r="U1490" s="13"/>
      <c r="V1490" s="13"/>
      <c r="W1490" s="13"/>
      <c r="X1490" s="13"/>
      <c r="Y1490" s="13"/>
      <c r="Z1490" s="13"/>
      <c r="AA1490" s="13"/>
      <c r="AB1490" s="13"/>
      <c r="AC1490" s="13"/>
      <c r="AD1490" s="13"/>
      <c r="AE1490" s="13"/>
      <c r="AF1490" s="13"/>
      <c r="AG1490" s="13"/>
      <c r="AH1490" s="13"/>
      <c r="AI1490" s="13"/>
      <c r="AJ1490" s="13"/>
    </row>
    <row r="1491" spans="3:36" s="3" customFormat="1" ht="12.75">
      <c r="C1491" s="13"/>
      <c r="D1491" s="13"/>
      <c r="E1491" s="13"/>
      <c r="F1491" s="13"/>
      <c r="G1491" s="13"/>
      <c r="H1491" s="13"/>
      <c r="I1491" s="13"/>
      <c r="J1491" s="13"/>
      <c r="K1491" s="13"/>
      <c r="L1491" s="13"/>
      <c r="M1491" s="13"/>
      <c r="N1491" s="13"/>
      <c r="O1491" s="13"/>
      <c r="P1491" s="13"/>
      <c r="Q1491" s="13"/>
      <c r="R1491" s="13"/>
      <c r="S1491" s="13"/>
      <c r="T1491" s="13"/>
      <c r="U1491" s="13"/>
      <c r="V1491" s="13"/>
      <c r="W1491" s="13"/>
      <c r="X1491" s="13"/>
      <c r="Y1491" s="13"/>
      <c r="Z1491" s="13"/>
      <c r="AA1491" s="13"/>
      <c r="AB1491" s="13"/>
      <c r="AC1491" s="13"/>
      <c r="AD1491" s="13"/>
      <c r="AE1491" s="13"/>
      <c r="AF1491" s="13"/>
      <c r="AG1491" s="13"/>
      <c r="AH1491" s="13"/>
      <c r="AI1491" s="13"/>
      <c r="AJ1491" s="13"/>
    </row>
    <row r="1492" spans="3:36" s="3" customFormat="1" ht="12.75">
      <c r="C1492" s="13"/>
      <c r="D1492" s="13"/>
      <c r="E1492" s="13"/>
      <c r="F1492" s="13"/>
      <c r="G1492" s="13"/>
      <c r="H1492" s="13"/>
      <c r="I1492" s="13"/>
      <c r="J1492" s="13"/>
      <c r="K1492" s="13"/>
      <c r="L1492" s="13"/>
      <c r="M1492" s="13"/>
      <c r="N1492" s="13"/>
      <c r="O1492" s="13"/>
      <c r="P1492" s="13"/>
      <c r="Q1492" s="13"/>
      <c r="R1492" s="13"/>
      <c r="S1492" s="13"/>
      <c r="T1492" s="13"/>
      <c r="U1492" s="13"/>
      <c r="V1492" s="13"/>
      <c r="W1492" s="13"/>
      <c r="X1492" s="13"/>
      <c r="Y1492" s="13"/>
      <c r="Z1492" s="13"/>
      <c r="AA1492" s="13"/>
      <c r="AB1492" s="13"/>
      <c r="AC1492" s="13"/>
      <c r="AD1492" s="13"/>
      <c r="AE1492" s="13"/>
      <c r="AF1492" s="13"/>
      <c r="AG1492" s="13"/>
      <c r="AH1492" s="13"/>
      <c r="AI1492" s="13"/>
      <c r="AJ1492" s="13"/>
    </row>
    <row r="1493" spans="3:36" s="3" customFormat="1" ht="12.75">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13"/>
      <c r="AA1493" s="13"/>
      <c r="AB1493" s="13"/>
      <c r="AC1493" s="13"/>
      <c r="AD1493" s="13"/>
      <c r="AE1493" s="13"/>
      <c r="AF1493" s="13"/>
      <c r="AG1493" s="13"/>
      <c r="AH1493" s="13"/>
      <c r="AI1493" s="13"/>
      <c r="AJ1493" s="13"/>
    </row>
    <row r="1494" spans="3:36" s="3" customFormat="1" ht="12.75">
      <c r="C1494" s="13"/>
      <c r="D1494" s="13"/>
      <c r="E1494" s="13"/>
      <c r="F1494" s="13"/>
      <c r="G1494" s="13"/>
      <c r="H1494" s="13"/>
      <c r="I1494" s="13"/>
      <c r="J1494" s="13"/>
      <c r="K1494" s="13"/>
      <c r="L1494" s="13"/>
      <c r="M1494" s="13"/>
      <c r="N1494" s="13"/>
      <c r="O1494" s="13"/>
      <c r="P1494" s="13"/>
      <c r="Q1494" s="13"/>
      <c r="R1494" s="13"/>
      <c r="S1494" s="13"/>
      <c r="T1494" s="13"/>
      <c r="U1494" s="13"/>
      <c r="V1494" s="13"/>
      <c r="W1494" s="13"/>
      <c r="X1494" s="13"/>
      <c r="Y1494" s="13"/>
      <c r="Z1494" s="13"/>
      <c r="AA1494" s="13"/>
      <c r="AB1494" s="13"/>
      <c r="AC1494" s="13"/>
      <c r="AD1494" s="13"/>
      <c r="AE1494" s="13"/>
      <c r="AF1494" s="13"/>
      <c r="AG1494" s="13"/>
      <c r="AH1494" s="13"/>
      <c r="AI1494" s="13"/>
      <c r="AJ1494" s="13"/>
    </row>
    <row r="1495" spans="3:36" s="3" customFormat="1" ht="12.75">
      <c r="C1495" s="13"/>
      <c r="D1495" s="13"/>
      <c r="E1495" s="13"/>
      <c r="F1495" s="13"/>
      <c r="G1495" s="13"/>
      <c r="H1495" s="13"/>
      <c r="I1495" s="13"/>
      <c r="J1495" s="13"/>
      <c r="K1495" s="13"/>
      <c r="L1495" s="13"/>
      <c r="M1495" s="13"/>
      <c r="N1495" s="13"/>
      <c r="O1495" s="13"/>
      <c r="P1495" s="13"/>
      <c r="Q1495" s="13"/>
      <c r="R1495" s="13"/>
      <c r="S1495" s="13"/>
      <c r="T1495" s="13"/>
      <c r="U1495" s="13"/>
      <c r="V1495" s="13"/>
      <c r="W1495" s="13"/>
      <c r="X1495" s="13"/>
      <c r="Y1495" s="13"/>
      <c r="Z1495" s="13"/>
      <c r="AA1495" s="13"/>
      <c r="AB1495" s="13"/>
      <c r="AC1495" s="13"/>
      <c r="AD1495" s="13"/>
      <c r="AE1495" s="13"/>
      <c r="AF1495" s="13"/>
      <c r="AG1495" s="13"/>
      <c r="AH1495" s="13"/>
      <c r="AI1495" s="13"/>
      <c r="AJ1495" s="13"/>
    </row>
    <row r="1496" spans="3:36" s="3" customFormat="1" ht="12.75">
      <c r="C1496" s="13"/>
      <c r="D1496" s="13"/>
      <c r="E1496" s="13"/>
      <c r="F1496" s="13"/>
      <c r="G1496" s="13"/>
      <c r="H1496" s="13"/>
      <c r="I1496" s="13"/>
      <c r="J1496" s="13"/>
      <c r="K1496" s="13"/>
      <c r="L1496" s="13"/>
      <c r="M1496" s="13"/>
      <c r="N1496" s="13"/>
      <c r="O1496" s="13"/>
      <c r="P1496" s="13"/>
      <c r="Q1496" s="13"/>
      <c r="R1496" s="13"/>
      <c r="S1496" s="13"/>
      <c r="T1496" s="13"/>
      <c r="U1496" s="13"/>
      <c r="V1496" s="13"/>
      <c r="W1496" s="13"/>
      <c r="X1496" s="13"/>
      <c r="Y1496" s="13"/>
      <c r="Z1496" s="13"/>
      <c r="AA1496" s="13"/>
      <c r="AB1496" s="13"/>
      <c r="AC1496" s="13"/>
      <c r="AD1496" s="13"/>
      <c r="AE1496" s="13"/>
      <c r="AF1496" s="13"/>
      <c r="AG1496" s="13"/>
      <c r="AH1496" s="13"/>
      <c r="AI1496" s="13"/>
      <c r="AJ1496" s="13"/>
    </row>
    <row r="1497" spans="3:36" s="3" customFormat="1" ht="12.75">
      <c r="C1497" s="13"/>
      <c r="D1497" s="13"/>
      <c r="E1497" s="13"/>
      <c r="F1497" s="13"/>
      <c r="G1497" s="13"/>
      <c r="H1497" s="13"/>
      <c r="I1497" s="13"/>
      <c r="J1497" s="13"/>
      <c r="K1497" s="13"/>
      <c r="L1497" s="13"/>
      <c r="M1497" s="13"/>
      <c r="N1497" s="13"/>
      <c r="O1497" s="13"/>
      <c r="P1497" s="13"/>
      <c r="Q1497" s="13"/>
      <c r="R1497" s="13"/>
      <c r="S1497" s="13"/>
      <c r="T1497" s="13"/>
      <c r="U1497" s="13"/>
      <c r="V1497" s="13"/>
      <c r="W1497" s="13"/>
      <c r="X1497" s="13"/>
      <c r="Y1497" s="13"/>
      <c r="Z1497" s="13"/>
      <c r="AA1497" s="13"/>
      <c r="AB1497" s="13"/>
      <c r="AC1497" s="13"/>
      <c r="AD1497" s="13"/>
      <c r="AE1497" s="13"/>
      <c r="AF1497" s="13"/>
      <c r="AG1497" s="13"/>
      <c r="AH1497" s="13"/>
      <c r="AI1497" s="13"/>
      <c r="AJ1497" s="13"/>
    </row>
    <row r="1498" spans="3:36" s="3" customFormat="1" ht="12.75">
      <c r="C1498" s="13"/>
      <c r="D1498" s="13"/>
      <c r="E1498" s="13"/>
      <c r="F1498" s="13"/>
      <c r="G1498" s="13"/>
      <c r="H1498" s="13"/>
      <c r="I1498" s="13"/>
      <c r="J1498" s="13"/>
      <c r="K1498" s="13"/>
      <c r="L1498" s="13"/>
      <c r="M1498" s="13"/>
      <c r="N1498" s="13"/>
      <c r="O1498" s="13"/>
      <c r="P1498" s="13"/>
      <c r="Q1498" s="13"/>
      <c r="R1498" s="13"/>
      <c r="S1498" s="13"/>
      <c r="T1498" s="13"/>
      <c r="U1498" s="13"/>
      <c r="V1498" s="13"/>
      <c r="W1498" s="13"/>
      <c r="X1498" s="13"/>
      <c r="Y1498" s="13"/>
      <c r="Z1498" s="13"/>
      <c r="AA1498" s="13"/>
      <c r="AB1498" s="13"/>
      <c r="AC1498" s="13"/>
      <c r="AD1498" s="13"/>
      <c r="AE1498" s="13"/>
      <c r="AF1498" s="13"/>
      <c r="AG1498" s="13"/>
      <c r="AH1498" s="13"/>
      <c r="AI1498" s="13"/>
      <c r="AJ1498" s="13"/>
    </row>
    <row r="1499" spans="3:36" s="3" customFormat="1" ht="12.75">
      <c r="C1499" s="13"/>
      <c r="D1499" s="13"/>
      <c r="E1499" s="13"/>
      <c r="F1499" s="13"/>
      <c r="G1499" s="13"/>
      <c r="H1499" s="13"/>
      <c r="I1499" s="13"/>
      <c r="J1499" s="13"/>
      <c r="K1499" s="13"/>
      <c r="L1499" s="13"/>
      <c r="M1499" s="13"/>
      <c r="N1499" s="13"/>
      <c r="O1499" s="13"/>
      <c r="P1499" s="13"/>
      <c r="Q1499" s="13"/>
      <c r="R1499" s="13"/>
      <c r="S1499" s="13"/>
      <c r="T1499" s="13"/>
      <c r="U1499" s="13"/>
      <c r="V1499" s="13"/>
      <c r="W1499" s="13"/>
      <c r="X1499" s="13"/>
      <c r="Y1499" s="13"/>
      <c r="Z1499" s="13"/>
      <c r="AA1499" s="13"/>
      <c r="AB1499" s="13"/>
      <c r="AC1499" s="13"/>
      <c r="AD1499" s="13"/>
      <c r="AE1499" s="13"/>
      <c r="AF1499" s="13"/>
      <c r="AG1499" s="13"/>
      <c r="AH1499" s="13"/>
      <c r="AI1499" s="13"/>
      <c r="AJ1499" s="13"/>
    </row>
    <row r="1500" spans="3:36" s="3" customFormat="1" ht="12.75">
      <c r="C1500" s="13"/>
      <c r="D1500" s="13"/>
      <c r="E1500" s="13"/>
      <c r="F1500" s="13"/>
      <c r="G1500" s="13"/>
      <c r="H1500" s="13"/>
      <c r="I1500" s="13"/>
      <c r="J1500" s="13"/>
      <c r="K1500" s="13"/>
      <c r="L1500" s="13"/>
      <c r="M1500" s="13"/>
      <c r="N1500" s="13"/>
      <c r="O1500" s="13"/>
      <c r="P1500" s="13"/>
      <c r="Q1500" s="13"/>
      <c r="R1500" s="13"/>
      <c r="S1500" s="13"/>
      <c r="T1500" s="13"/>
      <c r="U1500" s="13"/>
      <c r="V1500" s="13"/>
      <c r="W1500" s="13"/>
      <c r="X1500" s="13"/>
      <c r="Y1500" s="13"/>
      <c r="Z1500" s="13"/>
      <c r="AA1500" s="13"/>
      <c r="AB1500" s="13"/>
      <c r="AC1500" s="13"/>
      <c r="AD1500" s="13"/>
      <c r="AE1500" s="13"/>
      <c r="AF1500" s="13"/>
      <c r="AG1500" s="13"/>
      <c r="AH1500" s="13"/>
      <c r="AI1500" s="13"/>
      <c r="AJ1500" s="13"/>
    </row>
    <row r="1501" spans="3:36" s="3" customFormat="1" ht="12.75">
      <c r="C1501" s="13"/>
      <c r="D1501" s="13"/>
      <c r="E1501" s="13"/>
      <c r="F1501" s="13"/>
      <c r="G1501" s="13"/>
      <c r="H1501" s="13"/>
      <c r="I1501" s="13"/>
      <c r="J1501" s="13"/>
      <c r="K1501" s="13"/>
      <c r="L1501" s="13"/>
      <c r="M1501" s="13"/>
      <c r="N1501" s="13"/>
      <c r="O1501" s="13"/>
      <c r="P1501" s="13"/>
      <c r="Q1501" s="13"/>
      <c r="R1501" s="13"/>
      <c r="S1501" s="13"/>
      <c r="T1501" s="13"/>
      <c r="U1501" s="13"/>
      <c r="V1501" s="13"/>
      <c r="W1501" s="13"/>
      <c r="X1501" s="13"/>
      <c r="Y1501" s="13"/>
      <c r="Z1501" s="13"/>
      <c r="AA1501" s="13"/>
      <c r="AB1501" s="13"/>
      <c r="AC1501" s="13"/>
      <c r="AD1501" s="13"/>
      <c r="AE1501" s="13"/>
      <c r="AF1501" s="13"/>
      <c r="AG1501" s="13"/>
      <c r="AH1501" s="13"/>
      <c r="AI1501" s="13"/>
      <c r="AJ1501" s="13"/>
    </row>
    <row r="1502" spans="3:36" s="3" customFormat="1" ht="12.75">
      <c r="C1502" s="13"/>
      <c r="D1502" s="13"/>
      <c r="E1502" s="13"/>
      <c r="F1502" s="13"/>
      <c r="G1502" s="13"/>
      <c r="H1502" s="13"/>
      <c r="I1502" s="13"/>
      <c r="J1502" s="13"/>
      <c r="K1502" s="13"/>
      <c r="L1502" s="13"/>
      <c r="M1502" s="13"/>
      <c r="N1502" s="13"/>
      <c r="O1502" s="13"/>
      <c r="P1502" s="13"/>
      <c r="Q1502" s="13"/>
      <c r="R1502" s="13"/>
      <c r="S1502" s="13"/>
      <c r="T1502" s="13"/>
      <c r="U1502" s="13"/>
      <c r="V1502" s="13"/>
      <c r="W1502" s="13"/>
      <c r="X1502" s="13"/>
      <c r="Y1502" s="13"/>
      <c r="Z1502" s="13"/>
      <c r="AA1502" s="13"/>
      <c r="AB1502" s="13"/>
      <c r="AC1502" s="13"/>
      <c r="AD1502" s="13"/>
      <c r="AE1502" s="13"/>
      <c r="AF1502" s="13"/>
      <c r="AG1502" s="13"/>
      <c r="AH1502" s="13"/>
      <c r="AI1502" s="13"/>
      <c r="AJ1502" s="13"/>
    </row>
    <row r="1503" spans="3:36" s="3" customFormat="1" ht="12.75">
      <c r="C1503" s="13"/>
      <c r="D1503" s="13"/>
      <c r="E1503" s="13"/>
      <c r="F1503" s="13"/>
      <c r="G1503" s="13"/>
      <c r="H1503" s="13"/>
      <c r="I1503" s="13"/>
      <c r="J1503" s="13"/>
      <c r="K1503" s="13"/>
      <c r="L1503" s="13"/>
      <c r="M1503" s="13"/>
      <c r="N1503" s="13"/>
      <c r="O1503" s="13"/>
      <c r="P1503" s="13"/>
      <c r="Q1503" s="13"/>
      <c r="R1503" s="13"/>
      <c r="S1503" s="13"/>
      <c r="T1503" s="13"/>
      <c r="U1503" s="13"/>
      <c r="V1503" s="13"/>
      <c r="W1503" s="13"/>
      <c r="X1503" s="13"/>
      <c r="Y1503" s="13"/>
      <c r="Z1503" s="13"/>
      <c r="AA1503" s="13"/>
      <c r="AB1503" s="13"/>
      <c r="AC1503" s="13"/>
      <c r="AD1503" s="13"/>
      <c r="AE1503" s="13"/>
      <c r="AF1503" s="13"/>
      <c r="AG1503" s="13"/>
      <c r="AH1503" s="13"/>
      <c r="AI1503" s="13"/>
      <c r="AJ1503" s="13"/>
    </row>
    <row r="1504" spans="3:36" s="3" customFormat="1" ht="12.75">
      <c r="C1504" s="13"/>
      <c r="D1504" s="13"/>
      <c r="E1504" s="13"/>
      <c r="F1504" s="13"/>
      <c r="G1504" s="13"/>
      <c r="H1504" s="13"/>
      <c r="I1504" s="13"/>
      <c r="J1504" s="13"/>
      <c r="K1504" s="13"/>
      <c r="L1504" s="13"/>
      <c r="M1504" s="13"/>
      <c r="N1504" s="13"/>
      <c r="O1504" s="13"/>
      <c r="P1504" s="13"/>
      <c r="Q1504" s="13"/>
      <c r="R1504" s="13"/>
      <c r="S1504" s="13"/>
      <c r="T1504" s="13"/>
      <c r="U1504" s="13"/>
      <c r="V1504" s="13"/>
      <c r="W1504" s="13"/>
      <c r="X1504" s="13"/>
      <c r="Y1504" s="13"/>
      <c r="Z1504" s="13"/>
      <c r="AA1504" s="13"/>
      <c r="AB1504" s="13"/>
      <c r="AC1504" s="13"/>
      <c r="AD1504" s="13"/>
      <c r="AE1504" s="13"/>
      <c r="AF1504" s="13"/>
      <c r="AG1504" s="13"/>
      <c r="AH1504" s="13"/>
      <c r="AI1504" s="13"/>
      <c r="AJ1504" s="13"/>
    </row>
    <row r="1505" spans="3:36" s="3" customFormat="1" ht="12.75">
      <c r="C1505" s="13"/>
      <c r="D1505" s="13"/>
      <c r="E1505" s="13"/>
      <c r="F1505" s="13"/>
      <c r="G1505" s="13"/>
      <c r="H1505" s="13"/>
      <c r="I1505" s="13"/>
      <c r="J1505" s="13"/>
      <c r="K1505" s="13"/>
      <c r="L1505" s="13"/>
      <c r="M1505" s="13"/>
      <c r="N1505" s="13"/>
      <c r="O1505" s="13"/>
      <c r="P1505" s="13"/>
      <c r="Q1505" s="13"/>
      <c r="R1505" s="13"/>
      <c r="S1505" s="13"/>
      <c r="T1505" s="13"/>
      <c r="U1505" s="13"/>
      <c r="V1505" s="13"/>
      <c r="W1505" s="13"/>
      <c r="X1505" s="13"/>
      <c r="Y1505" s="13"/>
      <c r="Z1505" s="13"/>
      <c r="AA1505" s="13"/>
      <c r="AB1505" s="13"/>
      <c r="AC1505" s="13"/>
      <c r="AD1505" s="13"/>
      <c r="AE1505" s="13"/>
      <c r="AF1505" s="13"/>
      <c r="AG1505" s="13"/>
      <c r="AH1505" s="13"/>
      <c r="AI1505" s="13"/>
      <c r="AJ1505" s="13"/>
    </row>
    <row r="1506" spans="3:36" s="3" customFormat="1" ht="12.75">
      <c r="C1506" s="13"/>
      <c r="D1506" s="13"/>
      <c r="E1506" s="13"/>
      <c r="F1506" s="13"/>
      <c r="G1506" s="13"/>
      <c r="H1506" s="13"/>
      <c r="I1506" s="13"/>
      <c r="J1506" s="13"/>
      <c r="K1506" s="13"/>
      <c r="L1506" s="13"/>
      <c r="M1506" s="13"/>
      <c r="N1506" s="13"/>
      <c r="O1506" s="13"/>
      <c r="P1506" s="13"/>
      <c r="Q1506" s="13"/>
      <c r="R1506" s="13"/>
      <c r="S1506" s="13"/>
      <c r="T1506" s="13"/>
      <c r="U1506" s="13"/>
      <c r="V1506" s="13"/>
      <c r="W1506" s="13"/>
      <c r="X1506" s="13"/>
      <c r="Y1506" s="13"/>
      <c r="Z1506" s="13"/>
      <c r="AA1506" s="13"/>
      <c r="AB1506" s="13"/>
      <c r="AC1506" s="13"/>
      <c r="AD1506" s="13"/>
      <c r="AE1506" s="13"/>
      <c r="AF1506" s="13"/>
      <c r="AG1506" s="13"/>
      <c r="AH1506" s="13"/>
      <c r="AI1506" s="13"/>
      <c r="AJ1506" s="13"/>
    </row>
    <row r="1507" spans="3:36" s="3" customFormat="1" ht="12.75">
      <c r="C1507" s="13"/>
      <c r="D1507" s="13"/>
      <c r="E1507" s="13"/>
      <c r="F1507" s="13"/>
      <c r="G1507" s="13"/>
      <c r="H1507" s="13"/>
      <c r="I1507" s="13"/>
      <c r="J1507" s="13"/>
      <c r="K1507" s="13"/>
      <c r="L1507" s="13"/>
      <c r="M1507" s="13"/>
      <c r="N1507" s="13"/>
      <c r="O1507" s="13"/>
      <c r="P1507" s="13"/>
      <c r="Q1507" s="13"/>
      <c r="R1507" s="13"/>
      <c r="S1507" s="13"/>
      <c r="T1507" s="13"/>
      <c r="U1507" s="13"/>
      <c r="V1507" s="13"/>
      <c r="W1507" s="13"/>
      <c r="X1507" s="13"/>
      <c r="Y1507" s="13"/>
      <c r="Z1507" s="13"/>
      <c r="AA1507" s="13"/>
      <c r="AB1507" s="13"/>
      <c r="AC1507" s="13"/>
      <c r="AD1507" s="13"/>
      <c r="AE1507" s="13"/>
      <c r="AF1507" s="13"/>
      <c r="AG1507" s="13"/>
      <c r="AH1507" s="13"/>
      <c r="AI1507" s="13"/>
      <c r="AJ1507" s="13"/>
    </row>
    <row r="1508" spans="3:36" s="3" customFormat="1" ht="12.75">
      <c r="C1508" s="13"/>
      <c r="D1508" s="13"/>
      <c r="E1508" s="13"/>
      <c r="F1508" s="13"/>
      <c r="G1508" s="13"/>
      <c r="H1508" s="13"/>
      <c r="I1508" s="13"/>
      <c r="J1508" s="13"/>
      <c r="K1508" s="13"/>
      <c r="L1508" s="13"/>
      <c r="M1508" s="13"/>
      <c r="N1508" s="13"/>
      <c r="O1508" s="13"/>
      <c r="P1508" s="13"/>
      <c r="Q1508" s="13"/>
      <c r="R1508" s="13"/>
      <c r="S1508" s="13"/>
      <c r="T1508" s="13"/>
      <c r="U1508" s="13"/>
      <c r="V1508" s="13"/>
      <c r="W1508" s="13"/>
      <c r="X1508" s="13"/>
      <c r="Y1508" s="13"/>
      <c r="Z1508" s="13"/>
      <c r="AA1508" s="13"/>
      <c r="AB1508" s="13"/>
      <c r="AC1508" s="13"/>
      <c r="AD1508" s="13"/>
      <c r="AE1508" s="13"/>
      <c r="AF1508" s="13"/>
      <c r="AG1508" s="13"/>
      <c r="AH1508" s="13"/>
      <c r="AI1508" s="13"/>
      <c r="AJ1508" s="13"/>
    </row>
    <row r="1509" spans="3:36" s="3" customFormat="1" ht="12.75">
      <c r="C1509" s="13"/>
      <c r="D1509" s="13"/>
      <c r="E1509" s="13"/>
      <c r="F1509" s="13"/>
      <c r="G1509" s="13"/>
      <c r="H1509" s="13"/>
      <c r="I1509" s="13"/>
      <c r="J1509" s="13"/>
      <c r="K1509" s="13"/>
      <c r="L1509" s="13"/>
      <c r="M1509" s="13"/>
      <c r="N1509" s="13"/>
      <c r="O1509" s="13"/>
      <c r="P1509" s="13"/>
      <c r="Q1509" s="13"/>
      <c r="R1509" s="13"/>
      <c r="S1509" s="13"/>
      <c r="T1509" s="13"/>
      <c r="U1509" s="13"/>
      <c r="V1509" s="13"/>
      <c r="W1509" s="13"/>
      <c r="X1509" s="13"/>
      <c r="Y1509" s="13"/>
      <c r="Z1509" s="13"/>
      <c r="AA1509" s="13"/>
      <c r="AB1509" s="13"/>
      <c r="AC1509" s="13"/>
      <c r="AD1509" s="13"/>
      <c r="AE1509" s="13"/>
      <c r="AF1509" s="13"/>
      <c r="AG1509" s="13"/>
      <c r="AH1509" s="13"/>
      <c r="AI1509" s="13"/>
      <c r="AJ1509" s="13"/>
    </row>
    <row r="1510" spans="3:36" s="3" customFormat="1" ht="12.75">
      <c r="C1510" s="13"/>
      <c r="D1510" s="13"/>
      <c r="E1510" s="13"/>
      <c r="F1510" s="13"/>
      <c r="G1510" s="13"/>
      <c r="H1510" s="13"/>
      <c r="I1510" s="13"/>
      <c r="J1510" s="13"/>
      <c r="K1510" s="13"/>
      <c r="L1510" s="13"/>
      <c r="M1510" s="13"/>
      <c r="N1510" s="13"/>
      <c r="O1510" s="13"/>
      <c r="P1510" s="13"/>
      <c r="Q1510" s="13"/>
      <c r="R1510" s="13"/>
      <c r="S1510" s="13"/>
      <c r="T1510" s="13"/>
      <c r="U1510" s="13"/>
      <c r="V1510" s="13"/>
      <c r="W1510" s="13"/>
      <c r="X1510" s="13"/>
      <c r="Y1510" s="13"/>
      <c r="Z1510" s="13"/>
      <c r="AA1510" s="13"/>
      <c r="AB1510" s="13"/>
      <c r="AC1510" s="13"/>
      <c r="AD1510" s="13"/>
      <c r="AE1510" s="13"/>
      <c r="AF1510" s="13"/>
      <c r="AG1510" s="13"/>
      <c r="AH1510" s="13"/>
      <c r="AI1510" s="13"/>
      <c r="AJ1510" s="13"/>
    </row>
    <row r="1511" spans="3:36" s="3" customFormat="1" ht="12.75">
      <c r="C1511" s="13"/>
      <c r="D1511" s="13"/>
      <c r="E1511" s="13"/>
      <c r="F1511" s="13"/>
      <c r="G1511" s="13"/>
      <c r="H1511" s="13"/>
      <c r="I1511" s="13"/>
      <c r="J1511" s="13"/>
      <c r="K1511" s="13"/>
      <c r="L1511" s="13"/>
      <c r="M1511" s="13"/>
      <c r="N1511" s="13"/>
      <c r="O1511" s="13"/>
      <c r="P1511" s="13"/>
      <c r="Q1511" s="13"/>
      <c r="R1511" s="13"/>
      <c r="S1511" s="13"/>
      <c r="T1511" s="13"/>
      <c r="U1511" s="13"/>
      <c r="V1511" s="13"/>
      <c r="W1511" s="13"/>
      <c r="X1511" s="13"/>
      <c r="Y1511" s="13"/>
      <c r="Z1511" s="13"/>
      <c r="AA1511" s="13"/>
      <c r="AB1511" s="13"/>
      <c r="AC1511" s="13"/>
      <c r="AD1511" s="13"/>
      <c r="AE1511" s="13"/>
      <c r="AF1511" s="13"/>
      <c r="AG1511" s="13"/>
      <c r="AH1511" s="13"/>
      <c r="AI1511" s="13"/>
      <c r="AJ1511" s="13"/>
    </row>
    <row r="1512" spans="3:36" s="3" customFormat="1" ht="12.75">
      <c r="C1512" s="13"/>
      <c r="D1512" s="13"/>
      <c r="E1512" s="13"/>
      <c r="F1512" s="13"/>
      <c r="G1512" s="13"/>
      <c r="H1512" s="13"/>
      <c r="I1512" s="13"/>
      <c r="J1512" s="13"/>
      <c r="K1512" s="13"/>
      <c r="L1512" s="13"/>
      <c r="M1512" s="13"/>
      <c r="N1512" s="13"/>
      <c r="O1512" s="13"/>
      <c r="P1512" s="13"/>
      <c r="Q1512" s="13"/>
      <c r="R1512" s="13"/>
      <c r="S1512" s="13"/>
      <c r="T1512" s="13"/>
      <c r="U1512" s="13"/>
      <c r="V1512" s="13"/>
      <c r="W1512" s="13"/>
      <c r="X1512" s="13"/>
      <c r="Y1512" s="13"/>
      <c r="Z1512" s="13"/>
      <c r="AA1512" s="13"/>
      <c r="AB1512" s="13"/>
      <c r="AC1512" s="13"/>
      <c r="AD1512" s="13"/>
      <c r="AE1512" s="13"/>
      <c r="AF1512" s="13"/>
      <c r="AG1512" s="13"/>
      <c r="AH1512" s="13"/>
      <c r="AI1512" s="13"/>
      <c r="AJ1512" s="13"/>
    </row>
    <row r="1513" spans="3:36" s="3" customFormat="1" ht="12.75">
      <c r="C1513" s="13"/>
      <c r="D1513" s="13"/>
      <c r="E1513" s="13"/>
      <c r="F1513" s="13"/>
      <c r="G1513" s="13"/>
      <c r="H1513" s="13"/>
      <c r="I1513" s="13"/>
      <c r="J1513" s="13"/>
      <c r="K1513" s="13"/>
      <c r="L1513" s="13"/>
      <c r="M1513" s="13"/>
      <c r="N1513" s="13"/>
      <c r="O1513" s="13"/>
      <c r="P1513" s="13"/>
      <c r="Q1513" s="13"/>
      <c r="R1513" s="13"/>
      <c r="S1513" s="13"/>
      <c r="T1513" s="13"/>
      <c r="U1513" s="13"/>
      <c r="V1513" s="13"/>
      <c r="W1513" s="13"/>
      <c r="X1513" s="13"/>
      <c r="Y1513" s="13"/>
      <c r="Z1513" s="13"/>
      <c r="AA1513" s="13"/>
      <c r="AB1513" s="13"/>
      <c r="AC1513" s="13"/>
      <c r="AD1513" s="13"/>
      <c r="AE1513" s="13"/>
      <c r="AF1513" s="13"/>
      <c r="AG1513" s="13"/>
      <c r="AH1513" s="13"/>
      <c r="AI1513" s="13"/>
      <c r="AJ1513" s="13"/>
    </row>
    <row r="1514" spans="3:36" s="3" customFormat="1" ht="12.75">
      <c r="C1514" s="13"/>
      <c r="D1514" s="13"/>
      <c r="E1514" s="13"/>
      <c r="F1514" s="13"/>
      <c r="G1514" s="13"/>
      <c r="H1514" s="13"/>
      <c r="I1514" s="13"/>
      <c r="J1514" s="13"/>
      <c r="K1514" s="13"/>
      <c r="L1514" s="13"/>
      <c r="M1514" s="13"/>
      <c r="N1514" s="13"/>
      <c r="O1514" s="13"/>
      <c r="P1514" s="13"/>
      <c r="Q1514" s="13"/>
      <c r="R1514" s="13"/>
      <c r="S1514" s="13"/>
      <c r="T1514" s="13"/>
      <c r="U1514" s="13"/>
      <c r="V1514" s="13"/>
      <c r="W1514" s="13"/>
      <c r="X1514" s="13"/>
      <c r="Y1514" s="13"/>
      <c r="Z1514" s="13"/>
      <c r="AA1514" s="13"/>
      <c r="AB1514" s="13"/>
      <c r="AC1514" s="13"/>
      <c r="AD1514" s="13"/>
      <c r="AE1514" s="13"/>
      <c r="AF1514" s="13"/>
      <c r="AG1514" s="13"/>
      <c r="AH1514" s="13"/>
      <c r="AI1514" s="13"/>
      <c r="AJ1514" s="13"/>
    </row>
    <row r="1515" spans="3:36" s="3" customFormat="1" ht="12.75">
      <c r="C1515" s="13"/>
      <c r="D1515" s="13"/>
      <c r="E1515" s="13"/>
      <c r="F1515" s="13"/>
      <c r="G1515" s="13"/>
      <c r="H1515" s="13"/>
      <c r="I1515" s="13"/>
      <c r="J1515" s="13"/>
      <c r="K1515" s="13"/>
      <c r="L1515" s="13"/>
      <c r="M1515" s="13"/>
      <c r="N1515" s="13"/>
      <c r="O1515" s="13"/>
      <c r="P1515" s="13"/>
      <c r="Q1515" s="13"/>
      <c r="R1515" s="13"/>
      <c r="S1515" s="13"/>
      <c r="T1515" s="13"/>
      <c r="U1515" s="13"/>
      <c r="V1515" s="13"/>
      <c r="W1515" s="13"/>
      <c r="X1515" s="13"/>
      <c r="Y1515" s="13"/>
      <c r="Z1515" s="13"/>
      <c r="AA1515" s="13"/>
      <c r="AB1515" s="13"/>
      <c r="AC1515" s="13"/>
      <c r="AD1515" s="13"/>
      <c r="AE1515" s="13"/>
      <c r="AF1515" s="13"/>
      <c r="AG1515" s="13"/>
      <c r="AH1515" s="13"/>
      <c r="AI1515" s="13"/>
      <c r="AJ1515" s="13"/>
    </row>
    <row r="1516" spans="3:36" s="3" customFormat="1" ht="12.75">
      <c r="C1516" s="13"/>
      <c r="D1516" s="13"/>
      <c r="E1516" s="13"/>
      <c r="F1516" s="13"/>
      <c r="G1516" s="13"/>
      <c r="H1516" s="13"/>
      <c r="I1516" s="13"/>
      <c r="J1516" s="13"/>
      <c r="K1516" s="13"/>
      <c r="L1516" s="13"/>
      <c r="M1516" s="13"/>
      <c r="N1516" s="13"/>
      <c r="O1516" s="13"/>
      <c r="P1516" s="13"/>
      <c r="Q1516" s="13"/>
      <c r="R1516" s="13"/>
      <c r="S1516" s="13"/>
      <c r="T1516" s="13"/>
      <c r="U1516" s="13"/>
      <c r="V1516" s="13"/>
      <c r="W1516" s="13"/>
      <c r="X1516" s="13"/>
      <c r="Y1516" s="13"/>
      <c r="Z1516" s="13"/>
      <c r="AA1516" s="13"/>
      <c r="AB1516" s="13"/>
      <c r="AC1516" s="13"/>
      <c r="AD1516" s="13"/>
      <c r="AE1516" s="13"/>
      <c r="AF1516" s="13"/>
      <c r="AG1516" s="13"/>
      <c r="AH1516" s="13"/>
      <c r="AI1516" s="13"/>
      <c r="AJ1516" s="13"/>
    </row>
    <row r="1517" spans="3:36" s="3" customFormat="1" ht="12.75">
      <c r="C1517" s="13"/>
      <c r="D1517" s="13"/>
      <c r="E1517" s="13"/>
      <c r="F1517" s="13"/>
      <c r="G1517" s="13"/>
      <c r="H1517" s="13"/>
      <c r="I1517" s="13"/>
      <c r="J1517" s="13"/>
      <c r="K1517" s="13"/>
      <c r="L1517" s="13"/>
      <c r="M1517" s="13"/>
      <c r="N1517" s="13"/>
      <c r="O1517" s="13"/>
      <c r="P1517" s="13"/>
      <c r="Q1517" s="13"/>
      <c r="R1517" s="13"/>
      <c r="S1517" s="13"/>
      <c r="T1517" s="13"/>
      <c r="U1517" s="13"/>
      <c r="V1517" s="13"/>
      <c r="W1517" s="13"/>
      <c r="X1517" s="13"/>
      <c r="Y1517" s="13"/>
      <c r="Z1517" s="13"/>
      <c r="AA1517" s="13"/>
      <c r="AB1517" s="13"/>
      <c r="AC1517" s="13"/>
      <c r="AD1517" s="13"/>
      <c r="AE1517" s="13"/>
      <c r="AF1517" s="13"/>
      <c r="AG1517" s="13"/>
      <c r="AH1517" s="13"/>
      <c r="AI1517" s="13"/>
      <c r="AJ1517" s="13"/>
    </row>
    <row r="1518" spans="3:36" s="3" customFormat="1" ht="12.75">
      <c r="C1518" s="13"/>
      <c r="D1518" s="13"/>
      <c r="E1518" s="13"/>
      <c r="F1518" s="13"/>
      <c r="G1518" s="13"/>
      <c r="H1518" s="13"/>
      <c r="I1518" s="13"/>
      <c r="J1518" s="13"/>
      <c r="K1518" s="13"/>
      <c r="L1518" s="13"/>
      <c r="M1518" s="13"/>
      <c r="N1518" s="13"/>
      <c r="O1518" s="13"/>
      <c r="P1518" s="13"/>
      <c r="Q1518" s="13"/>
      <c r="R1518" s="13"/>
      <c r="S1518" s="13"/>
      <c r="T1518" s="13"/>
      <c r="U1518" s="13"/>
      <c r="V1518" s="13"/>
      <c r="W1518" s="13"/>
      <c r="X1518" s="13"/>
      <c r="Y1518" s="13"/>
      <c r="Z1518" s="13"/>
      <c r="AA1518" s="13"/>
      <c r="AB1518" s="13"/>
      <c r="AC1518" s="13"/>
      <c r="AD1518" s="13"/>
      <c r="AE1518" s="13"/>
      <c r="AF1518" s="13"/>
      <c r="AG1518" s="13"/>
      <c r="AH1518" s="13"/>
      <c r="AI1518" s="13"/>
      <c r="AJ1518" s="13"/>
    </row>
    <row r="1519" spans="3:36" s="3" customFormat="1" ht="12.75">
      <c r="C1519" s="13"/>
      <c r="D1519" s="13"/>
      <c r="E1519" s="13"/>
      <c r="F1519" s="13"/>
      <c r="G1519" s="13"/>
      <c r="H1519" s="13"/>
      <c r="I1519" s="13"/>
      <c r="J1519" s="13"/>
      <c r="K1519" s="13"/>
      <c r="L1519" s="13"/>
      <c r="M1519" s="13"/>
      <c r="N1519" s="13"/>
      <c r="O1519" s="13"/>
      <c r="P1519" s="13"/>
      <c r="Q1519" s="13"/>
      <c r="R1519" s="13"/>
      <c r="S1519" s="13"/>
      <c r="T1519" s="13"/>
      <c r="U1519" s="13"/>
      <c r="V1519" s="13"/>
      <c r="W1519" s="13"/>
      <c r="X1519" s="13"/>
      <c r="Y1519" s="13"/>
      <c r="Z1519" s="13"/>
      <c r="AA1519" s="13"/>
      <c r="AB1519" s="13"/>
      <c r="AC1519" s="13"/>
      <c r="AD1519" s="13"/>
      <c r="AE1519" s="13"/>
      <c r="AF1519" s="13"/>
      <c r="AG1519" s="13"/>
      <c r="AH1519" s="13"/>
      <c r="AI1519" s="13"/>
      <c r="AJ1519" s="13"/>
    </row>
    <row r="1520" spans="3:36" s="3" customFormat="1" ht="12.75">
      <c r="C1520" s="13"/>
      <c r="D1520" s="13"/>
      <c r="E1520" s="13"/>
      <c r="F1520" s="13"/>
      <c r="G1520" s="13"/>
      <c r="H1520" s="13"/>
      <c r="I1520" s="13"/>
      <c r="J1520" s="13"/>
      <c r="K1520" s="13"/>
      <c r="L1520" s="13"/>
      <c r="M1520" s="13"/>
      <c r="N1520" s="13"/>
      <c r="O1520" s="13"/>
      <c r="P1520" s="13"/>
      <c r="Q1520" s="13"/>
      <c r="R1520" s="13"/>
      <c r="S1520" s="13"/>
      <c r="T1520" s="13"/>
      <c r="U1520" s="13"/>
      <c r="V1520" s="13"/>
      <c r="W1520" s="13"/>
      <c r="X1520" s="13"/>
      <c r="Y1520" s="13"/>
      <c r="Z1520" s="13"/>
      <c r="AA1520" s="13"/>
      <c r="AB1520" s="13"/>
      <c r="AC1520" s="13"/>
      <c r="AD1520" s="13"/>
      <c r="AE1520" s="13"/>
      <c r="AF1520" s="13"/>
      <c r="AG1520" s="13"/>
      <c r="AH1520" s="13"/>
      <c r="AI1520" s="13"/>
      <c r="AJ1520" s="13"/>
    </row>
    <row r="1521" spans="3:36" s="3" customFormat="1" ht="12.75">
      <c r="C1521" s="13"/>
      <c r="D1521" s="13"/>
      <c r="E1521" s="13"/>
      <c r="F1521" s="13"/>
      <c r="G1521" s="13"/>
      <c r="H1521" s="13"/>
      <c r="I1521" s="13"/>
      <c r="J1521" s="13"/>
      <c r="K1521" s="13"/>
      <c r="L1521" s="13"/>
      <c r="M1521" s="13"/>
      <c r="N1521" s="13"/>
      <c r="O1521" s="13"/>
      <c r="P1521" s="13"/>
      <c r="Q1521" s="13"/>
      <c r="R1521" s="13"/>
      <c r="S1521" s="13"/>
      <c r="T1521" s="13"/>
      <c r="U1521" s="13"/>
      <c r="V1521" s="13"/>
      <c r="W1521" s="13"/>
      <c r="X1521" s="13"/>
      <c r="Y1521" s="13"/>
      <c r="Z1521" s="13"/>
      <c r="AA1521" s="13"/>
      <c r="AB1521" s="13"/>
      <c r="AC1521" s="13"/>
      <c r="AD1521" s="13"/>
      <c r="AE1521" s="13"/>
      <c r="AF1521" s="13"/>
      <c r="AG1521" s="13"/>
      <c r="AH1521" s="13"/>
      <c r="AI1521" s="13"/>
      <c r="AJ1521" s="13"/>
    </row>
    <row r="1522" spans="3:36" s="3" customFormat="1" ht="12.75">
      <c r="C1522" s="13"/>
      <c r="D1522" s="13"/>
      <c r="E1522" s="13"/>
      <c r="F1522" s="13"/>
      <c r="G1522" s="13"/>
      <c r="H1522" s="13"/>
      <c r="I1522" s="13"/>
      <c r="J1522" s="13"/>
      <c r="K1522" s="13"/>
      <c r="L1522" s="13"/>
      <c r="M1522" s="13"/>
      <c r="N1522" s="13"/>
      <c r="O1522" s="13"/>
      <c r="P1522" s="13"/>
      <c r="Q1522" s="13"/>
      <c r="R1522" s="13"/>
      <c r="S1522" s="13"/>
      <c r="T1522" s="13"/>
      <c r="U1522" s="13"/>
      <c r="V1522" s="13"/>
      <c r="W1522" s="13"/>
      <c r="X1522" s="13"/>
      <c r="Y1522" s="13"/>
      <c r="Z1522" s="13"/>
      <c r="AA1522" s="13"/>
      <c r="AB1522" s="13"/>
      <c r="AC1522" s="13"/>
      <c r="AD1522" s="13"/>
      <c r="AE1522" s="13"/>
      <c r="AF1522" s="13"/>
      <c r="AG1522" s="13"/>
      <c r="AH1522" s="13"/>
      <c r="AI1522" s="13"/>
      <c r="AJ1522" s="13"/>
    </row>
    <row r="1523" spans="3:36" s="3" customFormat="1" ht="12.75">
      <c r="C1523" s="13"/>
      <c r="D1523" s="13"/>
      <c r="E1523" s="13"/>
      <c r="F1523" s="13"/>
      <c r="G1523" s="13"/>
      <c r="H1523" s="13"/>
      <c r="I1523" s="13"/>
      <c r="J1523" s="13"/>
      <c r="K1523" s="13"/>
      <c r="L1523" s="13"/>
      <c r="M1523" s="13"/>
      <c r="N1523" s="13"/>
      <c r="O1523" s="13"/>
      <c r="P1523" s="13"/>
      <c r="Q1523" s="13"/>
      <c r="R1523" s="13"/>
      <c r="S1523" s="13"/>
      <c r="T1523" s="13"/>
      <c r="U1523" s="13"/>
      <c r="V1523" s="13"/>
      <c r="W1523" s="13"/>
      <c r="X1523" s="13"/>
      <c r="Y1523" s="13"/>
      <c r="Z1523" s="13"/>
      <c r="AA1523" s="13"/>
      <c r="AB1523" s="13"/>
      <c r="AC1523" s="13"/>
      <c r="AD1523" s="13"/>
      <c r="AE1523" s="13"/>
      <c r="AF1523" s="13"/>
      <c r="AG1523" s="13"/>
      <c r="AH1523" s="13"/>
      <c r="AI1523" s="13"/>
      <c r="AJ1523" s="13"/>
    </row>
    <row r="1524" spans="3:36" s="3" customFormat="1" ht="12.75">
      <c r="C1524" s="13"/>
      <c r="D1524" s="13"/>
      <c r="E1524" s="13"/>
      <c r="F1524" s="13"/>
      <c r="G1524" s="13"/>
      <c r="H1524" s="13"/>
      <c r="I1524" s="13"/>
      <c r="J1524" s="13"/>
      <c r="K1524" s="13"/>
      <c r="L1524" s="13"/>
      <c r="M1524" s="13"/>
      <c r="N1524" s="13"/>
      <c r="O1524" s="13"/>
      <c r="P1524" s="13"/>
      <c r="Q1524" s="13"/>
      <c r="R1524" s="13"/>
      <c r="S1524" s="13"/>
      <c r="T1524" s="13"/>
      <c r="U1524" s="13"/>
      <c r="V1524" s="13"/>
      <c r="W1524" s="13"/>
      <c r="X1524" s="13"/>
      <c r="Y1524" s="13"/>
      <c r="Z1524" s="13"/>
      <c r="AA1524" s="13"/>
      <c r="AB1524" s="13"/>
      <c r="AC1524" s="13"/>
      <c r="AD1524" s="13"/>
      <c r="AE1524" s="13"/>
      <c r="AF1524" s="13"/>
      <c r="AG1524" s="13"/>
      <c r="AH1524" s="13"/>
      <c r="AI1524" s="13"/>
      <c r="AJ1524" s="13"/>
    </row>
    <row r="1525" spans="3:36" ht="12.75">
      <c r="C1525" s="33"/>
      <c r="D1525" s="33"/>
      <c r="E1525" s="33"/>
      <c r="F1525" s="33"/>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row>
    <row r="1526" spans="3:36" ht="12.75">
      <c r="C1526" s="33"/>
      <c r="D1526" s="33"/>
      <c r="E1526" s="33"/>
      <c r="F1526" s="33"/>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row>
    <row r="1527" spans="3:36" ht="12.75">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row>
    <row r="1528" spans="3:36" ht="12.75">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row>
    <row r="1529" spans="3:36" ht="12.75">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row>
    <row r="1530" spans="3:36" ht="12.75">
      <c r="C1530" s="33"/>
      <c r="D1530" s="33"/>
      <c r="E1530" s="33"/>
      <c r="F1530" s="33"/>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row>
    <row r="1531" spans="3:36" ht="12.75">
      <c r="C1531" s="33"/>
      <c r="D1531" s="33"/>
      <c r="E1531" s="33"/>
      <c r="F1531" s="33"/>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row>
    <row r="1532" spans="3:36" ht="12.75">
      <c r="C1532" s="33"/>
      <c r="D1532" s="33"/>
      <c r="E1532" s="33"/>
      <c r="F1532" s="33"/>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row>
    <row r="1533" spans="3:36" ht="12.75">
      <c r="C1533" s="33"/>
      <c r="D1533" s="33"/>
      <c r="E1533" s="33"/>
      <c r="F1533" s="33"/>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row>
    <row r="1534" spans="3:36" ht="12.75">
      <c r="C1534" s="33"/>
      <c r="D1534" s="33"/>
      <c r="E1534" s="33"/>
      <c r="F1534" s="33"/>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row>
    <row r="1535" spans="3:36" ht="12.75">
      <c r="C1535" s="33"/>
      <c r="D1535" s="33"/>
      <c r="E1535" s="33"/>
      <c r="F1535" s="33"/>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row>
    <row r="1536" spans="3:36" ht="12.75">
      <c r="C1536" s="33"/>
      <c r="D1536" s="33"/>
      <c r="E1536" s="33"/>
      <c r="F1536" s="33"/>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row>
    <row r="1537" spans="3:36" ht="12.75">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row>
    <row r="1538" spans="3:36" ht="12.75">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3"/>
      <c r="AD1538" s="33"/>
      <c r="AE1538" s="33"/>
      <c r="AF1538" s="33"/>
      <c r="AG1538" s="33"/>
      <c r="AH1538" s="33"/>
      <c r="AI1538" s="33"/>
      <c r="AJ1538" s="33"/>
    </row>
    <row r="1539" spans="3:36" ht="12.75">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3"/>
      <c r="AD1539" s="33"/>
      <c r="AE1539" s="33"/>
      <c r="AF1539" s="33"/>
      <c r="AG1539" s="33"/>
      <c r="AH1539" s="33"/>
      <c r="AI1539" s="33"/>
      <c r="AJ1539" s="33"/>
    </row>
    <row r="1540" spans="3:36" ht="12.75">
      <c r="C1540" s="33"/>
      <c r="D1540" s="33"/>
      <c r="E1540" s="33"/>
      <c r="F1540" s="33"/>
      <c r="G1540" s="33"/>
      <c r="H1540" s="33"/>
      <c r="I1540" s="33"/>
      <c r="J1540" s="33"/>
      <c r="K1540" s="33"/>
      <c r="L1540" s="33"/>
      <c r="M1540" s="33"/>
      <c r="N1540" s="33"/>
      <c r="O1540" s="33"/>
      <c r="P1540" s="33"/>
      <c r="Q1540" s="33"/>
      <c r="R1540" s="33"/>
      <c r="S1540" s="33"/>
      <c r="T1540" s="33"/>
      <c r="U1540" s="33"/>
      <c r="V1540" s="33"/>
      <c r="W1540" s="33"/>
      <c r="X1540" s="33"/>
      <c r="Y1540" s="33"/>
      <c r="Z1540" s="33"/>
      <c r="AA1540" s="33"/>
      <c r="AB1540" s="33"/>
      <c r="AC1540" s="33"/>
      <c r="AD1540" s="33"/>
      <c r="AE1540" s="33"/>
      <c r="AF1540" s="33"/>
      <c r="AG1540" s="33"/>
      <c r="AH1540" s="33"/>
      <c r="AI1540" s="33"/>
      <c r="AJ1540" s="33"/>
    </row>
    <row r="1541" spans="3:36" ht="12.75">
      <c r="C1541" s="33"/>
      <c r="D1541" s="33"/>
      <c r="E1541" s="33"/>
      <c r="F1541" s="33"/>
      <c r="G1541" s="33"/>
      <c r="H1541" s="33"/>
      <c r="I1541" s="33"/>
      <c r="J1541" s="33"/>
      <c r="K1541" s="33"/>
      <c r="L1541" s="33"/>
      <c r="M1541" s="33"/>
      <c r="N1541" s="33"/>
      <c r="O1541" s="33"/>
      <c r="P1541" s="33"/>
      <c r="Q1541" s="33"/>
      <c r="R1541" s="33"/>
      <c r="S1541" s="33"/>
      <c r="T1541" s="33"/>
      <c r="U1541" s="33"/>
      <c r="V1541" s="33"/>
      <c r="W1541" s="33"/>
      <c r="X1541" s="33"/>
      <c r="Y1541" s="33"/>
      <c r="Z1541" s="33"/>
      <c r="AA1541" s="33"/>
      <c r="AB1541" s="33"/>
      <c r="AC1541" s="33"/>
      <c r="AD1541" s="33"/>
      <c r="AE1541" s="33"/>
      <c r="AF1541" s="33"/>
      <c r="AG1541" s="33"/>
      <c r="AH1541" s="33"/>
      <c r="AI1541" s="33"/>
      <c r="AJ1541" s="33"/>
    </row>
    <row r="1542" spans="3:36" ht="12.75">
      <c r="C1542" s="33"/>
      <c r="D1542" s="33"/>
      <c r="E1542" s="33"/>
      <c r="F1542" s="33"/>
      <c r="G1542" s="33"/>
      <c r="H1542" s="33"/>
      <c r="I1542" s="33"/>
      <c r="J1542" s="33"/>
      <c r="K1542" s="33"/>
      <c r="L1542" s="33"/>
      <c r="M1542" s="33"/>
      <c r="N1542" s="33"/>
      <c r="O1542" s="33"/>
      <c r="P1542" s="33"/>
      <c r="Q1542" s="33"/>
      <c r="R1542" s="33"/>
      <c r="S1542" s="33"/>
      <c r="T1542" s="33"/>
      <c r="U1542" s="33"/>
      <c r="V1542" s="33"/>
      <c r="W1542" s="33"/>
      <c r="X1542" s="33"/>
      <c r="Y1542" s="33"/>
      <c r="Z1542" s="33"/>
      <c r="AA1542" s="33"/>
      <c r="AB1542" s="33"/>
      <c r="AC1542" s="33"/>
      <c r="AD1542" s="33"/>
      <c r="AE1542" s="33"/>
      <c r="AF1542" s="33"/>
      <c r="AG1542" s="33"/>
      <c r="AH1542" s="33"/>
      <c r="AI1542" s="33"/>
      <c r="AJ1542" s="33"/>
    </row>
    <row r="1543" spans="3:36" ht="12.75">
      <c r="C1543" s="33"/>
      <c r="D1543" s="33"/>
      <c r="E1543" s="33"/>
      <c r="F1543" s="33"/>
      <c r="G1543" s="33"/>
      <c r="H1543" s="33"/>
      <c r="I1543" s="33"/>
      <c r="J1543" s="33"/>
      <c r="K1543" s="33"/>
      <c r="L1543" s="33"/>
      <c r="M1543" s="33"/>
      <c r="N1543" s="33"/>
      <c r="O1543" s="33"/>
      <c r="P1543" s="33"/>
      <c r="Q1543" s="33"/>
      <c r="R1543" s="33"/>
      <c r="S1543" s="33"/>
      <c r="T1543" s="33"/>
      <c r="U1543" s="33"/>
      <c r="V1543" s="33"/>
      <c r="W1543" s="33"/>
      <c r="X1543" s="33"/>
      <c r="Y1543" s="33"/>
      <c r="Z1543" s="33"/>
      <c r="AA1543" s="33"/>
      <c r="AB1543" s="33"/>
      <c r="AC1543" s="33"/>
      <c r="AD1543" s="33"/>
      <c r="AE1543" s="33"/>
      <c r="AF1543" s="33"/>
      <c r="AG1543" s="33"/>
      <c r="AH1543" s="33"/>
      <c r="AI1543" s="33"/>
      <c r="AJ1543" s="33"/>
    </row>
    <row r="1544" spans="3:36" ht="12.75">
      <c r="C1544" s="33"/>
      <c r="D1544" s="33"/>
      <c r="E1544" s="33"/>
      <c r="F1544" s="33"/>
      <c r="G1544" s="33"/>
      <c r="H1544" s="33"/>
      <c r="I1544" s="33"/>
      <c r="J1544" s="33"/>
      <c r="K1544" s="33"/>
      <c r="L1544" s="33"/>
      <c r="M1544" s="33"/>
      <c r="N1544" s="33"/>
      <c r="O1544" s="33"/>
      <c r="P1544" s="33"/>
      <c r="Q1544" s="33"/>
      <c r="R1544" s="33"/>
      <c r="S1544" s="33"/>
      <c r="T1544" s="33"/>
      <c r="U1544" s="33"/>
      <c r="V1544" s="33"/>
      <c r="W1544" s="33"/>
      <c r="X1544" s="33"/>
      <c r="Y1544" s="33"/>
      <c r="Z1544" s="33"/>
      <c r="AA1544" s="33"/>
      <c r="AB1544" s="33"/>
      <c r="AC1544" s="33"/>
      <c r="AD1544" s="33"/>
      <c r="AE1544" s="33"/>
      <c r="AF1544" s="33"/>
      <c r="AG1544" s="33"/>
      <c r="AH1544" s="33"/>
      <c r="AI1544" s="33"/>
      <c r="AJ1544" s="33"/>
    </row>
    <row r="1545" spans="3:36" ht="12.75">
      <c r="C1545" s="33"/>
      <c r="D1545" s="33"/>
      <c r="E1545" s="33"/>
      <c r="F1545" s="33"/>
      <c r="G1545" s="33"/>
      <c r="H1545" s="33"/>
      <c r="I1545" s="33"/>
      <c r="J1545" s="33"/>
      <c r="K1545" s="33"/>
      <c r="L1545" s="33"/>
      <c r="M1545" s="33"/>
      <c r="N1545" s="33"/>
      <c r="O1545" s="33"/>
      <c r="P1545" s="33"/>
      <c r="Q1545" s="33"/>
      <c r="R1545" s="33"/>
      <c r="S1545" s="33"/>
      <c r="T1545" s="33"/>
      <c r="U1545" s="33"/>
      <c r="V1545" s="33"/>
      <c r="W1545" s="33"/>
      <c r="X1545" s="33"/>
      <c r="Y1545" s="33"/>
      <c r="Z1545" s="33"/>
      <c r="AA1545" s="33"/>
      <c r="AB1545" s="33"/>
      <c r="AC1545" s="33"/>
      <c r="AD1545" s="33"/>
      <c r="AE1545" s="33"/>
      <c r="AF1545" s="33"/>
      <c r="AG1545" s="33"/>
      <c r="AH1545" s="33"/>
      <c r="AI1545" s="33"/>
      <c r="AJ1545" s="33"/>
    </row>
    <row r="1546" spans="3:36" ht="12.75">
      <c r="C1546" s="33"/>
      <c r="D1546" s="33"/>
      <c r="E1546" s="33"/>
      <c r="F1546" s="33"/>
      <c r="G1546" s="33"/>
      <c r="H1546" s="33"/>
      <c r="I1546" s="33"/>
      <c r="J1546" s="33"/>
      <c r="K1546" s="33"/>
      <c r="L1546" s="33"/>
      <c r="M1546" s="33"/>
      <c r="N1546" s="33"/>
      <c r="O1546" s="33"/>
      <c r="P1546" s="33"/>
      <c r="Q1546" s="33"/>
      <c r="R1546" s="33"/>
      <c r="S1546" s="33"/>
      <c r="T1546" s="33"/>
      <c r="U1546" s="33"/>
      <c r="V1546" s="33"/>
      <c r="W1546" s="33"/>
      <c r="X1546" s="33"/>
      <c r="Y1546" s="33"/>
      <c r="Z1546" s="33"/>
      <c r="AA1546" s="33"/>
      <c r="AB1546" s="33"/>
      <c r="AC1546" s="33"/>
      <c r="AD1546" s="33"/>
      <c r="AE1546" s="33"/>
      <c r="AF1546" s="33"/>
      <c r="AG1546" s="33"/>
      <c r="AH1546" s="33"/>
      <c r="AI1546" s="33"/>
      <c r="AJ1546" s="33"/>
    </row>
    <row r="1547" spans="3:36" ht="12.75">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3"/>
      <c r="AD1547" s="33"/>
      <c r="AE1547" s="33"/>
      <c r="AF1547" s="33"/>
      <c r="AG1547" s="33"/>
      <c r="AH1547" s="33"/>
      <c r="AI1547" s="33"/>
      <c r="AJ1547" s="33"/>
    </row>
    <row r="1548" spans="3:36" ht="12.75">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3"/>
      <c r="AD1548" s="33"/>
      <c r="AE1548" s="33"/>
      <c r="AF1548" s="33"/>
      <c r="AG1548" s="33"/>
      <c r="AH1548" s="33"/>
      <c r="AI1548" s="33"/>
      <c r="AJ1548" s="33"/>
    </row>
    <row r="1549" spans="3:36" ht="12.75">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3"/>
      <c r="AD1549" s="33"/>
      <c r="AE1549" s="33"/>
      <c r="AF1549" s="33"/>
      <c r="AG1549" s="33"/>
      <c r="AH1549" s="33"/>
      <c r="AI1549" s="33"/>
      <c r="AJ1549" s="33"/>
    </row>
    <row r="1550" spans="3:36" ht="12.75">
      <c r="C1550" s="33"/>
      <c r="D1550" s="33"/>
      <c r="E1550" s="33"/>
      <c r="F1550" s="33"/>
      <c r="G1550" s="33"/>
      <c r="H1550" s="33"/>
      <c r="I1550" s="33"/>
      <c r="J1550" s="33"/>
      <c r="K1550" s="33"/>
      <c r="L1550" s="33"/>
      <c r="M1550" s="33"/>
      <c r="N1550" s="33"/>
      <c r="O1550" s="33"/>
      <c r="P1550" s="33"/>
      <c r="Q1550" s="33"/>
      <c r="R1550" s="33"/>
      <c r="S1550" s="33"/>
      <c r="T1550" s="33"/>
      <c r="U1550" s="33"/>
      <c r="V1550" s="33"/>
      <c r="W1550" s="33"/>
      <c r="X1550" s="33"/>
      <c r="Y1550" s="33"/>
      <c r="Z1550" s="33"/>
      <c r="AA1550" s="33"/>
      <c r="AB1550" s="33"/>
      <c r="AC1550" s="33"/>
      <c r="AD1550" s="33"/>
      <c r="AE1550" s="33"/>
      <c r="AF1550" s="33"/>
      <c r="AG1550" s="33"/>
      <c r="AH1550" s="33"/>
      <c r="AI1550" s="33"/>
      <c r="AJ1550" s="33"/>
    </row>
    <row r="1551" spans="3:36" ht="12.75">
      <c r="C1551" s="33"/>
      <c r="D1551" s="33"/>
      <c r="E1551" s="33"/>
      <c r="F1551" s="33"/>
      <c r="G1551" s="33"/>
      <c r="H1551" s="33"/>
      <c r="I1551" s="33"/>
      <c r="J1551" s="33"/>
      <c r="K1551" s="33"/>
      <c r="L1551" s="33"/>
      <c r="M1551" s="33"/>
      <c r="N1551" s="33"/>
      <c r="O1551" s="33"/>
      <c r="P1551" s="33"/>
      <c r="Q1551" s="33"/>
      <c r="R1551" s="33"/>
      <c r="S1551" s="33"/>
      <c r="T1551" s="33"/>
      <c r="U1551" s="33"/>
      <c r="V1551" s="33"/>
      <c r="W1551" s="33"/>
      <c r="X1551" s="33"/>
      <c r="Y1551" s="33"/>
      <c r="Z1551" s="33"/>
      <c r="AA1551" s="33"/>
      <c r="AB1551" s="33"/>
      <c r="AC1551" s="33"/>
      <c r="AD1551" s="33"/>
      <c r="AE1551" s="33"/>
      <c r="AF1551" s="33"/>
      <c r="AG1551" s="33"/>
      <c r="AH1551" s="33"/>
      <c r="AI1551" s="33"/>
      <c r="AJ1551" s="33"/>
    </row>
    <row r="1552" spans="3:36" ht="12.75">
      <c r="C1552" s="33"/>
      <c r="D1552" s="33"/>
      <c r="E1552" s="33"/>
      <c r="F1552" s="33"/>
      <c r="G1552" s="33"/>
      <c r="H1552" s="33"/>
      <c r="I1552" s="33"/>
      <c r="J1552" s="33"/>
      <c r="K1552" s="33"/>
      <c r="L1552" s="33"/>
      <c r="M1552" s="33"/>
      <c r="N1552" s="33"/>
      <c r="O1552" s="33"/>
      <c r="P1552" s="33"/>
      <c r="Q1552" s="33"/>
      <c r="R1552" s="33"/>
      <c r="S1552" s="33"/>
      <c r="T1552" s="33"/>
      <c r="U1552" s="33"/>
      <c r="V1552" s="33"/>
      <c r="W1552" s="33"/>
      <c r="X1552" s="33"/>
      <c r="Y1552" s="33"/>
      <c r="Z1552" s="33"/>
      <c r="AA1552" s="33"/>
      <c r="AB1552" s="33"/>
      <c r="AC1552" s="33"/>
      <c r="AD1552" s="33"/>
      <c r="AE1552" s="33"/>
      <c r="AF1552" s="33"/>
      <c r="AG1552" s="33"/>
      <c r="AH1552" s="33"/>
      <c r="AI1552" s="33"/>
      <c r="AJ1552" s="33"/>
    </row>
    <row r="1553" spans="3:36" ht="12.75">
      <c r="C1553" s="33"/>
      <c r="D1553" s="33"/>
      <c r="E1553" s="33"/>
      <c r="F1553" s="33"/>
      <c r="G1553" s="33"/>
      <c r="H1553" s="33"/>
      <c r="I1553" s="33"/>
      <c r="J1553" s="33"/>
      <c r="K1553" s="33"/>
      <c r="L1553" s="33"/>
      <c r="M1553" s="33"/>
      <c r="N1553" s="33"/>
      <c r="O1553" s="33"/>
      <c r="P1553" s="33"/>
      <c r="Q1553" s="33"/>
      <c r="R1553" s="33"/>
      <c r="S1553" s="33"/>
      <c r="T1553" s="33"/>
      <c r="U1553" s="33"/>
      <c r="V1553" s="33"/>
      <c r="W1553" s="33"/>
      <c r="X1553" s="33"/>
      <c r="Y1553" s="33"/>
      <c r="Z1553" s="33"/>
      <c r="AA1553" s="33"/>
      <c r="AB1553" s="33"/>
      <c r="AC1553" s="33"/>
      <c r="AD1553" s="33"/>
      <c r="AE1553" s="33"/>
      <c r="AF1553" s="33"/>
      <c r="AG1553" s="33"/>
      <c r="AH1553" s="33"/>
      <c r="AI1553" s="33"/>
      <c r="AJ1553" s="33"/>
    </row>
    <row r="1554" spans="3:36" ht="12.75">
      <c r="C1554" s="33"/>
      <c r="D1554" s="33"/>
      <c r="E1554" s="33"/>
      <c r="F1554" s="33"/>
      <c r="G1554" s="33"/>
      <c r="H1554" s="33"/>
      <c r="I1554" s="33"/>
      <c r="J1554" s="33"/>
      <c r="K1554" s="33"/>
      <c r="L1554" s="33"/>
      <c r="M1554" s="33"/>
      <c r="N1554" s="33"/>
      <c r="O1554" s="33"/>
      <c r="P1554" s="33"/>
      <c r="Q1554" s="33"/>
      <c r="R1554" s="33"/>
      <c r="S1554" s="33"/>
      <c r="T1554" s="33"/>
      <c r="U1554" s="33"/>
      <c r="V1554" s="33"/>
      <c r="W1554" s="33"/>
      <c r="X1554" s="33"/>
      <c r="Y1554" s="33"/>
      <c r="Z1554" s="33"/>
      <c r="AA1554" s="33"/>
      <c r="AB1554" s="33"/>
      <c r="AC1554" s="33"/>
      <c r="AD1554" s="33"/>
      <c r="AE1554" s="33"/>
      <c r="AF1554" s="33"/>
      <c r="AG1554" s="33"/>
      <c r="AH1554" s="33"/>
      <c r="AI1554" s="33"/>
      <c r="AJ1554" s="33"/>
    </row>
    <row r="1555" spans="3:36" ht="12.75">
      <c r="C1555" s="33"/>
      <c r="D1555" s="33"/>
      <c r="E1555" s="33"/>
      <c r="F1555" s="33"/>
      <c r="G1555" s="33"/>
      <c r="H1555" s="33"/>
      <c r="I1555" s="33"/>
      <c r="J1555" s="33"/>
      <c r="K1555" s="33"/>
      <c r="L1555" s="33"/>
      <c r="M1555" s="33"/>
      <c r="N1555" s="33"/>
      <c r="O1555" s="33"/>
      <c r="P1555" s="33"/>
      <c r="Q1555" s="33"/>
      <c r="R1555" s="33"/>
      <c r="S1555" s="33"/>
      <c r="T1555" s="33"/>
      <c r="U1555" s="33"/>
      <c r="V1555" s="33"/>
      <c r="W1555" s="33"/>
      <c r="X1555" s="33"/>
      <c r="Y1555" s="33"/>
      <c r="Z1555" s="33"/>
      <c r="AA1555" s="33"/>
      <c r="AB1555" s="33"/>
      <c r="AC1555" s="33"/>
      <c r="AD1555" s="33"/>
      <c r="AE1555" s="33"/>
      <c r="AF1555" s="33"/>
      <c r="AG1555" s="33"/>
      <c r="AH1555" s="33"/>
      <c r="AI1555" s="33"/>
      <c r="AJ1555" s="33"/>
    </row>
    <row r="1556" spans="3:36" ht="12.75">
      <c r="C1556" s="33"/>
      <c r="D1556" s="33"/>
      <c r="E1556" s="33"/>
      <c r="F1556" s="33"/>
      <c r="G1556" s="33"/>
      <c r="H1556" s="33"/>
      <c r="I1556" s="33"/>
      <c r="J1556" s="33"/>
      <c r="K1556" s="33"/>
      <c r="L1556" s="33"/>
      <c r="M1556" s="33"/>
      <c r="N1556" s="33"/>
      <c r="O1556" s="33"/>
      <c r="P1556" s="33"/>
      <c r="Q1556" s="33"/>
      <c r="R1556" s="33"/>
      <c r="S1556" s="33"/>
      <c r="T1556" s="33"/>
      <c r="U1556" s="33"/>
      <c r="V1556" s="33"/>
      <c r="W1556" s="33"/>
      <c r="X1556" s="33"/>
      <c r="Y1556" s="33"/>
      <c r="Z1556" s="33"/>
      <c r="AA1556" s="33"/>
      <c r="AB1556" s="33"/>
      <c r="AC1556" s="33"/>
      <c r="AD1556" s="33"/>
      <c r="AE1556" s="33"/>
      <c r="AF1556" s="33"/>
      <c r="AG1556" s="33"/>
      <c r="AH1556" s="33"/>
      <c r="AI1556" s="33"/>
      <c r="AJ1556" s="33"/>
    </row>
    <row r="1557" spans="3:36" ht="12.75">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3"/>
      <c r="AD1557" s="33"/>
      <c r="AE1557" s="33"/>
      <c r="AF1557" s="33"/>
      <c r="AG1557" s="33"/>
      <c r="AH1557" s="33"/>
      <c r="AI1557" s="33"/>
      <c r="AJ1557" s="33"/>
    </row>
    <row r="1558" spans="3:36" ht="12.75">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3"/>
      <c r="AD1558" s="33"/>
      <c r="AE1558" s="33"/>
      <c r="AF1558" s="33"/>
      <c r="AG1558" s="33"/>
      <c r="AH1558" s="33"/>
      <c r="AI1558" s="33"/>
      <c r="AJ1558" s="33"/>
    </row>
    <row r="1559" spans="3:36" ht="12.75">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3"/>
      <c r="AD1559" s="33"/>
      <c r="AE1559" s="33"/>
      <c r="AF1559" s="33"/>
      <c r="AG1559" s="33"/>
      <c r="AH1559" s="33"/>
      <c r="AI1559" s="33"/>
      <c r="AJ1559" s="33"/>
    </row>
    <row r="1560" spans="3:36" ht="12.75">
      <c r="C1560" s="33"/>
      <c r="D1560" s="33"/>
      <c r="E1560" s="33"/>
      <c r="F1560" s="33"/>
      <c r="G1560" s="33"/>
      <c r="H1560" s="33"/>
      <c r="I1560" s="33"/>
      <c r="J1560" s="33"/>
      <c r="K1560" s="33"/>
      <c r="L1560" s="33"/>
      <c r="M1560" s="33"/>
      <c r="N1560" s="33"/>
      <c r="O1560" s="33"/>
      <c r="P1560" s="33"/>
      <c r="Q1560" s="33"/>
      <c r="R1560" s="33"/>
      <c r="S1560" s="33"/>
      <c r="T1560" s="33"/>
      <c r="U1560" s="33"/>
      <c r="V1560" s="33"/>
      <c r="W1560" s="33"/>
      <c r="X1560" s="33"/>
      <c r="Y1560" s="33"/>
      <c r="Z1560" s="33"/>
      <c r="AA1560" s="33"/>
      <c r="AB1560" s="33"/>
      <c r="AC1560" s="33"/>
      <c r="AD1560" s="33"/>
      <c r="AE1560" s="33"/>
      <c r="AF1560" s="33"/>
      <c r="AG1560" s="33"/>
      <c r="AH1560" s="33"/>
      <c r="AI1560" s="33"/>
      <c r="AJ1560" s="33"/>
    </row>
    <row r="1561" spans="3:36" ht="12.75">
      <c r="C1561" s="33"/>
      <c r="D1561" s="33"/>
      <c r="E1561" s="33"/>
      <c r="F1561" s="33"/>
      <c r="G1561" s="33"/>
      <c r="H1561" s="33"/>
      <c r="I1561" s="33"/>
      <c r="J1561" s="33"/>
      <c r="K1561" s="33"/>
      <c r="L1561" s="33"/>
      <c r="M1561" s="33"/>
      <c r="N1561" s="33"/>
      <c r="O1561" s="33"/>
      <c r="P1561" s="33"/>
      <c r="Q1561" s="33"/>
      <c r="R1561" s="33"/>
      <c r="S1561" s="33"/>
      <c r="T1561" s="33"/>
      <c r="U1561" s="33"/>
      <c r="V1561" s="33"/>
      <c r="W1561" s="33"/>
      <c r="X1561" s="33"/>
      <c r="Y1561" s="33"/>
      <c r="Z1561" s="33"/>
      <c r="AA1561" s="33"/>
      <c r="AB1561" s="33"/>
      <c r="AC1561" s="33"/>
      <c r="AD1561" s="33"/>
      <c r="AE1561" s="33"/>
      <c r="AF1561" s="33"/>
      <c r="AG1561" s="33"/>
      <c r="AH1561" s="33"/>
      <c r="AI1561" s="33"/>
      <c r="AJ1561" s="33"/>
    </row>
    <row r="1562" spans="3:36" ht="12.75">
      <c r="C1562" s="33"/>
      <c r="D1562" s="33"/>
      <c r="E1562" s="33"/>
      <c r="F1562" s="33"/>
      <c r="G1562" s="33"/>
      <c r="H1562" s="33"/>
      <c r="I1562" s="33"/>
      <c r="J1562" s="33"/>
      <c r="K1562" s="33"/>
      <c r="L1562" s="33"/>
      <c r="M1562" s="33"/>
      <c r="N1562" s="33"/>
      <c r="O1562" s="33"/>
      <c r="P1562" s="33"/>
      <c r="Q1562" s="33"/>
      <c r="R1562" s="33"/>
      <c r="S1562" s="33"/>
      <c r="T1562" s="33"/>
      <c r="U1562" s="33"/>
      <c r="V1562" s="33"/>
      <c r="W1562" s="33"/>
      <c r="X1562" s="33"/>
      <c r="Y1562" s="33"/>
      <c r="Z1562" s="33"/>
      <c r="AA1562" s="33"/>
      <c r="AB1562" s="33"/>
      <c r="AC1562" s="33"/>
      <c r="AD1562" s="33"/>
      <c r="AE1562" s="33"/>
      <c r="AF1562" s="33"/>
      <c r="AG1562" s="33"/>
      <c r="AH1562" s="33"/>
      <c r="AI1562" s="33"/>
      <c r="AJ1562" s="33"/>
    </row>
    <row r="1563" spans="3:36" ht="12.75">
      <c r="C1563" s="33"/>
      <c r="D1563" s="33"/>
      <c r="E1563" s="33"/>
      <c r="F1563" s="33"/>
      <c r="G1563" s="33"/>
      <c r="H1563" s="33"/>
      <c r="I1563" s="33"/>
      <c r="J1563" s="33"/>
      <c r="K1563" s="33"/>
      <c r="L1563" s="33"/>
      <c r="M1563" s="33"/>
      <c r="N1563" s="33"/>
      <c r="O1563" s="33"/>
      <c r="P1563" s="33"/>
      <c r="Q1563" s="33"/>
      <c r="R1563" s="33"/>
      <c r="S1563" s="33"/>
      <c r="T1563" s="33"/>
      <c r="U1563" s="33"/>
      <c r="V1563" s="33"/>
      <c r="W1563" s="33"/>
      <c r="X1563" s="33"/>
      <c r="Y1563" s="33"/>
      <c r="Z1563" s="33"/>
      <c r="AA1563" s="33"/>
      <c r="AB1563" s="33"/>
      <c r="AC1563" s="33"/>
      <c r="AD1563" s="33"/>
      <c r="AE1563" s="33"/>
      <c r="AF1563" s="33"/>
      <c r="AG1563" s="33"/>
      <c r="AH1563" s="33"/>
      <c r="AI1563" s="33"/>
      <c r="AJ1563" s="33"/>
    </row>
    <row r="1564" spans="3:36" ht="12.75">
      <c r="C1564" s="33"/>
      <c r="D1564" s="33"/>
      <c r="E1564" s="33"/>
      <c r="F1564" s="33"/>
      <c r="G1564" s="33"/>
      <c r="H1564" s="33"/>
      <c r="I1564" s="33"/>
      <c r="J1564" s="33"/>
      <c r="K1564" s="33"/>
      <c r="L1564" s="33"/>
      <c r="M1564" s="33"/>
      <c r="N1564" s="33"/>
      <c r="O1564" s="33"/>
      <c r="P1564" s="33"/>
      <c r="Q1564" s="33"/>
      <c r="R1564" s="33"/>
      <c r="S1564" s="33"/>
      <c r="T1564" s="33"/>
      <c r="U1564" s="33"/>
      <c r="V1564" s="33"/>
      <c r="W1564" s="33"/>
      <c r="X1564" s="33"/>
      <c r="Y1564" s="33"/>
      <c r="Z1564" s="33"/>
      <c r="AA1564" s="33"/>
      <c r="AB1564" s="33"/>
      <c r="AC1564" s="33"/>
      <c r="AD1564" s="33"/>
      <c r="AE1564" s="33"/>
      <c r="AF1564" s="33"/>
      <c r="AG1564" s="33"/>
      <c r="AH1564" s="33"/>
      <c r="AI1564" s="33"/>
      <c r="AJ1564" s="33"/>
    </row>
    <row r="1565" spans="3:36" ht="12.75">
      <c r="C1565" s="33"/>
      <c r="D1565" s="33"/>
      <c r="E1565" s="33"/>
      <c r="F1565" s="33"/>
      <c r="G1565" s="33"/>
      <c r="H1565" s="33"/>
      <c r="I1565" s="33"/>
      <c r="J1565" s="33"/>
      <c r="K1565" s="33"/>
      <c r="L1565" s="33"/>
      <c r="M1565" s="33"/>
      <c r="N1565" s="33"/>
      <c r="O1565" s="33"/>
      <c r="P1565" s="33"/>
      <c r="Q1565" s="33"/>
      <c r="R1565" s="33"/>
      <c r="S1565" s="33"/>
      <c r="T1565" s="33"/>
      <c r="U1565" s="33"/>
      <c r="V1565" s="33"/>
      <c r="W1565" s="33"/>
      <c r="X1565" s="33"/>
      <c r="Y1565" s="33"/>
      <c r="Z1565" s="33"/>
      <c r="AA1565" s="33"/>
      <c r="AB1565" s="33"/>
      <c r="AC1565" s="33"/>
      <c r="AD1565" s="33"/>
      <c r="AE1565" s="33"/>
      <c r="AF1565" s="33"/>
      <c r="AG1565" s="33"/>
      <c r="AH1565" s="33"/>
      <c r="AI1565" s="33"/>
      <c r="AJ1565" s="33"/>
    </row>
    <row r="1566" spans="3:36" ht="12.75">
      <c r="C1566" s="33"/>
      <c r="D1566" s="33"/>
      <c r="E1566" s="33"/>
      <c r="F1566" s="33"/>
      <c r="G1566" s="33"/>
      <c r="H1566" s="33"/>
      <c r="I1566" s="33"/>
      <c r="J1566" s="33"/>
      <c r="K1566" s="33"/>
      <c r="L1566" s="33"/>
      <c r="M1566" s="33"/>
      <c r="N1566" s="33"/>
      <c r="O1566" s="33"/>
      <c r="P1566" s="33"/>
      <c r="Q1566" s="33"/>
      <c r="R1566" s="33"/>
      <c r="S1566" s="33"/>
      <c r="T1566" s="33"/>
      <c r="U1566" s="33"/>
      <c r="V1566" s="33"/>
      <c r="W1566" s="33"/>
      <c r="X1566" s="33"/>
      <c r="Y1566" s="33"/>
      <c r="Z1566" s="33"/>
      <c r="AA1566" s="33"/>
      <c r="AB1566" s="33"/>
      <c r="AC1566" s="33"/>
      <c r="AD1566" s="33"/>
      <c r="AE1566" s="33"/>
      <c r="AF1566" s="33"/>
      <c r="AG1566" s="33"/>
      <c r="AH1566" s="33"/>
      <c r="AI1566" s="33"/>
      <c r="AJ1566" s="33"/>
    </row>
    <row r="1567" spans="3:36" ht="12.75">
      <c r="C1567" s="33"/>
      <c r="D1567" s="33"/>
      <c r="E1567" s="33"/>
      <c r="F1567" s="33"/>
      <c r="G1567" s="33"/>
      <c r="H1567" s="33"/>
      <c r="I1567" s="33"/>
      <c r="J1567" s="33"/>
      <c r="K1567" s="33"/>
      <c r="L1567" s="33"/>
      <c r="M1567" s="33"/>
      <c r="N1567" s="33"/>
      <c r="O1567" s="33"/>
      <c r="P1567" s="33"/>
      <c r="Q1567" s="33"/>
      <c r="R1567" s="33"/>
      <c r="S1567" s="33"/>
      <c r="T1567" s="33"/>
      <c r="U1567" s="33"/>
      <c r="V1567" s="33"/>
      <c r="W1567" s="33"/>
      <c r="X1567" s="33"/>
      <c r="Y1567" s="33"/>
      <c r="Z1567" s="33"/>
      <c r="AA1567" s="33"/>
      <c r="AB1567" s="33"/>
      <c r="AC1567" s="33"/>
      <c r="AD1567" s="33"/>
      <c r="AE1567" s="33"/>
      <c r="AF1567" s="33"/>
      <c r="AG1567" s="33"/>
      <c r="AH1567" s="33"/>
      <c r="AI1567" s="33"/>
      <c r="AJ1567" s="33"/>
    </row>
    <row r="1568" spans="3:36" ht="12.75">
      <c r="C1568" s="33"/>
      <c r="D1568" s="33"/>
      <c r="E1568" s="33"/>
      <c r="F1568" s="33"/>
      <c r="G1568" s="33"/>
      <c r="H1568" s="33"/>
      <c r="I1568" s="33"/>
      <c r="J1568" s="33"/>
      <c r="K1568" s="33"/>
      <c r="L1568" s="33"/>
      <c r="M1568" s="33"/>
      <c r="N1568" s="33"/>
      <c r="O1568" s="33"/>
      <c r="P1568" s="33"/>
      <c r="Q1568" s="33"/>
      <c r="R1568" s="33"/>
      <c r="S1568" s="33"/>
      <c r="T1568" s="33"/>
      <c r="U1568" s="33"/>
      <c r="V1568" s="33"/>
      <c r="W1568" s="33"/>
      <c r="X1568" s="33"/>
      <c r="Y1568" s="33"/>
      <c r="Z1568" s="33"/>
      <c r="AA1568" s="33"/>
      <c r="AB1568" s="33"/>
      <c r="AC1568" s="33"/>
      <c r="AD1568" s="33"/>
      <c r="AE1568" s="33"/>
      <c r="AF1568" s="33"/>
      <c r="AG1568" s="33"/>
      <c r="AH1568" s="33"/>
      <c r="AI1568" s="33"/>
      <c r="AJ1568" s="33"/>
    </row>
    <row r="1569" spans="3:36" ht="12.75">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3"/>
      <c r="AD1569" s="33"/>
      <c r="AE1569" s="33"/>
      <c r="AF1569" s="33"/>
      <c r="AG1569" s="33"/>
      <c r="AH1569" s="33"/>
      <c r="AI1569" s="33"/>
      <c r="AJ1569" s="33"/>
    </row>
    <row r="1570" spans="3:36" ht="12.75">
      <c r="C1570" s="33"/>
      <c r="D1570" s="33"/>
      <c r="E1570" s="33"/>
      <c r="F1570" s="33"/>
      <c r="G1570" s="33"/>
      <c r="H1570" s="33"/>
      <c r="I1570" s="33"/>
      <c r="J1570" s="33"/>
      <c r="K1570" s="33"/>
      <c r="L1570" s="33"/>
      <c r="M1570" s="33"/>
      <c r="N1570" s="33"/>
      <c r="O1570" s="33"/>
      <c r="P1570" s="33"/>
      <c r="Q1570" s="33"/>
      <c r="R1570" s="33"/>
      <c r="S1570" s="33"/>
      <c r="T1570" s="33"/>
      <c r="U1570" s="33"/>
      <c r="V1570" s="33"/>
      <c r="W1570" s="33"/>
      <c r="X1570" s="33"/>
      <c r="Y1570" s="33"/>
      <c r="Z1570" s="33"/>
      <c r="AA1570" s="33"/>
      <c r="AB1570" s="33"/>
      <c r="AC1570" s="33"/>
      <c r="AD1570" s="33"/>
      <c r="AE1570" s="33"/>
      <c r="AF1570" s="33"/>
      <c r="AG1570" s="33"/>
      <c r="AH1570" s="33"/>
      <c r="AI1570" s="33"/>
      <c r="AJ1570" s="33"/>
    </row>
    <row r="1571" spans="3:36" ht="12.75">
      <c r="C1571" s="33"/>
      <c r="D1571" s="33"/>
      <c r="E1571" s="33"/>
      <c r="F1571" s="33"/>
      <c r="G1571" s="33"/>
      <c r="H1571" s="33"/>
      <c r="I1571" s="33"/>
      <c r="J1571" s="33"/>
      <c r="K1571" s="33"/>
      <c r="L1571" s="33"/>
      <c r="M1571" s="33"/>
      <c r="N1571" s="33"/>
      <c r="O1571" s="33"/>
      <c r="P1571" s="33"/>
      <c r="Q1571" s="33"/>
      <c r="R1571" s="33"/>
      <c r="S1571" s="33"/>
      <c r="T1571" s="33"/>
      <c r="U1571" s="33"/>
      <c r="V1571" s="33"/>
      <c r="W1571" s="33"/>
      <c r="X1571" s="33"/>
      <c r="Y1571" s="33"/>
      <c r="Z1571" s="33"/>
      <c r="AA1571" s="33"/>
      <c r="AB1571" s="33"/>
      <c r="AC1571" s="33"/>
      <c r="AD1571" s="33"/>
      <c r="AE1571" s="33"/>
      <c r="AF1571" s="33"/>
      <c r="AG1571" s="33"/>
      <c r="AH1571" s="33"/>
      <c r="AI1571" s="33"/>
      <c r="AJ1571" s="33"/>
    </row>
    <row r="1572" spans="3:36" ht="12.75">
      <c r="C1572" s="33"/>
      <c r="D1572" s="33"/>
      <c r="E1572" s="33"/>
      <c r="F1572" s="33"/>
      <c r="G1572" s="33"/>
      <c r="H1572" s="33"/>
      <c r="I1572" s="33"/>
      <c r="J1572" s="33"/>
      <c r="K1572" s="33"/>
      <c r="L1572" s="33"/>
      <c r="M1572" s="33"/>
      <c r="N1572" s="33"/>
      <c r="O1572" s="33"/>
      <c r="P1572" s="33"/>
      <c r="Q1572" s="33"/>
      <c r="R1572" s="33"/>
      <c r="S1572" s="33"/>
      <c r="T1572" s="33"/>
      <c r="U1572" s="33"/>
      <c r="V1572" s="33"/>
      <c r="W1572" s="33"/>
      <c r="X1572" s="33"/>
      <c r="Y1572" s="33"/>
      <c r="Z1572" s="33"/>
      <c r="AA1572" s="33"/>
      <c r="AB1572" s="33"/>
      <c r="AC1572" s="33"/>
      <c r="AD1572" s="33"/>
      <c r="AE1572" s="33"/>
      <c r="AF1572" s="33"/>
      <c r="AG1572" s="33"/>
      <c r="AH1572" s="33"/>
      <c r="AI1572" s="33"/>
      <c r="AJ1572" s="33"/>
    </row>
    <row r="1573" spans="3:36" ht="12.75">
      <c r="C1573" s="33"/>
      <c r="D1573" s="33"/>
      <c r="E1573" s="33"/>
      <c r="F1573" s="33"/>
      <c r="G1573" s="33"/>
      <c r="H1573" s="33"/>
      <c r="I1573" s="33"/>
      <c r="J1573" s="33"/>
      <c r="K1573" s="33"/>
      <c r="L1573" s="33"/>
      <c r="M1573" s="33"/>
      <c r="N1573" s="33"/>
      <c r="O1573" s="33"/>
      <c r="P1573" s="33"/>
      <c r="Q1573" s="33"/>
      <c r="R1573" s="33"/>
      <c r="S1573" s="33"/>
      <c r="T1573" s="33"/>
      <c r="U1573" s="33"/>
      <c r="V1573" s="33"/>
      <c r="W1573" s="33"/>
      <c r="X1573" s="33"/>
      <c r="Y1573" s="33"/>
      <c r="Z1573" s="33"/>
      <c r="AA1573" s="33"/>
      <c r="AB1573" s="33"/>
      <c r="AC1573" s="33"/>
      <c r="AD1573" s="33"/>
      <c r="AE1573" s="33"/>
      <c r="AF1573" s="33"/>
      <c r="AG1573" s="33"/>
      <c r="AH1573" s="33"/>
      <c r="AI1573" s="33"/>
      <c r="AJ1573" s="33"/>
    </row>
    <row r="1574" spans="3:36" ht="12.75">
      <c r="C1574" s="33"/>
      <c r="D1574" s="33"/>
      <c r="E1574" s="33"/>
      <c r="F1574" s="33"/>
      <c r="G1574" s="33"/>
      <c r="H1574" s="33"/>
      <c r="I1574" s="33"/>
      <c r="J1574" s="33"/>
      <c r="K1574" s="33"/>
      <c r="L1574" s="33"/>
      <c r="M1574" s="33"/>
      <c r="N1574" s="33"/>
      <c r="O1574" s="33"/>
      <c r="P1574" s="33"/>
      <c r="Q1574" s="33"/>
      <c r="R1574" s="33"/>
      <c r="S1574" s="33"/>
      <c r="T1574" s="33"/>
      <c r="U1574" s="33"/>
      <c r="V1574" s="33"/>
      <c r="W1574" s="33"/>
      <c r="X1574" s="33"/>
      <c r="Y1574" s="33"/>
      <c r="Z1574" s="33"/>
      <c r="AA1574" s="33"/>
      <c r="AB1574" s="33"/>
      <c r="AC1574" s="33"/>
      <c r="AD1574" s="33"/>
      <c r="AE1574" s="33"/>
      <c r="AF1574" s="33"/>
      <c r="AG1574" s="33"/>
      <c r="AH1574" s="33"/>
      <c r="AI1574" s="33"/>
      <c r="AJ1574" s="33"/>
    </row>
    <row r="1575" spans="3:36" ht="12.75">
      <c r="C1575" s="33"/>
      <c r="D1575" s="33"/>
      <c r="E1575" s="33"/>
      <c r="F1575" s="33"/>
      <c r="G1575" s="33"/>
      <c r="H1575" s="33"/>
      <c r="I1575" s="33"/>
      <c r="J1575" s="33"/>
      <c r="K1575" s="33"/>
      <c r="L1575" s="33"/>
      <c r="M1575" s="33"/>
      <c r="N1575" s="33"/>
      <c r="O1575" s="33"/>
      <c r="P1575" s="33"/>
      <c r="Q1575" s="33"/>
      <c r="R1575" s="33"/>
      <c r="S1575" s="33"/>
      <c r="T1575" s="33"/>
      <c r="U1575" s="33"/>
      <c r="V1575" s="33"/>
      <c r="W1575" s="33"/>
      <c r="X1575" s="33"/>
      <c r="Y1575" s="33"/>
      <c r="Z1575" s="33"/>
      <c r="AA1575" s="33"/>
      <c r="AB1575" s="33"/>
      <c r="AC1575" s="33"/>
      <c r="AD1575" s="33"/>
      <c r="AE1575" s="33"/>
      <c r="AF1575" s="33"/>
      <c r="AG1575" s="33"/>
      <c r="AH1575" s="33"/>
      <c r="AI1575" s="33"/>
      <c r="AJ1575" s="33"/>
    </row>
    <row r="1576" spans="3:36" ht="12.75">
      <c r="C1576" s="33"/>
      <c r="D1576" s="33"/>
      <c r="E1576" s="33"/>
      <c r="F1576" s="33"/>
      <c r="G1576" s="33"/>
      <c r="H1576" s="33"/>
      <c r="I1576" s="33"/>
      <c r="J1576" s="33"/>
      <c r="K1576" s="33"/>
      <c r="L1576" s="33"/>
      <c r="M1576" s="33"/>
      <c r="N1576" s="33"/>
      <c r="O1576" s="33"/>
      <c r="P1576" s="33"/>
      <c r="Q1576" s="33"/>
      <c r="R1576" s="33"/>
      <c r="S1576" s="33"/>
      <c r="T1576" s="33"/>
      <c r="U1576" s="33"/>
      <c r="V1576" s="33"/>
      <c r="W1576" s="33"/>
      <c r="X1576" s="33"/>
      <c r="Y1576" s="33"/>
      <c r="Z1576" s="33"/>
      <c r="AA1576" s="33"/>
      <c r="AB1576" s="33"/>
      <c r="AC1576" s="33"/>
      <c r="AD1576" s="33"/>
      <c r="AE1576" s="33"/>
      <c r="AF1576" s="33"/>
      <c r="AG1576" s="33"/>
      <c r="AH1576" s="33"/>
      <c r="AI1576" s="33"/>
      <c r="AJ1576" s="33"/>
    </row>
    <row r="1577" spans="3:36" ht="12.75">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c r="AA1577" s="33"/>
      <c r="AB1577" s="33"/>
      <c r="AC1577" s="33"/>
      <c r="AD1577" s="33"/>
      <c r="AE1577" s="33"/>
      <c r="AF1577" s="33"/>
      <c r="AG1577" s="33"/>
      <c r="AH1577" s="33"/>
      <c r="AI1577" s="33"/>
      <c r="AJ1577" s="33"/>
    </row>
    <row r="1578" spans="3:36" ht="12.75">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3"/>
      <c r="AD1578" s="33"/>
      <c r="AE1578" s="33"/>
      <c r="AF1578" s="33"/>
      <c r="AG1578" s="33"/>
      <c r="AH1578" s="33"/>
      <c r="AI1578" s="33"/>
      <c r="AJ1578" s="33"/>
    </row>
    <row r="1579" spans="3:36" ht="12.75">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3"/>
      <c r="AD1579" s="33"/>
      <c r="AE1579" s="33"/>
      <c r="AF1579" s="33"/>
      <c r="AG1579" s="33"/>
      <c r="AH1579" s="33"/>
      <c r="AI1579" s="33"/>
      <c r="AJ1579" s="33"/>
    </row>
    <row r="1580" spans="3:36" ht="12.75">
      <c r="C1580" s="33"/>
      <c r="D1580" s="33"/>
      <c r="E1580" s="33"/>
      <c r="F1580" s="33"/>
      <c r="G1580" s="33"/>
      <c r="H1580" s="33"/>
      <c r="I1580" s="33"/>
      <c r="J1580" s="33"/>
      <c r="K1580" s="33"/>
      <c r="L1580" s="33"/>
      <c r="M1580" s="33"/>
      <c r="N1580" s="33"/>
      <c r="O1580" s="33"/>
      <c r="P1580" s="33"/>
      <c r="Q1580" s="33"/>
      <c r="R1580" s="33"/>
      <c r="S1580" s="33"/>
      <c r="T1580" s="33"/>
      <c r="U1580" s="33"/>
      <c r="V1580" s="33"/>
      <c r="W1580" s="33"/>
      <c r="X1580" s="33"/>
      <c r="Y1580" s="33"/>
      <c r="Z1580" s="33"/>
      <c r="AA1580" s="33"/>
      <c r="AB1580" s="33"/>
      <c r="AC1580" s="33"/>
      <c r="AD1580" s="33"/>
      <c r="AE1580" s="33"/>
      <c r="AF1580" s="33"/>
      <c r="AG1580" s="33"/>
      <c r="AH1580" s="33"/>
      <c r="AI1580" s="33"/>
      <c r="AJ1580" s="33"/>
    </row>
    <row r="1581" spans="3:36" ht="12.75">
      <c r="C1581" s="33"/>
      <c r="D1581" s="33"/>
      <c r="E1581" s="33"/>
      <c r="F1581" s="33"/>
      <c r="G1581" s="33"/>
      <c r="H1581" s="33"/>
      <c r="I1581" s="33"/>
      <c r="J1581" s="33"/>
      <c r="K1581" s="33"/>
      <c r="L1581" s="33"/>
      <c r="M1581" s="33"/>
      <c r="N1581" s="33"/>
      <c r="O1581" s="33"/>
      <c r="P1581" s="33"/>
      <c r="Q1581" s="33"/>
      <c r="R1581" s="33"/>
      <c r="S1581" s="33"/>
      <c r="T1581" s="33"/>
      <c r="U1581" s="33"/>
      <c r="V1581" s="33"/>
      <c r="W1581" s="33"/>
      <c r="X1581" s="33"/>
      <c r="Y1581" s="33"/>
      <c r="Z1581" s="33"/>
      <c r="AA1581" s="33"/>
      <c r="AB1581" s="33"/>
      <c r="AC1581" s="33"/>
      <c r="AD1581" s="33"/>
      <c r="AE1581" s="33"/>
      <c r="AF1581" s="33"/>
      <c r="AG1581" s="33"/>
      <c r="AH1581" s="33"/>
      <c r="AI1581" s="33"/>
      <c r="AJ1581" s="33"/>
    </row>
    <row r="1582" spans="3:36" ht="12.75">
      <c r="C1582" s="33"/>
      <c r="D1582" s="33"/>
      <c r="E1582" s="33"/>
      <c r="F1582" s="33"/>
      <c r="G1582" s="33"/>
      <c r="H1582" s="33"/>
      <c r="I1582" s="33"/>
      <c r="J1582" s="33"/>
      <c r="K1582" s="33"/>
      <c r="L1582" s="33"/>
      <c r="M1582" s="33"/>
      <c r="N1582" s="33"/>
      <c r="O1582" s="33"/>
      <c r="P1582" s="33"/>
      <c r="Q1582" s="33"/>
      <c r="R1582" s="33"/>
      <c r="S1582" s="33"/>
      <c r="T1582" s="33"/>
      <c r="U1582" s="33"/>
      <c r="V1582" s="33"/>
      <c r="W1582" s="33"/>
      <c r="X1582" s="33"/>
      <c r="Y1582" s="33"/>
      <c r="Z1582" s="33"/>
      <c r="AA1582" s="33"/>
      <c r="AB1582" s="33"/>
      <c r="AC1582" s="33"/>
      <c r="AD1582" s="33"/>
      <c r="AE1582" s="33"/>
      <c r="AF1582" s="33"/>
      <c r="AG1582" s="33"/>
      <c r="AH1582" s="33"/>
      <c r="AI1582" s="33"/>
      <c r="AJ1582" s="33"/>
    </row>
    <row r="1583" spans="3:36" ht="12.75">
      <c r="C1583" s="33"/>
      <c r="D1583" s="33"/>
      <c r="E1583" s="33"/>
      <c r="F1583" s="33"/>
      <c r="G1583" s="33"/>
      <c r="H1583" s="33"/>
      <c r="I1583" s="33"/>
      <c r="J1583" s="33"/>
      <c r="K1583" s="33"/>
      <c r="L1583" s="33"/>
      <c r="M1583" s="33"/>
      <c r="N1583" s="33"/>
      <c r="O1583" s="33"/>
      <c r="P1583" s="33"/>
      <c r="Q1583" s="33"/>
      <c r="R1583" s="33"/>
      <c r="S1583" s="33"/>
      <c r="T1583" s="33"/>
      <c r="U1583" s="33"/>
      <c r="V1583" s="33"/>
      <c r="W1583" s="33"/>
      <c r="X1583" s="33"/>
      <c r="Y1583" s="33"/>
      <c r="Z1583" s="33"/>
      <c r="AA1583" s="33"/>
      <c r="AB1583" s="33"/>
      <c r="AC1583" s="33"/>
      <c r="AD1583" s="33"/>
      <c r="AE1583" s="33"/>
      <c r="AF1583" s="33"/>
      <c r="AG1583" s="33"/>
      <c r="AH1583" s="33"/>
      <c r="AI1583" s="33"/>
      <c r="AJ1583" s="33"/>
    </row>
    <row r="1584" spans="3:36" ht="12.75">
      <c r="C1584" s="33"/>
      <c r="D1584" s="33"/>
      <c r="E1584" s="33"/>
      <c r="F1584" s="33"/>
      <c r="G1584" s="33"/>
      <c r="H1584" s="33"/>
      <c r="I1584" s="33"/>
      <c r="J1584" s="33"/>
      <c r="K1584" s="33"/>
      <c r="L1584" s="33"/>
      <c r="M1584" s="33"/>
      <c r="N1584" s="33"/>
      <c r="O1584" s="33"/>
      <c r="P1584" s="33"/>
      <c r="Q1584" s="33"/>
      <c r="R1584" s="33"/>
      <c r="S1584" s="33"/>
      <c r="T1584" s="33"/>
      <c r="U1584" s="33"/>
      <c r="V1584" s="33"/>
      <c r="W1584" s="33"/>
      <c r="X1584" s="33"/>
      <c r="Y1584" s="33"/>
      <c r="Z1584" s="33"/>
      <c r="AA1584" s="33"/>
      <c r="AB1584" s="33"/>
      <c r="AC1584" s="33"/>
      <c r="AD1584" s="33"/>
      <c r="AE1584" s="33"/>
      <c r="AF1584" s="33"/>
      <c r="AG1584" s="33"/>
      <c r="AH1584" s="33"/>
      <c r="AI1584" s="33"/>
      <c r="AJ1584" s="33"/>
    </row>
    <row r="1585" spans="3:36" ht="12.75">
      <c r="C1585" s="33"/>
      <c r="D1585" s="33"/>
      <c r="E1585" s="33"/>
      <c r="F1585" s="33"/>
      <c r="G1585" s="33"/>
      <c r="H1585" s="33"/>
      <c r="I1585" s="33"/>
      <c r="J1585" s="33"/>
      <c r="K1585" s="33"/>
      <c r="L1585" s="33"/>
      <c r="M1585" s="33"/>
      <c r="N1585" s="33"/>
      <c r="O1585" s="33"/>
      <c r="P1585" s="33"/>
      <c r="Q1585" s="33"/>
      <c r="R1585" s="33"/>
      <c r="S1585" s="33"/>
      <c r="T1585" s="33"/>
      <c r="U1585" s="33"/>
      <c r="V1585" s="33"/>
      <c r="W1585" s="33"/>
      <c r="X1585" s="33"/>
      <c r="Y1585" s="33"/>
      <c r="Z1585" s="33"/>
      <c r="AA1585" s="33"/>
      <c r="AB1585" s="33"/>
      <c r="AC1585" s="33"/>
      <c r="AD1585" s="33"/>
      <c r="AE1585" s="33"/>
      <c r="AF1585" s="33"/>
      <c r="AG1585" s="33"/>
      <c r="AH1585" s="33"/>
      <c r="AI1585" s="33"/>
      <c r="AJ1585" s="33"/>
    </row>
    <row r="1586" spans="3:36" ht="12.75">
      <c r="C1586" s="33"/>
      <c r="D1586" s="33"/>
      <c r="E1586" s="33"/>
      <c r="F1586" s="33"/>
      <c r="G1586" s="33"/>
      <c r="H1586" s="33"/>
      <c r="I1586" s="33"/>
      <c r="J1586" s="33"/>
      <c r="K1586" s="33"/>
      <c r="L1586" s="33"/>
      <c r="M1586" s="33"/>
      <c r="N1586" s="33"/>
      <c r="O1586" s="33"/>
      <c r="P1586" s="33"/>
      <c r="Q1586" s="33"/>
      <c r="R1586" s="33"/>
      <c r="S1586" s="33"/>
      <c r="T1586" s="33"/>
      <c r="U1586" s="33"/>
      <c r="V1586" s="33"/>
      <c r="W1586" s="33"/>
      <c r="X1586" s="33"/>
      <c r="Y1586" s="33"/>
      <c r="Z1586" s="33"/>
      <c r="AA1586" s="33"/>
      <c r="AB1586" s="33"/>
      <c r="AC1586" s="33"/>
      <c r="AD1586" s="33"/>
      <c r="AE1586" s="33"/>
      <c r="AF1586" s="33"/>
      <c r="AG1586" s="33"/>
      <c r="AH1586" s="33"/>
      <c r="AI1586" s="33"/>
      <c r="AJ1586" s="33"/>
    </row>
    <row r="1587" spans="3:36" ht="12.75">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3"/>
      <c r="AD1587" s="33"/>
      <c r="AE1587" s="33"/>
      <c r="AF1587" s="33"/>
      <c r="AG1587" s="33"/>
      <c r="AH1587" s="33"/>
      <c r="AI1587" s="33"/>
      <c r="AJ1587" s="33"/>
    </row>
    <row r="1588" spans="3:36" ht="12.75">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3"/>
      <c r="AD1588" s="33"/>
      <c r="AE1588" s="33"/>
      <c r="AF1588" s="33"/>
      <c r="AG1588" s="33"/>
      <c r="AH1588" s="33"/>
      <c r="AI1588" s="33"/>
      <c r="AJ1588" s="33"/>
    </row>
    <row r="1589" spans="3:36" ht="12.75">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3"/>
      <c r="AD1589" s="33"/>
      <c r="AE1589" s="33"/>
      <c r="AF1589" s="33"/>
      <c r="AG1589" s="33"/>
      <c r="AH1589" s="33"/>
      <c r="AI1589" s="33"/>
      <c r="AJ1589" s="33"/>
    </row>
    <row r="1590" spans="3:36" ht="12.75">
      <c r="C1590" s="33"/>
      <c r="D1590" s="33"/>
      <c r="E1590" s="33"/>
      <c r="F1590" s="33"/>
      <c r="G1590" s="33"/>
      <c r="H1590" s="33"/>
      <c r="I1590" s="33"/>
      <c r="J1590" s="33"/>
      <c r="K1590" s="33"/>
      <c r="L1590" s="33"/>
      <c r="M1590" s="33"/>
      <c r="N1590" s="33"/>
      <c r="O1590" s="33"/>
      <c r="P1590" s="33"/>
      <c r="Q1590" s="33"/>
      <c r="R1590" s="33"/>
      <c r="S1590" s="33"/>
      <c r="T1590" s="33"/>
      <c r="U1590" s="33"/>
      <c r="V1590" s="33"/>
      <c r="W1590" s="33"/>
      <c r="X1590" s="33"/>
      <c r="Y1590" s="33"/>
      <c r="Z1590" s="33"/>
      <c r="AA1590" s="33"/>
      <c r="AB1590" s="33"/>
      <c r="AC1590" s="33"/>
      <c r="AD1590" s="33"/>
      <c r="AE1590" s="33"/>
      <c r="AF1590" s="33"/>
      <c r="AG1590" s="33"/>
      <c r="AH1590" s="33"/>
      <c r="AI1590" s="33"/>
      <c r="AJ1590" s="33"/>
    </row>
    <row r="1591" spans="3:36" ht="12.75">
      <c r="C1591" s="33"/>
      <c r="D1591" s="33"/>
      <c r="E1591" s="33"/>
      <c r="F1591" s="33"/>
      <c r="G1591" s="33"/>
      <c r="H1591" s="33"/>
      <c r="I1591" s="33"/>
      <c r="J1591" s="33"/>
      <c r="K1591" s="33"/>
      <c r="L1591" s="33"/>
      <c r="M1591" s="33"/>
      <c r="N1591" s="33"/>
      <c r="O1591" s="33"/>
      <c r="P1591" s="33"/>
      <c r="Q1591" s="33"/>
      <c r="R1591" s="33"/>
      <c r="S1591" s="33"/>
      <c r="T1591" s="33"/>
      <c r="U1591" s="33"/>
      <c r="V1591" s="33"/>
      <c r="W1591" s="33"/>
      <c r="X1591" s="33"/>
      <c r="Y1591" s="33"/>
      <c r="Z1591" s="33"/>
      <c r="AA1591" s="33"/>
      <c r="AB1591" s="33"/>
      <c r="AC1591" s="33"/>
      <c r="AD1591" s="33"/>
      <c r="AE1591" s="33"/>
      <c r="AF1591" s="33"/>
      <c r="AG1591" s="33"/>
      <c r="AH1591" s="33"/>
      <c r="AI1591" s="33"/>
      <c r="AJ1591" s="33"/>
    </row>
    <row r="1592" spans="3:36" ht="12.75">
      <c r="C1592" s="33"/>
      <c r="D1592" s="33"/>
      <c r="E1592" s="33"/>
      <c r="F1592" s="33"/>
      <c r="G1592" s="33"/>
      <c r="H1592" s="33"/>
      <c r="I1592" s="33"/>
      <c r="J1592" s="33"/>
      <c r="K1592" s="33"/>
      <c r="L1592" s="33"/>
      <c r="M1592" s="33"/>
      <c r="N1592" s="33"/>
      <c r="O1592" s="33"/>
      <c r="P1592" s="33"/>
      <c r="Q1592" s="33"/>
      <c r="R1592" s="33"/>
      <c r="S1592" s="33"/>
      <c r="T1592" s="33"/>
      <c r="U1592" s="33"/>
      <c r="V1592" s="33"/>
      <c r="W1592" s="33"/>
      <c r="X1592" s="33"/>
      <c r="Y1592" s="33"/>
      <c r="Z1592" s="33"/>
      <c r="AA1592" s="33"/>
      <c r="AB1592" s="33"/>
      <c r="AC1592" s="33"/>
      <c r="AD1592" s="33"/>
      <c r="AE1592" s="33"/>
      <c r="AF1592" s="33"/>
      <c r="AG1592" s="33"/>
      <c r="AH1592" s="33"/>
      <c r="AI1592" s="33"/>
      <c r="AJ1592" s="33"/>
    </row>
    <row r="1593" spans="3:36" ht="12.75">
      <c r="C1593" s="33"/>
      <c r="D1593" s="33"/>
      <c r="E1593" s="33"/>
      <c r="F1593" s="33"/>
      <c r="G1593" s="33"/>
      <c r="H1593" s="33"/>
      <c r="I1593" s="33"/>
      <c r="J1593" s="33"/>
      <c r="K1593" s="33"/>
      <c r="L1593" s="33"/>
      <c r="M1593" s="33"/>
      <c r="N1593" s="33"/>
      <c r="O1593" s="33"/>
      <c r="P1593" s="33"/>
      <c r="Q1593" s="33"/>
      <c r="R1593" s="33"/>
      <c r="S1593" s="33"/>
      <c r="T1593" s="33"/>
      <c r="U1593" s="33"/>
      <c r="V1593" s="33"/>
      <c r="W1593" s="33"/>
      <c r="X1593" s="33"/>
      <c r="Y1593" s="33"/>
      <c r="Z1593" s="33"/>
      <c r="AA1593" s="33"/>
      <c r="AB1593" s="33"/>
      <c r="AC1593" s="33"/>
      <c r="AD1593" s="33"/>
      <c r="AE1593" s="33"/>
      <c r="AF1593" s="33"/>
      <c r="AG1593" s="33"/>
      <c r="AH1593" s="33"/>
      <c r="AI1593" s="33"/>
      <c r="AJ1593" s="33"/>
    </row>
    <row r="1594" spans="3:36" ht="12.75">
      <c r="C1594" s="33"/>
      <c r="D1594" s="33"/>
      <c r="E1594" s="33"/>
      <c r="F1594" s="33"/>
      <c r="G1594" s="33"/>
      <c r="H1594" s="33"/>
      <c r="I1594" s="33"/>
      <c r="J1594" s="33"/>
      <c r="K1594" s="33"/>
      <c r="L1594" s="33"/>
      <c r="M1594" s="33"/>
      <c r="N1594" s="33"/>
      <c r="O1594" s="33"/>
      <c r="P1594" s="33"/>
      <c r="Q1594" s="33"/>
      <c r="R1594" s="33"/>
      <c r="S1594" s="33"/>
      <c r="T1594" s="33"/>
      <c r="U1594" s="33"/>
      <c r="V1594" s="33"/>
      <c r="W1594" s="33"/>
      <c r="X1594" s="33"/>
      <c r="Y1594" s="33"/>
      <c r="Z1594" s="33"/>
      <c r="AA1594" s="33"/>
      <c r="AB1594" s="33"/>
      <c r="AC1594" s="33"/>
      <c r="AD1594" s="33"/>
      <c r="AE1594" s="33"/>
      <c r="AF1594" s="33"/>
      <c r="AG1594" s="33"/>
      <c r="AH1594" s="33"/>
      <c r="AI1594" s="33"/>
      <c r="AJ1594" s="33"/>
    </row>
    <row r="1595" spans="3:36" ht="12.75">
      <c r="C1595" s="33"/>
      <c r="D1595" s="33"/>
      <c r="E1595" s="33"/>
      <c r="F1595" s="33"/>
      <c r="G1595" s="33"/>
      <c r="H1595" s="33"/>
      <c r="I1595" s="33"/>
      <c r="J1595" s="33"/>
      <c r="K1595" s="33"/>
      <c r="L1595" s="33"/>
      <c r="M1595" s="33"/>
      <c r="N1595" s="33"/>
      <c r="O1595" s="33"/>
      <c r="P1595" s="33"/>
      <c r="Q1595" s="33"/>
      <c r="R1595" s="33"/>
      <c r="S1595" s="33"/>
      <c r="T1595" s="33"/>
      <c r="U1595" s="33"/>
      <c r="V1595" s="33"/>
      <c r="W1595" s="33"/>
      <c r="X1595" s="33"/>
      <c r="Y1595" s="33"/>
      <c r="Z1595" s="33"/>
      <c r="AA1595" s="33"/>
      <c r="AB1595" s="33"/>
      <c r="AC1595" s="33"/>
      <c r="AD1595" s="33"/>
      <c r="AE1595" s="33"/>
      <c r="AF1595" s="33"/>
      <c r="AG1595" s="33"/>
      <c r="AH1595" s="33"/>
      <c r="AI1595" s="33"/>
      <c r="AJ1595" s="33"/>
    </row>
    <row r="1596" spans="3:36" ht="12.75">
      <c r="C1596" s="33"/>
      <c r="D1596" s="33"/>
      <c r="E1596" s="33"/>
      <c r="F1596" s="33"/>
      <c r="G1596" s="33"/>
      <c r="H1596" s="33"/>
      <c r="I1596" s="33"/>
      <c r="J1596" s="33"/>
      <c r="K1596" s="33"/>
      <c r="L1596" s="33"/>
      <c r="M1596" s="33"/>
      <c r="N1596" s="33"/>
      <c r="O1596" s="33"/>
      <c r="P1596" s="33"/>
      <c r="Q1596" s="33"/>
      <c r="R1596" s="33"/>
      <c r="S1596" s="33"/>
      <c r="T1596" s="33"/>
      <c r="U1596" s="33"/>
      <c r="V1596" s="33"/>
      <c r="W1596" s="33"/>
      <c r="X1596" s="33"/>
      <c r="Y1596" s="33"/>
      <c r="Z1596" s="33"/>
      <c r="AA1596" s="33"/>
      <c r="AB1596" s="33"/>
      <c r="AC1596" s="33"/>
      <c r="AD1596" s="33"/>
      <c r="AE1596" s="33"/>
      <c r="AF1596" s="33"/>
      <c r="AG1596" s="33"/>
      <c r="AH1596" s="33"/>
      <c r="AI1596" s="33"/>
      <c r="AJ1596" s="33"/>
    </row>
    <row r="1597" spans="3:36" ht="12.75">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3"/>
      <c r="AD1597" s="33"/>
      <c r="AE1597" s="33"/>
      <c r="AF1597" s="33"/>
      <c r="AG1597" s="33"/>
      <c r="AH1597" s="33"/>
      <c r="AI1597" s="33"/>
      <c r="AJ1597" s="33"/>
    </row>
    <row r="1598" spans="3:36" ht="12.75">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3"/>
      <c r="AD1598" s="33"/>
      <c r="AE1598" s="33"/>
      <c r="AF1598" s="33"/>
      <c r="AG1598" s="33"/>
      <c r="AH1598" s="33"/>
      <c r="AI1598" s="33"/>
      <c r="AJ1598" s="33"/>
    </row>
    <row r="1599" spans="3:36" ht="12.75">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3"/>
      <c r="AD1599" s="33"/>
      <c r="AE1599" s="33"/>
      <c r="AF1599" s="33"/>
      <c r="AG1599" s="33"/>
      <c r="AH1599" s="33"/>
      <c r="AI1599" s="33"/>
      <c r="AJ1599" s="33"/>
    </row>
    <row r="1600" spans="3:36" ht="12.75">
      <c r="C1600" s="33"/>
      <c r="D1600" s="33"/>
      <c r="E1600" s="33"/>
      <c r="F1600" s="33"/>
      <c r="G1600" s="33"/>
      <c r="H1600" s="33"/>
      <c r="I1600" s="33"/>
      <c r="J1600" s="33"/>
      <c r="K1600" s="33"/>
      <c r="L1600" s="33"/>
      <c r="M1600" s="33"/>
      <c r="N1600" s="33"/>
      <c r="O1600" s="33"/>
      <c r="P1600" s="33"/>
      <c r="Q1600" s="33"/>
      <c r="R1600" s="33"/>
      <c r="S1600" s="33"/>
      <c r="T1600" s="33"/>
      <c r="U1600" s="33"/>
      <c r="V1600" s="33"/>
      <c r="W1600" s="33"/>
      <c r="X1600" s="33"/>
      <c r="Y1600" s="33"/>
      <c r="Z1600" s="33"/>
      <c r="AA1600" s="33"/>
      <c r="AB1600" s="33"/>
      <c r="AC1600" s="33"/>
      <c r="AD1600" s="33"/>
      <c r="AE1600" s="33"/>
      <c r="AF1600" s="33"/>
      <c r="AG1600" s="33"/>
      <c r="AH1600" s="33"/>
      <c r="AI1600" s="33"/>
      <c r="AJ1600" s="33"/>
    </row>
    <row r="1601" spans="3:36" ht="12.75">
      <c r="C1601" s="33"/>
      <c r="D1601" s="33"/>
      <c r="E1601" s="33"/>
      <c r="F1601" s="33"/>
      <c r="G1601" s="33"/>
      <c r="H1601" s="33"/>
      <c r="I1601" s="33"/>
      <c r="J1601" s="33"/>
      <c r="K1601" s="33"/>
      <c r="L1601" s="33"/>
      <c r="M1601" s="33"/>
      <c r="N1601" s="33"/>
      <c r="O1601" s="33"/>
      <c r="P1601" s="33"/>
      <c r="Q1601" s="33"/>
      <c r="R1601" s="33"/>
      <c r="S1601" s="33"/>
      <c r="T1601" s="33"/>
      <c r="U1601" s="33"/>
      <c r="V1601" s="33"/>
      <c r="W1601" s="33"/>
      <c r="X1601" s="33"/>
      <c r="Y1601" s="33"/>
      <c r="Z1601" s="33"/>
      <c r="AA1601" s="33"/>
      <c r="AB1601" s="33"/>
      <c r="AC1601" s="33"/>
      <c r="AD1601" s="33"/>
      <c r="AE1601" s="33"/>
      <c r="AF1601" s="33"/>
      <c r="AG1601" s="33"/>
      <c r="AH1601" s="33"/>
      <c r="AI1601" s="33"/>
      <c r="AJ1601" s="33"/>
    </row>
    <row r="1602" spans="3:36" ht="12.75">
      <c r="C1602" s="33"/>
      <c r="D1602" s="33"/>
      <c r="E1602" s="33"/>
      <c r="F1602" s="33"/>
      <c r="G1602" s="33"/>
      <c r="H1602" s="33"/>
      <c r="I1602" s="33"/>
      <c r="J1602" s="33"/>
      <c r="K1602" s="33"/>
      <c r="L1602" s="33"/>
      <c r="M1602" s="33"/>
      <c r="N1602" s="33"/>
      <c r="O1602" s="33"/>
      <c r="P1602" s="33"/>
      <c r="Q1602" s="33"/>
      <c r="R1602" s="33"/>
      <c r="S1602" s="33"/>
      <c r="T1602" s="33"/>
      <c r="U1602" s="33"/>
      <c r="V1602" s="33"/>
      <c r="W1602" s="33"/>
      <c r="X1602" s="33"/>
      <c r="Y1602" s="33"/>
      <c r="Z1602" s="33"/>
      <c r="AA1602" s="33"/>
      <c r="AB1602" s="33"/>
      <c r="AC1602" s="33"/>
      <c r="AD1602" s="33"/>
      <c r="AE1602" s="33"/>
      <c r="AF1602" s="33"/>
      <c r="AG1602" s="33"/>
      <c r="AH1602" s="33"/>
      <c r="AI1602" s="33"/>
      <c r="AJ1602" s="33"/>
    </row>
    <row r="1603" spans="3:36" ht="12.75">
      <c r="C1603" s="33"/>
      <c r="D1603" s="33"/>
      <c r="E1603" s="33"/>
      <c r="F1603" s="33"/>
      <c r="G1603" s="33"/>
      <c r="H1603" s="33"/>
      <c r="I1603" s="33"/>
      <c r="J1603" s="33"/>
      <c r="K1603" s="33"/>
      <c r="L1603" s="33"/>
      <c r="M1603" s="33"/>
      <c r="N1603" s="33"/>
      <c r="O1603" s="33"/>
      <c r="P1603" s="33"/>
      <c r="Q1603" s="33"/>
      <c r="R1603" s="33"/>
      <c r="S1603" s="33"/>
      <c r="T1603" s="33"/>
      <c r="U1603" s="33"/>
      <c r="V1603" s="33"/>
      <c r="W1603" s="33"/>
      <c r="X1603" s="33"/>
      <c r="Y1603" s="33"/>
      <c r="Z1603" s="33"/>
      <c r="AA1603" s="33"/>
      <c r="AB1603" s="33"/>
      <c r="AC1603" s="33"/>
      <c r="AD1603" s="33"/>
      <c r="AE1603" s="33"/>
      <c r="AF1603" s="33"/>
      <c r="AG1603" s="33"/>
      <c r="AH1603" s="33"/>
      <c r="AI1603" s="33"/>
      <c r="AJ1603" s="33"/>
    </row>
    <row r="1604" spans="3:36" ht="12.75">
      <c r="C1604" s="33"/>
      <c r="D1604" s="33"/>
      <c r="E1604" s="33"/>
      <c r="F1604" s="33"/>
      <c r="G1604" s="33"/>
      <c r="H1604" s="33"/>
      <c r="I1604" s="33"/>
      <c r="J1604" s="33"/>
      <c r="K1604" s="33"/>
      <c r="L1604" s="33"/>
      <c r="M1604" s="33"/>
      <c r="N1604" s="33"/>
      <c r="O1604" s="33"/>
      <c r="P1604" s="33"/>
      <c r="Q1604" s="33"/>
      <c r="R1604" s="33"/>
      <c r="S1604" s="33"/>
      <c r="T1604" s="33"/>
      <c r="U1604" s="33"/>
      <c r="V1604" s="33"/>
      <c r="W1604" s="33"/>
      <c r="X1604" s="33"/>
      <c r="Y1604" s="33"/>
      <c r="Z1604" s="33"/>
      <c r="AA1604" s="33"/>
      <c r="AB1604" s="33"/>
      <c r="AC1604" s="33"/>
      <c r="AD1604" s="33"/>
      <c r="AE1604" s="33"/>
      <c r="AF1604" s="33"/>
      <c r="AG1604" s="33"/>
      <c r="AH1604" s="33"/>
      <c r="AI1604" s="33"/>
      <c r="AJ1604" s="33"/>
    </row>
    <row r="1605" spans="3:36" ht="12.75">
      <c r="C1605" s="33"/>
      <c r="D1605" s="33"/>
      <c r="E1605" s="33"/>
      <c r="F1605" s="33"/>
      <c r="G1605" s="33"/>
      <c r="H1605" s="33"/>
      <c r="I1605" s="33"/>
      <c r="J1605" s="33"/>
      <c r="K1605" s="33"/>
      <c r="L1605" s="33"/>
      <c r="M1605" s="33"/>
      <c r="N1605" s="33"/>
      <c r="O1605" s="33"/>
      <c r="P1605" s="33"/>
      <c r="Q1605" s="33"/>
      <c r="R1605" s="33"/>
      <c r="S1605" s="33"/>
      <c r="T1605" s="33"/>
      <c r="U1605" s="33"/>
      <c r="V1605" s="33"/>
      <c r="W1605" s="33"/>
      <c r="X1605" s="33"/>
      <c r="Y1605" s="33"/>
      <c r="Z1605" s="33"/>
      <c r="AA1605" s="33"/>
      <c r="AB1605" s="33"/>
      <c r="AC1605" s="33"/>
      <c r="AD1605" s="33"/>
      <c r="AE1605" s="33"/>
      <c r="AF1605" s="33"/>
      <c r="AG1605" s="33"/>
      <c r="AH1605" s="33"/>
      <c r="AI1605" s="33"/>
      <c r="AJ1605" s="33"/>
    </row>
    <row r="1606" spans="3:36" ht="12.75">
      <c r="C1606" s="33"/>
      <c r="D1606" s="33"/>
      <c r="E1606" s="33"/>
      <c r="F1606" s="33"/>
      <c r="G1606" s="33"/>
      <c r="H1606" s="33"/>
      <c r="I1606" s="33"/>
      <c r="J1606" s="33"/>
      <c r="K1606" s="33"/>
      <c r="L1606" s="33"/>
      <c r="M1606" s="33"/>
      <c r="N1606" s="33"/>
      <c r="O1606" s="33"/>
      <c r="P1606" s="33"/>
      <c r="Q1606" s="33"/>
      <c r="R1606" s="33"/>
      <c r="S1606" s="33"/>
      <c r="T1606" s="33"/>
      <c r="U1606" s="33"/>
      <c r="V1606" s="33"/>
      <c r="W1606" s="33"/>
      <c r="X1606" s="33"/>
      <c r="Y1606" s="33"/>
      <c r="Z1606" s="33"/>
      <c r="AA1606" s="33"/>
      <c r="AB1606" s="33"/>
      <c r="AC1606" s="33"/>
      <c r="AD1606" s="33"/>
      <c r="AE1606" s="33"/>
      <c r="AF1606" s="33"/>
      <c r="AG1606" s="33"/>
      <c r="AH1606" s="33"/>
      <c r="AI1606" s="33"/>
      <c r="AJ1606" s="33"/>
    </row>
    <row r="1607" spans="3:36" ht="12.75">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3"/>
      <c r="AD1607" s="33"/>
      <c r="AE1607" s="33"/>
      <c r="AF1607" s="33"/>
      <c r="AG1607" s="33"/>
      <c r="AH1607" s="33"/>
      <c r="AI1607" s="33"/>
      <c r="AJ1607" s="33"/>
    </row>
    <row r="1608" spans="3:36" ht="12.75">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3"/>
      <c r="AD1608" s="33"/>
      <c r="AE1608" s="33"/>
      <c r="AF1608" s="33"/>
      <c r="AG1608" s="33"/>
      <c r="AH1608" s="33"/>
      <c r="AI1608" s="33"/>
      <c r="AJ1608" s="33"/>
    </row>
    <row r="1609" spans="3:36" ht="12.75">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3"/>
      <c r="AD1609" s="33"/>
      <c r="AE1609" s="33"/>
      <c r="AF1609" s="33"/>
      <c r="AG1609" s="33"/>
      <c r="AH1609" s="33"/>
      <c r="AI1609" s="33"/>
      <c r="AJ1609" s="33"/>
    </row>
    <row r="1610" spans="3:36" ht="12.75">
      <c r="C1610" s="33"/>
      <c r="D1610" s="33"/>
      <c r="E1610" s="33"/>
      <c r="F1610" s="33"/>
      <c r="G1610" s="33"/>
      <c r="H1610" s="33"/>
      <c r="I1610" s="33"/>
      <c r="J1610" s="33"/>
      <c r="K1610" s="33"/>
      <c r="L1610" s="33"/>
      <c r="M1610" s="33"/>
      <c r="N1610" s="33"/>
      <c r="O1610" s="33"/>
      <c r="P1610" s="33"/>
      <c r="Q1610" s="33"/>
      <c r="R1610" s="33"/>
      <c r="S1610" s="33"/>
      <c r="T1610" s="33"/>
      <c r="U1610" s="33"/>
      <c r="V1610" s="33"/>
      <c r="W1610" s="33"/>
      <c r="X1610" s="33"/>
      <c r="Y1610" s="33"/>
      <c r="Z1610" s="33"/>
      <c r="AA1610" s="33"/>
      <c r="AB1610" s="33"/>
      <c r="AC1610" s="33"/>
      <c r="AD1610" s="33"/>
      <c r="AE1610" s="33"/>
      <c r="AF1610" s="33"/>
      <c r="AG1610" s="33"/>
      <c r="AH1610" s="33"/>
      <c r="AI1610" s="33"/>
      <c r="AJ1610" s="33"/>
    </row>
    <row r="1611" spans="3:36" ht="12.75">
      <c r="C1611" s="33"/>
      <c r="D1611" s="33"/>
      <c r="E1611" s="33"/>
      <c r="F1611" s="33"/>
      <c r="G1611" s="33"/>
      <c r="H1611" s="33"/>
      <c r="I1611" s="33"/>
      <c r="J1611" s="33"/>
      <c r="K1611" s="33"/>
      <c r="L1611" s="33"/>
      <c r="M1611" s="33"/>
      <c r="N1611" s="33"/>
      <c r="O1611" s="33"/>
      <c r="P1611" s="33"/>
      <c r="Q1611" s="33"/>
      <c r="R1611" s="33"/>
      <c r="S1611" s="33"/>
      <c r="T1611" s="33"/>
      <c r="U1611" s="33"/>
      <c r="V1611" s="33"/>
      <c r="W1611" s="33"/>
      <c r="X1611" s="33"/>
      <c r="Y1611" s="33"/>
      <c r="Z1611" s="33"/>
      <c r="AA1611" s="33"/>
      <c r="AB1611" s="33"/>
      <c r="AC1611" s="33"/>
      <c r="AD1611" s="33"/>
      <c r="AE1611" s="33"/>
      <c r="AF1611" s="33"/>
      <c r="AG1611" s="33"/>
      <c r="AH1611" s="33"/>
      <c r="AI1611" s="33"/>
      <c r="AJ1611" s="33"/>
    </row>
    <row r="1612" spans="3:36" ht="12.75">
      <c r="C1612" s="33"/>
      <c r="D1612" s="33"/>
      <c r="E1612" s="33"/>
      <c r="F1612" s="33"/>
      <c r="G1612" s="33"/>
      <c r="H1612" s="33"/>
      <c r="I1612" s="33"/>
      <c r="J1612" s="33"/>
      <c r="K1612" s="33"/>
      <c r="L1612" s="33"/>
      <c r="M1612" s="33"/>
      <c r="N1612" s="33"/>
      <c r="O1612" s="33"/>
      <c r="P1612" s="33"/>
      <c r="Q1612" s="33"/>
      <c r="R1612" s="33"/>
      <c r="S1612" s="33"/>
      <c r="T1612" s="33"/>
      <c r="U1612" s="33"/>
      <c r="V1612" s="33"/>
      <c r="W1612" s="33"/>
      <c r="X1612" s="33"/>
      <c r="Y1612" s="33"/>
      <c r="Z1612" s="33"/>
      <c r="AA1612" s="33"/>
      <c r="AB1612" s="33"/>
      <c r="AC1612" s="33"/>
      <c r="AD1612" s="33"/>
      <c r="AE1612" s="33"/>
      <c r="AF1612" s="33"/>
      <c r="AG1612" s="33"/>
      <c r="AH1612" s="33"/>
      <c r="AI1612" s="33"/>
      <c r="AJ1612" s="33"/>
    </row>
    <row r="1613" spans="3:36" ht="12.75">
      <c r="C1613" s="33"/>
      <c r="D1613" s="33"/>
      <c r="E1613" s="33"/>
      <c r="F1613" s="33"/>
      <c r="G1613" s="33"/>
      <c r="H1613" s="33"/>
      <c r="I1613" s="33"/>
      <c r="J1613" s="33"/>
      <c r="K1613" s="33"/>
      <c r="L1613" s="33"/>
      <c r="M1613" s="33"/>
      <c r="N1613" s="33"/>
      <c r="O1613" s="33"/>
      <c r="P1613" s="33"/>
      <c r="Q1613" s="33"/>
      <c r="R1613" s="33"/>
      <c r="S1613" s="33"/>
      <c r="T1613" s="33"/>
      <c r="U1613" s="33"/>
      <c r="V1613" s="33"/>
      <c r="W1613" s="33"/>
      <c r="X1613" s="33"/>
      <c r="Y1613" s="33"/>
      <c r="Z1613" s="33"/>
      <c r="AA1613" s="33"/>
      <c r="AB1613" s="33"/>
      <c r="AC1613" s="33"/>
      <c r="AD1613" s="33"/>
      <c r="AE1613" s="33"/>
      <c r="AF1613" s="33"/>
      <c r="AG1613" s="33"/>
      <c r="AH1613" s="33"/>
      <c r="AI1613" s="33"/>
      <c r="AJ1613" s="33"/>
    </row>
    <row r="1614" spans="3:36" ht="12.75">
      <c r="C1614" s="33"/>
      <c r="D1614" s="33"/>
      <c r="E1614" s="33"/>
      <c r="F1614" s="33"/>
      <c r="G1614" s="33"/>
      <c r="H1614" s="33"/>
      <c r="I1614" s="33"/>
      <c r="J1614" s="33"/>
      <c r="K1614" s="33"/>
      <c r="L1614" s="33"/>
      <c r="M1614" s="33"/>
      <c r="N1614" s="33"/>
      <c r="O1614" s="33"/>
      <c r="P1614" s="33"/>
      <c r="Q1614" s="33"/>
      <c r="R1614" s="33"/>
      <c r="S1614" s="33"/>
      <c r="T1614" s="33"/>
      <c r="U1614" s="33"/>
      <c r="V1614" s="33"/>
      <c r="W1614" s="33"/>
      <c r="X1614" s="33"/>
      <c r="Y1614" s="33"/>
      <c r="Z1614" s="33"/>
      <c r="AA1614" s="33"/>
      <c r="AB1614" s="33"/>
      <c r="AC1614" s="33"/>
      <c r="AD1614" s="33"/>
      <c r="AE1614" s="33"/>
      <c r="AF1614" s="33"/>
      <c r="AG1614" s="33"/>
      <c r="AH1614" s="33"/>
      <c r="AI1614" s="33"/>
      <c r="AJ1614" s="33"/>
    </row>
    <row r="1615" spans="3:36" ht="12.75">
      <c r="C1615" s="33"/>
      <c r="D1615" s="33"/>
      <c r="E1615" s="33"/>
      <c r="F1615" s="33"/>
      <c r="G1615" s="33"/>
      <c r="H1615" s="33"/>
      <c r="I1615" s="33"/>
      <c r="J1615" s="33"/>
      <c r="K1615" s="33"/>
      <c r="L1615" s="33"/>
      <c r="M1615" s="33"/>
      <c r="N1615" s="33"/>
      <c r="O1615" s="33"/>
      <c r="P1615" s="33"/>
      <c r="Q1615" s="33"/>
      <c r="R1615" s="33"/>
      <c r="S1615" s="33"/>
      <c r="T1615" s="33"/>
      <c r="U1615" s="33"/>
      <c r="V1615" s="33"/>
      <c r="W1615" s="33"/>
      <c r="X1615" s="33"/>
      <c r="Y1615" s="33"/>
      <c r="Z1615" s="33"/>
      <c r="AA1615" s="33"/>
      <c r="AB1615" s="33"/>
      <c r="AC1615" s="33"/>
      <c r="AD1615" s="33"/>
      <c r="AE1615" s="33"/>
      <c r="AF1615" s="33"/>
      <c r="AG1615" s="33"/>
      <c r="AH1615" s="33"/>
      <c r="AI1615" s="33"/>
      <c r="AJ1615" s="33"/>
    </row>
    <row r="1616" spans="3:36" ht="12.75">
      <c r="C1616" s="33"/>
      <c r="D1616" s="33"/>
      <c r="E1616" s="33"/>
      <c r="F1616" s="33"/>
      <c r="G1616" s="33"/>
      <c r="H1616" s="33"/>
      <c r="I1616" s="33"/>
      <c r="J1616" s="33"/>
      <c r="K1616" s="33"/>
      <c r="L1616" s="33"/>
      <c r="M1616" s="33"/>
      <c r="N1616" s="33"/>
      <c r="O1616" s="33"/>
      <c r="P1616" s="33"/>
      <c r="Q1616" s="33"/>
      <c r="R1616" s="33"/>
      <c r="S1616" s="33"/>
      <c r="T1616" s="33"/>
      <c r="U1616" s="33"/>
      <c r="V1616" s="33"/>
      <c r="W1616" s="33"/>
      <c r="X1616" s="33"/>
      <c r="Y1616" s="33"/>
      <c r="Z1616" s="33"/>
      <c r="AA1616" s="33"/>
      <c r="AB1616" s="33"/>
      <c r="AC1616" s="33"/>
      <c r="AD1616" s="33"/>
      <c r="AE1616" s="33"/>
      <c r="AF1616" s="33"/>
      <c r="AG1616" s="33"/>
      <c r="AH1616" s="33"/>
      <c r="AI1616" s="33"/>
      <c r="AJ1616" s="33"/>
    </row>
    <row r="1617" spans="3:36" ht="12.75">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3"/>
      <c r="AD1617" s="33"/>
      <c r="AE1617" s="33"/>
      <c r="AF1617" s="33"/>
      <c r="AG1617" s="33"/>
      <c r="AH1617" s="33"/>
      <c r="AI1617" s="33"/>
      <c r="AJ1617" s="33"/>
    </row>
    <row r="1618" spans="3:36" ht="12.75">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3"/>
      <c r="AD1618" s="33"/>
      <c r="AE1618" s="33"/>
      <c r="AF1618" s="33"/>
      <c r="AG1618" s="33"/>
      <c r="AH1618" s="33"/>
      <c r="AI1618" s="33"/>
      <c r="AJ1618" s="33"/>
    </row>
    <row r="1619" spans="3:36" ht="12.75">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3"/>
      <c r="AD1619" s="33"/>
      <c r="AE1619" s="33"/>
      <c r="AF1619" s="33"/>
      <c r="AG1619" s="33"/>
      <c r="AH1619" s="33"/>
      <c r="AI1619" s="33"/>
      <c r="AJ1619" s="33"/>
    </row>
    <row r="1620" spans="3:36" ht="12.75">
      <c r="C1620" s="33"/>
      <c r="D1620" s="33"/>
      <c r="E1620" s="33"/>
      <c r="F1620" s="33"/>
      <c r="G1620" s="33"/>
      <c r="H1620" s="33"/>
      <c r="I1620" s="33"/>
      <c r="J1620" s="33"/>
      <c r="K1620" s="33"/>
      <c r="L1620" s="33"/>
      <c r="M1620" s="33"/>
      <c r="N1620" s="33"/>
      <c r="O1620" s="33"/>
      <c r="P1620" s="33"/>
      <c r="Q1620" s="33"/>
      <c r="R1620" s="33"/>
      <c r="S1620" s="33"/>
      <c r="T1620" s="33"/>
      <c r="U1620" s="33"/>
      <c r="V1620" s="33"/>
      <c r="W1620" s="33"/>
      <c r="X1620" s="33"/>
      <c r="Y1620" s="33"/>
      <c r="Z1620" s="33"/>
      <c r="AA1620" s="33"/>
      <c r="AB1620" s="33"/>
      <c r="AC1620" s="33"/>
      <c r="AD1620" s="33"/>
      <c r="AE1620" s="33"/>
      <c r="AF1620" s="33"/>
      <c r="AG1620" s="33"/>
      <c r="AH1620" s="33"/>
      <c r="AI1620" s="33"/>
      <c r="AJ1620" s="33"/>
    </row>
    <row r="1621" spans="3:36" ht="12.75">
      <c r="C1621" s="33"/>
      <c r="D1621" s="33"/>
      <c r="E1621" s="33"/>
      <c r="F1621" s="33"/>
      <c r="G1621" s="33"/>
      <c r="H1621" s="33"/>
      <c r="I1621" s="33"/>
      <c r="J1621" s="33"/>
      <c r="K1621" s="33"/>
      <c r="L1621" s="33"/>
      <c r="M1621" s="33"/>
      <c r="N1621" s="33"/>
      <c r="O1621" s="33"/>
      <c r="P1621" s="33"/>
      <c r="Q1621" s="33"/>
      <c r="R1621" s="33"/>
      <c r="S1621" s="33"/>
      <c r="T1621" s="33"/>
      <c r="U1621" s="33"/>
      <c r="V1621" s="33"/>
      <c r="W1621" s="33"/>
      <c r="X1621" s="33"/>
      <c r="Y1621" s="33"/>
      <c r="Z1621" s="33"/>
      <c r="AA1621" s="33"/>
      <c r="AB1621" s="33"/>
      <c r="AC1621" s="33"/>
      <c r="AD1621" s="33"/>
      <c r="AE1621" s="33"/>
      <c r="AF1621" s="33"/>
      <c r="AG1621" s="33"/>
      <c r="AH1621" s="33"/>
      <c r="AI1621" s="33"/>
      <c r="AJ1621" s="33"/>
    </row>
    <row r="1622" spans="3:36" ht="12.75">
      <c r="C1622" s="33"/>
      <c r="D1622" s="33"/>
      <c r="E1622" s="33"/>
      <c r="F1622" s="33"/>
      <c r="G1622" s="33"/>
      <c r="H1622" s="33"/>
      <c r="I1622" s="33"/>
      <c r="J1622" s="33"/>
      <c r="K1622" s="33"/>
      <c r="L1622" s="33"/>
      <c r="M1622" s="33"/>
      <c r="N1622" s="33"/>
      <c r="O1622" s="33"/>
      <c r="P1622" s="33"/>
      <c r="Q1622" s="33"/>
      <c r="R1622" s="33"/>
      <c r="S1622" s="33"/>
      <c r="T1622" s="33"/>
      <c r="U1622" s="33"/>
      <c r="V1622" s="33"/>
      <c r="W1622" s="33"/>
      <c r="X1622" s="33"/>
      <c r="Y1622" s="33"/>
      <c r="Z1622" s="33"/>
      <c r="AA1622" s="33"/>
      <c r="AB1622" s="33"/>
      <c r="AC1622" s="33"/>
      <c r="AD1622" s="33"/>
      <c r="AE1622" s="33"/>
      <c r="AF1622" s="33"/>
      <c r="AG1622" s="33"/>
      <c r="AH1622" s="33"/>
      <c r="AI1622" s="33"/>
      <c r="AJ1622" s="33"/>
    </row>
    <row r="1623" spans="3:36" ht="12.75">
      <c r="C1623" s="33"/>
      <c r="D1623" s="33"/>
      <c r="E1623" s="33"/>
      <c r="F1623" s="33"/>
      <c r="G1623" s="33"/>
      <c r="H1623" s="33"/>
      <c r="I1623" s="33"/>
      <c r="J1623" s="33"/>
      <c r="K1623" s="33"/>
      <c r="L1623" s="33"/>
      <c r="M1623" s="33"/>
      <c r="N1623" s="33"/>
      <c r="O1623" s="33"/>
      <c r="P1623" s="33"/>
      <c r="Q1623" s="33"/>
      <c r="R1623" s="33"/>
      <c r="S1623" s="33"/>
      <c r="T1623" s="33"/>
      <c r="U1623" s="33"/>
      <c r="V1623" s="33"/>
      <c r="W1623" s="33"/>
      <c r="X1623" s="33"/>
      <c r="Y1623" s="33"/>
      <c r="Z1623" s="33"/>
      <c r="AA1623" s="33"/>
      <c r="AB1623" s="33"/>
      <c r="AC1623" s="33"/>
      <c r="AD1623" s="33"/>
      <c r="AE1623" s="33"/>
      <c r="AF1623" s="33"/>
      <c r="AG1623" s="33"/>
      <c r="AH1623" s="33"/>
      <c r="AI1623" s="33"/>
      <c r="AJ1623" s="33"/>
    </row>
    <row r="1624" spans="3:36" ht="12.75">
      <c r="C1624" s="33"/>
      <c r="D1624" s="33"/>
      <c r="E1624" s="33"/>
      <c r="F1624" s="33"/>
      <c r="G1624" s="33"/>
      <c r="H1624" s="33"/>
      <c r="I1624" s="33"/>
      <c r="J1624" s="33"/>
      <c r="K1624" s="33"/>
      <c r="L1624" s="33"/>
      <c r="M1624" s="33"/>
      <c r="N1624" s="33"/>
      <c r="O1624" s="33"/>
      <c r="P1624" s="33"/>
      <c r="Q1624" s="33"/>
      <c r="R1624" s="33"/>
      <c r="S1624" s="33"/>
      <c r="T1624" s="33"/>
      <c r="U1624" s="33"/>
      <c r="V1624" s="33"/>
      <c r="W1624" s="33"/>
      <c r="X1624" s="33"/>
      <c r="Y1624" s="33"/>
      <c r="Z1624" s="33"/>
      <c r="AA1624" s="33"/>
      <c r="AB1624" s="33"/>
      <c r="AC1624" s="33"/>
      <c r="AD1624" s="33"/>
      <c r="AE1624" s="33"/>
      <c r="AF1624" s="33"/>
      <c r="AG1624" s="33"/>
      <c r="AH1624" s="33"/>
      <c r="AI1624" s="33"/>
      <c r="AJ1624" s="33"/>
    </row>
    <row r="1625" spans="3:36" ht="12.75">
      <c r="C1625" s="33"/>
      <c r="D1625" s="33"/>
      <c r="E1625" s="33"/>
      <c r="F1625" s="33"/>
      <c r="G1625" s="33"/>
      <c r="H1625" s="33"/>
      <c r="I1625" s="33"/>
      <c r="J1625" s="33"/>
      <c r="K1625" s="33"/>
      <c r="L1625" s="33"/>
      <c r="M1625" s="33"/>
      <c r="N1625" s="33"/>
      <c r="O1625" s="33"/>
      <c r="P1625" s="33"/>
      <c r="Q1625" s="33"/>
      <c r="R1625" s="33"/>
      <c r="S1625" s="33"/>
      <c r="T1625" s="33"/>
      <c r="U1625" s="33"/>
      <c r="V1625" s="33"/>
      <c r="W1625" s="33"/>
      <c r="X1625" s="33"/>
      <c r="Y1625" s="33"/>
      <c r="Z1625" s="33"/>
      <c r="AA1625" s="33"/>
      <c r="AB1625" s="33"/>
      <c r="AC1625" s="33"/>
      <c r="AD1625" s="33"/>
      <c r="AE1625" s="33"/>
      <c r="AF1625" s="33"/>
      <c r="AG1625" s="33"/>
      <c r="AH1625" s="33"/>
      <c r="AI1625" s="33"/>
      <c r="AJ1625" s="33"/>
    </row>
    <row r="1626" spans="3:36" ht="12.75">
      <c r="C1626" s="33"/>
      <c r="D1626" s="33"/>
      <c r="E1626" s="33"/>
      <c r="F1626" s="33"/>
      <c r="G1626" s="33"/>
      <c r="H1626" s="33"/>
      <c r="I1626" s="33"/>
      <c r="J1626" s="33"/>
      <c r="K1626" s="33"/>
      <c r="L1626" s="33"/>
      <c r="M1626" s="33"/>
      <c r="N1626" s="33"/>
      <c r="O1626" s="33"/>
      <c r="P1626" s="33"/>
      <c r="Q1626" s="33"/>
      <c r="R1626" s="33"/>
      <c r="S1626" s="33"/>
      <c r="T1626" s="33"/>
      <c r="U1626" s="33"/>
      <c r="V1626" s="33"/>
      <c r="W1626" s="33"/>
      <c r="X1626" s="33"/>
      <c r="Y1626" s="33"/>
      <c r="Z1626" s="33"/>
      <c r="AA1626" s="33"/>
      <c r="AB1626" s="33"/>
      <c r="AC1626" s="33"/>
      <c r="AD1626" s="33"/>
      <c r="AE1626" s="33"/>
      <c r="AF1626" s="33"/>
      <c r="AG1626" s="33"/>
      <c r="AH1626" s="33"/>
      <c r="AI1626" s="33"/>
      <c r="AJ1626" s="33"/>
    </row>
    <row r="1627" spans="3:36" ht="12.75">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3"/>
      <c r="AD1627" s="33"/>
      <c r="AE1627" s="33"/>
      <c r="AF1627" s="33"/>
      <c r="AG1627" s="33"/>
      <c r="AH1627" s="33"/>
      <c r="AI1627" s="33"/>
      <c r="AJ1627" s="33"/>
    </row>
    <row r="1628" spans="3:36" ht="12.75">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3"/>
      <c r="AD1628" s="33"/>
      <c r="AE1628" s="33"/>
      <c r="AF1628" s="33"/>
      <c r="AG1628" s="33"/>
      <c r="AH1628" s="33"/>
      <c r="AI1628" s="33"/>
      <c r="AJ1628" s="33"/>
    </row>
    <row r="1629" spans="3:36" ht="12.75">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3"/>
      <c r="AD1629" s="33"/>
      <c r="AE1629" s="33"/>
      <c r="AF1629" s="33"/>
      <c r="AG1629" s="33"/>
      <c r="AH1629" s="33"/>
      <c r="AI1629" s="33"/>
      <c r="AJ1629" s="33"/>
    </row>
    <row r="1630" spans="3:36" ht="12.75">
      <c r="C1630" s="33"/>
      <c r="D1630" s="33"/>
      <c r="E1630" s="33"/>
      <c r="F1630" s="33"/>
      <c r="G1630" s="33"/>
      <c r="H1630" s="33"/>
      <c r="I1630" s="33"/>
      <c r="J1630" s="33"/>
      <c r="K1630" s="33"/>
      <c r="L1630" s="33"/>
      <c r="M1630" s="33"/>
      <c r="N1630" s="33"/>
      <c r="O1630" s="33"/>
      <c r="P1630" s="33"/>
      <c r="Q1630" s="33"/>
      <c r="R1630" s="33"/>
      <c r="S1630" s="33"/>
      <c r="T1630" s="33"/>
      <c r="U1630" s="33"/>
      <c r="V1630" s="33"/>
      <c r="W1630" s="33"/>
      <c r="X1630" s="33"/>
      <c r="Y1630" s="33"/>
      <c r="Z1630" s="33"/>
      <c r="AA1630" s="33"/>
      <c r="AB1630" s="33"/>
      <c r="AC1630" s="33"/>
      <c r="AD1630" s="33"/>
      <c r="AE1630" s="33"/>
      <c r="AF1630" s="33"/>
      <c r="AG1630" s="33"/>
      <c r="AH1630" s="33"/>
      <c r="AI1630" s="33"/>
      <c r="AJ1630" s="33"/>
    </row>
    <row r="1631" spans="3:36" ht="12.75">
      <c r="C1631" s="33"/>
      <c r="D1631" s="33"/>
      <c r="E1631" s="33"/>
      <c r="F1631" s="33"/>
      <c r="G1631" s="33"/>
      <c r="H1631" s="33"/>
      <c r="I1631" s="33"/>
      <c r="J1631" s="33"/>
      <c r="K1631" s="33"/>
      <c r="L1631" s="33"/>
      <c r="M1631" s="33"/>
      <c r="N1631" s="33"/>
      <c r="O1631" s="33"/>
      <c r="P1631" s="33"/>
      <c r="Q1631" s="33"/>
      <c r="R1631" s="33"/>
      <c r="S1631" s="33"/>
      <c r="T1631" s="33"/>
      <c r="U1631" s="33"/>
      <c r="V1631" s="33"/>
      <c r="W1631" s="33"/>
      <c r="X1631" s="33"/>
      <c r="Y1631" s="33"/>
      <c r="Z1631" s="33"/>
      <c r="AA1631" s="33"/>
      <c r="AB1631" s="33"/>
      <c r="AC1631" s="33"/>
      <c r="AD1631" s="33"/>
      <c r="AE1631" s="33"/>
      <c r="AF1631" s="33"/>
      <c r="AG1631" s="33"/>
      <c r="AH1631" s="33"/>
      <c r="AI1631" s="33"/>
      <c r="AJ1631" s="33"/>
    </row>
    <row r="1632" spans="3:36" ht="12.75">
      <c r="C1632" s="33"/>
      <c r="D1632" s="33"/>
      <c r="E1632" s="33"/>
      <c r="F1632" s="33"/>
      <c r="G1632" s="33"/>
      <c r="H1632" s="33"/>
      <c r="I1632" s="33"/>
      <c r="J1632" s="33"/>
      <c r="K1632" s="33"/>
      <c r="L1632" s="33"/>
      <c r="M1632" s="33"/>
      <c r="N1632" s="33"/>
      <c r="O1632" s="33"/>
      <c r="P1632" s="33"/>
      <c r="Q1632" s="33"/>
      <c r="R1632" s="33"/>
      <c r="S1632" s="33"/>
      <c r="T1632" s="33"/>
      <c r="U1632" s="33"/>
      <c r="V1632" s="33"/>
      <c r="W1632" s="33"/>
      <c r="X1632" s="33"/>
      <c r="Y1632" s="33"/>
      <c r="Z1632" s="33"/>
      <c r="AA1632" s="33"/>
      <c r="AB1632" s="33"/>
      <c r="AC1632" s="33"/>
      <c r="AD1632" s="33"/>
      <c r="AE1632" s="33"/>
      <c r="AF1632" s="33"/>
      <c r="AG1632" s="33"/>
      <c r="AH1632" s="33"/>
      <c r="AI1632" s="33"/>
      <c r="AJ1632" s="33"/>
    </row>
    <row r="1633" spans="3:36" ht="12.75">
      <c r="C1633" s="33"/>
      <c r="D1633" s="33"/>
      <c r="E1633" s="33"/>
      <c r="F1633" s="33"/>
      <c r="G1633" s="33"/>
      <c r="H1633" s="33"/>
      <c r="I1633" s="33"/>
      <c r="J1633" s="33"/>
      <c r="K1633" s="33"/>
      <c r="L1633" s="33"/>
      <c r="M1633" s="33"/>
      <c r="N1633" s="33"/>
      <c r="O1633" s="33"/>
      <c r="P1633" s="33"/>
      <c r="Q1633" s="33"/>
      <c r="R1633" s="33"/>
      <c r="S1633" s="33"/>
      <c r="T1633" s="33"/>
      <c r="U1633" s="33"/>
      <c r="V1633" s="33"/>
      <c r="W1633" s="33"/>
      <c r="X1633" s="33"/>
      <c r="Y1633" s="33"/>
      <c r="Z1633" s="33"/>
      <c r="AA1633" s="33"/>
      <c r="AB1633" s="33"/>
      <c r="AC1633" s="33"/>
      <c r="AD1633" s="33"/>
      <c r="AE1633" s="33"/>
      <c r="AF1633" s="33"/>
      <c r="AG1633" s="33"/>
      <c r="AH1633" s="33"/>
      <c r="AI1633" s="33"/>
      <c r="AJ1633" s="33"/>
    </row>
    <row r="1634" spans="3:36" ht="12.75">
      <c r="C1634" s="33"/>
      <c r="D1634" s="33"/>
      <c r="E1634" s="33"/>
      <c r="F1634" s="33"/>
      <c r="G1634" s="33"/>
      <c r="H1634" s="33"/>
      <c r="I1634" s="33"/>
      <c r="J1634" s="33"/>
      <c r="K1634" s="33"/>
      <c r="L1634" s="33"/>
      <c r="M1634" s="33"/>
      <c r="N1634" s="33"/>
      <c r="O1634" s="33"/>
      <c r="P1634" s="33"/>
      <c r="Q1634" s="33"/>
      <c r="R1634" s="33"/>
      <c r="S1634" s="33"/>
      <c r="T1634" s="33"/>
      <c r="U1634" s="33"/>
      <c r="V1634" s="33"/>
      <c r="W1634" s="33"/>
      <c r="X1634" s="33"/>
      <c r="Y1634" s="33"/>
      <c r="Z1634" s="33"/>
      <c r="AA1634" s="33"/>
      <c r="AB1634" s="33"/>
      <c r="AC1634" s="33"/>
      <c r="AD1634" s="33"/>
      <c r="AE1634" s="33"/>
      <c r="AF1634" s="33"/>
      <c r="AG1634" s="33"/>
      <c r="AH1634" s="33"/>
      <c r="AI1634" s="33"/>
      <c r="AJ1634" s="33"/>
    </row>
    <row r="1635" spans="3:36" ht="12.75">
      <c r="C1635" s="33"/>
      <c r="D1635" s="33"/>
      <c r="E1635" s="33"/>
      <c r="F1635" s="33"/>
      <c r="G1635" s="33"/>
      <c r="H1635" s="33"/>
      <c r="I1635" s="33"/>
      <c r="J1635" s="33"/>
      <c r="K1635" s="33"/>
      <c r="L1635" s="33"/>
      <c r="M1635" s="33"/>
      <c r="N1635" s="33"/>
      <c r="O1635" s="33"/>
      <c r="P1635" s="33"/>
      <c r="Q1635" s="33"/>
      <c r="R1635" s="33"/>
      <c r="S1635" s="33"/>
      <c r="T1635" s="33"/>
      <c r="U1635" s="33"/>
      <c r="V1635" s="33"/>
      <c r="W1635" s="33"/>
      <c r="X1635" s="33"/>
      <c r="Y1635" s="33"/>
      <c r="Z1635" s="33"/>
      <c r="AA1635" s="33"/>
      <c r="AB1635" s="33"/>
      <c r="AC1635" s="33"/>
      <c r="AD1635" s="33"/>
      <c r="AE1635" s="33"/>
      <c r="AF1635" s="33"/>
      <c r="AG1635" s="33"/>
      <c r="AH1635" s="33"/>
      <c r="AI1635" s="33"/>
      <c r="AJ1635" s="33"/>
    </row>
    <row r="1636" spans="3:36" ht="12.75">
      <c r="C1636" s="33"/>
      <c r="D1636" s="33"/>
      <c r="E1636" s="33"/>
      <c r="F1636" s="33"/>
      <c r="G1636" s="33"/>
      <c r="H1636" s="33"/>
      <c r="I1636" s="33"/>
      <c r="J1636" s="33"/>
      <c r="K1636" s="33"/>
      <c r="L1636" s="33"/>
      <c r="M1636" s="33"/>
      <c r="N1636" s="33"/>
      <c r="O1636" s="33"/>
      <c r="P1636" s="33"/>
      <c r="Q1636" s="33"/>
      <c r="R1636" s="33"/>
      <c r="S1636" s="33"/>
      <c r="T1636" s="33"/>
      <c r="U1636" s="33"/>
      <c r="V1636" s="33"/>
      <c r="W1636" s="33"/>
      <c r="X1636" s="33"/>
      <c r="Y1636" s="33"/>
      <c r="Z1636" s="33"/>
      <c r="AA1636" s="33"/>
      <c r="AB1636" s="33"/>
      <c r="AC1636" s="33"/>
      <c r="AD1636" s="33"/>
      <c r="AE1636" s="33"/>
      <c r="AF1636" s="33"/>
      <c r="AG1636" s="33"/>
      <c r="AH1636" s="33"/>
      <c r="AI1636" s="33"/>
      <c r="AJ1636" s="33"/>
    </row>
    <row r="1637" spans="3:36" ht="12.75">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3"/>
      <c r="AD1637" s="33"/>
      <c r="AE1637" s="33"/>
      <c r="AF1637" s="33"/>
      <c r="AG1637" s="33"/>
      <c r="AH1637" s="33"/>
      <c r="AI1637" s="33"/>
      <c r="AJ1637" s="33"/>
    </row>
    <row r="1638" spans="3:36" ht="12.75">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3"/>
      <c r="AD1638" s="33"/>
      <c r="AE1638" s="33"/>
      <c r="AF1638" s="33"/>
      <c r="AG1638" s="33"/>
      <c r="AH1638" s="33"/>
      <c r="AI1638" s="33"/>
      <c r="AJ1638" s="33"/>
    </row>
    <row r="1639" spans="3:36" ht="12.75">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3"/>
      <c r="AD1639" s="33"/>
      <c r="AE1639" s="33"/>
      <c r="AF1639" s="33"/>
      <c r="AG1639" s="33"/>
      <c r="AH1639" s="33"/>
      <c r="AI1639" s="33"/>
      <c r="AJ1639" s="33"/>
    </row>
    <row r="1640" spans="3:36" ht="12.75">
      <c r="C1640" s="33"/>
      <c r="D1640" s="33"/>
      <c r="E1640" s="33"/>
      <c r="F1640" s="33"/>
      <c r="G1640" s="33"/>
      <c r="H1640" s="33"/>
      <c r="I1640" s="33"/>
      <c r="J1640" s="33"/>
      <c r="K1640" s="33"/>
      <c r="L1640" s="33"/>
      <c r="M1640" s="33"/>
      <c r="N1640" s="33"/>
      <c r="O1640" s="33"/>
      <c r="P1640" s="33"/>
      <c r="Q1640" s="33"/>
      <c r="R1640" s="33"/>
      <c r="S1640" s="33"/>
      <c r="T1640" s="33"/>
      <c r="U1640" s="33"/>
      <c r="V1640" s="33"/>
      <c r="W1640" s="33"/>
      <c r="X1640" s="33"/>
      <c r="Y1640" s="33"/>
      <c r="Z1640" s="33"/>
      <c r="AA1640" s="33"/>
      <c r="AB1640" s="33"/>
      <c r="AC1640" s="33"/>
      <c r="AD1640" s="33"/>
      <c r="AE1640" s="33"/>
      <c r="AF1640" s="33"/>
      <c r="AG1640" s="33"/>
      <c r="AH1640" s="33"/>
      <c r="AI1640" s="33"/>
      <c r="AJ1640" s="33"/>
    </row>
    <row r="1641" spans="3:36" ht="12.75">
      <c r="C1641" s="33"/>
      <c r="D1641" s="33"/>
      <c r="E1641" s="33"/>
      <c r="F1641" s="33"/>
      <c r="G1641" s="33"/>
      <c r="H1641" s="33"/>
      <c r="I1641" s="33"/>
      <c r="J1641" s="33"/>
      <c r="K1641" s="33"/>
      <c r="L1641" s="33"/>
      <c r="M1641" s="33"/>
      <c r="N1641" s="33"/>
      <c r="O1641" s="33"/>
      <c r="P1641" s="33"/>
      <c r="Q1641" s="33"/>
      <c r="R1641" s="33"/>
      <c r="S1641" s="33"/>
      <c r="T1641" s="33"/>
      <c r="U1641" s="33"/>
      <c r="V1641" s="33"/>
      <c r="W1641" s="33"/>
      <c r="X1641" s="33"/>
      <c r="Y1641" s="33"/>
      <c r="Z1641" s="33"/>
      <c r="AA1641" s="33"/>
      <c r="AB1641" s="33"/>
      <c r="AC1641" s="33"/>
      <c r="AD1641" s="33"/>
      <c r="AE1641" s="33"/>
      <c r="AF1641" s="33"/>
      <c r="AG1641" s="33"/>
      <c r="AH1641" s="33"/>
      <c r="AI1641" s="33"/>
      <c r="AJ1641" s="33"/>
    </row>
    <row r="1642" spans="3:36" ht="12.75">
      <c r="C1642" s="33"/>
      <c r="D1642" s="33"/>
      <c r="E1642" s="33"/>
      <c r="F1642" s="33"/>
      <c r="G1642" s="33"/>
      <c r="H1642" s="33"/>
      <c r="I1642" s="33"/>
      <c r="J1642" s="33"/>
      <c r="K1642" s="33"/>
      <c r="L1642" s="33"/>
      <c r="M1642" s="33"/>
      <c r="N1642" s="33"/>
      <c r="O1642" s="33"/>
      <c r="P1642" s="33"/>
      <c r="Q1642" s="33"/>
      <c r="R1642" s="33"/>
      <c r="S1642" s="33"/>
      <c r="T1642" s="33"/>
      <c r="U1642" s="33"/>
      <c r="V1642" s="33"/>
      <c r="W1642" s="33"/>
      <c r="X1642" s="33"/>
      <c r="Y1642" s="33"/>
      <c r="Z1642" s="33"/>
      <c r="AA1642" s="33"/>
      <c r="AB1642" s="33"/>
      <c r="AC1642" s="33"/>
      <c r="AD1642" s="33"/>
      <c r="AE1642" s="33"/>
      <c r="AF1642" s="33"/>
      <c r="AG1642" s="33"/>
      <c r="AH1642" s="33"/>
      <c r="AI1642" s="33"/>
      <c r="AJ1642" s="33"/>
    </row>
    <row r="1643" spans="3:36" ht="12.75">
      <c r="C1643" s="33"/>
      <c r="D1643" s="33"/>
      <c r="E1643" s="33"/>
      <c r="F1643" s="33"/>
      <c r="G1643" s="33"/>
      <c r="H1643" s="33"/>
      <c r="I1643" s="33"/>
      <c r="J1643" s="33"/>
      <c r="K1643" s="33"/>
      <c r="L1643" s="33"/>
      <c r="M1643" s="33"/>
      <c r="N1643" s="33"/>
      <c r="O1643" s="33"/>
      <c r="P1643" s="33"/>
      <c r="Q1643" s="33"/>
      <c r="R1643" s="33"/>
      <c r="S1643" s="33"/>
      <c r="T1643" s="33"/>
      <c r="U1643" s="33"/>
      <c r="V1643" s="33"/>
      <c r="W1643" s="33"/>
      <c r="X1643" s="33"/>
      <c r="Y1643" s="33"/>
      <c r="Z1643" s="33"/>
      <c r="AA1643" s="33"/>
      <c r="AB1643" s="33"/>
      <c r="AC1643" s="33"/>
      <c r="AD1643" s="33"/>
      <c r="AE1643" s="33"/>
      <c r="AF1643" s="33"/>
      <c r="AG1643" s="33"/>
      <c r="AH1643" s="33"/>
      <c r="AI1643" s="33"/>
      <c r="AJ1643" s="33"/>
    </row>
    <row r="1644" spans="3:36" ht="12.75">
      <c r="C1644" s="33"/>
      <c r="D1644" s="33"/>
      <c r="E1644" s="33"/>
      <c r="F1644" s="33"/>
      <c r="G1644" s="33"/>
      <c r="H1644" s="33"/>
      <c r="I1644" s="33"/>
      <c r="J1644" s="33"/>
      <c r="K1644" s="33"/>
      <c r="L1644" s="33"/>
      <c r="M1644" s="33"/>
      <c r="N1644" s="33"/>
      <c r="O1644" s="33"/>
      <c r="P1644" s="33"/>
      <c r="Q1644" s="33"/>
      <c r="R1644" s="33"/>
      <c r="S1644" s="33"/>
      <c r="T1644" s="33"/>
      <c r="U1644" s="33"/>
      <c r="V1644" s="33"/>
      <c r="W1644" s="33"/>
      <c r="X1644" s="33"/>
      <c r="Y1644" s="33"/>
      <c r="Z1644" s="33"/>
      <c r="AA1644" s="33"/>
      <c r="AB1644" s="33"/>
      <c r="AC1644" s="33"/>
      <c r="AD1644" s="33"/>
      <c r="AE1644" s="33"/>
      <c r="AF1644" s="33"/>
      <c r="AG1644" s="33"/>
      <c r="AH1644" s="33"/>
      <c r="AI1644" s="33"/>
      <c r="AJ1644" s="33"/>
    </row>
    <row r="1645" spans="3:36" ht="12.75">
      <c r="C1645" s="33"/>
      <c r="D1645" s="33"/>
      <c r="E1645" s="33"/>
      <c r="F1645" s="33"/>
      <c r="G1645" s="33"/>
      <c r="H1645" s="33"/>
      <c r="I1645" s="33"/>
      <c r="J1645" s="33"/>
      <c r="K1645" s="33"/>
      <c r="L1645" s="33"/>
      <c r="M1645" s="33"/>
      <c r="N1645" s="33"/>
      <c r="O1645" s="33"/>
      <c r="P1645" s="33"/>
      <c r="Q1645" s="33"/>
      <c r="R1645" s="33"/>
      <c r="S1645" s="33"/>
      <c r="T1645" s="33"/>
      <c r="U1645" s="33"/>
      <c r="V1645" s="33"/>
      <c r="W1645" s="33"/>
      <c r="X1645" s="33"/>
      <c r="Y1645" s="33"/>
      <c r="Z1645" s="33"/>
      <c r="AA1645" s="33"/>
      <c r="AB1645" s="33"/>
      <c r="AC1645" s="33"/>
      <c r="AD1645" s="33"/>
      <c r="AE1645" s="33"/>
      <c r="AF1645" s="33"/>
      <c r="AG1645" s="33"/>
      <c r="AH1645" s="33"/>
      <c r="AI1645" s="33"/>
      <c r="AJ1645" s="33"/>
    </row>
    <row r="1646" spans="3:36" ht="12.75">
      <c r="C1646" s="33"/>
      <c r="D1646" s="33"/>
      <c r="E1646" s="33"/>
      <c r="F1646" s="33"/>
      <c r="G1646" s="33"/>
      <c r="H1646" s="33"/>
      <c r="I1646" s="33"/>
      <c r="J1646" s="33"/>
      <c r="K1646" s="33"/>
      <c r="L1646" s="33"/>
      <c r="M1646" s="33"/>
      <c r="N1646" s="33"/>
      <c r="O1646" s="33"/>
      <c r="P1646" s="33"/>
      <c r="Q1646" s="33"/>
      <c r="R1646" s="33"/>
      <c r="S1646" s="33"/>
      <c r="T1646" s="33"/>
      <c r="U1646" s="33"/>
      <c r="V1646" s="33"/>
      <c r="W1646" s="33"/>
      <c r="X1646" s="33"/>
      <c r="Y1646" s="33"/>
      <c r="Z1646" s="33"/>
      <c r="AA1646" s="33"/>
      <c r="AB1646" s="33"/>
      <c r="AC1646" s="33"/>
      <c r="AD1646" s="33"/>
      <c r="AE1646" s="33"/>
      <c r="AF1646" s="33"/>
      <c r="AG1646" s="33"/>
      <c r="AH1646" s="33"/>
      <c r="AI1646" s="33"/>
      <c r="AJ1646" s="33"/>
    </row>
    <row r="1647" spans="3:36" ht="12.75">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3"/>
      <c r="AD1647" s="33"/>
      <c r="AE1647" s="33"/>
      <c r="AF1647" s="33"/>
      <c r="AG1647" s="33"/>
      <c r="AH1647" s="33"/>
      <c r="AI1647" s="33"/>
      <c r="AJ1647" s="33"/>
    </row>
    <row r="1648" spans="3:36" ht="12.75">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3"/>
      <c r="AD1648" s="33"/>
      <c r="AE1648" s="33"/>
      <c r="AF1648" s="33"/>
      <c r="AG1648" s="33"/>
      <c r="AH1648" s="33"/>
      <c r="AI1648" s="33"/>
      <c r="AJ1648" s="33"/>
    </row>
    <row r="1649" spans="3:36" ht="12.75">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3"/>
      <c r="AD1649" s="33"/>
      <c r="AE1649" s="33"/>
      <c r="AF1649" s="33"/>
      <c r="AG1649" s="33"/>
      <c r="AH1649" s="33"/>
      <c r="AI1649" s="33"/>
      <c r="AJ1649" s="33"/>
    </row>
    <row r="1650" spans="3:36" ht="12.75">
      <c r="C1650" s="33"/>
      <c r="D1650" s="33"/>
      <c r="E1650" s="33"/>
      <c r="F1650" s="33"/>
      <c r="G1650" s="33"/>
      <c r="H1650" s="33"/>
      <c r="I1650" s="33"/>
      <c r="J1650" s="33"/>
      <c r="K1650" s="33"/>
      <c r="L1650" s="33"/>
      <c r="M1650" s="33"/>
      <c r="N1650" s="33"/>
      <c r="O1650" s="33"/>
      <c r="P1650" s="33"/>
      <c r="Q1650" s="33"/>
      <c r="R1650" s="33"/>
      <c r="S1650" s="33"/>
      <c r="T1650" s="33"/>
      <c r="U1650" s="33"/>
      <c r="V1650" s="33"/>
      <c r="W1650" s="33"/>
      <c r="X1650" s="33"/>
      <c r="Y1650" s="33"/>
      <c r="Z1650" s="33"/>
      <c r="AA1650" s="33"/>
      <c r="AB1650" s="33"/>
      <c r="AC1650" s="33"/>
      <c r="AD1650" s="33"/>
      <c r="AE1650" s="33"/>
      <c r="AF1650" s="33"/>
      <c r="AG1650" s="33"/>
      <c r="AH1650" s="33"/>
      <c r="AI1650" s="33"/>
      <c r="AJ1650" s="33"/>
    </row>
    <row r="1651" spans="3:36" ht="12.75">
      <c r="C1651" s="33"/>
      <c r="D1651" s="33"/>
      <c r="E1651" s="33"/>
      <c r="F1651" s="33"/>
      <c r="G1651" s="33"/>
      <c r="H1651" s="33"/>
      <c r="I1651" s="33"/>
      <c r="J1651" s="33"/>
      <c r="K1651" s="33"/>
      <c r="L1651" s="33"/>
      <c r="M1651" s="33"/>
      <c r="N1651" s="33"/>
      <c r="O1651" s="33"/>
      <c r="P1651" s="33"/>
      <c r="Q1651" s="33"/>
      <c r="R1651" s="33"/>
      <c r="S1651" s="33"/>
      <c r="T1651" s="33"/>
      <c r="U1651" s="33"/>
      <c r="V1651" s="33"/>
      <c r="W1651" s="33"/>
      <c r="X1651" s="33"/>
      <c r="Y1651" s="33"/>
      <c r="Z1651" s="33"/>
      <c r="AA1651" s="33"/>
      <c r="AB1651" s="33"/>
      <c r="AC1651" s="33"/>
      <c r="AD1651" s="33"/>
      <c r="AE1651" s="33"/>
      <c r="AF1651" s="33"/>
      <c r="AG1651" s="33"/>
      <c r="AH1651" s="33"/>
      <c r="AI1651" s="33"/>
      <c r="AJ1651" s="33"/>
    </row>
    <row r="1652" spans="3:36" ht="12.75">
      <c r="C1652" s="33"/>
      <c r="D1652" s="33"/>
      <c r="E1652" s="33"/>
      <c r="F1652" s="33"/>
      <c r="G1652" s="33"/>
      <c r="H1652" s="33"/>
      <c r="I1652" s="33"/>
      <c r="J1652" s="33"/>
      <c r="K1652" s="33"/>
      <c r="L1652" s="33"/>
      <c r="M1652" s="33"/>
      <c r="N1652" s="33"/>
      <c r="O1652" s="33"/>
      <c r="P1652" s="33"/>
      <c r="Q1652" s="33"/>
      <c r="R1652" s="33"/>
      <c r="S1652" s="33"/>
      <c r="T1652" s="33"/>
      <c r="U1652" s="33"/>
      <c r="V1652" s="33"/>
      <c r="W1652" s="33"/>
      <c r="X1652" s="33"/>
      <c r="Y1652" s="33"/>
      <c r="Z1652" s="33"/>
      <c r="AA1652" s="33"/>
      <c r="AB1652" s="33"/>
      <c r="AC1652" s="33"/>
      <c r="AD1652" s="33"/>
      <c r="AE1652" s="33"/>
      <c r="AF1652" s="33"/>
      <c r="AG1652" s="33"/>
      <c r="AH1652" s="33"/>
      <c r="AI1652" s="33"/>
      <c r="AJ1652" s="33"/>
    </row>
    <row r="1653" spans="3:36" ht="12.75">
      <c r="C1653" s="33"/>
      <c r="D1653" s="33"/>
      <c r="E1653" s="33"/>
      <c r="F1653" s="33"/>
      <c r="G1653" s="33"/>
      <c r="H1653" s="33"/>
      <c r="I1653" s="33"/>
      <c r="J1653" s="33"/>
      <c r="K1653" s="33"/>
      <c r="L1653" s="33"/>
      <c r="M1653" s="33"/>
      <c r="N1653" s="33"/>
      <c r="O1653" s="33"/>
      <c r="P1653" s="33"/>
      <c r="Q1653" s="33"/>
      <c r="R1653" s="33"/>
      <c r="S1653" s="33"/>
      <c r="T1653" s="33"/>
      <c r="U1653" s="33"/>
      <c r="V1653" s="33"/>
      <c r="W1653" s="33"/>
      <c r="X1653" s="33"/>
      <c r="Y1653" s="33"/>
      <c r="Z1653" s="33"/>
      <c r="AA1653" s="33"/>
      <c r="AB1653" s="33"/>
      <c r="AC1653" s="33"/>
      <c r="AD1653" s="33"/>
      <c r="AE1653" s="33"/>
      <c r="AF1653" s="33"/>
      <c r="AG1653" s="33"/>
      <c r="AH1653" s="33"/>
      <c r="AI1653" s="33"/>
      <c r="AJ1653" s="33"/>
    </row>
    <row r="1654" spans="3:36" ht="12.75">
      <c r="C1654" s="33"/>
      <c r="D1654" s="33"/>
      <c r="E1654" s="33"/>
      <c r="F1654" s="33"/>
      <c r="G1654" s="33"/>
      <c r="H1654" s="33"/>
      <c r="I1654" s="33"/>
      <c r="J1654" s="33"/>
      <c r="K1654" s="33"/>
      <c r="L1654" s="33"/>
      <c r="M1654" s="33"/>
      <c r="N1654" s="33"/>
      <c r="O1654" s="33"/>
      <c r="P1654" s="33"/>
      <c r="Q1654" s="33"/>
      <c r="R1654" s="33"/>
      <c r="S1654" s="33"/>
      <c r="T1654" s="33"/>
      <c r="U1654" s="33"/>
      <c r="V1654" s="33"/>
      <c r="W1654" s="33"/>
      <c r="X1654" s="33"/>
      <c r="Y1654" s="33"/>
      <c r="Z1654" s="33"/>
      <c r="AA1654" s="33"/>
      <c r="AB1654" s="33"/>
      <c r="AC1654" s="33"/>
      <c r="AD1654" s="33"/>
      <c r="AE1654" s="33"/>
      <c r="AF1654" s="33"/>
      <c r="AG1654" s="33"/>
      <c r="AH1654" s="33"/>
      <c r="AI1654" s="33"/>
      <c r="AJ1654" s="33"/>
    </row>
    <row r="1655" spans="3:36" ht="12.75">
      <c r="C1655" s="33"/>
      <c r="D1655" s="33"/>
      <c r="E1655" s="33"/>
      <c r="F1655" s="33"/>
      <c r="G1655" s="33"/>
      <c r="H1655" s="33"/>
      <c r="I1655" s="33"/>
      <c r="J1655" s="33"/>
      <c r="K1655" s="33"/>
      <c r="L1655" s="33"/>
      <c r="M1655" s="33"/>
      <c r="N1655" s="33"/>
      <c r="O1655" s="33"/>
      <c r="P1655" s="33"/>
      <c r="Q1655" s="33"/>
      <c r="R1655" s="33"/>
      <c r="S1655" s="33"/>
      <c r="T1655" s="33"/>
      <c r="U1655" s="33"/>
      <c r="V1655" s="33"/>
      <c r="W1655" s="33"/>
      <c r="X1655" s="33"/>
      <c r="Y1655" s="33"/>
      <c r="Z1655" s="33"/>
      <c r="AA1655" s="33"/>
      <c r="AB1655" s="33"/>
      <c r="AC1655" s="33"/>
      <c r="AD1655" s="33"/>
      <c r="AE1655" s="33"/>
      <c r="AF1655" s="33"/>
      <c r="AG1655" s="33"/>
      <c r="AH1655" s="33"/>
      <c r="AI1655" s="33"/>
      <c r="AJ1655" s="33"/>
    </row>
    <row r="1656" spans="3:36" ht="12.75">
      <c r="C1656" s="33"/>
      <c r="D1656" s="33"/>
      <c r="E1656" s="33"/>
      <c r="F1656" s="33"/>
      <c r="G1656" s="33"/>
      <c r="H1656" s="33"/>
      <c r="I1656" s="33"/>
      <c r="J1656" s="33"/>
      <c r="K1656" s="33"/>
      <c r="L1656" s="33"/>
      <c r="M1656" s="33"/>
      <c r="N1656" s="33"/>
      <c r="O1656" s="33"/>
      <c r="P1656" s="33"/>
      <c r="Q1656" s="33"/>
      <c r="R1656" s="33"/>
      <c r="S1656" s="33"/>
      <c r="T1656" s="33"/>
      <c r="U1656" s="33"/>
      <c r="V1656" s="33"/>
      <c r="W1656" s="33"/>
      <c r="X1656" s="33"/>
      <c r="Y1656" s="33"/>
      <c r="Z1656" s="33"/>
      <c r="AA1656" s="33"/>
      <c r="AB1656" s="33"/>
      <c r="AC1656" s="33"/>
      <c r="AD1656" s="33"/>
      <c r="AE1656" s="33"/>
      <c r="AF1656" s="33"/>
      <c r="AG1656" s="33"/>
      <c r="AH1656" s="33"/>
      <c r="AI1656" s="33"/>
      <c r="AJ1656" s="33"/>
    </row>
    <row r="1657" spans="3:36" ht="12.75">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3"/>
      <c r="AD1657" s="33"/>
      <c r="AE1657" s="33"/>
      <c r="AF1657" s="33"/>
      <c r="AG1657" s="33"/>
      <c r="AH1657" s="33"/>
      <c r="AI1657" s="33"/>
      <c r="AJ1657" s="33"/>
    </row>
    <row r="1658" spans="3:36" ht="12.75">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3"/>
      <c r="AD1658" s="33"/>
      <c r="AE1658" s="33"/>
      <c r="AF1658" s="33"/>
      <c r="AG1658" s="33"/>
      <c r="AH1658" s="33"/>
      <c r="AI1658" s="33"/>
      <c r="AJ1658" s="33"/>
    </row>
    <row r="1659" spans="3:36" ht="12.75">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3"/>
      <c r="AD1659" s="33"/>
      <c r="AE1659" s="33"/>
      <c r="AF1659" s="33"/>
      <c r="AG1659" s="33"/>
      <c r="AH1659" s="33"/>
      <c r="AI1659" s="33"/>
      <c r="AJ1659" s="33"/>
    </row>
    <row r="1660" spans="3:36" ht="12.75">
      <c r="C1660" s="33"/>
      <c r="D1660" s="33"/>
      <c r="E1660" s="33"/>
      <c r="F1660" s="33"/>
      <c r="G1660" s="33"/>
      <c r="H1660" s="33"/>
      <c r="I1660" s="33"/>
      <c r="J1660" s="33"/>
      <c r="K1660" s="33"/>
      <c r="L1660" s="33"/>
      <c r="M1660" s="33"/>
      <c r="N1660" s="33"/>
      <c r="O1660" s="33"/>
      <c r="P1660" s="33"/>
      <c r="Q1660" s="33"/>
      <c r="R1660" s="33"/>
      <c r="S1660" s="33"/>
      <c r="T1660" s="33"/>
      <c r="U1660" s="33"/>
      <c r="V1660" s="33"/>
      <c r="W1660" s="33"/>
      <c r="X1660" s="33"/>
      <c r="Y1660" s="33"/>
      <c r="Z1660" s="33"/>
      <c r="AA1660" s="33"/>
      <c r="AB1660" s="33"/>
      <c r="AC1660" s="33"/>
      <c r="AD1660" s="33"/>
      <c r="AE1660" s="33"/>
      <c r="AF1660" s="33"/>
      <c r="AG1660" s="33"/>
      <c r="AH1660" s="33"/>
      <c r="AI1660" s="33"/>
      <c r="AJ1660" s="33"/>
    </row>
    <row r="1661" spans="3:36" ht="12.75">
      <c r="C1661" s="33"/>
      <c r="D1661" s="33"/>
      <c r="E1661" s="33"/>
      <c r="F1661" s="33"/>
      <c r="G1661" s="33"/>
      <c r="H1661" s="33"/>
      <c r="I1661" s="33"/>
      <c r="J1661" s="33"/>
      <c r="K1661" s="33"/>
      <c r="L1661" s="33"/>
      <c r="M1661" s="33"/>
      <c r="N1661" s="33"/>
      <c r="O1661" s="33"/>
      <c r="P1661" s="33"/>
      <c r="Q1661" s="33"/>
      <c r="R1661" s="33"/>
      <c r="S1661" s="33"/>
      <c r="T1661" s="33"/>
      <c r="U1661" s="33"/>
      <c r="V1661" s="33"/>
      <c r="W1661" s="33"/>
      <c r="X1661" s="33"/>
      <c r="Y1661" s="33"/>
      <c r="Z1661" s="33"/>
      <c r="AA1661" s="33"/>
      <c r="AB1661" s="33"/>
      <c r="AC1661" s="33"/>
      <c r="AD1661" s="33"/>
      <c r="AE1661" s="33"/>
      <c r="AF1661" s="33"/>
      <c r="AG1661" s="33"/>
      <c r="AH1661" s="33"/>
      <c r="AI1661" s="33"/>
      <c r="AJ1661" s="33"/>
    </row>
    <row r="1662" spans="3:36" ht="12.75">
      <c r="C1662" s="33"/>
      <c r="D1662" s="33"/>
      <c r="E1662" s="33"/>
      <c r="F1662" s="33"/>
      <c r="G1662" s="33"/>
      <c r="H1662" s="33"/>
      <c r="I1662" s="33"/>
      <c r="J1662" s="33"/>
      <c r="K1662" s="33"/>
      <c r="L1662" s="33"/>
      <c r="M1662" s="33"/>
      <c r="N1662" s="33"/>
      <c r="O1662" s="33"/>
      <c r="P1662" s="33"/>
      <c r="Q1662" s="33"/>
      <c r="R1662" s="33"/>
      <c r="S1662" s="33"/>
      <c r="T1662" s="33"/>
      <c r="U1662" s="33"/>
      <c r="V1662" s="33"/>
      <c r="W1662" s="33"/>
      <c r="X1662" s="33"/>
      <c r="Y1662" s="33"/>
      <c r="Z1662" s="33"/>
      <c r="AA1662" s="33"/>
      <c r="AB1662" s="33"/>
      <c r="AC1662" s="33"/>
      <c r="AD1662" s="33"/>
      <c r="AE1662" s="33"/>
      <c r="AF1662" s="33"/>
      <c r="AG1662" s="33"/>
      <c r="AH1662" s="33"/>
      <c r="AI1662" s="33"/>
      <c r="AJ1662" s="33"/>
    </row>
    <row r="1663" spans="3:36" ht="12.75">
      <c r="C1663" s="33"/>
      <c r="D1663" s="33"/>
      <c r="E1663" s="33"/>
      <c r="F1663" s="33"/>
      <c r="G1663" s="33"/>
      <c r="H1663" s="33"/>
      <c r="I1663" s="33"/>
      <c r="J1663" s="33"/>
      <c r="K1663" s="33"/>
      <c r="L1663" s="33"/>
      <c r="M1663" s="33"/>
      <c r="N1663" s="33"/>
      <c r="O1663" s="33"/>
      <c r="P1663" s="33"/>
      <c r="Q1663" s="33"/>
      <c r="R1663" s="33"/>
      <c r="S1663" s="33"/>
      <c r="T1663" s="33"/>
      <c r="U1663" s="33"/>
      <c r="V1663" s="33"/>
      <c r="W1663" s="33"/>
      <c r="X1663" s="33"/>
      <c r="Y1663" s="33"/>
      <c r="Z1663" s="33"/>
      <c r="AA1663" s="33"/>
      <c r="AB1663" s="33"/>
      <c r="AC1663" s="33"/>
      <c r="AD1663" s="33"/>
      <c r="AE1663" s="33"/>
      <c r="AF1663" s="33"/>
      <c r="AG1663" s="33"/>
      <c r="AH1663" s="33"/>
      <c r="AI1663" s="33"/>
      <c r="AJ1663" s="33"/>
    </row>
    <row r="1664" spans="3:36" ht="12.75">
      <c r="C1664" s="33"/>
      <c r="D1664" s="33"/>
      <c r="E1664" s="33"/>
      <c r="F1664" s="33"/>
      <c r="G1664" s="33"/>
      <c r="H1664" s="33"/>
      <c r="I1664" s="33"/>
      <c r="J1664" s="33"/>
      <c r="K1664" s="33"/>
      <c r="L1664" s="33"/>
      <c r="M1664" s="33"/>
      <c r="N1664" s="33"/>
      <c r="O1664" s="33"/>
      <c r="P1664" s="33"/>
      <c r="Q1664" s="33"/>
      <c r="R1664" s="33"/>
      <c r="S1664" s="33"/>
      <c r="T1664" s="33"/>
      <c r="U1664" s="33"/>
      <c r="V1664" s="33"/>
      <c r="W1664" s="33"/>
      <c r="X1664" s="33"/>
      <c r="Y1664" s="33"/>
      <c r="Z1664" s="33"/>
      <c r="AA1664" s="33"/>
      <c r="AB1664" s="33"/>
      <c r="AC1664" s="33"/>
      <c r="AD1664" s="33"/>
      <c r="AE1664" s="33"/>
      <c r="AF1664" s="33"/>
      <c r="AG1664" s="33"/>
      <c r="AH1664" s="33"/>
      <c r="AI1664" s="33"/>
      <c r="AJ1664" s="33"/>
    </row>
    <row r="1665" spans="3:36" ht="12.75">
      <c r="C1665" s="33"/>
      <c r="D1665" s="33"/>
      <c r="E1665" s="33"/>
      <c r="F1665" s="33"/>
      <c r="G1665" s="33"/>
      <c r="H1665" s="33"/>
      <c r="I1665" s="33"/>
      <c r="J1665" s="33"/>
      <c r="K1665" s="33"/>
      <c r="L1665" s="33"/>
      <c r="M1665" s="33"/>
      <c r="N1665" s="33"/>
      <c r="O1665" s="33"/>
      <c r="P1665" s="33"/>
      <c r="Q1665" s="33"/>
      <c r="R1665" s="33"/>
      <c r="S1665" s="33"/>
      <c r="T1665" s="33"/>
      <c r="U1665" s="33"/>
      <c r="V1665" s="33"/>
      <c r="W1665" s="33"/>
      <c r="X1665" s="33"/>
      <c r="Y1665" s="33"/>
      <c r="Z1665" s="33"/>
      <c r="AA1665" s="33"/>
      <c r="AB1665" s="33"/>
      <c r="AC1665" s="33"/>
      <c r="AD1665" s="33"/>
      <c r="AE1665" s="33"/>
      <c r="AF1665" s="33"/>
      <c r="AG1665" s="33"/>
      <c r="AH1665" s="33"/>
      <c r="AI1665" s="33"/>
      <c r="AJ1665" s="33"/>
    </row>
    <row r="1666" spans="3:36" ht="12.75">
      <c r="C1666" s="33"/>
      <c r="D1666" s="33"/>
      <c r="E1666" s="33"/>
      <c r="F1666" s="33"/>
      <c r="G1666" s="33"/>
      <c r="H1666" s="33"/>
      <c r="I1666" s="33"/>
      <c r="J1666" s="33"/>
      <c r="K1666" s="33"/>
      <c r="L1666" s="33"/>
      <c r="M1666" s="33"/>
      <c r="N1666" s="33"/>
      <c r="O1666" s="33"/>
      <c r="P1666" s="33"/>
      <c r="Q1666" s="33"/>
      <c r="R1666" s="33"/>
      <c r="S1666" s="33"/>
      <c r="T1666" s="33"/>
      <c r="U1666" s="33"/>
      <c r="V1666" s="33"/>
      <c r="W1666" s="33"/>
      <c r="X1666" s="33"/>
      <c r="Y1666" s="33"/>
      <c r="Z1666" s="33"/>
      <c r="AA1666" s="33"/>
      <c r="AB1666" s="33"/>
      <c r="AC1666" s="33"/>
      <c r="AD1666" s="33"/>
      <c r="AE1666" s="33"/>
      <c r="AF1666" s="33"/>
      <c r="AG1666" s="33"/>
      <c r="AH1666" s="33"/>
      <c r="AI1666" s="33"/>
      <c r="AJ1666" s="33"/>
    </row>
    <row r="1667" spans="3:36" ht="12.75">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3"/>
      <c r="AD1667" s="33"/>
      <c r="AE1667" s="33"/>
      <c r="AF1667" s="33"/>
      <c r="AG1667" s="33"/>
      <c r="AH1667" s="33"/>
      <c r="AI1667" s="33"/>
      <c r="AJ1667" s="33"/>
    </row>
    <row r="1668" spans="3:36" ht="12.75">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3"/>
      <c r="AD1668" s="33"/>
      <c r="AE1668" s="33"/>
      <c r="AF1668" s="33"/>
      <c r="AG1668" s="33"/>
      <c r="AH1668" s="33"/>
      <c r="AI1668" s="33"/>
      <c r="AJ1668" s="33"/>
    </row>
    <row r="1669" spans="3:36" ht="12.75">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3"/>
      <c r="AD1669" s="33"/>
      <c r="AE1669" s="33"/>
      <c r="AF1669" s="33"/>
      <c r="AG1669" s="33"/>
      <c r="AH1669" s="33"/>
      <c r="AI1669" s="33"/>
      <c r="AJ1669" s="33"/>
    </row>
    <row r="1670" spans="3:36" ht="12.75">
      <c r="C1670" s="33"/>
      <c r="D1670" s="33"/>
      <c r="E1670" s="33"/>
      <c r="F1670" s="33"/>
      <c r="G1670" s="33"/>
      <c r="H1670" s="33"/>
      <c r="I1670" s="33"/>
      <c r="J1670" s="33"/>
      <c r="K1670" s="33"/>
      <c r="L1670" s="33"/>
      <c r="M1670" s="33"/>
      <c r="N1670" s="33"/>
      <c r="O1670" s="33"/>
      <c r="P1670" s="33"/>
      <c r="Q1670" s="33"/>
      <c r="R1670" s="33"/>
      <c r="S1670" s="33"/>
      <c r="T1670" s="33"/>
      <c r="U1670" s="33"/>
      <c r="V1670" s="33"/>
      <c r="W1670" s="33"/>
      <c r="X1670" s="33"/>
      <c r="Y1670" s="33"/>
      <c r="Z1670" s="33"/>
      <c r="AA1670" s="33"/>
      <c r="AB1670" s="33"/>
      <c r="AC1670" s="33"/>
      <c r="AD1670" s="33"/>
      <c r="AE1670" s="33"/>
      <c r="AF1670" s="33"/>
      <c r="AG1670" s="33"/>
      <c r="AH1670" s="33"/>
      <c r="AI1670" s="33"/>
      <c r="AJ1670" s="33"/>
    </row>
    <row r="1671" spans="3:36" ht="12.75">
      <c r="C1671" s="33"/>
      <c r="D1671" s="33"/>
      <c r="E1671" s="33"/>
      <c r="F1671" s="33"/>
      <c r="G1671" s="33"/>
      <c r="H1671" s="33"/>
      <c r="I1671" s="33"/>
      <c r="J1671" s="33"/>
      <c r="K1671" s="33"/>
      <c r="L1671" s="33"/>
      <c r="M1671" s="33"/>
      <c r="N1671" s="33"/>
      <c r="O1671" s="33"/>
      <c r="P1671" s="33"/>
      <c r="Q1671" s="33"/>
      <c r="R1671" s="33"/>
      <c r="S1671" s="33"/>
      <c r="T1671" s="33"/>
      <c r="U1671" s="33"/>
      <c r="V1671" s="33"/>
      <c r="W1671" s="33"/>
      <c r="X1671" s="33"/>
      <c r="Y1671" s="33"/>
      <c r="Z1671" s="33"/>
      <c r="AA1671" s="33"/>
      <c r="AB1671" s="33"/>
      <c r="AC1671" s="33"/>
      <c r="AD1671" s="33"/>
      <c r="AE1671" s="33"/>
      <c r="AF1671" s="33"/>
      <c r="AG1671" s="33"/>
      <c r="AH1671" s="33"/>
      <c r="AI1671" s="33"/>
      <c r="AJ1671" s="33"/>
    </row>
    <row r="1672" spans="3:36" ht="12.75">
      <c r="C1672" s="33"/>
      <c r="D1672" s="33"/>
      <c r="E1672" s="33"/>
      <c r="F1672" s="33"/>
      <c r="G1672" s="33"/>
      <c r="H1672" s="33"/>
      <c r="I1672" s="33"/>
      <c r="J1672" s="33"/>
      <c r="K1672" s="33"/>
      <c r="L1672" s="33"/>
      <c r="M1672" s="33"/>
      <c r="N1672" s="33"/>
      <c r="O1672" s="33"/>
      <c r="P1672" s="33"/>
      <c r="Q1672" s="33"/>
      <c r="R1672" s="33"/>
      <c r="S1672" s="33"/>
      <c r="T1672" s="33"/>
      <c r="U1672" s="33"/>
      <c r="V1672" s="33"/>
      <c r="W1672" s="33"/>
      <c r="X1672" s="33"/>
      <c r="Y1672" s="33"/>
      <c r="Z1672" s="33"/>
      <c r="AA1672" s="33"/>
      <c r="AB1672" s="33"/>
      <c r="AC1672" s="33"/>
      <c r="AD1672" s="33"/>
      <c r="AE1672" s="33"/>
      <c r="AF1672" s="33"/>
      <c r="AG1672" s="33"/>
      <c r="AH1672" s="33"/>
      <c r="AI1672" s="33"/>
      <c r="AJ1672" s="33"/>
    </row>
    <row r="1673" spans="3:36" ht="12.75">
      <c r="C1673" s="33"/>
      <c r="D1673" s="33"/>
      <c r="E1673" s="33"/>
      <c r="F1673" s="33"/>
      <c r="G1673" s="33"/>
      <c r="H1673" s="33"/>
      <c r="I1673" s="33"/>
      <c r="J1673" s="33"/>
      <c r="K1673" s="33"/>
      <c r="L1673" s="33"/>
      <c r="M1673" s="33"/>
      <c r="N1673" s="33"/>
      <c r="O1673" s="33"/>
      <c r="P1673" s="33"/>
      <c r="Q1673" s="33"/>
      <c r="R1673" s="33"/>
      <c r="S1673" s="33"/>
      <c r="T1673" s="33"/>
      <c r="U1673" s="33"/>
      <c r="V1673" s="33"/>
      <c r="W1673" s="33"/>
      <c r="X1673" s="33"/>
      <c r="Y1673" s="33"/>
      <c r="Z1673" s="33"/>
      <c r="AA1673" s="33"/>
      <c r="AB1673" s="33"/>
      <c r="AC1673" s="33"/>
      <c r="AD1673" s="33"/>
      <c r="AE1673" s="33"/>
      <c r="AF1673" s="33"/>
      <c r="AG1673" s="33"/>
      <c r="AH1673" s="33"/>
      <c r="AI1673" s="33"/>
      <c r="AJ1673" s="33"/>
    </row>
    <row r="1674" spans="3:36" ht="12.75">
      <c r="C1674" s="33"/>
      <c r="D1674" s="33"/>
      <c r="E1674" s="33"/>
      <c r="F1674" s="33"/>
      <c r="G1674" s="33"/>
      <c r="H1674" s="33"/>
      <c r="I1674" s="33"/>
      <c r="J1674" s="33"/>
      <c r="K1674" s="33"/>
      <c r="L1674" s="33"/>
      <c r="M1674" s="33"/>
      <c r="N1674" s="33"/>
      <c r="O1674" s="33"/>
      <c r="P1674" s="33"/>
      <c r="Q1674" s="33"/>
      <c r="R1674" s="33"/>
      <c r="S1674" s="33"/>
      <c r="T1674" s="33"/>
      <c r="U1674" s="33"/>
      <c r="V1674" s="33"/>
      <c r="W1674" s="33"/>
      <c r="X1674" s="33"/>
      <c r="Y1674" s="33"/>
      <c r="Z1674" s="33"/>
      <c r="AA1674" s="33"/>
      <c r="AB1674" s="33"/>
      <c r="AC1674" s="33"/>
      <c r="AD1674" s="33"/>
      <c r="AE1674" s="33"/>
      <c r="AF1674" s="33"/>
      <c r="AG1674" s="33"/>
      <c r="AH1674" s="33"/>
      <c r="AI1674" s="33"/>
      <c r="AJ1674" s="33"/>
    </row>
    <row r="1675" spans="3:36" ht="12.75">
      <c r="C1675" s="33"/>
      <c r="D1675" s="33"/>
      <c r="E1675" s="33"/>
      <c r="F1675" s="33"/>
      <c r="G1675" s="33"/>
      <c r="H1675" s="33"/>
      <c r="I1675" s="33"/>
      <c r="J1675" s="33"/>
      <c r="K1675" s="33"/>
      <c r="L1675" s="33"/>
      <c r="M1675" s="33"/>
      <c r="N1675" s="33"/>
      <c r="O1675" s="33"/>
      <c r="P1675" s="33"/>
      <c r="Q1675" s="33"/>
      <c r="R1675" s="33"/>
      <c r="S1675" s="33"/>
      <c r="T1675" s="33"/>
      <c r="U1675" s="33"/>
      <c r="V1675" s="33"/>
      <c r="W1675" s="33"/>
      <c r="X1675" s="33"/>
      <c r="Y1675" s="33"/>
      <c r="Z1675" s="33"/>
      <c r="AA1675" s="33"/>
      <c r="AB1675" s="33"/>
      <c r="AC1675" s="33"/>
      <c r="AD1675" s="33"/>
      <c r="AE1675" s="33"/>
      <c r="AF1675" s="33"/>
      <c r="AG1675" s="33"/>
      <c r="AH1675" s="33"/>
      <c r="AI1675" s="33"/>
      <c r="AJ1675" s="33"/>
    </row>
    <row r="1676" spans="3:36" ht="12.75">
      <c r="C1676" s="33"/>
      <c r="D1676" s="33"/>
      <c r="E1676" s="33"/>
      <c r="F1676" s="33"/>
      <c r="G1676" s="33"/>
      <c r="H1676" s="33"/>
      <c r="I1676" s="33"/>
      <c r="J1676" s="33"/>
      <c r="K1676" s="33"/>
      <c r="L1676" s="33"/>
      <c r="M1676" s="33"/>
      <c r="N1676" s="33"/>
      <c r="O1676" s="33"/>
      <c r="P1676" s="33"/>
      <c r="Q1676" s="33"/>
      <c r="R1676" s="33"/>
      <c r="S1676" s="33"/>
      <c r="T1676" s="33"/>
      <c r="U1676" s="33"/>
      <c r="V1676" s="33"/>
      <c r="W1676" s="33"/>
      <c r="X1676" s="33"/>
      <c r="Y1676" s="33"/>
      <c r="Z1676" s="33"/>
      <c r="AA1676" s="33"/>
      <c r="AB1676" s="33"/>
      <c r="AC1676" s="33"/>
      <c r="AD1676" s="33"/>
      <c r="AE1676" s="33"/>
      <c r="AF1676" s="33"/>
      <c r="AG1676" s="33"/>
      <c r="AH1676" s="33"/>
      <c r="AI1676" s="33"/>
      <c r="AJ1676" s="33"/>
    </row>
    <row r="1677" spans="3:36" ht="12.75">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33"/>
      <c r="AA1677" s="33"/>
      <c r="AB1677" s="33"/>
      <c r="AC1677" s="33"/>
      <c r="AD1677" s="33"/>
      <c r="AE1677" s="33"/>
      <c r="AF1677" s="33"/>
      <c r="AG1677" s="33"/>
      <c r="AH1677" s="33"/>
      <c r="AI1677" s="33"/>
      <c r="AJ1677" s="33"/>
    </row>
    <row r="1678" spans="3:36" ht="12.75">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3"/>
      <c r="AD1678" s="33"/>
      <c r="AE1678" s="33"/>
      <c r="AF1678" s="33"/>
      <c r="AG1678" s="33"/>
      <c r="AH1678" s="33"/>
      <c r="AI1678" s="33"/>
      <c r="AJ1678" s="33"/>
    </row>
    <row r="1679" spans="3:36" ht="12.75">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3"/>
      <c r="AD1679" s="33"/>
      <c r="AE1679" s="33"/>
      <c r="AF1679" s="33"/>
      <c r="AG1679" s="33"/>
      <c r="AH1679" s="33"/>
      <c r="AI1679" s="33"/>
      <c r="AJ1679" s="33"/>
    </row>
    <row r="1680" spans="3:36" ht="12.75">
      <c r="C1680" s="33"/>
      <c r="D1680" s="33"/>
      <c r="E1680" s="33"/>
      <c r="F1680" s="33"/>
      <c r="G1680" s="33"/>
      <c r="H1680" s="33"/>
      <c r="I1680" s="33"/>
      <c r="J1680" s="33"/>
      <c r="K1680" s="33"/>
      <c r="L1680" s="33"/>
      <c r="M1680" s="33"/>
      <c r="N1680" s="33"/>
      <c r="O1680" s="33"/>
      <c r="P1680" s="33"/>
      <c r="Q1680" s="33"/>
      <c r="R1680" s="33"/>
      <c r="S1680" s="33"/>
      <c r="T1680" s="33"/>
      <c r="U1680" s="33"/>
      <c r="V1680" s="33"/>
      <c r="W1680" s="33"/>
      <c r="X1680" s="33"/>
      <c r="Y1680" s="33"/>
      <c r="Z1680" s="33"/>
      <c r="AA1680" s="33"/>
      <c r="AB1680" s="33"/>
      <c r="AC1680" s="33"/>
      <c r="AD1680" s="33"/>
      <c r="AE1680" s="33"/>
      <c r="AF1680" s="33"/>
      <c r="AG1680" s="33"/>
      <c r="AH1680" s="33"/>
      <c r="AI1680" s="33"/>
      <c r="AJ1680" s="33"/>
    </row>
    <row r="1681" spans="3:36" ht="12.75">
      <c r="C1681" s="33"/>
      <c r="D1681" s="33"/>
      <c r="E1681" s="33"/>
      <c r="F1681" s="33"/>
      <c r="G1681" s="33"/>
      <c r="H1681" s="33"/>
      <c r="I1681" s="33"/>
      <c r="J1681" s="33"/>
      <c r="K1681" s="33"/>
      <c r="L1681" s="33"/>
      <c r="M1681" s="33"/>
      <c r="N1681" s="33"/>
      <c r="O1681" s="33"/>
      <c r="P1681" s="33"/>
      <c r="Q1681" s="33"/>
      <c r="R1681" s="33"/>
      <c r="S1681" s="33"/>
      <c r="T1681" s="33"/>
      <c r="U1681" s="33"/>
      <c r="V1681" s="33"/>
      <c r="W1681" s="33"/>
      <c r="X1681" s="33"/>
      <c r="Y1681" s="33"/>
      <c r="Z1681" s="33"/>
      <c r="AA1681" s="33"/>
      <c r="AB1681" s="33"/>
      <c r="AC1681" s="33"/>
      <c r="AD1681" s="33"/>
      <c r="AE1681" s="33"/>
      <c r="AF1681" s="33"/>
      <c r="AG1681" s="33"/>
      <c r="AH1681" s="33"/>
      <c r="AI1681" s="33"/>
      <c r="AJ1681" s="33"/>
    </row>
    <row r="1682" spans="3:36" ht="12.75">
      <c r="C1682" s="33"/>
      <c r="D1682" s="33"/>
      <c r="E1682" s="33"/>
      <c r="F1682" s="33"/>
      <c r="G1682" s="33"/>
      <c r="H1682" s="33"/>
      <c r="I1682" s="33"/>
      <c r="J1682" s="33"/>
      <c r="K1682" s="33"/>
      <c r="L1682" s="33"/>
      <c r="M1682" s="33"/>
      <c r="N1682" s="33"/>
      <c r="O1682" s="33"/>
      <c r="P1682" s="33"/>
      <c r="Q1682" s="33"/>
      <c r="R1682" s="33"/>
      <c r="S1682" s="33"/>
      <c r="T1682" s="33"/>
      <c r="U1682" s="33"/>
      <c r="V1682" s="33"/>
      <c r="W1682" s="33"/>
      <c r="X1682" s="33"/>
      <c r="Y1682" s="33"/>
      <c r="Z1682" s="33"/>
      <c r="AA1682" s="33"/>
      <c r="AB1682" s="33"/>
      <c r="AC1682" s="33"/>
      <c r="AD1682" s="33"/>
      <c r="AE1682" s="33"/>
      <c r="AF1682" s="33"/>
      <c r="AG1682" s="33"/>
      <c r="AH1682" s="33"/>
      <c r="AI1682" s="33"/>
      <c r="AJ1682" s="33"/>
    </row>
    <row r="1683" spans="3:36" ht="12.75">
      <c r="C1683" s="33"/>
      <c r="D1683" s="33"/>
      <c r="E1683" s="33"/>
      <c r="F1683" s="33"/>
      <c r="G1683" s="33"/>
      <c r="H1683" s="33"/>
      <c r="I1683" s="33"/>
      <c r="J1683" s="33"/>
      <c r="K1683" s="33"/>
      <c r="L1683" s="33"/>
      <c r="M1683" s="33"/>
      <c r="N1683" s="33"/>
      <c r="O1683" s="33"/>
      <c r="P1683" s="33"/>
      <c r="Q1683" s="33"/>
      <c r="R1683" s="33"/>
      <c r="S1683" s="33"/>
      <c r="T1683" s="33"/>
      <c r="U1683" s="33"/>
      <c r="V1683" s="33"/>
      <c r="W1683" s="33"/>
      <c r="X1683" s="33"/>
      <c r="Y1683" s="33"/>
      <c r="Z1683" s="33"/>
      <c r="AA1683" s="33"/>
      <c r="AB1683" s="33"/>
      <c r="AC1683" s="33"/>
      <c r="AD1683" s="33"/>
      <c r="AE1683" s="33"/>
      <c r="AF1683" s="33"/>
      <c r="AG1683" s="33"/>
      <c r="AH1683" s="33"/>
      <c r="AI1683" s="33"/>
      <c r="AJ1683" s="33"/>
    </row>
    <row r="1684" spans="3:36" ht="12.75">
      <c r="C1684" s="33"/>
      <c r="D1684" s="33"/>
      <c r="E1684" s="33"/>
      <c r="F1684" s="33"/>
      <c r="G1684" s="33"/>
      <c r="H1684" s="33"/>
      <c r="I1684" s="33"/>
      <c r="J1684" s="33"/>
      <c r="K1684" s="33"/>
      <c r="L1684" s="33"/>
      <c r="M1684" s="33"/>
      <c r="N1684" s="33"/>
      <c r="O1684" s="33"/>
      <c r="P1684" s="33"/>
      <c r="Q1684" s="33"/>
      <c r="R1684" s="33"/>
      <c r="S1684" s="33"/>
      <c r="T1684" s="33"/>
      <c r="U1684" s="33"/>
      <c r="V1684" s="33"/>
      <c r="W1684" s="33"/>
      <c r="X1684" s="33"/>
      <c r="Y1684" s="33"/>
      <c r="Z1684" s="33"/>
      <c r="AA1684" s="33"/>
      <c r="AB1684" s="33"/>
      <c r="AC1684" s="33"/>
      <c r="AD1684" s="33"/>
      <c r="AE1684" s="33"/>
      <c r="AF1684" s="33"/>
      <c r="AG1684" s="33"/>
      <c r="AH1684" s="33"/>
      <c r="AI1684" s="33"/>
      <c r="AJ1684" s="33"/>
    </row>
    <row r="1685" spans="3:36" ht="12.75">
      <c r="C1685" s="33"/>
      <c r="D1685" s="33"/>
      <c r="E1685" s="33"/>
      <c r="F1685" s="33"/>
      <c r="G1685" s="33"/>
      <c r="H1685" s="33"/>
      <c r="I1685" s="33"/>
      <c r="J1685" s="33"/>
      <c r="K1685" s="33"/>
      <c r="L1685" s="33"/>
      <c r="M1685" s="33"/>
      <c r="N1685" s="33"/>
      <c r="O1685" s="33"/>
      <c r="P1685" s="33"/>
      <c r="Q1685" s="33"/>
      <c r="R1685" s="33"/>
      <c r="S1685" s="33"/>
      <c r="T1685" s="33"/>
      <c r="U1685" s="33"/>
      <c r="V1685" s="33"/>
      <c r="W1685" s="33"/>
      <c r="X1685" s="33"/>
      <c r="Y1685" s="33"/>
      <c r="Z1685" s="33"/>
      <c r="AA1685" s="33"/>
      <c r="AB1685" s="33"/>
      <c r="AC1685" s="33"/>
      <c r="AD1685" s="33"/>
      <c r="AE1685" s="33"/>
      <c r="AF1685" s="33"/>
      <c r="AG1685" s="33"/>
      <c r="AH1685" s="33"/>
      <c r="AI1685" s="33"/>
      <c r="AJ1685" s="33"/>
    </row>
    <row r="1686" spans="3:36" ht="12.75">
      <c r="C1686" s="33"/>
      <c r="D1686" s="33"/>
      <c r="E1686" s="33"/>
      <c r="F1686" s="33"/>
      <c r="G1686" s="33"/>
      <c r="H1686" s="33"/>
      <c r="I1686" s="33"/>
      <c r="J1686" s="33"/>
      <c r="K1686" s="33"/>
      <c r="L1686" s="33"/>
      <c r="M1686" s="33"/>
      <c r="N1686" s="33"/>
      <c r="O1686" s="33"/>
      <c r="P1686" s="33"/>
      <c r="Q1686" s="33"/>
      <c r="R1686" s="33"/>
      <c r="S1686" s="33"/>
      <c r="T1686" s="33"/>
      <c r="U1686" s="33"/>
      <c r="V1686" s="33"/>
      <c r="W1686" s="33"/>
      <c r="X1686" s="33"/>
      <c r="Y1686" s="33"/>
      <c r="Z1686" s="33"/>
      <c r="AA1686" s="33"/>
      <c r="AB1686" s="33"/>
      <c r="AC1686" s="33"/>
      <c r="AD1686" s="33"/>
      <c r="AE1686" s="33"/>
      <c r="AF1686" s="33"/>
      <c r="AG1686" s="33"/>
      <c r="AH1686" s="33"/>
      <c r="AI1686" s="33"/>
      <c r="AJ1686" s="33"/>
    </row>
    <row r="1687" spans="3:36" ht="12.75">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3"/>
      <c r="AD1687" s="33"/>
      <c r="AE1687" s="33"/>
      <c r="AF1687" s="33"/>
      <c r="AG1687" s="33"/>
      <c r="AH1687" s="33"/>
      <c r="AI1687" s="33"/>
      <c r="AJ1687" s="33"/>
    </row>
    <row r="1688" spans="3:36" ht="12.75">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3"/>
      <c r="AD1688" s="33"/>
      <c r="AE1688" s="33"/>
      <c r="AF1688" s="33"/>
      <c r="AG1688" s="33"/>
      <c r="AH1688" s="33"/>
      <c r="AI1688" s="33"/>
      <c r="AJ1688" s="33"/>
    </row>
    <row r="1689" spans="3:36" ht="12.75">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3"/>
      <c r="AD1689" s="33"/>
      <c r="AE1689" s="33"/>
      <c r="AF1689" s="33"/>
      <c r="AG1689" s="33"/>
      <c r="AH1689" s="33"/>
      <c r="AI1689" s="33"/>
      <c r="AJ1689" s="33"/>
    </row>
    <row r="1690" spans="3:36" ht="12.75">
      <c r="C1690" s="33"/>
      <c r="D1690" s="33"/>
      <c r="E1690" s="33"/>
      <c r="F1690" s="33"/>
      <c r="G1690" s="33"/>
      <c r="H1690" s="33"/>
      <c r="I1690" s="33"/>
      <c r="J1690" s="33"/>
      <c r="K1690" s="33"/>
      <c r="L1690" s="33"/>
      <c r="M1690" s="33"/>
      <c r="N1690" s="33"/>
      <c r="O1690" s="33"/>
      <c r="P1690" s="33"/>
      <c r="Q1690" s="33"/>
      <c r="R1690" s="33"/>
      <c r="S1690" s="33"/>
      <c r="T1690" s="33"/>
      <c r="U1690" s="33"/>
      <c r="V1690" s="33"/>
      <c r="W1690" s="33"/>
      <c r="X1690" s="33"/>
      <c r="Y1690" s="33"/>
      <c r="Z1690" s="33"/>
      <c r="AA1690" s="33"/>
      <c r="AB1690" s="33"/>
      <c r="AC1690" s="33"/>
      <c r="AD1690" s="33"/>
      <c r="AE1690" s="33"/>
      <c r="AF1690" s="33"/>
      <c r="AG1690" s="33"/>
      <c r="AH1690" s="33"/>
      <c r="AI1690" s="33"/>
      <c r="AJ1690" s="33"/>
    </row>
    <row r="1691" spans="3:36" ht="12.75">
      <c r="C1691" s="33"/>
      <c r="D1691" s="33"/>
      <c r="E1691" s="33"/>
      <c r="F1691" s="33"/>
      <c r="G1691" s="33"/>
      <c r="H1691" s="33"/>
      <c r="I1691" s="33"/>
      <c r="J1691" s="33"/>
      <c r="K1691" s="33"/>
      <c r="L1691" s="33"/>
      <c r="M1691" s="33"/>
      <c r="N1691" s="33"/>
      <c r="O1691" s="33"/>
      <c r="P1691" s="33"/>
      <c r="Q1691" s="33"/>
      <c r="R1691" s="33"/>
      <c r="S1691" s="33"/>
      <c r="T1691" s="33"/>
      <c r="U1691" s="33"/>
      <c r="V1691" s="33"/>
      <c r="W1691" s="33"/>
      <c r="X1691" s="33"/>
      <c r="Y1691" s="33"/>
      <c r="Z1691" s="33"/>
      <c r="AA1691" s="33"/>
      <c r="AB1691" s="33"/>
      <c r="AC1691" s="33"/>
      <c r="AD1691" s="33"/>
      <c r="AE1691" s="33"/>
      <c r="AF1691" s="33"/>
      <c r="AG1691" s="33"/>
      <c r="AH1691" s="33"/>
      <c r="AI1691" s="33"/>
      <c r="AJ1691" s="33"/>
    </row>
    <row r="1692" spans="3:36" ht="12.75">
      <c r="C1692" s="33"/>
      <c r="D1692" s="33"/>
      <c r="E1692" s="33"/>
      <c r="F1692" s="33"/>
      <c r="G1692" s="33"/>
      <c r="H1692" s="33"/>
      <c r="I1692" s="33"/>
      <c r="J1692" s="33"/>
      <c r="K1692" s="33"/>
      <c r="L1692" s="33"/>
      <c r="M1692" s="33"/>
      <c r="N1692" s="33"/>
      <c r="O1692" s="33"/>
      <c r="P1692" s="33"/>
      <c r="Q1692" s="33"/>
      <c r="R1692" s="33"/>
      <c r="S1692" s="33"/>
      <c r="T1692" s="33"/>
      <c r="U1692" s="33"/>
      <c r="V1692" s="33"/>
      <c r="W1692" s="33"/>
      <c r="X1692" s="33"/>
      <c r="Y1692" s="33"/>
      <c r="Z1692" s="33"/>
      <c r="AA1692" s="33"/>
      <c r="AB1692" s="33"/>
      <c r="AC1692" s="33"/>
      <c r="AD1692" s="33"/>
      <c r="AE1692" s="33"/>
      <c r="AF1692" s="33"/>
      <c r="AG1692" s="33"/>
      <c r="AH1692" s="33"/>
      <c r="AI1692" s="33"/>
      <c r="AJ1692" s="33"/>
    </row>
    <row r="1693" spans="3:36" ht="12.75">
      <c r="C1693" s="33"/>
      <c r="D1693" s="33"/>
      <c r="E1693" s="33"/>
      <c r="F1693" s="33"/>
      <c r="G1693" s="33"/>
      <c r="H1693" s="33"/>
      <c r="I1693" s="33"/>
      <c r="J1693" s="33"/>
      <c r="K1693" s="33"/>
      <c r="L1693" s="33"/>
      <c r="M1693" s="33"/>
      <c r="N1693" s="33"/>
      <c r="O1693" s="33"/>
      <c r="P1693" s="33"/>
      <c r="Q1693" s="33"/>
      <c r="R1693" s="33"/>
      <c r="S1693" s="33"/>
      <c r="T1693" s="33"/>
      <c r="U1693" s="33"/>
      <c r="V1693" s="33"/>
      <c r="W1693" s="33"/>
      <c r="X1693" s="33"/>
      <c r="Y1693" s="33"/>
      <c r="Z1693" s="33"/>
      <c r="AA1693" s="33"/>
      <c r="AB1693" s="33"/>
      <c r="AC1693" s="33"/>
      <c r="AD1693" s="33"/>
      <c r="AE1693" s="33"/>
      <c r="AF1693" s="33"/>
      <c r="AG1693" s="33"/>
      <c r="AH1693" s="33"/>
      <c r="AI1693" s="33"/>
      <c r="AJ1693" s="33"/>
    </row>
    <row r="1694" spans="3:36" ht="12.75">
      <c r="C1694" s="33"/>
      <c r="D1694" s="33"/>
      <c r="E1694" s="33"/>
      <c r="F1694" s="33"/>
      <c r="G1694" s="33"/>
      <c r="H1694" s="33"/>
      <c r="I1694" s="33"/>
      <c r="J1694" s="33"/>
      <c r="K1694" s="33"/>
      <c r="L1694" s="33"/>
      <c r="M1694" s="33"/>
      <c r="N1694" s="33"/>
      <c r="O1694" s="33"/>
      <c r="P1694" s="33"/>
      <c r="Q1694" s="33"/>
      <c r="R1694" s="33"/>
      <c r="S1694" s="33"/>
      <c r="T1694" s="33"/>
      <c r="U1694" s="33"/>
      <c r="V1694" s="33"/>
      <c r="W1694" s="33"/>
      <c r="X1694" s="33"/>
      <c r="Y1694" s="33"/>
      <c r="Z1694" s="33"/>
      <c r="AA1694" s="33"/>
      <c r="AB1694" s="33"/>
      <c r="AC1694" s="33"/>
      <c r="AD1694" s="33"/>
      <c r="AE1694" s="33"/>
      <c r="AF1694" s="33"/>
      <c r="AG1694" s="33"/>
      <c r="AH1694" s="33"/>
      <c r="AI1694" s="33"/>
      <c r="AJ1694" s="33"/>
    </row>
    <row r="1695" spans="3:36" ht="12.75">
      <c r="C1695" s="33"/>
      <c r="D1695" s="33"/>
      <c r="E1695" s="33"/>
      <c r="F1695" s="33"/>
      <c r="G1695" s="33"/>
      <c r="H1695" s="33"/>
      <c r="I1695" s="33"/>
      <c r="J1695" s="33"/>
      <c r="K1695" s="33"/>
      <c r="L1695" s="33"/>
      <c r="M1695" s="33"/>
      <c r="N1695" s="33"/>
      <c r="O1695" s="33"/>
      <c r="P1695" s="33"/>
      <c r="Q1695" s="33"/>
      <c r="R1695" s="33"/>
      <c r="S1695" s="33"/>
      <c r="T1695" s="33"/>
      <c r="U1695" s="33"/>
      <c r="V1695" s="33"/>
      <c r="W1695" s="33"/>
      <c r="X1695" s="33"/>
      <c r="Y1695" s="33"/>
      <c r="Z1695" s="33"/>
      <c r="AA1695" s="33"/>
      <c r="AB1695" s="33"/>
      <c r="AC1695" s="33"/>
      <c r="AD1695" s="33"/>
      <c r="AE1695" s="33"/>
      <c r="AF1695" s="33"/>
      <c r="AG1695" s="33"/>
      <c r="AH1695" s="33"/>
      <c r="AI1695" s="33"/>
      <c r="AJ1695" s="33"/>
    </row>
    <row r="1696" spans="3:36" ht="12.75">
      <c r="C1696" s="33"/>
      <c r="D1696" s="33"/>
      <c r="E1696" s="33"/>
      <c r="F1696" s="33"/>
      <c r="G1696" s="33"/>
      <c r="H1696" s="33"/>
      <c r="I1696" s="33"/>
      <c r="J1696" s="33"/>
      <c r="K1696" s="33"/>
      <c r="L1696" s="33"/>
      <c r="M1696" s="33"/>
      <c r="N1696" s="33"/>
      <c r="O1696" s="33"/>
      <c r="P1696" s="33"/>
      <c r="Q1696" s="33"/>
      <c r="R1696" s="33"/>
      <c r="S1696" s="33"/>
      <c r="T1696" s="33"/>
      <c r="U1696" s="33"/>
      <c r="V1696" s="33"/>
      <c r="W1696" s="33"/>
      <c r="X1696" s="33"/>
      <c r="Y1696" s="33"/>
      <c r="Z1696" s="33"/>
      <c r="AA1696" s="33"/>
      <c r="AB1696" s="33"/>
      <c r="AC1696" s="33"/>
      <c r="AD1696" s="33"/>
      <c r="AE1696" s="33"/>
      <c r="AF1696" s="33"/>
      <c r="AG1696" s="33"/>
      <c r="AH1696" s="33"/>
      <c r="AI1696" s="33"/>
      <c r="AJ1696" s="33"/>
    </row>
    <row r="1697" spans="3:36" ht="12.75">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3"/>
      <c r="AD1697" s="33"/>
      <c r="AE1697" s="33"/>
      <c r="AF1697" s="33"/>
      <c r="AG1697" s="33"/>
      <c r="AH1697" s="33"/>
      <c r="AI1697" s="33"/>
      <c r="AJ1697" s="33"/>
    </row>
    <row r="1698" spans="3:36" ht="12.75">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3"/>
      <c r="AD1698" s="33"/>
      <c r="AE1698" s="33"/>
      <c r="AF1698" s="33"/>
      <c r="AG1698" s="33"/>
      <c r="AH1698" s="33"/>
      <c r="AI1698" s="33"/>
      <c r="AJ1698" s="33"/>
    </row>
    <row r="1699" spans="3:36" ht="12.75">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3"/>
      <c r="AD1699" s="33"/>
      <c r="AE1699" s="33"/>
      <c r="AF1699" s="33"/>
      <c r="AG1699" s="33"/>
      <c r="AH1699" s="33"/>
      <c r="AI1699" s="33"/>
      <c r="AJ1699" s="33"/>
    </row>
    <row r="1700" spans="3:36" ht="12.75">
      <c r="C1700" s="33"/>
      <c r="D1700" s="33"/>
      <c r="E1700" s="33"/>
      <c r="F1700" s="33"/>
      <c r="G1700" s="33"/>
      <c r="H1700" s="33"/>
      <c r="I1700" s="33"/>
      <c r="J1700" s="33"/>
      <c r="K1700" s="33"/>
      <c r="L1700" s="33"/>
      <c r="M1700" s="33"/>
      <c r="N1700" s="33"/>
      <c r="O1700" s="33"/>
      <c r="P1700" s="33"/>
      <c r="Q1700" s="33"/>
      <c r="R1700" s="33"/>
      <c r="S1700" s="33"/>
      <c r="T1700" s="33"/>
      <c r="U1700" s="33"/>
      <c r="V1700" s="33"/>
      <c r="W1700" s="33"/>
      <c r="X1700" s="33"/>
      <c r="Y1700" s="33"/>
      <c r="Z1700" s="33"/>
      <c r="AA1700" s="33"/>
      <c r="AB1700" s="33"/>
      <c r="AC1700" s="33"/>
      <c r="AD1700" s="33"/>
      <c r="AE1700" s="33"/>
      <c r="AF1700" s="33"/>
      <c r="AG1700" s="33"/>
      <c r="AH1700" s="33"/>
      <c r="AI1700" s="33"/>
      <c r="AJ1700" s="33"/>
    </row>
    <row r="1701" spans="3:36" ht="12.75">
      <c r="C1701" s="33"/>
      <c r="D1701" s="33"/>
      <c r="E1701" s="33"/>
      <c r="F1701" s="33"/>
      <c r="G1701" s="33"/>
      <c r="H1701" s="33"/>
      <c r="I1701" s="33"/>
      <c r="J1701" s="33"/>
      <c r="K1701" s="33"/>
      <c r="L1701" s="33"/>
      <c r="M1701" s="33"/>
      <c r="N1701" s="33"/>
      <c r="O1701" s="33"/>
      <c r="P1701" s="33"/>
      <c r="Q1701" s="33"/>
      <c r="R1701" s="33"/>
      <c r="S1701" s="33"/>
      <c r="T1701" s="33"/>
      <c r="U1701" s="33"/>
      <c r="V1701" s="33"/>
      <c r="W1701" s="33"/>
      <c r="X1701" s="33"/>
      <c r="Y1701" s="33"/>
      <c r="Z1701" s="33"/>
      <c r="AA1701" s="33"/>
      <c r="AB1701" s="33"/>
      <c r="AC1701" s="33"/>
      <c r="AD1701" s="33"/>
      <c r="AE1701" s="33"/>
      <c r="AF1701" s="33"/>
      <c r="AG1701" s="33"/>
      <c r="AH1701" s="33"/>
      <c r="AI1701" s="33"/>
      <c r="AJ1701" s="33"/>
    </row>
    <row r="1702" spans="3:36" ht="12.75">
      <c r="C1702" s="33"/>
      <c r="D1702" s="33"/>
      <c r="E1702" s="33"/>
      <c r="F1702" s="33"/>
      <c r="G1702" s="33"/>
      <c r="H1702" s="33"/>
      <c r="I1702" s="33"/>
      <c r="J1702" s="33"/>
      <c r="K1702" s="33"/>
      <c r="L1702" s="33"/>
      <c r="M1702" s="33"/>
      <c r="N1702" s="33"/>
      <c r="O1702" s="33"/>
      <c r="P1702" s="33"/>
      <c r="Q1702" s="33"/>
      <c r="R1702" s="33"/>
      <c r="S1702" s="33"/>
      <c r="T1702" s="33"/>
      <c r="U1702" s="33"/>
      <c r="V1702" s="33"/>
      <c r="W1702" s="33"/>
      <c r="X1702" s="33"/>
      <c r="Y1702" s="33"/>
      <c r="Z1702" s="33"/>
      <c r="AA1702" s="33"/>
      <c r="AB1702" s="33"/>
      <c r="AC1702" s="33"/>
      <c r="AD1702" s="33"/>
      <c r="AE1702" s="33"/>
      <c r="AF1702" s="33"/>
      <c r="AG1702" s="33"/>
      <c r="AH1702" s="33"/>
      <c r="AI1702" s="33"/>
      <c r="AJ1702" s="33"/>
    </row>
    <row r="1703" spans="3:36" ht="12.75">
      <c r="C1703" s="33"/>
      <c r="D1703" s="33"/>
      <c r="E1703" s="33"/>
      <c r="F1703" s="33"/>
      <c r="G1703" s="33"/>
      <c r="H1703" s="33"/>
      <c r="I1703" s="33"/>
      <c r="J1703" s="33"/>
      <c r="K1703" s="33"/>
      <c r="L1703" s="33"/>
      <c r="M1703" s="33"/>
      <c r="N1703" s="33"/>
      <c r="O1703" s="33"/>
      <c r="P1703" s="33"/>
      <c r="Q1703" s="33"/>
      <c r="R1703" s="33"/>
      <c r="S1703" s="33"/>
      <c r="T1703" s="33"/>
      <c r="U1703" s="33"/>
      <c r="V1703" s="33"/>
      <c r="W1703" s="33"/>
      <c r="X1703" s="33"/>
      <c r="Y1703" s="33"/>
      <c r="Z1703" s="33"/>
      <c r="AA1703" s="33"/>
      <c r="AB1703" s="33"/>
      <c r="AC1703" s="33"/>
      <c r="AD1703" s="33"/>
      <c r="AE1703" s="33"/>
      <c r="AF1703" s="33"/>
      <c r="AG1703" s="33"/>
      <c r="AH1703" s="33"/>
      <c r="AI1703" s="33"/>
      <c r="AJ1703" s="33"/>
    </row>
    <row r="1704" spans="3:36" ht="12.75">
      <c r="C1704" s="33"/>
      <c r="D1704" s="33"/>
      <c r="E1704" s="33"/>
      <c r="F1704" s="33"/>
      <c r="G1704" s="33"/>
      <c r="H1704" s="33"/>
      <c r="I1704" s="33"/>
      <c r="J1704" s="33"/>
      <c r="K1704" s="33"/>
      <c r="L1704" s="33"/>
      <c r="M1704" s="33"/>
      <c r="N1704" s="33"/>
      <c r="O1704" s="33"/>
      <c r="P1704" s="33"/>
      <c r="Q1704" s="33"/>
      <c r="R1704" s="33"/>
      <c r="S1704" s="33"/>
      <c r="T1704" s="33"/>
      <c r="U1704" s="33"/>
      <c r="V1704" s="33"/>
      <c r="W1704" s="33"/>
      <c r="X1704" s="33"/>
      <c r="Y1704" s="33"/>
      <c r="Z1704" s="33"/>
      <c r="AA1704" s="33"/>
      <c r="AB1704" s="33"/>
      <c r="AC1704" s="33"/>
      <c r="AD1704" s="33"/>
      <c r="AE1704" s="33"/>
      <c r="AF1704" s="33"/>
      <c r="AG1704" s="33"/>
      <c r="AH1704" s="33"/>
      <c r="AI1704" s="33"/>
      <c r="AJ1704" s="33"/>
    </row>
    <row r="1705" spans="3:36" ht="12.75">
      <c r="C1705" s="33"/>
      <c r="D1705" s="33"/>
      <c r="E1705" s="33"/>
      <c r="F1705" s="33"/>
      <c r="G1705" s="33"/>
      <c r="H1705" s="33"/>
      <c r="I1705" s="33"/>
      <c r="J1705" s="33"/>
      <c r="K1705" s="33"/>
      <c r="L1705" s="33"/>
      <c r="M1705" s="33"/>
      <c r="N1705" s="33"/>
      <c r="O1705" s="33"/>
      <c r="P1705" s="33"/>
      <c r="Q1705" s="33"/>
      <c r="R1705" s="33"/>
      <c r="S1705" s="33"/>
      <c r="T1705" s="33"/>
      <c r="U1705" s="33"/>
      <c r="V1705" s="33"/>
      <c r="W1705" s="33"/>
      <c r="X1705" s="33"/>
      <c r="Y1705" s="33"/>
      <c r="Z1705" s="33"/>
      <c r="AA1705" s="33"/>
      <c r="AB1705" s="33"/>
      <c r="AC1705" s="33"/>
      <c r="AD1705" s="33"/>
      <c r="AE1705" s="33"/>
      <c r="AF1705" s="33"/>
      <c r="AG1705" s="33"/>
      <c r="AH1705" s="33"/>
      <c r="AI1705" s="33"/>
      <c r="AJ1705" s="33"/>
    </row>
    <row r="1706" spans="3:36" ht="12.75">
      <c r="C1706" s="33"/>
      <c r="D1706" s="33"/>
      <c r="E1706" s="33"/>
      <c r="F1706" s="33"/>
      <c r="G1706" s="33"/>
      <c r="H1706" s="33"/>
      <c r="I1706" s="33"/>
      <c r="J1706" s="33"/>
      <c r="K1706" s="33"/>
      <c r="L1706" s="33"/>
      <c r="M1706" s="33"/>
      <c r="N1706" s="33"/>
      <c r="O1706" s="33"/>
      <c r="P1706" s="33"/>
      <c r="Q1706" s="33"/>
      <c r="R1706" s="33"/>
      <c r="S1706" s="33"/>
      <c r="T1706" s="33"/>
      <c r="U1706" s="33"/>
      <c r="V1706" s="33"/>
      <c r="W1706" s="33"/>
      <c r="X1706" s="33"/>
      <c r="Y1706" s="33"/>
      <c r="Z1706" s="33"/>
      <c r="AA1706" s="33"/>
      <c r="AB1706" s="33"/>
      <c r="AC1706" s="33"/>
      <c r="AD1706" s="33"/>
      <c r="AE1706" s="33"/>
      <c r="AF1706" s="33"/>
      <c r="AG1706" s="33"/>
      <c r="AH1706" s="33"/>
      <c r="AI1706" s="33"/>
      <c r="AJ1706" s="33"/>
    </row>
    <row r="1707" spans="3:36" ht="12.75">
      <c r="C1707" s="33"/>
      <c r="D1707" s="33"/>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3"/>
      <c r="AD1707" s="33"/>
      <c r="AE1707" s="33"/>
      <c r="AF1707" s="33"/>
      <c r="AG1707" s="33"/>
      <c r="AH1707" s="33"/>
      <c r="AI1707" s="33"/>
      <c r="AJ1707" s="33"/>
    </row>
    <row r="1708" spans="3:36" ht="12.75">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3"/>
      <c r="AD1708" s="33"/>
      <c r="AE1708" s="33"/>
      <c r="AF1708" s="33"/>
      <c r="AG1708" s="33"/>
      <c r="AH1708" s="33"/>
      <c r="AI1708" s="33"/>
      <c r="AJ1708" s="33"/>
    </row>
    <row r="1709" spans="3:36" ht="12.75">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3"/>
      <c r="AD1709" s="33"/>
      <c r="AE1709" s="33"/>
      <c r="AF1709" s="33"/>
      <c r="AG1709" s="33"/>
      <c r="AH1709" s="33"/>
      <c r="AI1709" s="33"/>
      <c r="AJ1709" s="33"/>
    </row>
    <row r="1710" spans="3:36" ht="12.75">
      <c r="C1710" s="33"/>
      <c r="D1710" s="33"/>
      <c r="E1710" s="33"/>
      <c r="F1710" s="33"/>
      <c r="G1710" s="33"/>
      <c r="H1710" s="33"/>
      <c r="I1710" s="33"/>
      <c r="J1710" s="33"/>
      <c r="K1710" s="33"/>
      <c r="L1710" s="33"/>
      <c r="M1710" s="33"/>
      <c r="N1710" s="33"/>
      <c r="O1710" s="33"/>
      <c r="P1710" s="33"/>
      <c r="Q1710" s="33"/>
      <c r="R1710" s="33"/>
      <c r="S1710" s="33"/>
      <c r="T1710" s="33"/>
      <c r="U1710" s="33"/>
      <c r="V1710" s="33"/>
      <c r="W1710" s="33"/>
      <c r="X1710" s="33"/>
      <c r="Y1710" s="33"/>
      <c r="Z1710" s="33"/>
      <c r="AA1710" s="33"/>
      <c r="AB1710" s="33"/>
      <c r="AC1710" s="33"/>
      <c r="AD1710" s="33"/>
      <c r="AE1710" s="33"/>
      <c r="AF1710" s="33"/>
      <c r="AG1710" s="33"/>
      <c r="AH1710" s="33"/>
      <c r="AI1710" s="33"/>
      <c r="AJ1710" s="33"/>
    </row>
    <row r="1711" spans="3:36" ht="12.75">
      <c r="C1711" s="33"/>
      <c r="D1711" s="33"/>
      <c r="E1711" s="33"/>
      <c r="F1711" s="33"/>
      <c r="G1711" s="33"/>
      <c r="H1711" s="33"/>
      <c r="I1711" s="33"/>
      <c r="J1711" s="33"/>
      <c r="K1711" s="33"/>
      <c r="L1711" s="33"/>
      <c r="M1711" s="33"/>
      <c r="N1711" s="33"/>
      <c r="O1711" s="33"/>
      <c r="P1711" s="33"/>
      <c r="Q1711" s="33"/>
      <c r="R1711" s="33"/>
      <c r="S1711" s="33"/>
      <c r="T1711" s="33"/>
      <c r="U1711" s="33"/>
      <c r="V1711" s="33"/>
      <c r="W1711" s="33"/>
      <c r="X1711" s="33"/>
      <c r="Y1711" s="33"/>
      <c r="Z1711" s="33"/>
      <c r="AA1711" s="33"/>
      <c r="AB1711" s="33"/>
      <c r="AC1711" s="33"/>
      <c r="AD1711" s="33"/>
      <c r="AE1711" s="33"/>
      <c r="AF1711" s="33"/>
      <c r="AG1711" s="33"/>
      <c r="AH1711" s="33"/>
      <c r="AI1711" s="33"/>
      <c r="AJ1711" s="33"/>
    </row>
    <row r="1712" spans="3:36" ht="12.75">
      <c r="C1712" s="33"/>
      <c r="D1712" s="33"/>
      <c r="E1712" s="33"/>
      <c r="F1712" s="33"/>
      <c r="G1712" s="33"/>
      <c r="H1712" s="33"/>
      <c r="I1712" s="33"/>
      <c r="J1712" s="33"/>
      <c r="K1712" s="33"/>
      <c r="L1712" s="33"/>
      <c r="M1712" s="33"/>
      <c r="N1712" s="33"/>
      <c r="O1712" s="33"/>
      <c r="P1712" s="33"/>
      <c r="Q1712" s="33"/>
      <c r="R1712" s="33"/>
      <c r="S1712" s="33"/>
      <c r="T1712" s="33"/>
      <c r="U1712" s="33"/>
      <c r="V1712" s="33"/>
      <c r="W1712" s="33"/>
      <c r="X1712" s="33"/>
      <c r="Y1712" s="33"/>
      <c r="Z1712" s="33"/>
      <c r="AA1712" s="33"/>
      <c r="AB1712" s="33"/>
      <c r="AC1712" s="33"/>
      <c r="AD1712" s="33"/>
      <c r="AE1712" s="33"/>
      <c r="AF1712" s="33"/>
      <c r="AG1712" s="33"/>
      <c r="AH1712" s="33"/>
      <c r="AI1712" s="33"/>
      <c r="AJ1712" s="33"/>
    </row>
    <row r="1713" spans="3:36" ht="12.75">
      <c r="C1713" s="33"/>
      <c r="D1713" s="33"/>
      <c r="E1713" s="33"/>
      <c r="F1713" s="33"/>
      <c r="G1713" s="33"/>
      <c r="H1713" s="33"/>
      <c r="I1713" s="33"/>
      <c r="J1713" s="33"/>
      <c r="K1713" s="33"/>
      <c r="L1713" s="33"/>
      <c r="M1713" s="33"/>
      <c r="N1713" s="33"/>
      <c r="O1713" s="33"/>
      <c r="P1713" s="33"/>
      <c r="Q1713" s="33"/>
      <c r="R1713" s="33"/>
      <c r="S1713" s="33"/>
      <c r="T1713" s="33"/>
      <c r="U1713" s="33"/>
      <c r="V1713" s="33"/>
      <c r="W1713" s="33"/>
      <c r="X1713" s="33"/>
      <c r="Y1713" s="33"/>
      <c r="Z1713" s="33"/>
      <c r="AA1713" s="33"/>
      <c r="AB1713" s="33"/>
      <c r="AC1713" s="33"/>
      <c r="AD1713" s="33"/>
      <c r="AE1713" s="33"/>
      <c r="AF1713" s="33"/>
      <c r="AG1713" s="33"/>
      <c r="AH1713" s="33"/>
      <c r="AI1713" s="33"/>
      <c r="AJ1713" s="33"/>
    </row>
    <row r="1714" spans="3:36" ht="12.75">
      <c r="C1714" s="33"/>
      <c r="D1714" s="33"/>
      <c r="E1714" s="33"/>
      <c r="F1714" s="33"/>
      <c r="G1714" s="33"/>
      <c r="H1714" s="33"/>
      <c r="I1714" s="33"/>
      <c r="J1714" s="33"/>
      <c r="K1714" s="33"/>
      <c r="L1714" s="33"/>
      <c r="M1714" s="33"/>
      <c r="N1714" s="33"/>
      <c r="O1714" s="33"/>
      <c r="P1714" s="33"/>
      <c r="Q1714" s="33"/>
      <c r="R1714" s="33"/>
      <c r="S1714" s="33"/>
      <c r="T1714" s="33"/>
      <c r="U1714" s="33"/>
      <c r="V1714" s="33"/>
      <c r="W1714" s="33"/>
      <c r="X1714" s="33"/>
      <c r="Y1714" s="33"/>
      <c r="Z1714" s="33"/>
      <c r="AA1714" s="33"/>
      <c r="AB1714" s="33"/>
      <c r="AC1714" s="33"/>
      <c r="AD1714" s="33"/>
      <c r="AE1714" s="33"/>
      <c r="AF1714" s="33"/>
      <c r="AG1714" s="33"/>
      <c r="AH1714" s="33"/>
      <c r="AI1714" s="33"/>
      <c r="AJ1714" s="33"/>
    </row>
    <row r="1715" spans="3:36" ht="12.75">
      <c r="C1715" s="33"/>
      <c r="D1715" s="33"/>
      <c r="E1715" s="33"/>
      <c r="F1715" s="33"/>
      <c r="G1715" s="33"/>
      <c r="H1715" s="33"/>
      <c r="I1715" s="33"/>
      <c r="J1715" s="33"/>
      <c r="K1715" s="33"/>
      <c r="L1715" s="33"/>
      <c r="M1715" s="33"/>
      <c r="N1715" s="33"/>
      <c r="O1715" s="33"/>
      <c r="P1715" s="33"/>
      <c r="Q1715" s="33"/>
      <c r="R1715" s="33"/>
      <c r="S1715" s="33"/>
      <c r="T1715" s="33"/>
      <c r="U1715" s="33"/>
      <c r="V1715" s="33"/>
      <c r="W1715" s="33"/>
      <c r="X1715" s="33"/>
      <c r="Y1715" s="33"/>
      <c r="Z1715" s="33"/>
      <c r="AA1715" s="33"/>
      <c r="AB1715" s="33"/>
      <c r="AC1715" s="33"/>
      <c r="AD1715" s="33"/>
      <c r="AE1715" s="33"/>
      <c r="AF1715" s="33"/>
      <c r="AG1715" s="33"/>
      <c r="AH1715" s="33"/>
      <c r="AI1715" s="33"/>
      <c r="AJ1715" s="33"/>
    </row>
    <row r="1716" spans="3:36" ht="12.75">
      <c r="C1716" s="33"/>
      <c r="D1716" s="33"/>
      <c r="E1716" s="33"/>
      <c r="F1716" s="33"/>
      <c r="G1716" s="33"/>
      <c r="H1716" s="33"/>
      <c r="I1716" s="33"/>
      <c r="J1716" s="33"/>
      <c r="K1716" s="33"/>
      <c r="L1716" s="33"/>
      <c r="M1716" s="33"/>
      <c r="N1716" s="33"/>
      <c r="O1716" s="33"/>
      <c r="P1716" s="33"/>
      <c r="Q1716" s="33"/>
      <c r="R1716" s="33"/>
      <c r="S1716" s="33"/>
      <c r="T1716" s="33"/>
      <c r="U1716" s="33"/>
      <c r="V1716" s="33"/>
      <c r="W1716" s="33"/>
      <c r="X1716" s="33"/>
      <c r="Y1716" s="33"/>
      <c r="Z1716" s="33"/>
      <c r="AA1716" s="33"/>
      <c r="AB1716" s="33"/>
      <c r="AC1716" s="33"/>
      <c r="AD1716" s="33"/>
      <c r="AE1716" s="33"/>
      <c r="AF1716" s="33"/>
      <c r="AG1716" s="33"/>
      <c r="AH1716" s="33"/>
      <c r="AI1716" s="33"/>
      <c r="AJ1716" s="33"/>
    </row>
    <row r="1717" spans="3:36" ht="12.75">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3"/>
      <c r="AD1717" s="33"/>
      <c r="AE1717" s="33"/>
      <c r="AF1717" s="33"/>
      <c r="AG1717" s="33"/>
      <c r="AH1717" s="33"/>
      <c r="AI1717" s="33"/>
      <c r="AJ1717" s="33"/>
    </row>
    <row r="1718" spans="3:36" ht="12.75">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3"/>
      <c r="AD1718" s="33"/>
      <c r="AE1718" s="33"/>
      <c r="AF1718" s="33"/>
      <c r="AG1718" s="33"/>
      <c r="AH1718" s="33"/>
      <c r="AI1718" s="33"/>
      <c r="AJ1718" s="33"/>
    </row>
    <row r="1719" spans="3:36" ht="12.75">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3"/>
      <c r="AD1719" s="33"/>
      <c r="AE1719" s="33"/>
      <c r="AF1719" s="33"/>
      <c r="AG1719" s="33"/>
      <c r="AH1719" s="33"/>
      <c r="AI1719" s="33"/>
      <c r="AJ1719" s="33"/>
    </row>
    <row r="1720" spans="3:36" ht="12.75">
      <c r="C1720" s="33"/>
      <c r="D1720" s="33"/>
      <c r="E1720" s="33"/>
      <c r="F1720" s="33"/>
      <c r="G1720" s="33"/>
      <c r="H1720" s="33"/>
      <c r="I1720" s="33"/>
      <c r="J1720" s="33"/>
      <c r="K1720" s="33"/>
      <c r="L1720" s="33"/>
      <c r="M1720" s="33"/>
      <c r="N1720" s="33"/>
      <c r="O1720" s="33"/>
      <c r="P1720" s="33"/>
      <c r="Q1720" s="33"/>
      <c r="R1720" s="33"/>
      <c r="S1720" s="33"/>
      <c r="T1720" s="33"/>
      <c r="U1720" s="33"/>
      <c r="V1720" s="33"/>
      <c r="W1720" s="33"/>
      <c r="X1720" s="33"/>
      <c r="Y1720" s="33"/>
      <c r="Z1720" s="33"/>
      <c r="AA1720" s="33"/>
      <c r="AB1720" s="33"/>
      <c r="AC1720" s="33"/>
      <c r="AD1720" s="33"/>
      <c r="AE1720" s="33"/>
      <c r="AF1720" s="33"/>
      <c r="AG1720" s="33"/>
      <c r="AH1720" s="33"/>
      <c r="AI1720" s="33"/>
      <c r="AJ1720" s="33"/>
    </row>
    <row r="1721" spans="3:36" ht="12.75">
      <c r="C1721" s="33"/>
      <c r="D1721" s="33"/>
      <c r="E1721" s="33"/>
      <c r="F1721" s="33"/>
      <c r="G1721" s="33"/>
      <c r="H1721" s="33"/>
      <c r="I1721" s="33"/>
      <c r="J1721" s="33"/>
      <c r="K1721" s="33"/>
      <c r="L1721" s="33"/>
      <c r="M1721" s="33"/>
      <c r="N1721" s="33"/>
      <c r="O1721" s="33"/>
      <c r="P1721" s="33"/>
      <c r="Q1721" s="33"/>
      <c r="R1721" s="33"/>
      <c r="S1721" s="33"/>
      <c r="T1721" s="33"/>
      <c r="U1721" s="33"/>
      <c r="V1721" s="33"/>
      <c r="W1721" s="33"/>
      <c r="X1721" s="33"/>
      <c r="Y1721" s="33"/>
      <c r="Z1721" s="33"/>
      <c r="AA1721" s="33"/>
      <c r="AB1721" s="33"/>
      <c r="AC1721" s="33"/>
      <c r="AD1721" s="33"/>
      <c r="AE1721" s="33"/>
      <c r="AF1721" s="33"/>
      <c r="AG1721" s="33"/>
      <c r="AH1721" s="33"/>
      <c r="AI1721" s="33"/>
      <c r="AJ1721" s="33"/>
    </row>
    <row r="1722" spans="3:36" ht="12.75">
      <c r="C1722" s="33"/>
      <c r="D1722" s="33"/>
      <c r="E1722" s="33"/>
      <c r="F1722" s="33"/>
      <c r="G1722" s="33"/>
      <c r="H1722" s="33"/>
      <c r="I1722" s="33"/>
      <c r="J1722" s="33"/>
      <c r="K1722" s="33"/>
      <c r="L1722" s="33"/>
      <c r="M1722" s="33"/>
      <c r="N1722" s="33"/>
      <c r="O1722" s="33"/>
      <c r="P1722" s="33"/>
      <c r="Q1722" s="33"/>
      <c r="R1722" s="33"/>
      <c r="S1722" s="33"/>
      <c r="T1722" s="33"/>
      <c r="U1722" s="33"/>
      <c r="V1722" s="33"/>
      <c r="W1722" s="33"/>
      <c r="X1722" s="33"/>
      <c r="Y1722" s="33"/>
      <c r="Z1722" s="33"/>
      <c r="AA1722" s="33"/>
      <c r="AB1722" s="33"/>
      <c r="AC1722" s="33"/>
      <c r="AD1722" s="33"/>
      <c r="AE1722" s="33"/>
      <c r="AF1722" s="33"/>
      <c r="AG1722" s="33"/>
      <c r="AH1722" s="33"/>
      <c r="AI1722" s="33"/>
      <c r="AJ1722" s="33"/>
    </row>
    <row r="1723" spans="3:36" ht="12.75">
      <c r="C1723" s="33"/>
      <c r="D1723" s="33"/>
      <c r="E1723" s="33"/>
      <c r="F1723" s="33"/>
      <c r="G1723" s="33"/>
      <c r="H1723" s="33"/>
      <c r="I1723" s="33"/>
      <c r="J1723" s="33"/>
      <c r="K1723" s="33"/>
      <c r="L1723" s="33"/>
      <c r="M1723" s="33"/>
      <c r="N1723" s="33"/>
      <c r="O1723" s="33"/>
      <c r="P1723" s="33"/>
      <c r="Q1723" s="33"/>
      <c r="R1723" s="33"/>
      <c r="S1723" s="33"/>
      <c r="T1723" s="33"/>
      <c r="U1723" s="33"/>
      <c r="V1723" s="33"/>
      <c r="W1723" s="33"/>
      <c r="X1723" s="33"/>
      <c r="Y1723" s="33"/>
      <c r="Z1723" s="33"/>
      <c r="AA1723" s="33"/>
      <c r="AB1723" s="33"/>
      <c r="AC1723" s="33"/>
      <c r="AD1723" s="33"/>
      <c r="AE1723" s="33"/>
      <c r="AF1723" s="33"/>
      <c r="AG1723" s="33"/>
      <c r="AH1723" s="33"/>
      <c r="AI1723" s="33"/>
      <c r="AJ1723" s="33"/>
    </row>
    <row r="1724" spans="3:36" ht="12.75">
      <c r="C1724" s="33"/>
      <c r="D1724" s="33"/>
      <c r="E1724" s="33"/>
      <c r="F1724" s="33"/>
      <c r="G1724" s="33"/>
      <c r="H1724" s="33"/>
      <c r="I1724" s="33"/>
      <c r="J1724" s="33"/>
      <c r="K1724" s="33"/>
      <c r="L1724" s="33"/>
      <c r="M1724" s="33"/>
      <c r="N1724" s="33"/>
      <c r="O1724" s="33"/>
      <c r="P1724" s="33"/>
      <c r="Q1724" s="33"/>
      <c r="R1724" s="33"/>
      <c r="S1724" s="33"/>
      <c r="T1724" s="33"/>
      <c r="U1724" s="33"/>
      <c r="V1724" s="33"/>
      <c r="W1724" s="33"/>
      <c r="X1724" s="33"/>
      <c r="Y1724" s="33"/>
      <c r="Z1724" s="33"/>
      <c r="AA1724" s="33"/>
      <c r="AB1724" s="33"/>
      <c r="AC1724" s="33"/>
      <c r="AD1724" s="33"/>
      <c r="AE1724" s="33"/>
      <c r="AF1724" s="33"/>
      <c r="AG1724" s="33"/>
      <c r="AH1724" s="33"/>
      <c r="AI1724" s="33"/>
      <c r="AJ1724" s="33"/>
    </row>
    <row r="1725" spans="3:36" ht="12.75">
      <c r="C1725" s="33"/>
      <c r="D1725" s="33"/>
      <c r="E1725" s="33"/>
      <c r="F1725" s="33"/>
      <c r="G1725" s="33"/>
      <c r="H1725" s="33"/>
      <c r="I1725" s="33"/>
      <c r="J1725" s="33"/>
      <c r="K1725" s="33"/>
      <c r="L1725" s="33"/>
      <c r="M1725" s="33"/>
      <c r="N1725" s="33"/>
      <c r="O1725" s="33"/>
      <c r="P1725" s="33"/>
      <c r="Q1725" s="33"/>
      <c r="R1725" s="33"/>
      <c r="S1725" s="33"/>
      <c r="T1725" s="33"/>
      <c r="U1725" s="33"/>
      <c r="V1725" s="33"/>
      <c r="W1725" s="33"/>
      <c r="X1725" s="33"/>
      <c r="Y1725" s="33"/>
      <c r="Z1725" s="33"/>
      <c r="AA1725" s="33"/>
      <c r="AB1725" s="33"/>
      <c r="AC1725" s="33"/>
      <c r="AD1725" s="33"/>
      <c r="AE1725" s="33"/>
      <c r="AF1725" s="33"/>
      <c r="AG1725" s="33"/>
      <c r="AH1725" s="33"/>
      <c r="AI1725" s="33"/>
      <c r="AJ1725" s="33"/>
    </row>
    <row r="1726" spans="3:36" ht="12.75">
      <c r="C1726" s="33"/>
      <c r="D1726" s="33"/>
      <c r="E1726" s="33"/>
      <c r="F1726" s="33"/>
      <c r="G1726" s="33"/>
      <c r="H1726" s="33"/>
      <c r="I1726" s="33"/>
      <c r="J1726" s="33"/>
      <c r="K1726" s="33"/>
      <c r="L1726" s="33"/>
      <c r="M1726" s="33"/>
      <c r="N1726" s="33"/>
      <c r="O1726" s="33"/>
      <c r="P1726" s="33"/>
      <c r="Q1726" s="33"/>
      <c r="R1726" s="33"/>
      <c r="S1726" s="33"/>
      <c r="T1726" s="33"/>
      <c r="U1726" s="33"/>
      <c r="V1726" s="33"/>
      <c r="W1726" s="33"/>
      <c r="X1726" s="33"/>
      <c r="Y1726" s="33"/>
      <c r="Z1726" s="33"/>
      <c r="AA1726" s="33"/>
      <c r="AB1726" s="33"/>
      <c r="AC1726" s="33"/>
      <c r="AD1726" s="33"/>
      <c r="AE1726" s="33"/>
      <c r="AF1726" s="33"/>
      <c r="AG1726" s="33"/>
      <c r="AH1726" s="33"/>
      <c r="AI1726" s="33"/>
      <c r="AJ1726" s="33"/>
    </row>
    <row r="1727" spans="3:36" ht="12.75">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3"/>
      <c r="AD1727" s="33"/>
      <c r="AE1727" s="33"/>
      <c r="AF1727" s="33"/>
      <c r="AG1727" s="33"/>
      <c r="AH1727" s="33"/>
      <c r="AI1727" s="33"/>
      <c r="AJ1727" s="33"/>
    </row>
    <row r="1728" spans="3:36" ht="12.75">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3"/>
      <c r="AD1728" s="33"/>
      <c r="AE1728" s="33"/>
      <c r="AF1728" s="33"/>
      <c r="AG1728" s="33"/>
      <c r="AH1728" s="33"/>
      <c r="AI1728" s="33"/>
      <c r="AJ1728" s="33"/>
    </row>
    <row r="1729" spans="3:36" ht="12.75">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3"/>
      <c r="AD1729" s="33"/>
      <c r="AE1729" s="33"/>
      <c r="AF1729" s="33"/>
      <c r="AG1729" s="33"/>
      <c r="AH1729" s="33"/>
      <c r="AI1729" s="33"/>
      <c r="AJ1729" s="33"/>
    </row>
    <row r="1730" spans="3:36" ht="12.75">
      <c r="C1730" s="33"/>
      <c r="D1730" s="33"/>
      <c r="E1730" s="33"/>
      <c r="F1730" s="33"/>
      <c r="G1730" s="33"/>
      <c r="H1730" s="33"/>
      <c r="I1730" s="33"/>
      <c r="J1730" s="33"/>
      <c r="K1730" s="33"/>
      <c r="L1730" s="33"/>
      <c r="M1730" s="33"/>
      <c r="N1730" s="33"/>
      <c r="O1730" s="33"/>
      <c r="P1730" s="33"/>
      <c r="Q1730" s="33"/>
      <c r="R1730" s="33"/>
      <c r="S1730" s="33"/>
      <c r="T1730" s="33"/>
      <c r="U1730" s="33"/>
      <c r="V1730" s="33"/>
      <c r="W1730" s="33"/>
      <c r="X1730" s="33"/>
      <c r="Y1730" s="33"/>
      <c r="Z1730" s="33"/>
      <c r="AA1730" s="33"/>
      <c r="AB1730" s="33"/>
      <c r="AC1730" s="33"/>
      <c r="AD1730" s="33"/>
      <c r="AE1730" s="33"/>
      <c r="AF1730" s="33"/>
      <c r="AG1730" s="33"/>
      <c r="AH1730" s="33"/>
      <c r="AI1730" s="33"/>
      <c r="AJ1730" s="33"/>
    </row>
    <row r="1731" spans="3:36" ht="12.75">
      <c r="C1731" s="33"/>
      <c r="D1731" s="33"/>
      <c r="E1731" s="33"/>
      <c r="F1731" s="33"/>
      <c r="G1731" s="33"/>
      <c r="H1731" s="33"/>
      <c r="I1731" s="33"/>
      <c r="J1731" s="33"/>
      <c r="K1731" s="33"/>
      <c r="L1731" s="33"/>
      <c r="M1731" s="33"/>
      <c r="N1731" s="33"/>
      <c r="O1731" s="33"/>
      <c r="P1731" s="33"/>
      <c r="Q1731" s="33"/>
      <c r="R1731" s="33"/>
      <c r="S1731" s="33"/>
      <c r="T1731" s="33"/>
      <c r="U1731" s="33"/>
      <c r="V1731" s="33"/>
      <c r="W1731" s="33"/>
      <c r="X1731" s="33"/>
      <c r="Y1731" s="33"/>
      <c r="Z1731" s="33"/>
      <c r="AA1731" s="33"/>
      <c r="AB1731" s="33"/>
      <c r="AC1731" s="33"/>
      <c r="AD1731" s="33"/>
      <c r="AE1731" s="33"/>
      <c r="AF1731" s="33"/>
      <c r="AG1731" s="33"/>
      <c r="AH1731" s="33"/>
      <c r="AI1731" s="33"/>
      <c r="AJ1731" s="33"/>
    </row>
    <row r="1732" spans="3:36" ht="12.75">
      <c r="C1732" s="33"/>
      <c r="D1732" s="33"/>
      <c r="E1732" s="33"/>
      <c r="F1732" s="33"/>
      <c r="G1732" s="33"/>
      <c r="H1732" s="33"/>
      <c r="I1732" s="33"/>
      <c r="J1732" s="33"/>
      <c r="K1732" s="33"/>
      <c r="L1732" s="33"/>
      <c r="M1732" s="33"/>
      <c r="N1732" s="33"/>
      <c r="O1732" s="33"/>
      <c r="P1732" s="33"/>
      <c r="Q1732" s="33"/>
      <c r="R1732" s="33"/>
      <c r="S1732" s="33"/>
      <c r="T1732" s="33"/>
      <c r="U1732" s="33"/>
      <c r="V1732" s="33"/>
      <c r="W1732" s="33"/>
      <c r="X1732" s="33"/>
      <c r="Y1732" s="33"/>
      <c r="Z1732" s="33"/>
      <c r="AA1732" s="33"/>
      <c r="AB1732" s="33"/>
      <c r="AC1732" s="33"/>
      <c r="AD1732" s="33"/>
      <c r="AE1732" s="33"/>
      <c r="AF1732" s="33"/>
      <c r="AG1732" s="33"/>
      <c r="AH1732" s="33"/>
      <c r="AI1732" s="33"/>
      <c r="AJ1732" s="33"/>
    </row>
    <row r="1733" spans="3:36" ht="12.75">
      <c r="C1733" s="33"/>
      <c r="D1733" s="33"/>
      <c r="E1733" s="33"/>
      <c r="F1733" s="33"/>
      <c r="G1733" s="33"/>
      <c r="H1733" s="33"/>
      <c r="I1733" s="33"/>
      <c r="J1733" s="33"/>
      <c r="K1733" s="33"/>
      <c r="L1733" s="33"/>
      <c r="M1733" s="33"/>
      <c r="N1733" s="33"/>
      <c r="O1733" s="33"/>
      <c r="P1733" s="33"/>
      <c r="Q1733" s="33"/>
      <c r="R1733" s="33"/>
      <c r="S1733" s="33"/>
      <c r="T1733" s="33"/>
      <c r="U1733" s="33"/>
      <c r="V1733" s="33"/>
      <c r="W1733" s="33"/>
      <c r="X1733" s="33"/>
      <c r="Y1733" s="33"/>
      <c r="Z1733" s="33"/>
      <c r="AA1733" s="33"/>
      <c r="AB1733" s="33"/>
      <c r="AC1733" s="33"/>
      <c r="AD1733" s="33"/>
      <c r="AE1733" s="33"/>
      <c r="AF1733" s="33"/>
      <c r="AG1733" s="33"/>
      <c r="AH1733" s="33"/>
      <c r="AI1733" s="33"/>
      <c r="AJ1733" s="33"/>
    </row>
    <row r="1734" spans="3:36" ht="12.75">
      <c r="C1734" s="33"/>
      <c r="D1734" s="33"/>
      <c r="E1734" s="33"/>
      <c r="F1734" s="33"/>
      <c r="G1734" s="33"/>
      <c r="H1734" s="33"/>
      <c r="I1734" s="33"/>
      <c r="J1734" s="33"/>
      <c r="K1734" s="33"/>
      <c r="L1734" s="33"/>
      <c r="M1734" s="33"/>
      <c r="N1734" s="33"/>
      <c r="O1734" s="33"/>
      <c r="P1734" s="33"/>
      <c r="Q1734" s="33"/>
      <c r="R1734" s="33"/>
      <c r="S1734" s="33"/>
      <c r="T1734" s="33"/>
      <c r="U1734" s="33"/>
      <c r="V1734" s="33"/>
      <c r="W1734" s="33"/>
      <c r="X1734" s="33"/>
      <c r="Y1734" s="33"/>
      <c r="Z1734" s="33"/>
      <c r="AA1734" s="33"/>
      <c r="AB1734" s="33"/>
      <c r="AC1734" s="33"/>
      <c r="AD1734" s="33"/>
      <c r="AE1734" s="33"/>
      <c r="AF1734" s="33"/>
      <c r="AG1734" s="33"/>
      <c r="AH1734" s="33"/>
      <c r="AI1734" s="33"/>
      <c r="AJ1734" s="33"/>
    </row>
    <row r="1735" spans="3:36" ht="12.75">
      <c r="C1735" s="33"/>
      <c r="D1735" s="33"/>
      <c r="E1735" s="33"/>
      <c r="F1735" s="33"/>
      <c r="G1735" s="33"/>
      <c r="H1735" s="33"/>
      <c r="I1735" s="33"/>
      <c r="J1735" s="33"/>
      <c r="K1735" s="33"/>
      <c r="L1735" s="33"/>
      <c r="M1735" s="33"/>
      <c r="N1735" s="33"/>
      <c r="O1735" s="33"/>
      <c r="P1735" s="33"/>
      <c r="Q1735" s="33"/>
      <c r="R1735" s="33"/>
      <c r="S1735" s="33"/>
      <c r="T1735" s="33"/>
      <c r="U1735" s="33"/>
      <c r="V1735" s="33"/>
      <c r="W1735" s="33"/>
      <c r="X1735" s="33"/>
      <c r="Y1735" s="33"/>
      <c r="Z1735" s="33"/>
      <c r="AA1735" s="33"/>
      <c r="AB1735" s="33"/>
      <c r="AC1735" s="33"/>
      <c r="AD1735" s="33"/>
      <c r="AE1735" s="33"/>
      <c r="AF1735" s="33"/>
      <c r="AG1735" s="33"/>
      <c r="AH1735" s="33"/>
      <c r="AI1735" s="33"/>
      <c r="AJ1735" s="33"/>
    </row>
    <row r="1736" spans="3:36" ht="12.75">
      <c r="C1736" s="33"/>
      <c r="D1736" s="33"/>
      <c r="E1736" s="33"/>
      <c r="F1736" s="33"/>
      <c r="G1736" s="33"/>
      <c r="H1736" s="33"/>
      <c r="I1736" s="33"/>
      <c r="J1736" s="33"/>
      <c r="K1736" s="33"/>
      <c r="L1736" s="33"/>
      <c r="M1736" s="33"/>
      <c r="N1736" s="33"/>
      <c r="O1736" s="33"/>
      <c r="P1736" s="33"/>
      <c r="Q1736" s="33"/>
      <c r="R1736" s="33"/>
      <c r="S1736" s="33"/>
      <c r="T1736" s="33"/>
      <c r="U1736" s="33"/>
      <c r="V1736" s="33"/>
      <c r="W1736" s="33"/>
      <c r="X1736" s="33"/>
      <c r="Y1736" s="33"/>
      <c r="Z1736" s="33"/>
      <c r="AA1736" s="33"/>
      <c r="AB1736" s="33"/>
      <c r="AC1736" s="33"/>
      <c r="AD1736" s="33"/>
      <c r="AE1736" s="33"/>
      <c r="AF1736" s="33"/>
      <c r="AG1736" s="33"/>
      <c r="AH1736" s="33"/>
      <c r="AI1736" s="33"/>
      <c r="AJ1736" s="33"/>
    </row>
    <row r="1737" spans="3:36" ht="12.75">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3"/>
      <c r="AD1737" s="33"/>
      <c r="AE1737" s="33"/>
      <c r="AF1737" s="33"/>
      <c r="AG1737" s="33"/>
      <c r="AH1737" s="33"/>
      <c r="AI1737" s="33"/>
      <c r="AJ1737" s="33"/>
    </row>
    <row r="1738" spans="3:36" ht="12.75">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3"/>
      <c r="AD1738" s="33"/>
      <c r="AE1738" s="33"/>
      <c r="AF1738" s="33"/>
      <c r="AG1738" s="33"/>
      <c r="AH1738" s="33"/>
      <c r="AI1738" s="33"/>
      <c r="AJ1738" s="33"/>
    </row>
    <row r="1739" spans="3:36" ht="12.75">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3"/>
      <c r="AD1739" s="33"/>
      <c r="AE1739" s="33"/>
      <c r="AF1739" s="33"/>
      <c r="AG1739" s="33"/>
      <c r="AH1739" s="33"/>
      <c r="AI1739" s="33"/>
      <c r="AJ1739" s="33"/>
    </row>
    <row r="1740" spans="3:36" ht="12.75">
      <c r="C1740" s="33"/>
      <c r="D1740" s="33"/>
      <c r="E1740" s="33"/>
      <c r="F1740" s="33"/>
      <c r="G1740" s="33"/>
      <c r="H1740" s="33"/>
      <c r="I1740" s="33"/>
      <c r="J1740" s="33"/>
      <c r="K1740" s="33"/>
      <c r="L1740" s="33"/>
      <c r="M1740" s="33"/>
      <c r="N1740" s="33"/>
      <c r="O1740" s="33"/>
      <c r="P1740" s="33"/>
      <c r="Q1740" s="33"/>
      <c r="R1740" s="33"/>
      <c r="S1740" s="33"/>
      <c r="T1740" s="33"/>
      <c r="U1740" s="33"/>
      <c r="V1740" s="33"/>
      <c r="W1740" s="33"/>
      <c r="X1740" s="33"/>
      <c r="Y1740" s="33"/>
      <c r="Z1740" s="33"/>
      <c r="AA1740" s="33"/>
      <c r="AB1740" s="33"/>
      <c r="AC1740" s="33"/>
      <c r="AD1740" s="33"/>
      <c r="AE1740" s="33"/>
      <c r="AF1740" s="33"/>
      <c r="AG1740" s="33"/>
      <c r="AH1740" s="33"/>
      <c r="AI1740" s="33"/>
      <c r="AJ1740" s="33"/>
    </row>
    <row r="1741" spans="3:36" ht="12.75">
      <c r="C1741" s="33"/>
      <c r="D1741" s="33"/>
      <c r="E1741" s="33"/>
      <c r="F1741" s="33"/>
      <c r="G1741" s="33"/>
      <c r="H1741" s="33"/>
      <c r="I1741" s="33"/>
      <c r="J1741" s="33"/>
      <c r="K1741" s="33"/>
      <c r="L1741" s="33"/>
      <c r="M1741" s="33"/>
      <c r="N1741" s="33"/>
      <c r="O1741" s="33"/>
      <c r="P1741" s="33"/>
      <c r="Q1741" s="33"/>
      <c r="R1741" s="33"/>
      <c r="S1741" s="33"/>
      <c r="T1741" s="33"/>
      <c r="U1741" s="33"/>
      <c r="V1741" s="33"/>
      <c r="W1741" s="33"/>
      <c r="X1741" s="33"/>
      <c r="Y1741" s="33"/>
      <c r="Z1741" s="33"/>
      <c r="AA1741" s="33"/>
      <c r="AB1741" s="33"/>
      <c r="AC1741" s="33"/>
      <c r="AD1741" s="33"/>
      <c r="AE1741" s="33"/>
      <c r="AF1741" s="33"/>
      <c r="AG1741" s="33"/>
      <c r="AH1741" s="33"/>
      <c r="AI1741" s="33"/>
      <c r="AJ1741" s="33"/>
    </row>
    <row r="1742" spans="3:36" ht="12.75">
      <c r="C1742" s="33"/>
      <c r="D1742" s="33"/>
      <c r="E1742" s="33"/>
      <c r="F1742" s="33"/>
      <c r="G1742" s="33"/>
      <c r="H1742" s="33"/>
      <c r="I1742" s="33"/>
      <c r="J1742" s="33"/>
      <c r="K1742" s="33"/>
      <c r="L1742" s="33"/>
      <c r="M1742" s="33"/>
      <c r="N1742" s="33"/>
      <c r="O1742" s="33"/>
      <c r="P1742" s="33"/>
      <c r="Q1742" s="33"/>
      <c r="R1742" s="33"/>
      <c r="S1742" s="33"/>
      <c r="T1742" s="33"/>
      <c r="U1742" s="33"/>
      <c r="V1742" s="33"/>
      <c r="W1742" s="33"/>
      <c r="X1742" s="33"/>
      <c r="Y1742" s="33"/>
      <c r="Z1742" s="33"/>
      <c r="AA1742" s="33"/>
      <c r="AB1742" s="33"/>
      <c r="AC1742" s="33"/>
      <c r="AD1742" s="33"/>
      <c r="AE1742" s="33"/>
      <c r="AF1742" s="33"/>
      <c r="AG1742" s="33"/>
      <c r="AH1742" s="33"/>
      <c r="AI1742" s="33"/>
      <c r="AJ1742" s="33"/>
    </row>
    <row r="1743" spans="3:36" ht="12.75">
      <c r="C1743" s="33"/>
      <c r="D1743" s="33"/>
      <c r="E1743" s="33"/>
      <c r="F1743" s="33"/>
      <c r="G1743" s="33"/>
      <c r="H1743" s="33"/>
      <c r="I1743" s="33"/>
      <c r="J1743" s="33"/>
      <c r="K1743" s="33"/>
      <c r="L1743" s="33"/>
      <c r="M1743" s="33"/>
      <c r="N1743" s="33"/>
      <c r="O1743" s="33"/>
      <c r="P1743" s="33"/>
      <c r="Q1743" s="33"/>
      <c r="R1743" s="33"/>
      <c r="S1743" s="33"/>
      <c r="T1743" s="33"/>
      <c r="U1743" s="33"/>
      <c r="V1743" s="33"/>
      <c r="W1743" s="33"/>
      <c r="X1743" s="33"/>
      <c r="Y1743" s="33"/>
      <c r="Z1743" s="33"/>
      <c r="AA1743" s="33"/>
      <c r="AB1743" s="33"/>
      <c r="AC1743" s="33"/>
      <c r="AD1743" s="33"/>
      <c r="AE1743" s="33"/>
      <c r="AF1743" s="33"/>
      <c r="AG1743" s="33"/>
      <c r="AH1743" s="33"/>
      <c r="AI1743" s="33"/>
      <c r="AJ1743" s="33"/>
    </row>
    <row r="1744" spans="3:36" ht="12.75">
      <c r="C1744" s="33"/>
      <c r="D1744" s="33"/>
      <c r="E1744" s="33"/>
      <c r="F1744" s="33"/>
      <c r="G1744" s="33"/>
      <c r="H1744" s="33"/>
      <c r="I1744" s="33"/>
      <c r="J1744" s="33"/>
      <c r="K1744" s="33"/>
      <c r="L1744" s="33"/>
      <c r="M1744" s="33"/>
      <c r="N1744" s="33"/>
      <c r="O1744" s="33"/>
      <c r="P1744" s="33"/>
      <c r="Q1744" s="33"/>
      <c r="R1744" s="33"/>
      <c r="S1744" s="33"/>
      <c r="T1744" s="33"/>
      <c r="U1744" s="33"/>
      <c r="V1744" s="33"/>
      <c r="W1744" s="33"/>
      <c r="X1744" s="33"/>
      <c r="Y1744" s="33"/>
      <c r="Z1744" s="33"/>
      <c r="AA1744" s="33"/>
      <c r="AB1744" s="33"/>
      <c r="AC1744" s="33"/>
      <c r="AD1744" s="33"/>
      <c r="AE1744" s="33"/>
      <c r="AF1744" s="33"/>
      <c r="AG1744" s="33"/>
      <c r="AH1744" s="33"/>
      <c r="AI1744" s="33"/>
      <c r="AJ1744" s="33"/>
    </row>
    <row r="1745" spans="3:36" ht="12.75">
      <c r="C1745" s="33"/>
      <c r="D1745" s="33"/>
      <c r="E1745" s="33"/>
      <c r="F1745" s="33"/>
      <c r="G1745" s="33"/>
      <c r="H1745" s="33"/>
      <c r="I1745" s="33"/>
      <c r="J1745" s="33"/>
      <c r="K1745" s="33"/>
      <c r="L1745" s="33"/>
      <c r="M1745" s="33"/>
      <c r="N1745" s="33"/>
      <c r="O1745" s="33"/>
      <c r="P1745" s="33"/>
      <c r="Q1745" s="33"/>
      <c r="R1745" s="33"/>
      <c r="S1745" s="33"/>
      <c r="T1745" s="33"/>
      <c r="U1745" s="33"/>
      <c r="V1745" s="33"/>
      <c r="W1745" s="33"/>
      <c r="X1745" s="33"/>
      <c r="Y1745" s="33"/>
      <c r="Z1745" s="33"/>
      <c r="AA1745" s="33"/>
      <c r="AB1745" s="33"/>
      <c r="AC1745" s="33"/>
      <c r="AD1745" s="33"/>
      <c r="AE1745" s="33"/>
      <c r="AF1745" s="33"/>
      <c r="AG1745" s="33"/>
      <c r="AH1745" s="33"/>
      <c r="AI1745" s="33"/>
      <c r="AJ1745" s="33"/>
    </row>
    <row r="1746" spans="3:36" ht="12.75">
      <c r="C1746" s="33"/>
      <c r="D1746" s="33"/>
      <c r="E1746" s="33"/>
      <c r="F1746" s="33"/>
      <c r="G1746" s="33"/>
      <c r="H1746" s="33"/>
      <c r="I1746" s="33"/>
      <c r="J1746" s="33"/>
      <c r="K1746" s="33"/>
      <c r="L1746" s="33"/>
      <c r="M1746" s="33"/>
      <c r="N1746" s="33"/>
      <c r="O1746" s="33"/>
      <c r="P1746" s="33"/>
      <c r="Q1746" s="33"/>
      <c r="R1746" s="33"/>
      <c r="S1746" s="33"/>
      <c r="T1746" s="33"/>
      <c r="U1746" s="33"/>
      <c r="V1746" s="33"/>
      <c r="W1746" s="33"/>
      <c r="X1746" s="33"/>
      <c r="Y1746" s="33"/>
      <c r="Z1746" s="33"/>
      <c r="AA1746" s="33"/>
      <c r="AB1746" s="33"/>
      <c r="AC1746" s="33"/>
      <c r="AD1746" s="33"/>
      <c r="AE1746" s="33"/>
      <c r="AF1746" s="33"/>
      <c r="AG1746" s="33"/>
      <c r="AH1746" s="33"/>
      <c r="AI1746" s="33"/>
      <c r="AJ1746" s="33"/>
    </row>
    <row r="1747" spans="3:36" ht="12.75">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3"/>
      <c r="AD1747" s="33"/>
      <c r="AE1747" s="33"/>
      <c r="AF1747" s="33"/>
      <c r="AG1747" s="33"/>
      <c r="AH1747" s="33"/>
      <c r="AI1747" s="33"/>
      <c r="AJ1747" s="33"/>
    </row>
    <row r="1748" spans="3:36" ht="12.75">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3"/>
      <c r="AD1748" s="33"/>
      <c r="AE1748" s="33"/>
      <c r="AF1748" s="33"/>
      <c r="AG1748" s="33"/>
      <c r="AH1748" s="33"/>
      <c r="AI1748" s="33"/>
      <c r="AJ1748" s="33"/>
    </row>
    <row r="1749" spans="3:36" ht="12.75">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3"/>
      <c r="AD1749" s="33"/>
      <c r="AE1749" s="33"/>
      <c r="AF1749" s="33"/>
      <c r="AG1749" s="33"/>
      <c r="AH1749" s="33"/>
      <c r="AI1749" s="33"/>
      <c r="AJ1749" s="33"/>
    </row>
    <row r="1750" spans="3:36" ht="12.75">
      <c r="C1750" s="33"/>
      <c r="D1750" s="33"/>
      <c r="E1750" s="33"/>
      <c r="F1750" s="33"/>
      <c r="G1750" s="33"/>
      <c r="H1750" s="33"/>
      <c r="I1750" s="33"/>
      <c r="J1750" s="33"/>
      <c r="K1750" s="33"/>
      <c r="L1750" s="33"/>
      <c r="M1750" s="33"/>
      <c r="N1750" s="33"/>
      <c r="O1750" s="33"/>
      <c r="P1750" s="33"/>
      <c r="Q1750" s="33"/>
      <c r="R1750" s="33"/>
      <c r="S1750" s="33"/>
      <c r="T1750" s="33"/>
      <c r="U1750" s="33"/>
      <c r="V1750" s="33"/>
      <c r="W1750" s="33"/>
      <c r="X1750" s="33"/>
      <c r="Y1750" s="33"/>
      <c r="Z1750" s="33"/>
      <c r="AA1750" s="33"/>
      <c r="AB1750" s="33"/>
      <c r="AC1750" s="33"/>
      <c r="AD1750" s="33"/>
      <c r="AE1750" s="33"/>
      <c r="AF1750" s="33"/>
      <c r="AG1750" s="33"/>
      <c r="AH1750" s="33"/>
      <c r="AI1750" s="33"/>
      <c r="AJ1750" s="33"/>
    </row>
    <row r="1751" spans="3:36" ht="12.75">
      <c r="C1751" s="33"/>
      <c r="D1751" s="33"/>
      <c r="E1751" s="33"/>
      <c r="F1751" s="33"/>
      <c r="G1751" s="33"/>
      <c r="H1751" s="33"/>
      <c r="I1751" s="33"/>
      <c r="J1751" s="33"/>
      <c r="K1751" s="33"/>
      <c r="L1751" s="33"/>
      <c r="M1751" s="33"/>
      <c r="N1751" s="33"/>
      <c r="O1751" s="33"/>
      <c r="P1751" s="33"/>
      <c r="Q1751" s="33"/>
      <c r="R1751" s="33"/>
      <c r="S1751" s="33"/>
      <c r="T1751" s="33"/>
      <c r="U1751" s="33"/>
      <c r="V1751" s="33"/>
      <c r="W1751" s="33"/>
      <c r="X1751" s="33"/>
      <c r="Y1751" s="33"/>
      <c r="Z1751" s="33"/>
      <c r="AA1751" s="33"/>
      <c r="AB1751" s="33"/>
      <c r="AC1751" s="33"/>
      <c r="AD1751" s="33"/>
      <c r="AE1751" s="33"/>
      <c r="AF1751" s="33"/>
      <c r="AG1751" s="33"/>
      <c r="AH1751" s="33"/>
      <c r="AI1751" s="33"/>
      <c r="AJ1751" s="33"/>
    </row>
    <row r="1752" spans="3:36" ht="12.75">
      <c r="C1752" s="33"/>
      <c r="D1752" s="33"/>
      <c r="E1752" s="33"/>
      <c r="F1752" s="33"/>
      <c r="G1752" s="33"/>
      <c r="H1752" s="33"/>
      <c r="I1752" s="33"/>
      <c r="J1752" s="33"/>
      <c r="K1752" s="33"/>
      <c r="L1752" s="33"/>
      <c r="M1752" s="33"/>
      <c r="N1752" s="33"/>
      <c r="O1752" s="33"/>
      <c r="P1752" s="33"/>
      <c r="Q1752" s="33"/>
      <c r="R1752" s="33"/>
      <c r="S1752" s="33"/>
      <c r="T1752" s="33"/>
      <c r="U1752" s="33"/>
      <c r="V1752" s="33"/>
      <c r="W1752" s="33"/>
      <c r="X1752" s="33"/>
      <c r="Y1752" s="33"/>
      <c r="Z1752" s="33"/>
      <c r="AA1752" s="33"/>
      <c r="AB1752" s="33"/>
      <c r="AC1752" s="33"/>
      <c r="AD1752" s="33"/>
      <c r="AE1752" s="33"/>
      <c r="AF1752" s="33"/>
      <c r="AG1752" s="33"/>
      <c r="AH1752" s="33"/>
      <c r="AI1752" s="33"/>
      <c r="AJ1752" s="33"/>
    </row>
    <row r="1753" spans="3:36" ht="12.75">
      <c r="C1753" s="33"/>
      <c r="D1753" s="33"/>
      <c r="E1753" s="33"/>
      <c r="F1753" s="33"/>
      <c r="G1753" s="33"/>
      <c r="H1753" s="33"/>
      <c r="I1753" s="33"/>
      <c r="J1753" s="33"/>
      <c r="K1753" s="33"/>
      <c r="L1753" s="33"/>
      <c r="M1753" s="33"/>
      <c r="N1753" s="33"/>
      <c r="O1753" s="33"/>
      <c r="P1753" s="33"/>
      <c r="Q1753" s="33"/>
      <c r="R1753" s="33"/>
      <c r="S1753" s="33"/>
      <c r="T1753" s="33"/>
      <c r="U1753" s="33"/>
      <c r="V1753" s="33"/>
      <c r="W1753" s="33"/>
      <c r="X1753" s="33"/>
      <c r="Y1753" s="33"/>
      <c r="Z1753" s="33"/>
      <c r="AA1753" s="33"/>
      <c r="AB1753" s="33"/>
      <c r="AC1753" s="33"/>
      <c r="AD1753" s="33"/>
      <c r="AE1753" s="33"/>
      <c r="AF1753" s="33"/>
      <c r="AG1753" s="33"/>
      <c r="AH1753" s="33"/>
      <c r="AI1753" s="33"/>
      <c r="AJ1753" s="33"/>
    </row>
    <row r="1754" spans="3:36" ht="12.75">
      <c r="C1754" s="33"/>
      <c r="D1754" s="33"/>
      <c r="E1754" s="33"/>
      <c r="F1754" s="33"/>
      <c r="G1754" s="33"/>
      <c r="H1754" s="33"/>
      <c r="I1754" s="33"/>
      <c r="J1754" s="33"/>
      <c r="K1754" s="33"/>
      <c r="L1754" s="33"/>
      <c r="M1754" s="33"/>
      <c r="N1754" s="33"/>
      <c r="O1754" s="33"/>
      <c r="P1754" s="33"/>
      <c r="Q1754" s="33"/>
      <c r="R1754" s="33"/>
      <c r="S1754" s="33"/>
      <c r="T1754" s="33"/>
      <c r="U1754" s="33"/>
      <c r="V1754" s="33"/>
      <c r="W1754" s="33"/>
      <c r="X1754" s="33"/>
      <c r="Y1754" s="33"/>
      <c r="Z1754" s="33"/>
      <c r="AA1754" s="33"/>
      <c r="AB1754" s="33"/>
      <c r="AC1754" s="33"/>
      <c r="AD1754" s="33"/>
      <c r="AE1754" s="33"/>
      <c r="AF1754" s="33"/>
      <c r="AG1754" s="33"/>
      <c r="AH1754" s="33"/>
      <c r="AI1754" s="33"/>
      <c r="AJ1754" s="33"/>
    </row>
    <row r="1755" spans="3:36" ht="12.75">
      <c r="C1755" s="33"/>
      <c r="D1755" s="33"/>
      <c r="E1755" s="33"/>
      <c r="F1755" s="33"/>
      <c r="G1755" s="33"/>
      <c r="H1755" s="33"/>
      <c r="I1755" s="33"/>
      <c r="J1755" s="33"/>
      <c r="K1755" s="33"/>
      <c r="L1755" s="33"/>
      <c r="M1755" s="33"/>
      <c r="N1755" s="33"/>
      <c r="O1755" s="33"/>
      <c r="P1755" s="33"/>
      <c r="Q1755" s="33"/>
      <c r="R1755" s="33"/>
      <c r="S1755" s="33"/>
      <c r="T1755" s="33"/>
      <c r="U1755" s="33"/>
      <c r="V1755" s="33"/>
      <c r="W1755" s="33"/>
      <c r="X1755" s="33"/>
      <c r="Y1755" s="33"/>
      <c r="Z1755" s="33"/>
      <c r="AA1755" s="33"/>
      <c r="AB1755" s="33"/>
      <c r="AC1755" s="33"/>
      <c r="AD1755" s="33"/>
      <c r="AE1755" s="33"/>
      <c r="AF1755" s="33"/>
      <c r="AG1755" s="33"/>
      <c r="AH1755" s="33"/>
      <c r="AI1755" s="33"/>
      <c r="AJ1755" s="33"/>
    </row>
    <row r="1756" spans="3:36" ht="12.75">
      <c r="C1756" s="33"/>
      <c r="D1756" s="33"/>
      <c r="E1756" s="33"/>
      <c r="F1756" s="33"/>
      <c r="G1756" s="33"/>
      <c r="H1756" s="33"/>
      <c r="I1756" s="33"/>
      <c r="J1756" s="33"/>
      <c r="K1756" s="33"/>
      <c r="L1756" s="33"/>
      <c r="M1756" s="33"/>
      <c r="N1756" s="33"/>
      <c r="O1756" s="33"/>
      <c r="P1756" s="33"/>
      <c r="Q1756" s="33"/>
      <c r="R1756" s="33"/>
      <c r="S1756" s="33"/>
      <c r="T1756" s="33"/>
      <c r="U1756" s="33"/>
      <c r="V1756" s="33"/>
      <c r="W1756" s="33"/>
      <c r="X1756" s="33"/>
      <c r="Y1756" s="33"/>
      <c r="Z1756" s="33"/>
      <c r="AA1756" s="33"/>
      <c r="AB1756" s="33"/>
      <c r="AC1756" s="33"/>
      <c r="AD1756" s="33"/>
      <c r="AE1756" s="33"/>
      <c r="AF1756" s="33"/>
      <c r="AG1756" s="33"/>
      <c r="AH1756" s="33"/>
      <c r="AI1756" s="33"/>
      <c r="AJ1756" s="33"/>
    </row>
    <row r="1757" spans="3:36" ht="12.75">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3"/>
      <c r="AD1757" s="33"/>
      <c r="AE1757" s="33"/>
      <c r="AF1757" s="33"/>
      <c r="AG1757" s="33"/>
      <c r="AH1757" s="33"/>
      <c r="AI1757" s="33"/>
      <c r="AJ1757" s="33"/>
    </row>
    <row r="1758" spans="3:36" ht="12.75">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3"/>
      <c r="AD1758" s="33"/>
      <c r="AE1758" s="33"/>
      <c r="AF1758" s="33"/>
      <c r="AG1758" s="33"/>
      <c r="AH1758" s="33"/>
      <c r="AI1758" s="33"/>
      <c r="AJ1758" s="33"/>
    </row>
    <row r="1759" spans="3:36" ht="12.75">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3"/>
      <c r="AD1759" s="33"/>
      <c r="AE1759" s="33"/>
      <c r="AF1759" s="33"/>
      <c r="AG1759" s="33"/>
      <c r="AH1759" s="33"/>
      <c r="AI1759" s="33"/>
      <c r="AJ1759" s="33"/>
    </row>
    <row r="1760" spans="3:36" ht="12.75">
      <c r="C1760" s="33"/>
      <c r="D1760" s="33"/>
      <c r="E1760" s="33"/>
      <c r="F1760" s="33"/>
      <c r="G1760" s="33"/>
      <c r="H1760" s="33"/>
      <c r="I1760" s="33"/>
      <c r="J1760" s="33"/>
      <c r="K1760" s="33"/>
      <c r="L1760" s="33"/>
      <c r="M1760" s="33"/>
      <c r="N1760" s="33"/>
      <c r="O1760" s="33"/>
      <c r="P1760" s="33"/>
      <c r="Q1760" s="33"/>
      <c r="R1760" s="33"/>
      <c r="S1760" s="33"/>
      <c r="T1760" s="33"/>
      <c r="U1760" s="33"/>
      <c r="V1760" s="33"/>
      <c r="W1760" s="33"/>
      <c r="X1760" s="33"/>
      <c r="Y1760" s="33"/>
      <c r="Z1760" s="33"/>
      <c r="AA1760" s="33"/>
      <c r="AB1760" s="33"/>
      <c r="AC1760" s="33"/>
      <c r="AD1760" s="33"/>
      <c r="AE1760" s="33"/>
      <c r="AF1760" s="33"/>
      <c r="AG1760" s="33"/>
      <c r="AH1760" s="33"/>
      <c r="AI1760" s="33"/>
      <c r="AJ1760" s="33"/>
    </row>
    <row r="1761" spans="3:36" ht="12.75">
      <c r="C1761" s="33"/>
      <c r="D1761" s="33"/>
      <c r="E1761" s="33"/>
      <c r="F1761" s="33"/>
      <c r="G1761" s="33"/>
      <c r="H1761" s="33"/>
      <c r="I1761" s="33"/>
      <c r="J1761" s="33"/>
      <c r="K1761" s="33"/>
      <c r="L1761" s="33"/>
      <c r="M1761" s="33"/>
      <c r="N1761" s="33"/>
      <c r="O1761" s="33"/>
      <c r="P1761" s="33"/>
      <c r="Q1761" s="33"/>
      <c r="R1761" s="33"/>
      <c r="S1761" s="33"/>
      <c r="T1761" s="33"/>
      <c r="U1761" s="33"/>
      <c r="V1761" s="33"/>
      <c r="W1761" s="33"/>
      <c r="X1761" s="33"/>
      <c r="Y1761" s="33"/>
      <c r="Z1761" s="33"/>
      <c r="AA1761" s="33"/>
      <c r="AB1761" s="33"/>
      <c r="AC1761" s="33"/>
      <c r="AD1761" s="33"/>
      <c r="AE1761" s="33"/>
      <c r="AF1761" s="33"/>
      <c r="AG1761" s="33"/>
      <c r="AH1761" s="33"/>
      <c r="AI1761" s="33"/>
      <c r="AJ1761" s="33"/>
    </row>
    <row r="1762" spans="3:36" ht="12.75">
      <c r="C1762" s="33"/>
      <c r="D1762" s="33"/>
      <c r="E1762" s="33"/>
      <c r="F1762" s="33"/>
      <c r="G1762" s="33"/>
      <c r="H1762" s="33"/>
      <c r="I1762" s="33"/>
      <c r="J1762" s="33"/>
      <c r="K1762" s="33"/>
      <c r="L1762" s="33"/>
      <c r="M1762" s="33"/>
      <c r="N1762" s="33"/>
      <c r="O1762" s="33"/>
      <c r="P1762" s="33"/>
      <c r="Q1762" s="33"/>
      <c r="R1762" s="33"/>
      <c r="S1762" s="33"/>
      <c r="T1762" s="33"/>
      <c r="U1762" s="33"/>
      <c r="V1762" s="33"/>
      <c r="W1762" s="33"/>
      <c r="X1762" s="33"/>
      <c r="Y1762" s="33"/>
      <c r="Z1762" s="33"/>
      <c r="AA1762" s="33"/>
      <c r="AB1762" s="33"/>
      <c r="AC1762" s="33"/>
      <c r="AD1762" s="33"/>
      <c r="AE1762" s="33"/>
      <c r="AF1762" s="33"/>
      <c r="AG1762" s="33"/>
      <c r="AH1762" s="33"/>
      <c r="AI1762" s="33"/>
      <c r="AJ1762" s="33"/>
    </row>
    <row r="1763" spans="3:36" ht="12.75">
      <c r="C1763" s="33"/>
      <c r="D1763" s="33"/>
      <c r="E1763" s="33"/>
      <c r="F1763" s="33"/>
      <c r="G1763" s="33"/>
      <c r="H1763" s="33"/>
      <c r="I1763" s="33"/>
      <c r="J1763" s="33"/>
      <c r="K1763" s="33"/>
      <c r="L1763" s="33"/>
      <c r="M1763" s="33"/>
      <c r="N1763" s="33"/>
      <c r="O1763" s="33"/>
      <c r="P1763" s="33"/>
      <c r="Q1763" s="33"/>
      <c r="R1763" s="33"/>
      <c r="S1763" s="33"/>
      <c r="T1763" s="33"/>
      <c r="U1763" s="33"/>
      <c r="V1763" s="33"/>
      <c r="W1763" s="33"/>
      <c r="X1763" s="33"/>
      <c r="Y1763" s="33"/>
      <c r="Z1763" s="33"/>
      <c r="AA1763" s="33"/>
      <c r="AB1763" s="33"/>
      <c r="AC1763" s="33"/>
      <c r="AD1763" s="33"/>
      <c r="AE1763" s="33"/>
      <c r="AF1763" s="33"/>
      <c r="AG1763" s="33"/>
      <c r="AH1763" s="33"/>
      <c r="AI1763" s="33"/>
      <c r="AJ1763" s="33"/>
    </row>
    <row r="1764" spans="3:36" ht="12.75">
      <c r="C1764" s="33"/>
      <c r="D1764" s="33"/>
      <c r="E1764" s="33"/>
      <c r="F1764" s="33"/>
      <c r="G1764" s="33"/>
      <c r="H1764" s="33"/>
      <c r="I1764" s="33"/>
      <c r="J1764" s="33"/>
      <c r="K1764" s="33"/>
      <c r="L1764" s="33"/>
      <c r="M1764" s="33"/>
      <c r="N1764" s="33"/>
      <c r="O1764" s="33"/>
      <c r="P1764" s="33"/>
      <c r="Q1764" s="33"/>
      <c r="R1764" s="33"/>
      <c r="S1764" s="33"/>
      <c r="T1764" s="33"/>
      <c r="U1764" s="33"/>
      <c r="V1764" s="33"/>
      <c r="W1764" s="33"/>
      <c r="X1764" s="33"/>
      <c r="Y1764" s="33"/>
      <c r="Z1764" s="33"/>
      <c r="AA1764" s="33"/>
      <c r="AB1764" s="33"/>
      <c r="AC1764" s="33"/>
      <c r="AD1764" s="33"/>
      <c r="AE1764" s="33"/>
      <c r="AF1764" s="33"/>
      <c r="AG1764" s="33"/>
      <c r="AH1764" s="33"/>
      <c r="AI1764" s="33"/>
      <c r="AJ1764" s="33"/>
    </row>
    <row r="1765" spans="3:36" ht="12.75">
      <c r="C1765" s="33"/>
      <c r="D1765" s="33"/>
      <c r="E1765" s="33"/>
      <c r="F1765" s="33"/>
      <c r="G1765" s="33"/>
      <c r="H1765" s="33"/>
      <c r="I1765" s="33"/>
      <c r="J1765" s="33"/>
      <c r="K1765" s="33"/>
      <c r="L1765" s="33"/>
      <c r="M1765" s="33"/>
      <c r="N1765" s="33"/>
      <c r="O1765" s="33"/>
      <c r="P1765" s="33"/>
      <c r="Q1765" s="33"/>
      <c r="R1765" s="33"/>
      <c r="S1765" s="33"/>
      <c r="T1765" s="33"/>
      <c r="U1765" s="33"/>
      <c r="V1765" s="33"/>
      <c r="W1765" s="33"/>
      <c r="X1765" s="33"/>
      <c r="Y1765" s="33"/>
      <c r="Z1765" s="33"/>
      <c r="AA1765" s="33"/>
      <c r="AB1765" s="33"/>
      <c r="AC1765" s="33"/>
      <c r="AD1765" s="33"/>
      <c r="AE1765" s="33"/>
      <c r="AF1765" s="33"/>
      <c r="AG1765" s="33"/>
      <c r="AH1765" s="33"/>
      <c r="AI1765" s="33"/>
      <c r="AJ1765" s="33"/>
    </row>
    <row r="1766" spans="3:36" ht="12.75">
      <c r="C1766" s="33"/>
      <c r="D1766" s="33"/>
      <c r="E1766" s="33"/>
      <c r="F1766" s="33"/>
      <c r="G1766" s="33"/>
      <c r="H1766" s="33"/>
      <c r="I1766" s="33"/>
      <c r="J1766" s="33"/>
      <c r="K1766" s="33"/>
      <c r="L1766" s="33"/>
      <c r="M1766" s="33"/>
      <c r="N1766" s="33"/>
      <c r="O1766" s="33"/>
      <c r="P1766" s="33"/>
      <c r="Q1766" s="33"/>
      <c r="R1766" s="33"/>
      <c r="S1766" s="33"/>
      <c r="T1766" s="33"/>
      <c r="U1766" s="33"/>
      <c r="V1766" s="33"/>
      <c r="W1766" s="33"/>
      <c r="X1766" s="33"/>
      <c r="Y1766" s="33"/>
      <c r="Z1766" s="33"/>
      <c r="AA1766" s="33"/>
      <c r="AB1766" s="33"/>
      <c r="AC1766" s="33"/>
      <c r="AD1766" s="33"/>
      <c r="AE1766" s="33"/>
      <c r="AF1766" s="33"/>
      <c r="AG1766" s="33"/>
      <c r="AH1766" s="33"/>
      <c r="AI1766" s="33"/>
      <c r="AJ1766" s="33"/>
    </row>
    <row r="1767" spans="3:36" ht="12.75">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3"/>
      <c r="AD1767" s="33"/>
      <c r="AE1767" s="33"/>
      <c r="AF1767" s="33"/>
      <c r="AG1767" s="33"/>
      <c r="AH1767" s="33"/>
      <c r="AI1767" s="33"/>
      <c r="AJ1767" s="33"/>
    </row>
    <row r="1768" spans="3:36" ht="12.75">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3"/>
      <c r="AD1768" s="33"/>
      <c r="AE1768" s="33"/>
      <c r="AF1768" s="33"/>
      <c r="AG1768" s="33"/>
      <c r="AH1768" s="33"/>
      <c r="AI1768" s="33"/>
      <c r="AJ1768" s="33"/>
    </row>
    <row r="1769" spans="3:36" ht="12.75">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3"/>
      <c r="AD1769" s="33"/>
      <c r="AE1769" s="33"/>
      <c r="AF1769" s="33"/>
      <c r="AG1769" s="33"/>
      <c r="AH1769" s="33"/>
      <c r="AI1769" s="33"/>
      <c r="AJ1769" s="33"/>
    </row>
    <row r="1770" spans="3:36" ht="12.75">
      <c r="C1770" s="33"/>
      <c r="D1770" s="33"/>
      <c r="E1770" s="33"/>
      <c r="F1770" s="33"/>
      <c r="G1770" s="33"/>
      <c r="H1770" s="33"/>
      <c r="I1770" s="33"/>
      <c r="J1770" s="33"/>
      <c r="K1770" s="33"/>
      <c r="L1770" s="33"/>
      <c r="M1770" s="33"/>
      <c r="N1770" s="33"/>
      <c r="O1770" s="33"/>
      <c r="P1770" s="33"/>
      <c r="Q1770" s="33"/>
      <c r="R1770" s="33"/>
      <c r="S1770" s="33"/>
      <c r="T1770" s="33"/>
      <c r="U1770" s="33"/>
      <c r="V1770" s="33"/>
      <c r="W1770" s="33"/>
      <c r="X1770" s="33"/>
      <c r="Y1770" s="33"/>
      <c r="Z1770" s="33"/>
      <c r="AA1770" s="33"/>
      <c r="AB1770" s="33"/>
      <c r="AC1770" s="33"/>
      <c r="AD1770" s="33"/>
      <c r="AE1770" s="33"/>
      <c r="AF1770" s="33"/>
      <c r="AG1770" s="33"/>
      <c r="AH1770" s="33"/>
      <c r="AI1770" s="33"/>
      <c r="AJ1770" s="33"/>
    </row>
    <row r="1771" spans="3:36" ht="12.75">
      <c r="C1771" s="33"/>
      <c r="D1771" s="33"/>
      <c r="E1771" s="33"/>
      <c r="F1771" s="33"/>
      <c r="G1771" s="33"/>
      <c r="H1771" s="33"/>
      <c r="I1771" s="33"/>
      <c r="J1771" s="33"/>
      <c r="K1771" s="33"/>
      <c r="L1771" s="33"/>
      <c r="M1771" s="33"/>
      <c r="N1771" s="33"/>
      <c r="O1771" s="33"/>
      <c r="P1771" s="33"/>
      <c r="Q1771" s="33"/>
      <c r="R1771" s="33"/>
      <c r="S1771" s="33"/>
      <c r="T1771" s="33"/>
      <c r="U1771" s="33"/>
      <c r="V1771" s="33"/>
      <c r="W1771" s="33"/>
      <c r="X1771" s="33"/>
      <c r="Y1771" s="33"/>
      <c r="Z1771" s="33"/>
      <c r="AA1771" s="33"/>
      <c r="AB1771" s="33"/>
      <c r="AC1771" s="33"/>
      <c r="AD1771" s="33"/>
      <c r="AE1771" s="33"/>
      <c r="AF1771" s="33"/>
      <c r="AG1771" s="33"/>
      <c r="AH1771" s="33"/>
      <c r="AI1771" s="33"/>
      <c r="AJ1771" s="33"/>
    </row>
    <row r="1772" spans="3:36" ht="12.75">
      <c r="C1772" s="33"/>
      <c r="D1772" s="33"/>
      <c r="E1772" s="33"/>
      <c r="F1772" s="33"/>
      <c r="G1772" s="33"/>
      <c r="H1772" s="33"/>
      <c r="I1772" s="33"/>
      <c r="J1772" s="33"/>
      <c r="K1772" s="33"/>
      <c r="L1772" s="33"/>
      <c r="M1772" s="33"/>
      <c r="N1772" s="33"/>
      <c r="O1772" s="33"/>
      <c r="P1772" s="33"/>
      <c r="Q1772" s="33"/>
      <c r="R1772" s="33"/>
      <c r="S1772" s="33"/>
      <c r="T1772" s="33"/>
      <c r="U1772" s="33"/>
      <c r="V1772" s="33"/>
      <c r="W1772" s="33"/>
      <c r="X1772" s="33"/>
      <c r="Y1772" s="33"/>
      <c r="Z1772" s="33"/>
      <c r="AA1772" s="33"/>
      <c r="AB1772" s="33"/>
      <c r="AC1772" s="33"/>
      <c r="AD1772" s="33"/>
      <c r="AE1772" s="33"/>
      <c r="AF1772" s="33"/>
      <c r="AG1772" s="33"/>
      <c r="AH1772" s="33"/>
      <c r="AI1772" s="33"/>
      <c r="AJ1772" s="33"/>
    </row>
    <row r="1773" spans="3:36" ht="12.75">
      <c r="C1773" s="33"/>
      <c r="D1773" s="33"/>
      <c r="E1773" s="33"/>
      <c r="F1773" s="33"/>
      <c r="G1773" s="33"/>
      <c r="H1773" s="33"/>
      <c r="I1773" s="33"/>
      <c r="J1773" s="33"/>
      <c r="K1773" s="33"/>
      <c r="L1773" s="33"/>
      <c r="M1773" s="33"/>
      <c r="N1773" s="33"/>
      <c r="O1773" s="33"/>
      <c r="P1773" s="33"/>
      <c r="Q1773" s="33"/>
      <c r="R1773" s="33"/>
      <c r="S1773" s="33"/>
      <c r="T1773" s="33"/>
      <c r="U1773" s="33"/>
      <c r="V1773" s="33"/>
      <c r="W1773" s="33"/>
      <c r="X1773" s="33"/>
      <c r="Y1773" s="33"/>
      <c r="Z1773" s="33"/>
      <c r="AA1773" s="33"/>
      <c r="AB1773" s="33"/>
      <c r="AC1773" s="33"/>
      <c r="AD1773" s="33"/>
      <c r="AE1773" s="33"/>
      <c r="AF1773" s="33"/>
      <c r="AG1773" s="33"/>
      <c r="AH1773" s="33"/>
      <c r="AI1773" s="33"/>
      <c r="AJ1773" s="33"/>
    </row>
    <row r="1774" spans="3:36" ht="12.75">
      <c r="C1774" s="33"/>
      <c r="D1774" s="33"/>
      <c r="E1774" s="33"/>
      <c r="F1774" s="33"/>
      <c r="G1774" s="33"/>
      <c r="H1774" s="33"/>
      <c r="I1774" s="33"/>
      <c r="J1774" s="33"/>
      <c r="K1774" s="33"/>
      <c r="L1774" s="33"/>
      <c r="M1774" s="33"/>
      <c r="N1774" s="33"/>
      <c r="O1774" s="33"/>
      <c r="P1774" s="33"/>
      <c r="Q1774" s="33"/>
      <c r="R1774" s="33"/>
      <c r="S1774" s="33"/>
      <c r="T1774" s="33"/>
      <c r="U1774" s="33"/>
      <c r="V1774" s="33"/>
      <c r="W1774" s="33"/>
      <c r="X1774" s="33"/>
      <c r="Y1774" s="33"/>
      <c r="Z1774" s="33"/>
      <c r="AA1774" s="33"/>
      <c r="AB1774" s="33"/>
      <c r="AC1774" s="33"/>
      <c r="AD1774" s="33"/>
      <c r="AE1774" s="33"/>
      <c r="AF1774" s="33"/>
      <c r="AG1774" s="33"/>
      <c r="AH1774" s="33"/>
      <c r="AI1774" s="33"/>
      <c r="AJ1774" s="33"/>
    </row>
    <row r="1775" spans="3:36" ht="12.75">
      <c r="C1775" s="33"/>
      <c r="D1775" s="33"/>
      <c r="E1775" s="33"/>
      <c r="F1775" s="33"/>
      <c r="G1775" s="33"/>
      <c r="H1775" s="33"/>
      <c r="I1775" s="33"/>
      <c r="J1775" s="33"/>
      <c r="K1775" s="33"/>
      <c r="L1775" s="33"/>
      <c r="M1775" s="33"/>
      <c r="N1775" s="33"/>
      <c r="O1775" s="33"/>
      <c r="P1775" s="33"/>
      <c r="Q1775" s="33"/>
      <c r="R1775" s="33"/>
      <c r="S1775" s="33"/>
      <c r="T1775" s="33"/>
      <c r="U1775" s="33"/>
      <c r="V1775" s="33"/>
      <c r="W1775" s="33"/>
      <c r="X1775" s="33"/>
      <c r="Y1775" s="33"/>
      <c r="Z1775" s="33"/>
      <c r="AA1775" s="33"/>
      <c r="AB1775" s="33"/>
      <c r="AC1775" s="33"/>
      <c r="AD1775" s="33"/>
      <c r="AE1775" s="33"/>
      <c r="AF1775" s="33"/>
      <c r="AG1775" s="33"/>
      <c r="AH1775" s="33"/>
      <c r="AI1775" s="33"/>
      <c r="AJ1775" s="33"/>
    </row>
    <row r="1776" spans="3:36" ht="12.75">
      <c r="C1776" s="33"/>
      <c r="D1776" s="33"/>
      <c r="E1776" s="33"/>
      <c r="F1776" s="33"/>
      <c r="G1776" s="33"/>
      <c r="H1776" s="33"/>
      <c r="I1776" s="33"/>
      <c r="J1776" s="33"/>
      <c r="K1776" s="33"/>
      <c r="L1776" s="33"/>
      <c r="M1776" s="33"/>
      <c r="N1776" s="33"/>
      <c r="O1776" s="33"/>
      <c r="P1776" s="33"/>
      <c r="Q1776" s="33"/>
      <c r="R1776" s="33"/>
      <c r="S1776" s="33"/>
      <c r="T1776" s="33"/>
      <c r="U1776" s="33"/>
      <c r="V1776" s="33"/>
      <c r="W1776" s="33"/>
      <c r="X1776" s="33"/>
      <c r="Y1776" s="33"/>
      <c r="Z1776" s="33"/>
      <c r="AA1776" s="33"/>
      <c r="AB1776" s="33"/>
      <c r="AC1776" s="33"/>
      <c r="AD1776" s="33"/>
      <c r="AE1776" s="33"/>
      <c r="AF1776" s="33"/>
      <c r="AG1776" s="33"/>
      <c r="AH1776" s="33"/>
      <c r="AI1776" s="33"/>
      <c r="AJ1776" s="33"/>
    </row>
    <row r="1777" spans="3:36" ht="12.75">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3"/>
      <c r="AD1777" s="33"/>
      <c r="AE1777" s="33"/>
      <c r="AF1777" s="33"/>
      <c r="AG1777" s="33"/>
      <c r="AH1777" s="33"/>
      <c r="AI1777" s="33"/>
      <c r="AJ1777" s="33"/>
    </row>
    <row r="1778" spans="3:36" ht="12.75">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3"/>
      <c r="AD1778" s="33"/>
      <c r="AE1778" s="33"/>
      <c r="AF1778" s="33"/>
      <c r="AG1778" s="33"/>
      <c r="AH1778" s="33"/>
      <c r="AI1778" s="33"/>
      <c r="AJ1778" s="33"/>
    </row>
    <row r="1779" spans="3:36" ht="12.75">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3"/>
      <c r="AD1779" s="33"/>
      <c r="AE1779" s="33"/>
      <c r="AF1779" s="33"/>
      <c r="AG1779" s="33"/>
      <c r="AH1779" s="33"/>
      <c r="AI1779" s="33"/>
      <c r="AJ1779" s="33"/>
    </row>
    <row r="1780" spans="3:36" ht="12.75">
      <c r="C1780" s="33"/>
      <c r="D1780" s="33"/>
      <c r="E1780" s="33"/>
      <c r="F1780" s="33"/>
      <c r="G1780" s="33"/>
      <c r="H1780" s="33"/>
      <c r="I1780" s="33"/>
      <c r="J1780" s="33"/>
      <c r="K1780" s="33"/>
      <c r="L1780" s="33"/>
      <c r="M1780" s="33"/>
      <c r="N1780" s="33"/>
      <c r="O1780" s="33"/>
      <c r="P1780" s="33"/>
      <c r="Q1780" s="33"/>
      <c r="R1780" s="33"/>
      <c r="S1780" s="33"/>
      <c r="T1780" s="33"/>
      <c r="U1780" s="33"/>
      <c r="V1780" s="33"/>
      <c r="W1780" s="33"/>
      <c r="X1780" s="33"/>
      <c r="Y1780" s="33"/>
      <c r="Z1780" s="33"/>
      <c r="AA1780" s="33"/>
      <c r="AB1780" s="33"/>
      <c r="AC1780" s="33"/>
      <c r="AD1780" s="33"/>
      <c r="AE1780" s="33"/>
      <c r="AF1780" s="33"/>
      <c r="AG1780" s="33"/>
      <c r="AH1780" s="33"/>
      <c r="AI1780" s="33"/>
      <c r="AJ1780" s="33"/>
    </row>
    <row r="1781" spans="3:36" ht="12.75">
      <c r="C1781" s="33"/>
      <c r="D1781" s="33"/>
      <c r="E1781" s="33"/>
      <c r="F1781" s="33"/>
      <c r="G1781" s="33"/>
      <c r="H1781" s="33"/>
      <c r="I1781" s="33"/>
      <c r="J1781" s="33"/>
      <c r="K1781" s="33"/>
      <c r="L1781" s="33"/>
      <c r="M1781" s="33"/>
      <c r="N1781" s="33"/>
      <c r="O1781" s="33"/>
      <c r="P1781" s="33"/>
      <c r="Q1781" s="33"/>
      <c r="R1781" s="33"/>
      <c r="S1781" s="33"/>
      <c r="T1781" s="33"/>
      <c r="U1781" s="33"/>
      <c r="V1781" s="33"/>
      <c r="W1781" s="33"/>
      <c r="X1781" s="33"/>
      <c r="Y1781" s="33"/>
      <c r="Z1781" s="33"/>
      <c r="AA1781" s="33"/>
      <c r="AB1781" s="33"/>
      <c r="AC1781" s="33"/>
      <c r="AD1781" s="33"/>
      <c r="AE1781" s="33"/>
      <c r="AF1781" s="33"/>
      <c r="AG1781" s="33"/>
      <c r="AH1781" s="33"/>
      <c r="AI1781" s="33"/>
      <c r="AJ1781" s="33"/>
    </row>
    <row r="1782" spans="3:36" ht="12.75">
      <c r="C1782" s="33"/>
      <c r="D1782" s="33"/>
      <c r="E1782" s="33"/>
      <c r="F1782" s="33"/>
      <c r="G1782" s="33"/>
      <c r="H1782" s="33"/>
      <c r="I1782" s="33"/>
      <c r="J1782" s="33"/>
      <c r="K1782" s="33"/>
      <c r="L1782" s="33"/>
      <c r="M1782" s="33"/>
      <c r="N1782" s="33"/>
      <c r="O1782" s="33"/>
      <c r="P1782" s="33"/>
      <c r="Q1782" s="33"/>
      <c r="R1782" s="33"/>
      <c r="S1782" s="33"/>
      <c r="T1782" s="33"/>
      <c r="U1782" s="33"/>
      <c r="V1782" s="33"/>
      <c r="W1782" s="33"/>
      <c r="X1782" s="33"/>
      <c r="Y1782" s="33"/>
      <c r="Z1782" s="33"/>
      <c r="AA1782" s="33"/>
      <c r="AB1782" s="33"/>
      <c r="AC1782" s="33"/>
      <c r="AD1782" s="33"/>
      <c r="AE1782" s="33"/>
      <c r="AF1782" s="33"/>
      <c r="AG1782" s="33"/>
      <c r="AH1782" s="33"/>
      <c r="AI1782" s="33"/>
      <c r="AJ1782" s="33"/>
    </row>
    <row r="1783" spans="3:36" ht="12.75">
      <c r="C1783" s="33"/>
      <c r="D1783" s="33"/>
      <c r="E1783" s="33"/>
      <c r="F1783" s="33"/>
      <c r="G1783" s="33"/>
      <c r="H1783" s="33"/>
      <c r="I1783" s="33"/>
      <c r="J1783" s="33"/>
      <c r="K1783" s="33"/>
      <c r="L1783" s="33"/>
      <c r="M1783" s="33"/>
      <c r="N1783" s="33"/>
      <c r="O1783" s="33"/>
      <c r="P1783" s="33"/>
      <c r="Q1783" s="33"/>
      <c r="R1783" s="33"/>
      <c r="S1783" s="33"/>
      <c r="T1783" s="33"/>
      <c r="U1783" s="33"/>
      <c r="V1783" s="33"/>
      <c r="W1783" s="33"/>
      <c r="X1783" s="33"/>
      <c r="Y1783" s="33"/>
      <c r="Z1783" s="33"/>
      <c r="AA1783" s="33"/>
      <c r="AB1783" s="33"/>
      <c r="AC1783" s="33"/>
      <c r="AD1783" s="33"/>
      <c r="AE1783" s="33"/>
      <c r="AF1783" s="33"/>
      <c r="AG1783" s="33"/>
      <c r="AH1783" s="33"/>
      <c r="AI1783" s="33"/>
      <c r="AJ1783" s="33"/>
    </row>
    <row r="1784" spans="3:36" ht="12.75">
      <c r="C1784" s="33"/>
      <c r="D1784" s="33"/>
      <c r="E1784" s="33"/>
      <c r="F1784" s="33"/>
      <c r="G1784" s="33"/>
      <c r="H1784" s="33"/>
      <c r="I1784" s="33"/>
      <c r="J1784" s="33"/>
      <c r="K1784" s="33"/>
      <c r="L1784" s="33"/>
      <c r="M1784" s="33"/>
      <c r="N1784" s="33"/>
      <c r="O1784" s="33"/>
      <c r="P1784" s="33"/>
      <c r="Q1784" s="33"/>
      <c r="R1784" s="33"/>
      <c r="S1784" s="33"/>
      <c r="T1784" s="33"/>
      <c r="U1784" s="33"/>
      <c r="V1784" s="33"/>
      <c r="W1784" s="33"/>
      <c r="X1784" s="33"/>
      <c r="Y1784" s="33"/>
      <c r="Z1784" s="33"/>
      <c r="AA1784" s="33"/>
      <c r="AB1784" s="33"/>
      <c r="AC1784" s="33"/>
      <c r="AD1784" s="33"/>
      <c r="AE1784" s="33"/>
      <c r="AF1784" s="33"/>
      <c r="AG1784" s="33"/>
      <c r="AH1784" s="33"/>
      <c r="AI1784" s="33"/>
      <c r="AJ1784" s="33"/>
    </row>
    <row r="1785" spans="3:36" ht="12.75">
      <c r="C1785" s="33"/>
      <c r="D1785" s="33"/>
      <c r="E1785" s="33"/>
      <c r="F1785" s="33"/>
      <c r="G1785" s="33"/>
      <c r="H1785" s="33"/>
      <c r="I1785" s="33"/>
      <c r="J1785" s="33"/>
      <c r="K1785" s="33"/>
      <c r="L1785" s="33"/>
      <c r="M1785" s="33"/>
      <c r="N1785" s="33"/>
      <c r="O1785" s="33"/>
      <c r="P1785" s="33"/>
      <c r="Q1785" s="33"/>
      <c r="R1785" s="33"/>
      <c r="S1785" s="33"/>
      <c r="T1785" s="33"/>
      <c r="U1785" s="33"/>
      <c r="V1785" s="33"/>
      <c r="W1785" s="33"/>
      <c r="X1785" s="33"/>
      <c r="Y1785" s="33"/>
      <c r="Z1785" s="33"/>
      <c r="AA1785" s="33"/>
      <c r="AB1785" s="33"/>
      <c r="AC1785" s="33"/>
      <c r="AD1785" s="33"/>
      <c r="AE1785" s="33"/>
      <c r="AF1785" s="33"/>
      <c r="AG1785" s="33"/>
      <c r="AH1785" s="33"/>
      <c r="AI1785" s="33"/>
      <c r="AJ1785" s="33"/>
    </row>
    <row r="1786" spans="3:36" ht="12.75">
      <c r="C1786" s="33"/>
      <c r="D1786" s="33"/>
      <c r="E1786" s="33"/>
      <c r="F1786" s="33"/>
      <c r="G1786" s="33"/>
      <c r="H1786" s="33"/>
      <c r="I1786" s="33"/>
      <c r="J1786" s="33"/>
      <c r="K1786" s="33"/>
      <c r="L1786" s="33"/>
      <c r="M1786" s="33"/>
      <c r="N1786" s="33"/>
      <c r="O1786" s="33"/>
      <c r="P1786" s="33"/>
      <c r="Q1786" s="33"/>
      <c r="R1786" s="33"/>
      <c r="S1786" s="33"/>
      <c r="T1786" s="33"/>
      <c r="U1786" s="33"/>
      <c r="V1786" s="33"/>
      <c r="W1786" s="33"/>
      <c r="X1786" s="33"/>
      <c r="Y1786" s="33"/>
      <c r="Z1786" s="33"/>
      <c r="AA1786" s="33"/>
      <c r="AB1786" s="33"/>
      <c r="AC1786" s="33"/>
      <c r="AD1786" s="33"/>
      <c r="AE1786" s="33"/>
      <c r="AF1786" s="33"/>
      <c r="AG1786" s="33"/>
      <c r="AH1786" s="33"/>
      <c r="AI1786" s="33"/>
      <c r="AJ1786" s="33"/>
    </row>
    <row r="1787" spans="3:36" ht="12.75">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3"/>
      <c r="AD1787" s="33"/>
      <c r="AE1787" s="33"/>
      <c r="AF1787" s="33"/>
      <c r="AG1787" s="33"/>
      <c r="AH1787" s="33"/>
      <c r="AI1787" s="33"/>
      <c r="AJ1787" s="33"/>
    </row>
    <row r="1788" spans="3:36" ht="12.75">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3"/>
      <c r="AD1788" s="33"/>
      <c r="AE1788" s="33"/>
      <c r="AF1788" s="33"/>
      <c r="AG1788" s="33"/>
      <c r="AH1788" s="33"/>
      <c r="AI1788" s="33"/>
      <c r="AJ1788" s="33"/>
    </row>
    <row r="1789" spans="3:36" ht="12.75">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3"/>
      <c r="AD1789" s="33"/>
      <c r="AE1789" s="33"/>
      <c r="AF1789" s="33"/>
      <c r="AG1789" s="33"/>
      <c r="AH1789" s="33"/>
      <c r="AI1789" s="33"/>
      <c r="AJ1789" s="33"/>
    </row>
    <row r="1790" spans="3:36" ht="12.75">
      <c r="C1790" s="33"/>
      <c r="D1790" s="33"/>
      <c r="E1790" s="33"/>
      <c r="F1790" s="33"/>
      <c r="G1790" s="33"/>
      <c r="H1790" s="33"/>
      <c r="I1790" s="33"/>
      <c r="J1790" s="33"/>
      <c r="K1790" s="33"/>
      <c r="L1790" s="33"/>
      <c r="M1790" s="33"/>
      <c r="N1790" s="33"/>
      <c r="O1790" s="33"/>
      <c r="P1790" s="33"/>
      <c r="Q1790" s="33"/>
      <c r="R1790" s="33"/>
      <c r="S1790" s="33"/>
      <c r="T1790" s="33"/>
      <c r="U1790" s="33"/>
      <c r="V1790" s="33"/>
      <c r="W1790" s="33"/>
      <c r="X1790" s="33"/>
      <c r="Y1790" s="33"/>
      <c r="Z1790" s="33"/>
      <c r="AA1790" s="33"/>
      <c r="AB1790" s="33"/>
      <c r="AC1790" s="33"/>
      <c r="AD1790" s="33"/>
      <c r="AE1790" s="33"/>
      <c r="AF1790" s="33"/>
      <c r="AG1790" s="33"/>
      <c r="AH1790" s="33"/>
      <c r="AI1790" s="33"/>
      <c r="AJ1790" s="33"/>
    </row>
    <row r="1791" spans="3:36" ht="12.75">
      <c r="C1791" s="33"/>
      <c r="D1791" s="33"/>
      <c r="E1791" s="33"/>
      <c r="F1791" s="33"/>
      <c r="G1791" s="33"/>
      <c r="H1791" s="33"/>
      <c r="I1791" s="33"/>
      <c r="J1791" s="33"/>
      <c r="K1791" s="33"/>
      <c r="L1791" s="33"/>
      <c r="M1791" s="33"/>
      <c r="N1791" s="33"/>
      <c r="O1791" s="33"/>
      <c r="P1791" s="33"/>
      <c r="Q1791" s="33"/>
      <c r="R1791" s="33"/>
      <c r="S1791" s="33"/>
      <c r="T1791" s="33"/>
      <c r="U1791" s="33"/>
      <c r="V1791" s="33"/>
      <c r="W1791" s="33"/>
      <c r="X1791" s="33"/>
      <c r="Y1791" s="33"/>
      <c r="Z1791" s="33"/>
      <c r="AA1791" s="33"/>
      <c r="AB1791" s="33"/>
      <c r="AC1791" s="33"/>
      <c r="AD1791" s="33"/>
      <c r="AE1791" s="33"/>
      <c r="AF1791" s="33"/>
      <c r="AG1791" s="33"/>
      <c r="AH1791" s="33"/>
      <c r="AI1791" s="33"/>
      <c r="AJ1791" s="33"/>
    </row>
    <row r="1792" spans="3:36" ht="12.75">
      <c r="C1792" s="33"/>
      <c r="D1792" s="33"/>
      <c r="E1792" s="33"/>
      <c r="F1792" s="33"/>
      <c r="G1792" s="33"/>
      <c r="H1792" s="33"/>
      <c r="I1792" s="33"/>
      <c r="J1792" s="33"/>
      <c r="K1792" s="33"/>
      <c r="L1792" s="33"/>
      <c r="M1792" s="33"/>
      <c r="N1792" s="33"/>
      <c r="O1792" s="33"/>
      <c r="P1792" s="33"/>
      <c r="Q1792" s="33"/>
      <c r="R1792" s="33"/>
      <c r="S1792" s="33"/>
      <c r="T1792" s="33"/>
      <c r="U1792" s="33"/>
      <c r="V1792" s="33"/>
      <c r="W1792" s="33"/>
      <c r="X1792" s="33"/>
      <c r="Y1792" s="33"/>
      <c r="Z1792" s="33"/>
      <c r="AA1792" s="33"/>
      <c r="AB1792" s="33"/>
      <c r="AC1792" s="33"/>
      <c r="AD1792" s="33"/>
      <c r="AE1792" s="33"/>
      <c r="AF1792" s="33"/>
      <c r="AG1792" s="33"/>
      <c r="AH1792" s="33"/>
      <c r="AI1792" s="33"/>
      <c r="AJ1792" s="33"/>
    </row>
    <row r="1793" spans="3:36" ht="12.75">
      <c r="C1793" s="33"/>
      <c r="D1793" s="33"/>
      <c r="E1793" s="33"/>
      <c r="F1793" s="33"/>
      <c r="G1793" s="33"/>
      <c r="H1793" s="33"/>
      <c r="I1793" s="33"/>
      <c r="J1793" s="33"/>
      <c r="K1793" s="33"/>
      <c r="L1793" s="33"/>
      <c r="M1793" s="33"/>
      <c r="N1793" s="33"/>
      <c r="O1793" s="33"/>
      <c r="P1793" s="33"/>
      <c r="Q1793" s="33"/>
      <c r="R1793" s="33"/>
      <c r="S1793" s="33"/>
      <c r="T1793" s="33"/>
      <c r="U1793" s="33"/>
      <c r="V1793" s="33"/>
      <c r="W1793" s="33"/>
      <c r="X1793" s="33"/>
      <c r="Y1793" s="33"/>
      <c r="Z1793" s="33"/>
      <c r="AA1793" s="33"/>
      <c r="AB1793" s="33"/>
      <c r="AC1793" s="33"/>
      <c r="AD1793" s="33"/>
      <c r="AE1793" s="33"/>
      <c r="AF1793" s="33"/>
      <c r="AG1793" s="33"/>
      <c r="AH1793" s="33"/>
      <c r="AI1793" s="33"/>
      <c r="AJ1793" s="33"/>
    </row>
    <row r="1794" spans="3:36" ht="12.75">
      <c r="C1794" s="33"/>
      <c r="D1794" s="33"/>
      <c r="E1794" s="33"/>
      <c r="F1794" s="33"/>
      <c r="G1794" s="33"/>
      <c r="H1794" s="33"/>
      <c r="I1794" s="33"/>
      <c r="J1794" s="33"/>
      <c r="K1794" s="33"/>
      <c r="L1794" s="33"/>
      <c r="M1794" s="33"/>
      <c r="N1794" s="33"/>
      <c r="O1794" s="33"/>
      <c r="P1794" s="33"/>
      <c r="Q1794" s="33"/>
      <c r="R1794" s="33"/>
      <c r="S1794" s="33"/>
      <c r="T1794" s="33"/>
      <c r="U1794" s="33"/>
      <c r="V1794" s="33"/>
      <c r="W1794" s="33"/>
      <c r="X1794" s="33"/>
      <c r="Y1794" s="33"/>
      <c r="Z1794" s="33"/>
      <c r="AA1794" s="33"/>
      <c r="AB1794" s="33"/>
      <c r="AC1794" s="33"/>
      <c r="AD1794" s="33"/>
      <c r="AE1794" s="33"/>
      <c r="AF1794" s="33"/>
      <c r="AG1794" s="33"/>
      <c r="AH1794" s="33"/>
      <c r="AI1794" s="33"/>
      <c r="AJ1794" s="33"/>
    </row>
    <row r="1795" spans="3:36" ht="12.75">
      <c r="C1795" s="33"/>
      <c r="D1795" s="33"/>
      <c r="E1795" s="33"/>
      <c r="F1795" s="33"/>
      <c r="G1795" s="33"/>
      <c r="H1795" s="33"/>
      <c r="I1795" s="33"/>
      <c r="J1795" s="33"/>
      <c r="K1795" s="33"/>
      <c r="L1795" s="33"/>
      <c r="M1795" s="33"/>
      <c r="N1795" s="33"/>
      <c r="O1795" s="33"/>
      <c r="P1795" s="33"/>
      <c r="Q1795" s="33"/>
      <c r="R1795" s="33"/>
      <c r="S1795" s="33"/>
      <c r="T1795" s="33"/>
      <c r="U1795" s="33"/>
      <c r="V1795" s="33"/>
      <c r="W1795" s="33"/>
      <c r="X1795" s="33"/>
      <c r="Y1795" s="33"/>
      <c r="Z1795" s="33"/>
      <c r="AA1795" s="33"/>
      <c r="AB1795" s="33"/>
      <c r="AC1795" s="33"/>
      <c r="AD1795" s="33"/>
      <c r="AE1795" s="33"/>
      <c r="AF1795" s="33"/>
      <c r="AG1795" s="33"/>
      <c r="AH1795" s="33"/>
      <c r="AI1795" s="33"/>
      <c r="AJ1795" s="33"/>
    </row>
    <row r="1796" spans="3:36" ht="12.75">
      <c r="C1796" s="33"/>
      <c r="D1796" s="33"/>
      <c r="E1796" s="33"/>
      <c r="F1796" s="33"/>
      <c r="G1796" s="33"/>
      <c r="H1796" s="33"/>
      <c r="I1796" s="33"/>
      <c r="J1796" s="33"/>
      <c r="K1796" s="33"/>
      <c r="L1796" s="33"/>
      <c r="M1796" s="33"/>
      <c r="N1796" s="33"/>
      <c r="O1796" s="33"/>
      <c r="P1796" s="33"/>
      <c r="Q1796" s="33"/>
      <c r="R1796" s="33"/>
      <c r="S1796" s="33"/>
      <c r="T1796" s="33"/>
      <c r="U1796" s="33"/>
      <c r="V1796" s="33"/>
      <c r="W1796" s="33"/>
      <c r="X1796" s="33"/>
      <c r="Y1796" s="33"/>
      <c r="Z1796" s="33"/>
      <c r="AA1796" s="33"/>
      <c r="AB1796" s="33"/>
      <c r="AC1796" s="33"/>
      <c r="AD1796" s="33"/>
      <c r="AE1796" s="33"/>
      <c r="AF1796" s="33"/>
      <c r="AG1796" s="33"/>
      <c r="AH1796" s="33"/>
      <c r="AI1796" s="33"/>
      <c r="AJ1796" s="33"/>
    </row>
    <row r="1797" spans="3:36" ht="12.75">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3"/>
      <c r="AD1797" s="33"/>
      <c r="AE1797" s="33"/>
      <c r="AF1797" s="33"/>
      <c r="AG1797" s="33"/>
      <c r="AH1797" s="33"/>
      <c r="AI1797" s="33"/>
      <c r="AJ1797" s="33"/>
    </row>
    <row r="1798" spans="3:36" ht="12.75">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3"/>
      <c r="AD1798" s="33"/>
      <c r="AE1798" s="33"/>
      <c r="AF1798" s="33"/>
      <c r="AG1798" s="33"/>
      <c r="AH1798" s="33"/>
      <c r="AI1798" s="33"/>
      <c r="AJ1798" s="33"/>
    </row>
    <row r="1799" spans="3:36" ht="12.75">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3"/>
      <c r="AD1799" s="33"/>
      <c r="AE1799" s="33"/>
      <c r="AF1799" s="33"/>
      <c r="AG1799" s="33"/>
      <c r="AH1799" s="33"/>
      <c r="AI1799" s="33"/>
      <c r="AJ1799" s="33"/>
    </row>
    <row r="1800" spans="3:36" ht="12.75">
      <c r="C1800" s="33"/>
      <c r="D1800" s="33"/>
      <c r="E1800" s="33"/>
      <c r="F1800" s="33"/>
      <c r="G1800" s="33"/>
      <c r="H1800" s="33"/>
      <c r="I1800" s="33"/>
      <c r="J1800" s="33"/>
      <c r="K1800" s="33"/>
      <c r="L1800" s="33"/>
      <c r="M1800" s="33"/>
      <c r="N1800" s="33"/>
      <c r="O1800" s="33"/>
      <c r="P1800" s="33"/>
      <c r="Q1800" s="33"/>
      <c r="R1800" s="33"/>
      <c r="S1800" s="33"/>
      <c r="T1800" s="33"/>
      <c r="U1800" s="33"/>
      <c r="V1800" s="33"/>
      <c r="W1800" s="33"/>
      <c r="X1800" s="33"/>
      <c r="Y1800" s="33"/>
      <c r="Z1800" s="33"/>
      <c r="AA1800" s="33"/>
      <c r="AB1800" s="33"/>
      <c r="AC1800" s="33"/>
      <c r="AD1800" s="33"/>
      <c r="AE1800" s="33"/>
      <c r="AF1800" s="33"/>
      <c r="AG1800" s="33"/>
      <c r="AH1800" s="33"/>
      <c r="AI1800" s="33"/>
      <c r="AJ1800" s="33"/>
    </row>
    <row r="1801" spans="3:36" ht="12.75">
      <c r="C1801" s="33"/>
      <c r="D1801" s="33"/>
      <c r="E1801" s="33"/>
      <c r="F1801" s="33"/>
      <c r="G1801" s="33"/>
      <c r="H1801" s="33"/>
      <c r="I1801" s="33"/>
      <c r="J1801" s="33"/>
      <c r="K1801" s="33"/>
      <c r="L1801" s="33"/>
      <c r="M1801" s="33"/>
      <c r="N1801" s="33"/>
      <c r="O1801" s="33"/>
      <c r="P1801" s="33"/>
      <c r="Q1801" s="33"/>
      <c r="R1801" s="33"/>
      <c r="S1801" s="33"/>
      <c r="T1801" s="33"/>
      <c r="U1801" s="33"/>
      <c r="V1801" s="33"/>
      <c r="W1801" s="33"/>
      <c r="X1801" s="33"/>
      <c r="Y1801" s="33"/>
      <c r="Z1801" s="33"/>
      <c r="AA1801" s="33"/>
      <c r="AB1801" s="33"/>
      <c r="AC1801" s="33"/>
      <c r="AD1801" s="33"/>
      <c r="AE1801" s="33"/>
      <c r="AF1801" s="33"/>
      <c r="AG1801" s="33"/>
      <c r="AH1801" s="33"/>
      <c r="AI1801" s="33"/>
      <c r="AJ1801" s="33"/>
    </row>
    <row r="1802" spans="3:36" ht="12.75">
      <c r="C1802" s="33"/>
      <c r="D1802" s="33"/>
      <c r="E1802" s="33"/>
      <c r="F1802" s="33"/>
      <c r="G1802" s="33"/>
      <c r="H1802" s="33"/>
      <c r="I1802" s="33"/>
      <c r="J1802" s="33"/>
      <c r="K1802" s="33"/>
      <c r="L1802" s="33"/>
      <c r="M1802" s="33"/>
      <c r="N1802" s="33"/>
      <c r="O1802" s="33"/>
      <c r="P1802" s="33"/>
      <c r="Q1802" s="33"/>
      <c r="R1802" s="33"/>
      <c r="S1802" s="33"/>
      <c r="T1802" s="33"/>
      <c r="U1802" s="33"/>
      <c r="V1802" s="33"/>
      <c r="W1802" s="33"/>
      <c r="X1802" s="33"/>
      <c r="Y1802" s="33"/>
      <c r="Z1802" s="33"/>
      <c r="AA1802" s="33"/>
      <c r="AB1802" s="33"/>
      <c r="AC1802" s="33"/>
      <c r="AD1802" s="33"/>
      <c r="AE1802" s="33"/>
      <c r="AF1802" s="33"/>
      <c r="AG1802" s="33"/>
      <c r="AH1802" s="33"/>
      <c r="AI1802" s="33"/>
      <c r="AJ1802" s="33"/>
    </row>
    <row r="1803" spans="3:36" ht="12.75">
      <c r="C1803" s="33"/>
      <c r="D1803" s="33"/>
      <c r="E1803" s="33"/>
      <c r="F1803" s="33"/>
      <c r="G1803" s="33"/>
      <c r="H1803" s="33"/>
      <c r="I1803" s="33"/>
      <c r="J1803" s="33"/>
      <c r="K1803" s="33"/>
      <c r="L1803" s="33"/>
      <c r="M1803" s="33"/>
      <c r="N1803" s="33"/>
      <c r="O1803" s="33"/>
      <c r="P1803" s="33"/>
      <c r="Q1803" s="33"/>
      <c r="R1803" s="33"/>
      <c r="S1803" s="33"/>
      <c r="T1803" s="33"/>
      <c r="U1803" s="33"/>
      <c r="V1803" s="33"/>
      <c r="W1803" s="33"/>
      <c r="X1803" s="33"/>
      <c r="Y1803" s="33"/>
      <c r="Z1803" s="33"/>
      <c r="AA1803" s="33"/>
      <c r="AB1803" s="33"/>
      <c r="AC1803" s="33"/>
      <c r="AD1803" s="33"/>
      <c r="AE1803" s="33"/>
      <c r="AF1803" s="33"/>
      <c r="AG1803" s="33"/>
      <c r="AH1803" s="33"/>
      <c r="AI1803" s="33"/>
      <c r="AJ1803" s="33"/>
    </row>
    <row r="1804" spans="3:36" ht="12.75">
      <c r="C1804" s="33"/>
      <c r="D1804" s="33"/>
      <c r="E1804" s="33"/>
      <c r="F1804" s="33"/>
      <c r="G1804" s="33"/>
      <c r="H1804" s="33"/>
      <c r="I1804" s="33"/>
      <c r="J1804" s="33"/>
      <c r="K1804" s="33"/>
      <c r="L1804" s="33"/>
      <c r="M1804" s="33"/>
      <c r="N1804" s="33"/>
      <c r="O1804" s="33"/>
      <c r="P1804" s="33"/>
      <c r="Q1804" s="33"/>
      <c r="R1804" s="33"/>
      <c r="S1804" s="33"/>
      <c r="T1804" s="33"/>
      <c r="U1804" s="33"/>
      <c r="V1804" s="33"/>
      <c r="W1804" s="33"/>
      <c r="X1804" s="33"/>
      <c r="Y1804" s="33"/>
      <c r="Z1804" s="33"/>
      <c r="AA1804" s="33"/>
      <c r="AB1804" s="33"/>
      <c r="AC1804" s="33"/>
      <c r="AD1804" s="33"/>
      <c r="AE1804" s="33"/>
      <c r="AF1804" s="33"/>
      <c r="AG1804" s="33"/>
      <c r="AH1804" s="33"/>
      <c r="AI1804" s="33"/>
      <c r="AJ1804" s="33"/>
    </row>
    <row r="1805" spans="3:36" ht="12.75">
      <c r="C1805" s="33"/>
      <c r="D1805" s="33"/>
      <c r="E1805" s="33"/>
      <c r="F1805" s="33"/>
      <c r="G1805" s="33"/>
      <c r="H1805" s="33"/>
      <c r="I1805" s="33"/>
      <c r="J1805" s="33"/>
      <c r="K1805" s="33"/>
      <c r="L1805" s="33"/>
      <c r="M1805" s="33"/>
      <c r="N1805" s="33"/>
      <c r="O1805" s="33"/>
      <c r="P1805" s="33"/>
      <c r="Q1805" s="33"/>
      <c r="R1805" s="33"/>
      <c r="S1805" s="33"/>
      <c r="T1805" s="33"/>
      <c r="U1805" s="33"/>
      <c r="V1805" s="33"/>
      <c r="W1805" s="33"/>
      <c r="X1805" s="33"/>
      <c r="Y1805" s="33"/>
      <c r="Z1805" s="33"/>
      <c r="AA1805" s="33"/>
      <c r="AB1805" s="33"/>
      <c r="AC1805" s="33"/>
      <c r="AD1805" s="33"/>
      <c r="AE1805" s="33"/>
      <c r="AF1805" s="33"/>
      <c r="AG1805" s="33"/>
      <c r="AH1805" s="33"/>
      <c r="AI1805" s="33"/>
      <c r="AJ1805" s="33"/>
    </row>
    <row r="1806" spans="3:36" ht="12.75">
      <c r="C1806" s="33"/>
      <c r="D1806" s="33"/>
      <c r="E1806" s="33"/>
      <c r="F1806" s="33"/>
      <c r="G1806" s="33"/>
      <c r="H1806" s="33"/>
      <c r="I1806" s="33"/>
      <c r="J1806" s="33"/>
      <c r="K1806" s="33"/>
      <c r="L1806" s="33"/>
      <c r="M1806" s="33"/>
      <c r="N1806" s="33"/>
      <c r="O1806" s="33"/>
      <c r="P1806" s="33"/>
      <c r="Q1806" s="33"/>
      <c r="R1806" s="33"/>
      <c r="S1806" s="33"/>
      <c r="T1806" s="33"/>
      <c r="U1806" s="33"/>
      <c r="V1806" s="33"/>
      <c r="W1806" s="33"/>
      <c r="X1806" s="33"/>
      <c r="Y1806" s="33"/>
      <c r="Z1806" s="33"/>
      <c r="AA1806" s="33"/>
      <c r="AB1806" s="33"/>
      <c r="AC1806" s="33"/>
      <c r="AD1806" s="33"/>
      <c r="AE1806" s="33"/>
      <c r="AF1806" s="33"/>
      <c r="AG1806" s="33"/>
      <c r="AH1806" s="33"/>
      <c r="AI1806" s="33"/>
      <c r="AJ1806" s="33"/>
    </row>
    <row r="1807" spans="3:36" ht="12.75">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3"/>
      <c r="AD1807" s="33"/>
      <c r="AE1807" s="33"/>
      <c r="AF1807" s="33"/>
      <c r="AG1807" s="33"/>
      <c r="AH1807" s="33"/>
      <c r="AI1807" s="33"/>
      <c r="AJ1807" s="33"/>
    </row>
    <row r="1808" spans="3:36" ht="12.75">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3"/>
      <c r="AD1808" s="33"/>
      <c r="AE1808" s="33"/>
      <c r="AF1808" s="33"/>
      <c r="AG1808" s="33"/>
      <c r="AH1808" s="33"/>
      <c r="AI1808" s="33"/>
      <c r="AJ1808" s="33"/>
    </row>
    <row r="1809" spans="3:36" ht="12.75">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3"/>
      <c r="AD1809" s="33"/>
      <c r="AE1809" s="33"/>
      <c r="AF1809" s="33"/>
      <c r="AG1809" s="33"/>
      <c r="AH1809" s="33"/>
      <c r="AI1809" s="33"/>
      <c r="AJ1809" s="33"/>
    </row>
    <row r="1810" spans="3:36" ht="12.75">
      <c r="C1810" s="33"/>
      <c r="D1810" s="33"/>
      <c r="E1810" s="33"/>
      <c r="F1810" s="33"/>
      <c r="G1810" s="33"/>
      <c r="H1810" s="33"/>
      <c r="I1810" s="33"/>
      <c r="J1810" s="33"/>
      <c r="K1810" s="33"/>
      <c r="L1810" s="33"/>
      <c r="M1810" s="33"/>
      <c r="N1810" s="33"/>
      <c r="O1810" s="33"/>
      <c r="P1810" s="33"/>
      <c r="Q1810" s="33"/>
      <c r="R1810" s="33"/>
      <c r="S1810" s="33"/>
      <c r="T1810" s="33"/>
      <c r="U1810" s="33"/>
      <c r="V1810" s="33"/>
      <c r="W1810" s="33"/>
      <c r="X1810" s="33"/>
      <c r="Y1810" s="33"/>
      <c r="Z1810" s="33"/>
      <c r="AA1810" s="33"/>
      <c r="AB1810" s="33"/>
      <c r="AC1810" s="33"/>
      <c r="AD1810" s="33"/>
      <c r="AE1810" s="33"/>
      <c r="AF1810" s="33"/>
      <c r="AG1810" s="33"/>
      <c r="AH1810" s="33"/>
      <c r="AI1810" s="33"/>
      <c r="AJ1810" s="33"/>
    </row>
    <row r="1811" spans="3:36" ht="12.75">
      <c r="C1811" s="33"/>
      <c r="D1811" s="33"/>
      <c r="E1811" s="33"/>
      <c r="F1811" s="33"/>
      <c r="G1811" s="33"/>
      <c r="H1811" s="33"/>
      <c r="I1811" s="33"/>
      <c r="J1811" s="33"/>
      <c r="K1811" s="33"/>
      <c r="L1811" s="33"/>
      <c r="M1811" s="33"/>
      <c r="N1811" s="33"/>
      <c r="O1811" s="33"/>
      <c r="P1811" s="33"/>
      <c r="Q1811" s="33"/>
      <c r="R1811" s="33"/>
      <c r="S1811" s="33"/>
      <c r="T1811" s="33"/>
      <c r="U1811" s="33"/>
      <c r="V1811" s="33"/>
      <c r="W1811" s="33"/>
      <c r="X1811" s="33"/>
      <c r="Y1811" s="33"/>
      <c r="Z1811" s="33"/>
      <c r="AA1811" s="33"/>
      <c r="AB1811" s="33"/>
      <c r="AC1811" s="33"/>
      <c r="AD1811" s="33"/>
      <c r="AE1811" s="33"/>
      <c r="AF1811" s="33"/>
      <c r="AG1811" s="33"/>
      <c r="AH1811" s="33"/>
      <c r="AI1811" s="33"/>
      <c r="AJ1811" s="33"/>
    </row>
    <row r="1812" spans="3:36" ht="12.75">
      <c r="C1812" s="33"/>
      <c r="D1812" s="33"/>
      <c r="E1812" s="33"/>
      <c r="F1812" s="33"/>
      <c r="G1812" s="33"/>
      <c r="H1812" s="33"/>
      <c r="I1812" s="33"/>
      <c r="J1812" s="33"/>
      <c r="K1812" s="33"/>
      <c r="L1812" s="33"/>
      <c r="M1812" s="33"/>
      <c r="N1812" s="33"/>
      <c r="O1812" s="33"/>
      <c r="P1812" s="33"/>
      <c r="Q1812" s="33"/>
      <c r="R1812" s="33"/>
      <c r="S1812" s="33"/>
      <c r="T1812" s="33"/>
      <c r="U1812" s="33"/>
      <c r="V1812" s="33"/>
      <c r="W1812" s="33"/>
      <c r="X1812" s="33"/>
      <c r="Y1812" s="33"/>
      <c r="Z1812" s="33"/>
      <c r="AA1812" s="33"/>
      <c r="AB1812" s="33"/>
      <c r="AC1812" s="33"/>
      <c r="AD1812" s="33"/>
      <c r="AE1812" s="33"/>
      <c r="AF1812" s="33"/>
      <c r="AG1812" s="33"/>
      <c r="AH1812" s="33"/>
      <c r="AI1812" s="33"/>
      <c r="AJ1812" s="33"/>
    </row>
    <row r="1813" spans="3:36" ht="12.75">
      <c r="C1813" s="33"/>
      <c r="D1813" s="33"/>
      <c r="E1813" s="33"/>
      <c r="F1813" s="33"/>
      <c r="G1813" s="33"/>
      <c r="H1813" s="33"/>
      <c r="I1813" s="33"/>
      <c r="J1813" s="33"/>
      <c r="K1813" s="33"/>
      <c r="L1813" s="33"/>
      <c r="M1813" s="33"/>
      <c r="N1813" s="33"/>
      <c r="O1813" s="33"/>
      <c r="P1813" s="33"/>
      <c r="Q1813" s="33"/>
      <c r="R1813" s="33"/>
      <c r="S1813" s="33"/>
      <c r="T1813" s="33"/>
      <c r="U1813" s="33"/>
      <c r="V1813" s="33"/>
      <c r="W1813" s="33"/>
      <c r="X1813" s="33"/>
      <c r="Y1813" s="33"/>
      <c r="Z1813" s="33"/>
      <c r="AA1813" s="33"/>
      <c r="AB1813" s="33"/>
      <c r="AC1813" s="33"/>
      <c r="AD1813" s="33"/>
      <c r="AE1813" s="33"/>
      <c r="AF1813" s="33"/>
      <c r="AG1813" s="33"/>
      <c r="AH1813" s="33"/>
      <c r="AI1813" s="33"/>
      <c r="AJ1813" s="33"/>
    </row>
    <row r="1814" spans="3:36" ht="12.75">
      <c r="C1814" s="33"/>
      <c r="D1814" s="33"/>
      <c r="E1814" s="33"/>
      <c r="F1814" s="33"/>
      <c r="G1814" s="33"/>
      <c r="H1814" s="33"/>
      <c r="I1814" s="33"/>
      <c r="J1814" s="33"/>
      <c r="K1814" s="33"/>
      <c r="L1814" s="33"/>
      <c r="M1814" s="33"/>
      <c r="N1814" s="33"/>
      <c r="O1814" s="33"/>
      <c r="P1814" s="33"/>
      <c r="Q1814" s="33"/>
      <c r="R1814" s="33"/>
      <c r="S1814" s="33"/>
      <c r="T1814" s="33"/>
      <c r="U1814" s="33"/>
      <c r="V1814" s="33"/>
      <c r="W1814" s="33"/>
      <c r="X1814" s="33"/>
      <c r="Y1814" s="33"/>
      <c r="Z1814" s="33"/>
      <c r="AA1814" s="33"/>
      <c r="AB1814" s="33"/>
      <c r="AC1814" s="33"/>
      <c r="AD1814" s="33"/>
      <c r="AE1814" s="33"/>
      <c r="AF1814" s="33"/>
      <c r="AG1814" s="33"/>
      <c r="AH1814" s="33"/>
      <c r="AI1814" s="33"/>
      <c r="AJ1814" s="33"/>
    </row>
    <row r="1815" spans="3:36" ht="12.75">
      <c r="C1815" s="33"/>
      <c r="D1815" s="33"/>
      <c r="E1815" s="33"/>
      <c r="F1815" s="33"/>
      <c r="G1815" s="33"/>
      <c r="H1815" s="33"/>
      <c r="I1815" s="33"/>
      <c r="J1815" s="33"/>
      <c r="K1815" s="33"/>
      <c r="L1815" s="33"/>
      <c r="M1815" s="33"/>
      <c r="N1815" s="33"/>
      <c r="O1815" s="33"/>
      <c r="P1815" s="33"/>
      <c r="Q1815" s="33"/>
      <c r="R1815" s="33"/>
      <c r="S1815" s="33"/>
      <c r="T1815" s="33"/>
      <c r="U1815" s="33"/>
      <c r="V1815" s="33"/>
      <c r="W1815" s="33"/>
      <c r="X1815" s="33"/>
      <c r="Y1815" s="33"/>
      <c r="Z1815" s="33"/>
      <c r="AA1815" s="33"/>
      <c r="AB1815" s="33"/>
      <c r="AC1815" s="33"/>
      <c r="AD1815" s="33"/>
      <c r="AE1815" s="33"/>
      <c r="AF1815" s="33"/>
      <c r="AG1815" s="33"/>
      <c r="AH1815" s="33"/>
      <c r="AI1815" s="33"/>
      <c r="AJ1815" s="33"/>
    </row>
    <row r="1816" spans="3:36" ht="12.75">
      <c r="C1816" s="33"/>
      <c r="D1816" s="33"/>
      <c r="E1816" s="33"/>
      <c r="F1816" s="33"/>
      <c r="G1816" s="33"/>
      <c r="H1816" s="33"/>
      <c r="I1816" s="33"/>
      <c r="J1816" s="33"/>
      <c r="K1816" s="33"/>
      <c r="L1816" s="33"/>
      <c r="M1816" s="33"/>
      <c r="N1816" s="33"/>
      <c r="O1816" s="33"/>
      <c r="P1816" s="33"/>
      <c r="Q1816" s="33"/>
      <c r="R1816" s="33"/>
      <c r="S1816" s="33"/>
      <c r="T1816" s="33"/>
      <c r="U1816" s="33"/>
      <c r="V1816" s="33"/>
      <c r="W1816" s="33"/>
      <c r="X1816" s="33"/>
      <c r="Y1816" s="33"/>
      <c r="Z1816" s="33"/>
      <c r="AA1816" s="33"/>
      <c r="AB1816" s="33"/>
      <c r="AC1816" s="33"/>
      <c r="AD1816" s="33"/>
      <c r="AE1816" s="33"/>
      <c r="AF1816" s="33"/>
      <c r="AG1816" s="33"/>
      <c r="AH1816" s="33"/>
      <c r="AI1816" s="33"/>
      <c r="AJ1816" s="33"/>
    </row>
    <row r="1817" spans="3:36" ht="12.75">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3"/>
      <c r="AD1817" s="33"/>
      <c r="AE1817" s="33"/>
      <c r="AF1817" s="33"/>
      <c r="AG1817" s="33"/>
      <c r="AH1817" s="33"/>
      <c r="AI1817" s="33"/>
      <c r="AJ1817" s="33"/>
    </row>
    <row r="1818" spans="3:36" ht="12.75">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3"/>
      <c r="AD1818" s="33"/>
      <c r="AE1818" s="33"/>
      <c r="AF1818" s="33"/>
      <c r="AG1818" s="33"/>
      <c r="AH1818" s="33"/>
      <c r="AI1818" s="33"/>
      <c r="AJ1818" s="33"/>
    </row>
    <row r="1819" spans="3:36" ht="12.75">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3"/>
      <c r="AD1819" s="33"/>
      <c r="AE1819" s="33"/>
      <c r="AF1819" s="33"/>
      <c r="AG1819" s="33"/>
      <c r="AH1819" s="33"/>
      <c r="AI1819" s="33"/>
      <c r="AJ1819" s="33"/>
    </row>
    <row r="1820" spans="3:36" ht="12.75">
      <c r="C1820" s="33"/>
      <c r="D1820" s="33"/>
      <c r="E1820" s="33"/>
      <c r="F1820" s="33"/>
      <c r="G1820" s="33"/>
      <c r="H1820" s="33"/>
      <c r="I1820" s="33"/>
      <c r="J1820" s="33"/>
      <c r="K1820" s="33"/>
      <c r="L1820" s="33"/>
      <c r="M1820" s="33"/>
      <c r="N1820" s="33"/>
      <c r="O1820" s="33"/>
      <c r="P1820" s="33"/>
      <c r="Q1820" s="33"/>
      <c r="R1820" s="33"/>
      <c r="S1820" s="33"/>
      <c r="T1820" s="33"/>
      <c r="U1820" s="33"/>
      <c r="V1820" s="33"/>
      <c r="W1820" s="33"/>
      <c r="X1820" s="33"/>
      <c r="Y1820" s="33"/>
      <c r="Z1820" s="33"/>
      <c r="AA1820" s="33"/>
      <c r="AB1820" s="33"/>
      <c r="AC1820" s="33"/>
      <c r="AD1820" s="33"/>
      <c r="AE1820" s="33"/>
      <c r="AF1820" s="33"/>
      <c r="AG1820" s="33"/>
      <c r="AH1820" s="33"/>
      <c r="AI1820" s="33"/>
      <c r="AJ1820" s="33"/>
    </row>
    <row r="1821" spans="3:36" ht="12.75">
      <c r="C1821" s="33"/>
      <c r="D1821" s="33"/>
      <c r="E1821" s="33"/>
      <c r="F1821" s="33"/>
      <c r="G1821" s="33"/>
      <c r="H1821" s="33"/>
      <c r="I1821" s="33"/>
      <c r="J1821" s="33"/>
      <c r="K1821" s="33"/>
      <c r="L1821" s="33"/>
      <c r="M1821" s="33"/>
      <c r="N1821" s="33"/>
      <c r="O1821" s="33"/>
      <c r="P1821" s="33"/>
      <c r="Q1821" s="33"/>
      <c r="R1821" s="33"/>
      <c r="S1821" s="33"/>
      <c r="T1821" s="33"/>
      <c r="U1821" s="33"/>
      <c r="V1821" s="33"/>
      <c r="W1821" s="33"/>
      <c r="X1821" s="33"/>
      <c r="Y1821" s="33"/>
      <c r="Z1821" s="33"/>
      <c r="AA1821" s="33"/>
      <c r="AB1821" s="33"/>
      <c r="AC1821" s="33"/>
      <c r="AD1821" s="33"/>
      <c r="AE1821" s="33"/>
      <c r="AF1821" s="33"/>
      <c r="AG1821" s="33"/>
      <c r="AH1821" s="33"/>
      <c r="AI1821" s="33"/>
      <c r="AJ1821" s="33"/>
    </row>
    <row r="1822" spans="3:36" ht="12.75">
      <c r="C1822" s="33"/>
      <c r="D1822" s="33"/>
      <c r="E1822" s="33"/>
      <c r="F1822" s="33"/>
      <c r="G1822" s="33"/>
      <c r="H1822" s="33"/>
      <c r="I1822" s="33"/>
      <c r="J1822" s="33"/>
      <c r="K1822" s="33"/>
      <c r="L1822" s="33"/>
      <c r="M1822" s="33"/>
      <c r="N1822" s="33"/>
      <c r="O1822" s="33"/>
      <c r="P1822" s="33"/>
      <c r="Q1822" s="33"/>
      <c r="R1822" s="33"/>
      <c r="S1822" s="33"/>
      <c r="T1822" s="33"/>
      <c r="U1822" s="33"/>
      <c r="V1822" s="33"/>
      <c r="W1822" s="33"/>
      <c r="X1822" s="33"/>
      <c r="Y1822" s="33"/>
      <c r="Z1822" s="33"/>
      <c r="AA1822" s="33"/>
      <c r="AB1822" s="33"/>
      <c r="AC1822" s="33"/>
      <c r="AD1822" s="33"/>
      <c r="AE1822" s="33"/>
      <c r="AF1822" s="33"/>
      <c r="AG1822" s="33"/>
      <c r="AH1822" s="33"/>
      <c r="AI1822" s="33"/>
      <c r="AJ1822" s="33"/>
    </row>
    <row r="1823" spans="3:36" ht="12.75">
      <c r="C1823" s="33"/>
      <c r="D1823" s="33"/>
      <c r="E1823" s="33"/>
      <c r="F1823" s="33"/>
      <c r="G1823" s="33"/>
      <c r="H1823" s="33"/>
      <c r="I1823" s="33"/>
      <c r="J1823" s="33"/>
      <c r="K1823" s="33"/>
      <c r="L1823" s="33"/>
      <c r="M1823" s="33"/>
      <c r="N1823" s="33"/>
      <c r="O1823" s="33"/>
      <c r="P1823" s="33"/>
      <c r="Q1823" s="33"/>
      <c r="R1823" s="33"/>
      <c r="S1823" s="33"/>
      <c r="T1823" s="33"/>
      <c r="U1823" s="33"/>
      <c r="V1823" s="33"/>
      <c r="W1823" s="33"/>
      <c r="X1823" s="33"/>
      <c r="Y1823" s="33"/>
      <c r="Z1823" s="33"/>
      <c r="AA1823" s="33"/>
      <c r="AB1823" s="33"/>
      <c r="AC1823" s="33"/>
      <c r="AD1823" s="33"/>
      <c r="AE1823" s="33"/>
      <c r="AF1823" s="33"/>
      <c r="AG1823" s="33"/>
      <c r="AH1823" s="33"/>
      <c r="AI1823" s="33"/>
      <c r="AJ1823" s="33"/>
    </row>
    <row r="1824" spans="3:36" ht="12.75">
      <c r="C1824" s="33"/>
      <c r="D1824" s="33"/>
      <c r="E1824" s="33"/>
      <c r="F1824" s="33"/>
      <c r="G1824" s="33"/>
      <c r="H1824" s="33"/>
      <c r="I1824" s="33"/>
      <c r="J1824" s="33"/>
      <c r="K1824" s="33"/>
      <c r="L1824" s="33"/>
      <c r="M1824" s="33"/>
      <c r="N1824" s="33"/>
      <c r="O1824" s="33"/>
      <c r="P1824" s="33"/>
      <c r="Q1824" s="33"/>
      <c r="R1824" s="33"/>
      <c r="S1824" s="33"/>
      <c r="T1824" s="33"/>
      <c r="U1824" s="33"/>
      <c r="V1824" s="33"/>
      <c r="W1824" s="33"/>
      <c r="X1824" s="33"/>
      <c r="Y1824" s="33"/>
      <c r="Z1824" s="33"/>
      <c r="AA1824" s="33"/>
      <c r="AB1824" s="33"/>
      <c r="AC1824" s="33"/>
      <c r="AD1824" s="33"/>
      <c r="AE1824" s="33"/>
      <c r="AF1824" s="33"/>
      <c r="AG1824" s="33"/>
      <c r="AH1824" s="33"/>
      <c r="AI1824" s="33"/>
      <c r="AJ1824" s="33"/>
    </row>
    <row r="1825" spans="3:36" ht="12.75">
      <c r="C1825" s="33"/>
      <c r="D1825" s="33"/>
      <c r="E1825" s="33"/>
      <c r="F1825" s="33"/>
      <c r="G1825" s="33"/>
      <c r="H1825" s="33"/>
      <c r="I1825" s="33"/>
      <c r="J1825" s="33"/>
      <c r="K1825" s="33"/>
      <c r="L1825" s="33"/>
      <c r="M1825" s="33"/>
      <c r="N1825" s="33"/>
      <c r="O1825" s="33"/>
      <c r="P1825" s="33"/>
      <c r="Q1825" s="33"/>
      <c r="R1825" s="33"/>
      <c r="S1825" s="33"/>
      <c r="T1825" s="33"/>
      <c r="U1825" s="33"/>
      <c r="V1825" s="33"/>
      <c r="W1825" s="33"/>
      <c r="X1825" s="33"/>
      <c r="Y1825" s="33"/>
      <c r="Z1825" s="33"/>
      <c r="AA1825" s="33"/>
      <c r="AB1825" s="33"/>
      <c r="AC1825" s="33"/>
      <c r="AD1825" s="33"/>
      <c r="AE1825" s="33"/>
      <c r="AF1825" s="33"/>
      <c r="AG1825" s="33"/>
      <c r="AH1825" s="33"/>
      <c r="AI1825" s="33"/>
      <c r="AJ1825" s="33"/>
    </row>
    <row r="1826" spans="3:36" ht="12.75">
      <c r="C1826" s="33"/>
      <c r="D1826" s="33"/>
      <c r="E1826" s="33"/>
      <c r="F1826" s="33"/>
      <c r="G1826" s="33"/>
      <c r="H1826" s="33"/>
      <c r="I1826" s="33"/>
      <c r="J1826" s="33"/>
      <c r="K1826" s="33"/>
      <c r="L1826" s="33"/>
      <c r="M1826" s="33"/>
      <c r="N1826" s="33"/>
      <c r="O1826" s="33"/>
      <c r="P1826" s="33"/>
      <c r="Q1826" s="33"/>
      <c r="R1826" s="33"/>
      <c r="S1826" s="33"/>
      <c r="T1826" s="33"/>
      <c r="U1826" s="33"/>
      <c r="V1826" s="33"/>
      <c r="W1826" s="33"/>
      <c r="X1826" s="33"/>
      <c r="Y1826" s="33"/>
      <c r="Z1826" s="33"/>
      <c r="AA1826" s="33"/>
      <c r="AB1826" s="33"/>
      <c r="AC1826" s="33"/>
      <c r="AD1826" s="33"/>
      <c r="AE1826" s="33"/>
      <c r="AF1826" s="33"/>
      <c r="AG1826" s="33"/>
      <c r="AH1826" s="33"/>
      <c r="AI1826" s="33"/>
      <c r="AJ1826" s="33"/>
    </row>
    <row r="1827" spans="3:36" ht="12.75">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3"/>
      <c r="AD1827" s="33"/>
      <c r="AE1827" s="33"/>
      <c r="AF1827" s="33"/>
      <c r="AG1827" s="33"/>
      <c r="AH1827" s="33"/>
      <c r="AI1827" s="33"/>
      <c r="AJ1827" s="33"/>
    </row>
    <row r="1828" spans="3:36" ht="12.75">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3"/>
      <c r="AD1828" s="33"/>
      <c r="AE1828" s="33"/>
      <c r="AF1828" s="33"/>
      <c r="AG1828" s="33"/>
      <c r="AH1828" s="33"/>
      <c r="AI1828" s="33"/>
      <c r="AJ1828" s="33"/>
    </row>
    <row r="1829" spans="3:36" ht="12.75">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3"/>
      <c r="AD1829" s="33"/>
      <c r="AE1829" s="33"/>
      <c r="AF1829" s="33"/>
      <c r="AG1829" s="33"/>
      <c r="AH1829" s="33"/>
      <c r="AI1829" s="33"/>
      <c r="AJ1829" s="33"/>
    </row>
    <row r="1830" spans="3:36" ht="12.75">
      <c r="C1830" s="33"/>
      <c r="D1830" s="33"/>
      <c r="E1830" s="33"/>
      <c r="F1830" s="33"/>
      <c r="G1830" s="33"/>
      <c r="H1830" s="33"/>
      <c r="I1830" s="33"/>
      <c r="J1830" s="33"/>
      <c r="K1830" s="33"/>
      <c r="L1830" s="33"/>
      <c r="M1830" s="33"/>
      <c r="N1830" s="33"/>
      <c r="O1830" s="33"/>
      <c r="P1830" s="33"/>
      <c r="Q1830" s="33"/>
      <c r="R1830" s="33"/>
      <c r="S1830" s="33"/>
      <c r="T1830" s="33"/>
      <c r="U1830" s="33"/>
      <c r="V1830" s="33"/>
      <c r="W1830" s="33"/>
      <c r="X1830" s="33"/>
      <c r="Y1830" s="33"/>
      <c r="Z1830" s="33"/>
      <c r="AA1830" s="33"/>
      <c r="AB1830" s="33"/>
      <c r="AC1830" s="33"/>
      <c r="AD1830" s="33"/>
      <c r="AE1830" s="33"/>
      <c r="AF1830" s="33"/>
      <c r="AG1830" s="33"/>
      <c r="AH1830" s="33"/>
      <c r="AI1830" s="33"/>
      <c r="AJ1830" s="33"/>
    </row>
    <row r="1831" spans="3:36" ht="12.75">
      <c r="C1831" s="33"/>
      <c r="D1831" s="33"/>
      <c r="E1831" s="33"/>
      <c r="F1831" s="33"/>
      <c r="G1831" s="33"/>
      <c r="H1831" s="33"/>
      <c r="I1831" s="33"/>
      <c r="J1831" s="33"/>
      <c r="K1831" s="33"/>
      <c r="L1831" s="33"/>
      <c r="M1831" s="33"/>
      <c r="N1831" s="33"/>
      <c r="O1831" s="33"/>
      <c r="P1831" s="33"/>
      <c r="Q1831" s="33"/>
      <c r="R1831" s="33"/>
      <c r="S1831" s="33"/>
      <c r="T1831" s="33"/>
      <c r="U1831" s="33"/>
      <c r="V1831" s="33"/>
      <c r="W1831" s="33"/>
      <c r="X1831" s="33"/>
      <c r="Y1831" s="33"/>
      <c r="Z1831" s="33"/>
      <c r="AA1831" s="33"/>
      <c r="AB1831" s="33"/>
      <c r="AC1831" s="33"/>
      <c r="AD1831" s="33"/>
      <c r="AE1831" s="33"/>
      <c r="AF1831" s="33"/>
      <c r="AG1831" s="33"/>
      <c r="AH1831" s="33"/>
      <c r="AI1831" s="33"/>
      <c r="AJ1831" s="33"/>
    </row>
    <row r="1832" spans="3:36" ht="12.75">
      <c r="C1832" s="33"/>
      <c r="D1832" s="33"/>
      <c r="E1832" s="33"/>
      <c r="F1832" s="33"/>
      <c r="G1832" s="33"/>
      <c r="H1832" s="33"/>
      <c r="I1832" s="33"/>
      <c r="J1832" s="33"/>
      <c r="K1832" s="33"/>
      <c r="L1832" s="33"/>
      <c r="M1832" s="33"/>
      <c r="N1832" s="33"/>
      <c r="O1832" s="33"/>
      <c r="P1832" s="33"/>
      <c r="Q1832" s="33"/>
      <c r="R1832" s="33"/>
      <c r="S1832" s="33"/>
      <c r="T1832" s="33"/>
      <c r="U1832" s="33"/>
      <c r="V1832" s="33"/>
      <c r="W1832" s="33"/>
      <c r="X1832" s="33"/>
      <c r="Y1832" s="33"/>
      <c r="Z1832" s="33"/>
      <c r="AA1832" s="33"/>
      <c r="AB1832" s="33"/>
      <c r="AC1832" s="33"/>
      <c r="AD1832" s="33"/>
      <c r="AE1832" s="33"/>
      <c r="AF1832" s="33"/>
      <c r="AG1832" s="33"/>
      <c r="AH1832" s="33"/>
      <c r="AI1832" s="33"/>
      <c r="AJ1832" s="33"/>
    </row>
    <row r="1833" spans="3:36" ht="12.75">
      <c r="C1833" s="33"/>
      <c r="D1833" s="33"/>
      <c r="E1833" s="33"/>
      <c r="F1833" s="33"/>
      <c r="G1833" s="33"/>
      <c r="H1833" s="33"/>
      <c r="I1833" s="33"/>
      <c r="J1833" s="33"/>
      <c r="K1833" s="33"/>
      <c r="L1833" s="33"/>
      <c r="M1833" s="33"/>
      <c r="N1833" s="33"/>
      <c r="O1833" s="33"/>
      <c r="P1833" s="33"/>
      <c r="Q1833" s="33"/>
      <c r="R1833" s="33"/>
      <c r="S1833" s="33"/>
      <c r="T1833" s="33"/>
      <c r="U1833" s="33"/>
      <c r="V1833" s="33"/>
      <c r="W1833" s="33"/>
      <c r="X1833" s="33"/>
      <c r="Y1833" s="33"/>
      <c r="Z1833" s="33"/>
      <c r="AA1833" s="33"/>
      <c r="AB1833" s="33"/>
      <c r="AC1833" s="33"/>
      <c r="AD1833" s="33"/>
      <c r="AE1833" s="33"/>
      <c r="AF1833" s="33"/>
      <c r="AG1833" s="33"/>
      <c r="AH1833" s="33"/>
      <c r="AI1833" s="33"/>
      <c r="AJ1833" s="33"/>
    </row>
    <row r="1834" spans="3:36" ht="12.75">
      <c r="C1834" s="33"/>
      <c r="D1834" s="33"/>
      <c r="E1834" s="33"/>
      <c r="F1834" s="33"/>
      <c r="G1834" s="33"/>
      <c r="H1834" s="33"/>
      <c r="I1834" s="33"/>
      <c r="J1834" s="33"/>
      <c r="K1834" s="33"/>
      <c r="L1834" s="33"/>
      <c r="M1834" s="33"/>
      <c r="N1834" s="33"/>
      <c r="O1834" s="33"/>
      <c r="P1834" s="33"/>
      <c r="Q1834" s="33"/>
      <c r="R1834" s="33"/>
      <c r="S1834" s="33"/>
      <c r="T1834" s="33"/>
      <c r="U1834" s="33"/>
      <c r="V1834" s="33"/>
      <c r="W1834" s="33"/>
      <c r="X1834" s="33"/>
      <c r="Y1834" s="33"/>
      <c r="Z1834" s="33"/>
      <c r="AA1834" s="33"/>
      <c r="AB1834" s="33"/>
      <c r="AC1834" s="33"/>
      <c r="AD1834" s="33"/>
      <c r="AE1834" s="33"/>
      <c r="AF1834" s="33"/>
      <c r="AG1834" s="33"/>
      <c r="AH1834" s="33"/>
      <c r="AI1834" s="33"/>
      <c r="AJ1834" s="33"/>
    </row>
    <row r="1835" spans="3:36" ht="12.75">
      <c r="C1835" s="33"/>
      <c r="D1835" s="33"/>
      <c r="E1835" s="33"/>
      <c r="F1835" s="33"/>
      <c r="G1835" s="33"/>
      <c r="H1835" s="33"/>
      <c r="I1835" s="33"/>
      <c r="J1835" s="33"/>
      <c r="K1835" s="33"/>
      <c r="L1835" s="33"/>
      <c r="M1835" s="33"/>
      <c r="N1835" s="33"/>
      <c r="O1835" s="33"/>
      <c r="P1835" s="33"/>
      <c r="Q1835" s="33"/>
      <c r="R1835" s="33"/>
      <c r="S1835" s="33"/>
      <c r="T1835" s="33"/>
      <c r="U1835" s="33"/>
      <c r="V1835" s="33"/>
      <c r="W1835" s="33"/>
      <c r="X1835" s="33"/>
      <c r="Y1835" s="33"/>
      <c r="Z1835" s="33"/>
      <c r="AA1835" s="33"/>
      <c r="AB1835" s="33"/>
      <c r="AC1835" s="33"/>
      <c r="AD1835" s="33"/>
      <c r="AE1835" s="33"/>
      <c r="AF1835" s="33"/>
      <c r="AG1835" s="33"/>
      <c r="AH1835" s="33"/>
      <c r="AI1835" s="33"/>
      <c r="AJ1835" s="33"/>
    </row>
    <row r="1836" spans="3:36" ht="12.75">
      <c r="C1836" s="33"/>
      <c r="D1836" s="33"/>
      <c r="E1836" s="33"/>
      <c r="F1836" s="33"/>
      <c r="G1836" s="33"/>
      <c r="H1836" s="33"/>
      <c r="I1836" s="33"/>
      <c r="J1836" s="33"/>
      <c r="K1836" s="33"/>
      <c r="L1836" s="33"/>
      <c r="M1836" s="33"/>
      <c r="N1836" s="33"/>
      <c r="O1836" s="33"/>
      <c r="P1836" s="33"/>
      <c r="Q1836" s="33"/>
      <c r="R1836" s="33"/>
      <c r="S1836" s="33"/>
      <c r="T1836" s="33"/>
      <c r="U1836" s="33"/>
      <c r="V1836" s="33"/>
      <c r="W1836" s="33"/>
      <c r="X1836" s="33"/>
      <c r="Y1836" s="33"/>
      <c r="Z1836" s="33"/>
      <c r="AA1836" s="33"/>
      <c r="AB1836" s="33"/>
      <c r="AC1836" s="33"/>
      <c r="AD1836" s="33"/>
      <c r="AE1836" s="33"/>
      <c r="AF1836" s="33"/>
      <c r="AG1836" s="33"/>
      <c r="AH1836" s="33"/>
      <c r="AI1836" s="33"/>
      <c r="AJ1836" s="33"/>
    </row>
    <row r="1837" spans="3:36" ht="12.75">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3"/>
      <c r="AD1837" s="33"/>
      <c r="AE1837" s="33"/>
      <c r="AF1837" s="33"/>
      <c r="AG1837" s="33"/>
      <c r="AH1837" s="33"/>
      <c r="AI1837" s="33"/>
      <c r="AJ1837" s="33"/>
    </row>
    <row r="1838" spans="3:36" ht="12.75">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3"/>
      <c r="AD1838" s="33"/>
      <c r="AE1838" s="33"/>
      <c r="AF1838" s="33"/>
      <c r="AG1838" s="33"/>
      <c r="AH1838" s="33"/>
      <c r="AI1838" s="33"/>
      <c r="AJ1838" s="33"/>
    </row>
    <row r="1839" spans="3:36" ht="12.75">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3"/>
      <c r="AD1839" s="33"/>
      <c r="AE1839" s="33"/>
      <c r="AF1839" s="33"/>
      <c r="AG1839" s="33"/>
      <c r="AH1839" s="33"/>
      <c r="AI1839" s="33"/>
      <c r="AJ1839" s="33"/>
    </row>
    <row r="1840" spans="3:36" ht="12.75">
      <c r="C1840" s="33"/>
      <c r="D1840" s="33"/>
      <c r="E1840" s="33"/>
      <c r="F1840" s="33"/>
      <c r="G1840" s="33"/>
      <c r="H1840" s="33"/>
      <c r="I1840" s="33"/>
      <c r="J1840" s="33"/>
      <c r="K1840" s="33"/>
      <c r="L1840" s="33"/>
      <c r="M1840" s="33"/>
      <c r="N1840" s="33"/>
      <c r="O1840" s="33"/>
      <c r="P1840" s="33"/>
      <c r="Q1840" s="33"/>
      <c r="R1840" s="33"/>
      <c r="S1840" s="33"/>
      <c r="T1840" s="33"/>
      <c r="U1840" s="33"/>
      <c r="V1840" s="33"/>
      <c r="W1840" s="33"/>
      <c r="X1840" s="33"/>
      <c r="Y1840" s="33"/>
      <c r="Z1840" s="33"/>
      <c r="AA1840" s="33"/>
      <c r="AB1840" s="33"/>
      <c r="AC1840" s="33"/>
      <c r="AD1840" s="33"/>
      <c r="AE1840" s="33"/>
      <c r="AF1840" s="33"/>
      <c r="AG1840" s="33"/>
      <c r="AH1840" s="33"/>
      <c r="AI1840" s="33"/>
      <c r="AJ1840" s="33"/>
    </row>
    <row r="1841" spans="3:36" ht="12.75">
      <c r="C1841" s="33"/>
      <c r="D1841" s="33"/>
      <c r="E1841" s="33"/>
      <c r="F1841" s="33"/>
      <c r="G1841" s="33"/>
      <c r="H1841" s="33"/>
      <c r="I1841" s="33"/>
      <c r="J1841" s="33"/>
      <c r="K1841" s="33"/>
      <c r="L1841" s="33"/>
      <c r="M1841" s="33"/>
      <c r="N1841" s="33"/>
      <c r="O1841" s="33"/>
      <c r="P1841" s="33"/>
      <c r="Q1841" s="33"/>
      <c r="R1841" s="33"/>
      <c r="S1841" s="33"/>
      <c r="T1841" s="33"/>
      <c r="U1841" s="33"/>
      <c r="V1841" s="33"/>
      <c r="W1841" s="33"/>
      <c r="X1841" s="33"/>
      <c r="Y1841" s="33"/>
      <c r="Z1841" s="33"/>
      <c r="AA1841" s="33"/>
      <c r="AB1841" s="33"/>
      <c r="AC1841" s="33"/>
      <c r="AD1841" s="33"/>
      <c r="AE1841" s="33"/>
      <c r="AF1841" s="33"/>
      <c r="AG1841" s="33"/>
      <c r="AH1841" s="33"/>
      <c r="AI1841" s="33"/>
      <c r="AJ1841" s="33"/>
    </row>
    <row r="1842" spans="3:36" ht="12.75">
      <c r="C1842" s="33"/>
      <c r="D1842" s="33"/>
      <c r="E1842" s="33"/>
      <c r="F1842" s="33"/>
      <c r="G1842" s="33"/>
      <c r="H1842" s="33"/>
      <c r="I1842" s="33"/>
      <c r="J1842" s="33"/>
      <c r="K1842" s="33"/>
      <c r="L1842" s="33"/>
      <c r="M1842" s="33"/>
      <c r="N1842" s="33"/>
      <c r="O1842" s="33"/>
      <c r="P1842" s="33"/>
      <c r="Q1842" s="33"/>
      <c r="R1842" s="33"/>
      <c r="S1842" s="33"/>
      <c r="T1842" s="33"/>
      <c r="U1842" s="33"/>
      <c r="V1842" s="33"/>
      <c r="W1842" s="33"/>
      <c r="X1842" s="33"/>
      <c r="Y1842" s="33"/>
      <c r="Z1842" s="33"/>
      <c r="AA1842" s="33"/>
      <c r="AB1842" s="33"/>
      <c r="AC1842" s="33"/>
      <c r="AD1842" s="33"/>
      <c r="AE1842" s="33"/>
      <c r="AF1842" s="33"/>
      <c r="AG1842" s="33"/>
      <c r="AH1842" s="33"/>
      <c r="AI1842" s="33"/>
      <c r="AJ1842" s="33"/>
    </row>
    <row r="1843" spans="3:36" ht="12.75">
      <c r="C1843" s="33"/>
      <c r="D1843" s="33"/>
      <c r="E1843" s="33"/>
      <c r="F1843" s="33"/>
      <c r="G1843" s="33"/>
      <c r="H1843" s="33"/>
      <c r="I1843" s="33"/>
      <c r="J1843" s="33"/>
      <c r="K1843" s="33"/>
      <c r="L1843" s="33"/>
      <c r="M1843" s="33"/>
      <c r="N1843" s="33"/>
      <c r="O1843" s="33"/>
      <c r="P1843" s="33"/>
      <c r="Q1843" s="33"/>
      <c r="R1843" s="33"/>
      <c r="S1843" s="33"/>
      <c r="T1843" s="33"/>
      <c r="U1843" s="33"/>
      <c r="V1843" s="33"/>
      <c r="W1843" s="33"/>
      <c r="X1843" s="33"/>
      <c r="Y1843" s="33"/>
      <c r="Z1843" s="33"/>
      <c r="AA1843" s="33"/>
      <c r="AB1843" s="33"/>
      <c r="AC1843" s="33"/>
      <c r="AD1843" s="33"/>
      <c r="AE1843" s="33"/>
      <c r="AF1843" s="33"/>
      <c r="AG1843" s="33"/>
      <c r="AH1843" s="33"/>
      <c r="AI1843" s="33"/>
      <c r="AJ1843" s="33"/>
    </row>
    <row r="1844" spans="3:36" ht="12.75">
      <c r="C1844" s="33"/>
      <c r="D1844" s="33"/>
      <c r="E1844" s="33"/>
      <c r="F1844" s="33"/>
      <c r="G1844" s="33"/>
      <c r="H1844" s="33"/>
      <c r="I1844" s="33"/>
      <c r="J1844" s="33"/>
      <c r="K1844" s="33"/>
      <c r="L1844" s="33"/>
      <c r="M1844" s="33"/>
      <c r="N1844" s="33"/>
      <c r="O1844" s="33"/>
      <c r="P1844" s="33"/>
      <c r="Q1844" s="33"/>
      <c r="R1844" s="33"/>
      <c r="S1844" s="33"/>
      <c r="T1844" s="33"/>
      <c r="U1844" s="33"/>
      <c r="V1844" s="33"/>
      <c r="W1844" s="33"/>
      <c r="X1844" s="33"/>
      <c r="Y1844" s="33"/>
      <c r="Z1844" s="33"/>
      <c r="AA1844" s="33"/>
      <c r="AB1844" s="33"/>
      <c r="AC1844" s="33"/>
      <c r="AD1844" s="33"/>
      <c r="AE1844" s="33"/>
      <c r="AF1844" s="33"/>
      <c r="AG1844" s="33"/>
      <c r="AH1844" s="33"/>
      <c r="AI1844" s="33"/>
      <c r="AJ1844" s="33"/>
    </row>
    <row r="1845" spans="3:36" ht="12.75">
      <c r="C1845" s="33"/>
      <c r="D1845" s="33"/>
      <c r="E1845" s="33"/>
      <c r="F1845" s="33"/>
      <c r="G1845" s="33"/>
      <c r="H1845" s="33"/>
      <c r="I1845" s="33"/>
      <c r="J1845" s="33"/>
      <c r="K1845" s="33"/>
      <c r="L1845" s="33"/>
      <c r="M1845" s="33"/>
      <c r="N1845" s="33"/>
      <c r="O1845" s="33"/>
      <c r="P1845" s="33"/>
      <c r="Q1845" s="33"/>
      <c r="R1845" s="33"/>
      <c r="S1845" s="33"/>
      <c r="T1845" s="33"/>
      <c r="U1845" s="33"/>
      <c r="V1845" s="33"/>
      <c r="W1845" s="33"/>
      <c r="X1845" s="33"/>
      <c r="Y1845" s="33"/>
      <c r="Z1845" s="33"/>
      <c r="AA1845" s="33"/>
      <c r="AB1845" s="33"/>
      <c r="AC1845" s="33"/>
      <c r="AD1845" s="33"/>
      <c r="AE1845" s="33"/>
      <c r="AF1845" s="33"/>
      <c r="AG1845" s="33"/>
      <c r="AH1845" s="33"/>
      <c r="AI1845" s="33"/>
      <c r="AJ1845" s="33"/>
    </row>
    <row r="1846" spans="3:36" ht="12.75">
      <c r="C1846" s="33"/>
      <c r="D1846" s="33"/>
      <c r="E1846" s="33"/>
      <c r="F1846" s="33"/>
      <c r="G1846" s="33"/>
      <c r="H1846" s="33"/>
      <c r="I1846" s="33"/>
      <c r="J1846" s="33"/>
      <c r="K1846" s="33"/>
      <c r="L1846" s="33"/>
      <c r="M1846" s="33"/>
      <c r="N1846" s="33"/>
      <c r="O1846" s="33"/>
      <c r="P1846" s="33"/>
      <c r="Q1846" s="33"/>
      <c r="R1846" s="33"/>
      <c r="S1846" s="33"/>
      <c r="T1846" s="33"/>
      <c r="U1846" s="33"/>
      <c r="V1846" s="33"/>
      <c r="W1846" s="33"/>
      <c r="X1846" s="33"/>
      <c r="Y1846" s="33"/>
      <c r="Z1846" s="33"/>
      <c r="AA1846" s="33"/>
      <c r="AB1846" s="33"/>
      <c r="AC1846" s="33"/>
      <c r="AD1846" s="33"/>
      <c r="AE1846" s="33"/>
      <c r="AF1846" s="33"/>
      <c r="AG1846" s="33"/>
      <c r="AH1846" s="33"/>
      <c r="AI1846" s="33"/>
      <c r="AJ1846" s="33"/>
    </row>
    <row r="1847" spans="3:36" ht="12.75">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3"/>
      <c r="AD1847" s="33"/>
      <c r="AE1847" s="33"/>
      <c r="AF1847" s="33"/>
      <c r="AG1847" s="33"/>
      <c r="AH1847" s="33"/>
      <c r="AI1847" s="33"/>
      <c r="AJ1847" s="33"/>
    </row>
    <row r="1848" spans="3:36" ht="12.75">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3"/>
      <c r="AD1848" s="33"/>
      <c r="AE1848" s="33"/>
      <c r="AF1848" s="33"/>
      <c r="AG1848" s="33"/>
      <c r="AH1848" s="33"/>
      <c r="AI1848" s="33"/>
      <c r="AJ1848" s="33"/>
    </row>
    <row r="1849" spans="3:36" ht="12.75">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3"/>
      <c r="AD1849" s="33"/>
      <c r="AE1849" s="33"/>
      <c r="AF1849" s="33"/>
      <c r="AG1849" s="33"/>
      <c r="AH1849" s="33"/>
      <c r="AI1849" s="33"/>
      <c r="AJ1849" s="33"/>
    </row>
    <row r="1850" spans="3:36" ht="12.75">
      <c r="C1850" s="33"/>
      <c r="D1850" s="33"/>
      <c r="E1850" s="33"/>
      <c r="F1850" s="33"/>
      <c r="G1850" s="33"/>
      <c r="H1850" s="33"/>
      <c r="I1850" s="33"/>
      <c r="J1850" s="33"/>
      <c r="K1850" s="33"/>
      <c r="L1850" s="33"/>
      <c r="M1850" s="33"/>
      <c r="N1850" s="33"/>
      <c r="O1850" s="33"/>
      <c r="P1850" s="33"/>
      <c r="Q1850" s="33"/>
      <c r="R1850" s="33"/>
      <c r="S1850" s="33"/>
      <c r="T1850" s="33"/>
      <c r="U1850" s="33"/>
      <c r="V1850" s="33"/>
      <c r="W1850" s="33"/>
      <c r="X1850" s="33"/>
      <c r="Y1850" s="33"/>
      <c r="Z1850" s="33"/>
      <c r="AA1850" s="33"/>
      <c r="AB1850" s="33"/>
      <c r="AC1850" s="33"/>
      <c r="AD1850" s="33"/>
      <c r="AE1850" s="33"/>
      <c r="AF1850" s="33"/>
      <c r="AG1850" s="33"/>
      <c r="AH1850" s="33"/>
      <c r="AI1850" s="33"/>
      <c r="AJ1850" s="33"/>
    </row>
    <row r="1851" spans="3:36" ht="12.75">
      <c r="C1851" s="33"/>
      <c r="D1851" s="33"/>
      <c r="E1851" s="33"/>
      <c r="F1851" s="33"/>
      <c r="G1851" s="33"/>
      <c r="H1851" s="33"/>
      <c r="I1851" s="33"/>
      <c r="J1851" s="33"/>
      <c r="K1851" s="33"/>
      <c r="L1851" s="33"/>
      <c r="M1851" s="33"/>
      <c r="N1851" s="33"/>
      <c r="O1851" s="33"/>
      <c r="P1851" s="33"/>
      <c r="Q1851" s="33"/>
      <c r="R1851" s="33"/>
      <c r="S1851" s="33"/>
      <c r="T1851" s="33"/>
      <c r="U1851" s="33"/>
      <c r="V1851" s="33"/>
      <c r="W1851" s="33"/>
      <c r="X1851" s="33"/>
      <c r="Y1851" s="33"/>
      <c r="Z1851" s="33"/>
      <c r="AA1851" s="33"/>
      <c r="AB1851" s="33"/>
      <c r="AC1851" s="33"/>
      <c r="AD1851" s="33"/>
      <c r="AE1851" s="33"/>
      <c r="AF1851" s="33"/>
      <c r="AG1851" s="33"/>
      <c r="AH1851" s="33"/>
      <c r="AI1851" s="33"/>
      <c r="AJ1851" s="33"/>
    </row>
    <row r="1852" spans="3:36" ht="12.75">
      <c r="C1852" s="33"/>
      <c r="D1852" s="33"/>
      <c r="E1852" s="33"/>
      <c r="F1852" s="33"/>
      <c r="G1852" s="33"/>
      <c r="H1852" s="33"/>
      <c r="I1852" s="33"/>
      <c r="J1852" s="33"/>
      <c r="K1852" s="33"/>
      <c r="L1852" s="33"/>
      <c r="M1852" s="33"/>
      <c r="N1852" s="33"/>
      <c r="O1852" s="33"/>
      <c r="P1852" s="33"/>
      <c r="Q1852" s="33"/>
      <c r="R1852" s="33"/>
      <c r="S1852" s="33"/>
      <c r="T1852" s="33"/>
      <c r="U1852" s="33"/>
      <c r="V1852" s="33"/>
      <c r="W1852" s="33"/>
      <c r="X1852" s="33"/>
      <c r="Y1852" s="33"/>
      <c r="Z1852" s="33"/>
      <c r="AA1852" s="33"/>
      <c r="AB1852" s="33"/>
      <c r="AC1852" s="33"/>
      <c r="AD1852" s="33"/>
      <c r="AE1852" s="33"/>
      <c r="AF1852" s="33"/>
      <c r="AG1852" s="33"/>
      <c r="AH1852" s="33"/>
      <c r="AI1852" s="33"/>
      <c r="AJ1852" s="33"/>
    </row>
    <row r="1853" spans="3:36" ht="12.75">
      <c r="C1853" s="33"/>
      <c r="D1853" s="33"/>
      <c r="E1853" s="33"/>
      <c r="F1853" s="33"/>
      <c r="G1853" s="33"/>
      <c r="H1853" s="33"/>
      <c r="I1853" s="33"/>
      <c r="J1853" s="33"/>
      <c r="K1853" s="33"/>
      <c r="L1853" s="33"/>
      <c r="M1853" s="33"/>
      <c r="N1853" s="33"/>
      <c r="O1853" s="33"/>
      <c r="P1853" s="33"/>
      <c r="Q1853" s="33"/>
      <c r="R1853" s="33"/>
      <c r="S1853" s="33"/>
      <c r="T1853" s="33"/>
      <c r="U1853" s="33"/>
      <c r="V1853" s="33"/>
      <c r="W1853" s="33"/>
      <c r="X1853" s="33"/>
      <c r="Y1853" s="33"/>
      <c r="Z1853" s="33"/>
      <c r="AA1853" s="33"/>
      <c r="AB1853" s="33"/>
      <c r="AC1853" s="33"/>
      <c r="AD1853" s="33"/>
      <c r="AE1853" s="33"/>
      <c r="AF1853" s="33"/>
      <c r="AG1853" s="33"/>
      <c r="AH1853" s="33"/>
      <c r="AI1853" s="33"/>
      <c r="AJ1853" s="33"/>
    </row>
    <row r="1854" spans="3:36" ht="12.75">
      <c r="C1854" s="33"/>
      <c r="D1854" s="33"/>
      <c r="E1854" s="33"/>
      <c r="F1854" s="33"/>
      <c r="G1854" s="33"/>
      <c r="H1854" s="33"/>
      <c r="I1854" s="33"/>
      <c r="J1854" s="33"/>
      <c r="K1854" s="33"/>
      <c r="L1854" s="33"/>
      <c r="M1854" s="33"/>
      <c r="N1854" s="33"/>
      <c r="O1854" s="33"/>
      <c r="P1854" s="33"/>
      <c r="Q1854" s="33"/>
      <c r="R1854" s="33"/>
      <c r="S1854" s="33"/>
      <c r="T1854" s="33"/>
      <c r="U1854" s="33"/>
      <c r="V1854" s="33"/>
      <c r="W1854" s="33"/>
      <c r="X1854" s="33"/>
      <c r="Y1854" s="33"/>
      <c r="Z1854" s="33"/>
      <c r="AA1854" s="33"/>
      <c r="AB1854" s="33"/>
      <c r="AC1854" s="33"/>
      <c r="AD1854" s="33"/>
      <c r="AE1854" s="33"/>
      <c r="AF1854" s="33"/>
      <c r="AG1854" s="33"/>
      <c r="AH1854" s="33"/>
      <c r="AI1854" s="33"/>
      <c r="AJ1854" s="33"/>
    </row>
    <row r="1855" spans="3:36" ht="12.75">
      <c r="C1855" s="33"/>
      <c r="D1855" s="33"/>
      <c r="E1855" s="33"/>
      <c r="F1855" s="33"/>
      <c r="G1855" s="33"/>
      <c r="H1855" s="33"/>
      <c r="I1855" s="33"/>
      <c r="J1855" s="33"/>
      <c r="K1855" s="33"/>
      <c r="L1855" s="33"/>
      <c r="M1855" s="33"/>
      <c r="N1855" s="33"/>
      <c r="O1855" s="33"/>
      <c r="P1855" s="33"/>
      <c r="Q1855" s="33"/>
      <c r="R1855" s="33"/>
      <c r="S1855" s="33"/>
      <c r="T1855" s="33"/>
      <c r="U1855" s="33"/>
      <c r="V1855" s="33"/>
      <c r="W1855" s="33"/>
      <c r="X1855" s="33"/>
      <c r="Y1855" s="33"/>
      <c r="Z1855" s="33"/>
      <c r="AA1855" s="33"/>
      <c r="AB1855" s="33"/>
      <c r="AC1855" s="33"/>
      <c r="AD1855" s="33"/>
      <c r="AE1855" s="33"/>
      <c r="AF1855" s="33"/>
      <c r="AG1855" s="33"/>
      <c r="AH1855" s="33"/>
      <c r="AI1855" s="33"/>
      <c r="AJ1855" s="33"/>
    </row>
    <row r="1856" spans="3:36" ht="12.75">
      <c r="C1856" s="33"/>
      <c r="D1856" s="33"/>
      <c r="E1856" s="33"/>
      <c r="F1856" s="33"/>
      <c r="G1856" s="33"/>
      <c r="H1856" s="33"/>
      <c r="I1856" s="33"/>
      <c r="J1856" s="33"/>
      <c r="K1856" s="33"/>
      <c r="L1856" s="33"/>
      <c r="M1856" s="33"/>
      <c r="N1856" s="33"/>
      <c r="O1856" s="33"/>
      <c r="P1856" s="33"/>
      <c r="Q1856" s="33"/>
      <c r="R1856" s="33"/>
      <c r="S1856" s="33"/>
      <c r="T1856" s="33"/>
      <c r="U1856" s="33"/>
      <c r="V1856" s="33"/>
      <c r="W1856" s="33"/>
      <c r="X1856" s="33"/>
      <c r="Y1856" s="33"/>
      <c r="Z1856" s="33"/>
      <c r="AA1856" s="33"/>
      <c r="AB1856" s="33"/>
      <c r="AC1856" s="33"/>
      <c r="AD1856" s="33"/>
      <c r="AE1856" s="33"/>
      <c r="AF1856" s="33"/>
      <c r="AG1856" s="33"/>
      <c r="AH1856" s="33"/>
      <c r="AI1856" s="33"/>
      <c r="AJ1856" s="33"/>
    </row>
    <row r="1857" spans="3:36" ht="12.75">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3"/>
      <c r="AD1857" s="33"/>
      <c r="AE1857" s="33"/>
      <c r="AF1857" s="33"/>
      <c r="AG1857" s="33"/>
      <c r="AH1857" s="33"/>
      <c r="AI1857" s="33"/>
      <c r="AJ1857" s="33"/>
    </row>
    <row r="1858" spans="3:36" ht="12.75">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3"/>
      <c r="AD1858" s="33"/>
      <c r="AE1858" s="33"/>
      <c r="AF1858" s="33"/>
      <c r="AG1858" s="33"/>
      <c r="AH1858" s="33"/>
      <c r="AI1858" s="33"/>
      <c r="AJ1858" s="33"/>
    </row>
    <row r="1859" spans="3:36" ht="12.75">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3"/>
      <c r="AD1859" s="33"/>
      <c r="AE1859" s="33"/>
      <c r="AF1859" s="33"/>
      <c r="AG1859" s="33"/>
      <c r="AH1859" s="33"/>
      <c r="AI1859" s="33"/>
      <c r="AJ1859" s="33"/>
    </row>
    <row r="1860" spans="3:36" ht="12.75">
      <c r="C1860" s="33"/>
      <c r="D1860" s="33"/>
      <c r="E1860" s="33"/>
      <c r="F1860" s="33"/>
      <c r="G1860" s="33"/>
      <c r="H1860" s="33"/>
      <c r="I1860" s="33"/>
      <c r="J1860" s="33"/>
      <c r="K1860" s="33"/>
      <c r="L1860" s="33"/>
      <c r="M1860" s="33"/>
      <c r="N1860" s="33"/>
      <c r="O1860" s="33"/>
      <c r="P1860" s="33"/>
      <c r="Q1860" s="33"/>
      <c r="R1860" s="33"/>
      <c r="S1860" s="33"/>
      <c r="T1860" s="33"/>
      <c r="U1860" s="33"/>
      <c r="V1860" s="33"/>
      <c r="W1860" s="33"/>
      <c r="X1860" s="33"/>
      <c r="Y1860" s="33"/>
      <c r="Z1860" s="33"/>
      <c r="AA1860" s="33"/>
      <c r="AB1860" s="33"/>
      <c r="AC1860" s="33"/>
      <c r="AD1860" s="33"/>
      <c r="AE1860" s="33"/>
      <c r="AF1860" s="33"/>
      <c r="AG1860" s="33"/>
      <c r="AH1860" s="33"/>
      <c r="AI1860" s="33"/>
      <c r="AJ1860" s="33"/>
    </row>
    <row r="1861" spans="3:36" ht="12.75">
      <c r="C1861" s="33"/>
      <c r="D1861" s="33"/>
      <c r="E1861" s="33"/>
      <c r="F1861" s="33"/>
      <c r="G1861" s="33"/>
      <c r="H1861" s="33"/>
      <c r="I1861" s="33"/>
      <c r="J1861" s="33"/>
      <c r="K1861" s="33"/>
      <c r="L1861" s="33"/>
      <c r="M1861" s="33"/>
      <c r="N1861" s="33"/>
      <c r="O1861" s="33"/>
      <c r="P1861" s="33"/>
      <c r="Q1861" s="33"/>
      <c r="R1861" s="33"/>
      <c r="S1861" s="33"/>
      <c r="T1861" s="33"/>
      <c r="U1861" s="33"/>
      <c r="V1861" s="33"/>
      <c r="W1861" s="33"/>
      <c r="X1861" s="33"/>
      <c r="Y1861" s="33"/>
      <c r="Z1861" s="33"/>
      <c r="AA1861" s="33"/>
      <c r="AB1861" s="33"/>
      <c r="AC1861" s="33"/>
      <c r="AD1861" s="33"/>
      <c r="AE1861" s="33"/>
      <c r="AF1861" s="33"/>
      <c r="AG1861" s="33"/>
      <c r="AH1861" s="33"/>
      <c r="AI1861" s="33"/>
      <c r="AJ1861" s="33"/>
    </row>
    <row r="1862" spans="3:36" ht="12.75">
      <c r="C1862" s="33"/>
      <c r="D1862" s="33"/>
      <c r="E1862" s="33"/>
      <c r="F1862" s="33"/>
      <c r="G1862" s="33"/>
      <c r="H1862" s="33"/>
      <c r="I1862" s="33"/>
      <c r="J1862" s="33"/>
      <c r="K1862" s="33"/>
      <c r="L1862" s="33"/>
      <c r="M1862" s="33"/>
      <c r="N1862" s="33"/>
      <c r="O1862" s="33"/>
      <c r="P1862" s="33"/>
      <c r="Q1862" s="33"/>
      <c r="R1862" s="33"/>
      <c r="S1862" s="33"/>
      <c r="T1862" s="33"/>
      <c r="U1862" s="33"/>
      <c r="V1862" s="33"/>
      <c r="W1862" s="33"/>
      <c r="X1862" s="33"/>
      <c r="Y1862" s="33"/>
      <c r="Z1862" s="33"/>
      <c r="AA1862" s="33"/>
      <c r="AB1862" s="33"/>
      <c r="AC1862" s="33"/>
      <c r="AD1862" s="33"/>
      <c r="AE1862" s="33"/>
      <c r="AF1862" s="33"/>
      <c r="AG1862" s="33"/>
      <c r="AH1862" s="33"/>
      <c r="AI1862" s="33"/>
      <c r="AJ1862" s="33"/>
    </row>
    <row r="1863" spans="3:36" ht="12.75">
      <c r="C1863" s="33"/>
      <c r="D1863" s="33"/>
      <c r="E1863" s="33"/>
      <c r="F1863" s="33"/>
      <c r="G1863" s="33"/>
      <c r="H1863" s="33"/>
      <c r="I1863" s="33"/>
      <c r="J1863" s="33"/>
      <c r="K1863" s="33"/>
      <c r="L1863" s="33"/>
      <c r="M1863" s="33"/>
      <c r="N1863" s="33"/>
      <c r="O1863" s="33"/>
      <c r="P1863" s="33"/>
      <c r="Q1863" s="33"/>
      <c r="R1863" s="33"/>
      <c r="S1863" s="33"/>
      <c r="T1863" s="33"/>
      <c r="U1863" s="33"/>
      <c r="V1863" s="33"/>
      <c r="W1863" s="33"/>
      <c r="X1863" s="33"/>
      <c r="Y1863" s="33"/>
      <c r="Z1863" s="33"/>
      <c r="AA1863" s="33"/>
      <c r="AB1863" s="33"/>
      <c r="AC1863" s="33"/>
      <c r="AD1863" s="33"/>
      <c r="AE1863" s="33"/>
      <c r="AF1863" s="33"/>
      <c r="AG1863" s="33"/>
      <c r="AH1863" s="33"/>
      <c r="AI1863" s="33"/>
      <c r="AJ1863" s="33"/>
    </row>
    <row r="1864" spans="3:36" ht="12.75">
      <c r="C1864" s="33"/>
      <c r="D1864" s="33"/>
      <c r="E1864" s="33"/>
      <c r="F1864" s="33"/>
      <c r="G1864" s="33"/>
      <c r="H1864" s="33"/>
      <c r="I1864" s="33"/>
      <c r="J1864" s="33"/>
      <c r="K1864" s="33"/>
      <c r="L1864" s="33"/>
      <c r="M1864" s="33"/>
      <c r="N1864" s="33"/>
      <c r="O1864" s="33"/>
      <c r="P1864" s="33"/>
      <c r="Q1864" s="33"/>
      <c r="R1864" s="33"/>
      <c r="S1864" s="33"/>
      <c r="T1864" s="33"/>
      <c r="U1864" s="33"/>
      <c r="V1864" s="33"/>
      <c r="W1864" s="33"/>
      <c r="X1864" s="33"/>
      <c r="Y1864" s="33"/>
      <c r="Z1864" s="33"/>
      <c r="AA1864" s="33"/>
      <c r="AB1864" s="33"/>
      <c r="AC1864" s="33"/>
      <c r="AD1864" s="33"/>
      <c r="AE1864" s="33"/>
      <c r="AF1864" s="33"/>
      <c r="AG1864" s="33"/>
      <c r="AH1864" s="33"/>
      <c r="AI1864" s="33"/>
      <c r="AJ1864" s="33"/>
    </row>
    <row r="1865" spans="3:36" ht="12.75">
      <c r="C1865" s="33"/>
      <c r="D1865" s="33"/>
      <c r="E1865" s="33"/>
      <c r="F1865" s="33"/>
      <c r="G1865" s="33"/>
      <c r="H1865" s="33"/>
      <c r="I1865" s="33"/>
      <c r="J1865" s="33"/>
      <c r="K1865" s="33"/>
      <c r="L1865" s="33"/>
      <c r="M1865" s="33"/>
      <c r="N1865" s="33"/>
      <c r="O1865" s="33"/>
      <c r="P1865" s="33"/>
      <c r="Q1865" s="33"/>
      <c r="R1865" s="33"/>
      <c r="S1865" s="33"/>
      <c r="T1865" s="33"/>
      <c r="U1865" s="33"/>
      <c r="V1865" s="33"/>
      <c r="W1865" s="33"/>
      <c r="X1865" s="33"/>
      <c r="Y1865" s="33"/>
      <c r="Z1865" s="33"/>
      <c r="AA1865" s="33"/>
      <c r="AB1865" s="33"/>
      <c r="AC1865" s="33"/>
      <c r="AD1865" s="33"/>
      <c r="AE1865" s="33"/>
      <c r="AF1865" s="33"/>
      <c r="AG1865" s="33"/>
      <c r="AH1865" s="33"/>
      <c r="AI1865" s="33"/>
      <c r="AJ1865" s="33"/>
    </row>
    <row r="1866" spans="3:36" ht="12.75">
      <c r="C1866" s="33"/>
      <c r="D1866" s="33"/>
      <c r="E1866" s="33"/>
      <c r="F1866" s="33"/>
      <c r="G1866" s="33"/>
      <c r="H1866" s="33"/>
      <c r="I1866" s="33"/>
      <c r="J1866" s="33"/>
      <c r="K1866" s="33"/>
      <c r="L1866" s="33"/>
      <c r="M1866" s="33"/>
      <c r="N1866" s="33"/>
      <c r="O1866" s="33"/>
      <c r="P1866" s="33"/>
      <c r="Q1866" s="33"/>
      <c r="R1866" s="33"/>
      <c r="S1866" s="33"/>
      <c r="T1866" s="33"/>
      <c r="U1866" s="33"/>
      <c r="V1866" s="33"/>
      <c r="W1866" s="33"/>
      <c r="X1866" s="33"/>
      <c r="Y1866" s="33"/>
      <c r="Z1866" s="33"/>
      <c r="AA1866" s="33"/>
      <c r="AB1866" s="33"/>
      <c r="AC1866" s="33"/>
      <c r="AD1866" s="33"/>
      <c r="AE1866" s="33"/>
      <c r="AF1866" s="33"/>
      <c r="AG1866" s="33"/>
      <c r="AH1866" s="33"/>
      <c r="AI1866" s="33"/>
      <c r="AJ1866" s="33"/>
    </row>
    <row r="1867" spans="3:36" ht="12.75">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3"/>
      <c r="AD1867" s="33"/>
      <c r="AE1867" s="33"/>
      <c r="AF1867" s="33"/>
      <c r="AG1867" s="33"/>
      <c r="AH1867" s="33"/>
      <c r="AI1867" s="33"/>
      <c r="AJ1867" s="33"/>
    </row>
    <row r="1868" spans="3:36" ht="12.75">
      <c r="C1868" s="33"/>
      <c r="D1868" s="33"/>
      <c r="E1868" s="33"/>
      <c r="F1868" s="33"/>
      <c r="G1868" s="33"/>
      <c r="H1868" s="33"/>
      <c r="I1868" s="33"/>
      <c r="J1868" s="33"/>
      <c r="K1868" s="33"/>
      <c r="L1868" s="33"/>
      <c r="M1868" s="33"/>
      <c r="N1868" s="33"/>
      <c r="O1868" s="33"/>
      <c r="P1868" s="33"/>
      <c r="Q1868" s="33"/>
      <c r="R1868" s="33"/>
      <c r="S1868" s="33"/>
      <c r="T1868" s="33"/>
      <c r="U1868" s="33"/>
      <c r="V1868" s="33"/>
      <c r="W1868" s="33"/>
      <c r="X1868" s="33"/>
      <c r="Y1868" s="33"/>
      <c r="Z1868" s="33"/>
      <c r="AA1868" s="33"/>
      <c r="AB1868" s="33"/>
      <c r="AC1868" s="33"/>
      <c r="AD1868" s="33"/>
      <c r="AE1868" s="33"/>
      <c r="AF1868" s="33"/>
      <c r="AG1868" s="33"/>
      <c r="AH1868" s="33"/>
      <c r="AI1868" s="33"/>
      <c r="AJ1868" s="33"/>
    </row>
    <row r="1869" spans="3:36" ht="12.75">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3"/>
      <c r="AD1869" s="33"/>
      <c r="AE1869" s="33"/>
      <c r="AF1869" s="33"/>
      <c r="AG1869" s="33"/>
      <c r="AH1869" s="33"/>
      <c r="AI1869" s="33"/>
      <c r="AJ1869" s="33"/>
    </row>
    <row r="1870" spans="3:36" ht="12.75">
      <c r="C1870" s="33"/>
      <c r="D1870" s="33"/>
      <c r="E1870" s="33"/>
      <c r="F1870" s="33"/>
      <c r="G1870" s="33"/>
      <c r="H1870" s="33"/>
      <c r="I1870" s="33"/>
      <c r="J1870" s="33"/>
      <c r="K1870" s="33"/>
      <c r="L1870" s="33"/>
      <c r="M1870" s="33"/>
      <c r="N1870" s="33"/>
      <c r="O1870" s="33"/>
      <c r="P1870" s="33"/>
      <c r="Q1870" s="33"/>
      <c r="R1870" s="33"/>
      <c r="S1870" s="33"/>
      <c r="T1870" s="33"/>
      <c r="U1870" s="33"/>
      <c r="V1870" s="33"/>
      <c r="W1870" s="33"/>
      <c r="X1870" s="33"/>
      <c r="Y1870" s="33"/>
      <c r="Z1870" s="33"/>
      <c r="AA1870" s="33"/>
      <c r="AB1870" s="33"/>
      <c r="AC1870" s="33"/>
      <c r="AD1870" s="33"/>
      <c r="AE1870" s="33"/>
      <c r="AF1870" s="33"/>
      <c r="AG1870" s="33"/>
      <c r="AH1870" s="33"/>
      <c r="AI1870" s="33"/>
      <c r="AJ1870" s="33"/>
    </row>
    <row r="1871" spans="3:36" ht="12.75">
      <c r="C1871" s="33"/>
      <c r="D1871" s="33"/>
      <c r="E1871" s="33"/>
      <c r="F1871" s="33"/>
      <c r="G1871" s="33"/>
      <c r="H1871" s="33"/>
      <c r="I1871" s="33"/>
      <c r="J1871" s="33"/>
      <c r="K1871" s="33"/>
      <c r="L1871" s="33"/>
      <c r="M1871" s="33"/>
      <c r="N1871" s="33"/>
      <c r="O1871" s="33"/>
      <c r="P1871" s="33"/>
      <c r="Q1871" s="33"/>
      <c r="R1871" s="33"/>
      <c r="S1871" s="33"/>
      <c r="T1871" s="33"/>
      <c r="U1871" s="33"/>
      <c r="V1871" s="33"/>
      <c r="W1871" s="33"/>
      <c r="X1871" s="33"/>
      <c r="Y1871" s="33"/>
      <c r="Z1871" s="33"/>
      <c r="AA1871" s="33"/>
      <c r="AB1871" s="33"/>
      <c r="AC1871" s="33"/>
      <c r="AD1871" s="33"/>
      <c r="AE1871" s="33"/>
      <c r="AF1871" s="33"/>
      <c r="AG1871" s="33"/>
      <c r="AH1871" s="33"/>
      <c r="AI1871" s="33"/>
      <c r="AJ1871" s="33"/>
    </row>
    <row r="1872" spans="3:36" ht="12.75">
      <c r="C1872" s="33"/>
      <c r="D1872" s="33"/>
      <c r="E1872" s="33"/>
      <c r="F1872" s="33"/>
      <c r="G1872" s="33"/>
      <c r="H1872" s="33"/>
      <c r="I1872" s="33"/>
      <c r="J1872" s="33"/>
      <c r="K1872" s="33"/>
      <c r="L1872" s="33"/>
      <c r="M1872" s="33"/>
      <c r="N1872" s="33"/>
      <c r="O1872" s="33"/>
      <c r="P1872" s="33"/>
      <c r="Q1872" s="33"/>
      <c r="R1872" s="33"/>
      <c r="S1872" s="33"/>
      <c r="T1872" s="33"/>
      <c r="U1872" s="33"/>
      <c r="V1872" s="33"/>
      <c r="W1872" s="33"/>
      <c r="X1872" s="33"/>
      <c r="Y1872" s="33"/>
      <c r="Z1872" s="33"/>
      <c r="AA1872" s="33"/>
      <c r="AB1872" s="33"/>
      <c r="AC1872" s="33"/>
      <c r="AD1872" s="33"/>
      <c r="AE1872" s="33"/>
      <c r="AF1872" s="33"/>
      <c r="AG1872" s="33"/>
      <c r="AH1872" s="33"/>
      <c r="AI1872" s="33"/>
      <c r="AJ1872" s="33"/>
    </row>
    <row r="1873" spans="3:36" ht="12.75">
      <c r="C1873" s="33"/>
      <c r="D1873" s="33"/>
      <c r="E1873" s="33"/>
      <c r="F1873" s="33"/>
      <c r="G1873" s="33"/>
      <c r="H1873" s="33"/>
      <c r="I1873" s="33"/>
      <c r="J1873" s="33"/>
      <c r="K1873" s="33"/>
      <c r="L1873" s="33"/>
      <c r="M1873" s="33"/>
      <c r="N1873" s="33"/>
      <c r="O1873" s="33"/>
      <c r="P1873" s="33"/>
      <c r="Q1873" s="33"/>
      <c r="R1873" s="33"/>
      <c r="S1873" s="33"/>
      <c r="T1873" s="33"/>
      <c r="U1873" s="33"/>
      <c r="V1873" s="33"/>
      <c r="W1873" s="33"/>
      <c r="X1873" s="33"/>
      <c r="Y1873" s="33"/>
      <c r="Z1873" s="33"/>
      <c r="AA1873" s="33"/>
      <c r="AB1873" s="33"/>
      <c r="AC1873" s="33"/>
      <c r="AD1873" s="33"/>
      <c r="AE1873" s="33"/>
      <c r="AF1873" s="33"/>
      <c r="AG1873" s="33"/>
      <c r="AH1873" s="33"/>
      <c r="AI1873" s="33"/>
      <c r="AJ1873" s="33"/>
    </row>
    <row r="1874" spans="3:36" ht="12.75">
      <c r="C1874" s="33"/>
      <c r="D1874" s="33"/>
      <c r="E1874" s="33"/>
      <c r="F1874" s="33"/>
      <c r="G1874" s="33"/>
      <c r="H1874" s="33"/>
      <c r="I1874" s="33"/>
      <c r="J1874" s="33"/>
      <c r="K1874" s="33"/>
      <c r="L1874" s="33"/>
      <c r="M1874" s="33"/>
      <c r="N1874" s="33"/>
      <c r="O1874" s="33"/>
      <c r="P1874" s="33"/>
      <c r="Q1874" s="33"/>
      <c r="R1874" s="33"/>
      <c r="S1874" s="33"/>
      <c r="T1874" s="33"/>
      <c r="U1874" s="33"/>
      <c r="V1874" s="33"/>
      <c r="W1874" s="33"/>
      <c r="X1874" s="33"/>
      <c r="Y1874" s="33"/>
      <c r="Z1874" s="33"/>
      <c r="AA1874" s="33"/>
      <c r="AB1874" s="33"/>
      <c r="AC1874" s="33"/>
      <c r="AD1874" s="33"/>
      <c r="AE1874" s="33"/>
      <c r="AF1874" s="33"/>
      <c r="AG1874" s="33"/>
      <c r="AH1874" s="33"/>
      <c r="AI1874" s="33"/>
      <c r="AJ1874" s="33"/>
    </row>
    <row r="1875" spans="3:36" ht="12.75">
      <c r="C1875" s="33"/>
      <c r="D1875" s="33"/>
      <c r="E1875" s="33"/>
      <c r="F1875" s="33"/>
      <c r="G1875" s="33"/>
      <c r="H1875" s="33"/>
      <c r="I1875" s="33"/>
      <c r="J1875" s="33"/>
      <c r="K1875" s="33"/>
      <c r="L1875" s="33"/>
      <c r="M1875" s="33"/>
      <c r="N1875" s="33"/>
      <c r="O1875" s="33"/>
      <c r="P1875" s="33"/>
      <c r="Q1875" s="33"/>
      <c r="R1875" s="33"/>
      <c r="S1875" s="33"/>
      <c r="T1875" s="33"/>
      <c r="U1875" s="33"/>
      <c r="V1875" s="33"/>
      <c r="W1875" s="33"/>
      <c r="X1875" s="33"/>
      <c r="Y1875" s="33"/>
      <c r="Z1875" s="33"/>
      <c r="AA1875" s="33"/>
      <c r="AB1875" s="33"/>
      <c r="AC1875" s="33"/>
      <c r="AD1875" s="33"/>
      <c r="AE1875" s="33"/>
      <c r="AF1875" s="33"/>
      <c r="AG1875" s="33"/>
      <c r="AH1875" s="33"/>
      <c r="AI1875" s="33"/>
      <c r="AJ1875" s="33"/>
    </row>
    <row r="1876" spans="3:36" ht="12.75">
      <c r="C1876" s="33"/>
      <c r="D1876" s="33"/>
      <c r="E1876" s="33"/>
      <c r="F1876" s="33"/>
      <c r="G1876" s="33"/>
      <c r="H1876" s="33"/>
      <c r="I1876" s="33"/>
      <c r="J1876" s="33"/>
      <c r="K1876" s="33"/>
      <c r="L1876" s="33"/>
      <c r="M1876" s="33"/>
      <c r="N1876" s="33"/>
      <c r="O1876" s="33"/>
      <c r="P1876" s="33"/>
      <c r="Q1876" s="33"/>
      <c r="R1876" s="33"/>
      <c r="S1876" s="33"/>
      <c r="T1876" s="33"/>
      <c r="U1876" s="33"/>
      <c r="V1876" s="33"/>
      <c r="W1876" s="33"/>
      <c r="X1876" s="33"/>
      <c r="Y1876" s="33"/>
      <c r="Z1876" s="33"/>
      <c r="AA1876" s="33"/>
      <c r="AB1876" s="33"/>
      <c r="AC1876" s="33"/>
      <c r="AD1876" s="33"/>
      <c r="AE1876" s="33"/>
      <c r="AF1876" s="33"/>
      <c r="AG1876" s="33"/>
      <c r="AH1876" s="33"/>
      <c r="AI1876" s="33"/>
      <c r="AJ1876" s="33"/>
    </row>
    <row r="1877" spans="3:36" ht="12.75">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3"/>
      <c r="AD1877" s="33"/>
      <c r="AE1877" s="33"/>
      <c r="AF1877" s="33"/>
      <c r="AG1877" s="33"/>
      <c r="AH1877" s="33"/>
      <c r="AI1877" s="33"/>
      <c r="AJ1877" s="33"/>
    </row>
    <row r="1878" spans="3:36" ht="12.75">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3"/>
      <c r="AD1878" s="33"/>
      <c r="AE1878" s="33"/>
      <c r="AF1878" s="33"/>
      <c r="AG1878" s="33"/>
      <c r="AH1878" s="33"/>
      <c r="AI1878" s="33"/>
      <c r="AJ1878" s="33"/>
    </row>
    <row r="1879" spans="3:36" ht="12.75">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3"/>
      <c r="AD1879" s="33"/>
      <c r="AE1879" s="33"/>
      <c r="AF1879" s="33"/>
      <c r="AG1879" s="33"/>
      <c r="AH1879" s="33"/>
      <c r="AI1879" s="33"/>
      <c r="AJ1879" s="33"/>
    </row>
    <row r="1880" spans="3:36" ht="12.75">
      <c r="C1880" s="33"/>
      <c r="D1880" s="33"/>
      <c r="E1880" s="33"/>
      <c r="F1880" s="33"/>
      <c r="G1880" s="33"/>
      <c r="H1880" s="33"/>
      <c r="I1880" s="33"/>
      <c r="J1880" s="33"/>
      <c r="K1880" s="33"/>
      <c r="L1880" s="33"/>
      <c r="M1880" s="33"/>
      <c r="N1880" s="33"/>
      <c r="O1880" s="33"/>
      <c r="P1880" s="33"/>
      <c r="Q1880" s="33"/>
      <c r="R1880" s="33"/>
      <c r="S1880" s="33"/>
      <c r="T1880" s="33"/>
      <c r="U1880" s="33"/>
      <c r="V1880" s="33"/>
      <c r="W1880" s="33"/>
      <c r="X1880" s="33"/>
      <c r="Y1880" s="33"/>
      <c r="Z1880" s="33"/>
      <c r="AA1880" s="33"/>
      <c r="AB1880" s="33"/>
      <c r="AC1880" s="33"/>
      <c r="AD1880" s="33"/>
      <c r="AE1880" s="33"/>
      <c r="AF1880" s="33"/>
      <c r="AG1880" s="33"/>
      <c r="AH1880" s="33"/>
      <c r="AI1880" s="33"/>
      <c r="AJ1880" s="33"/>
    </row>
    <row r="1881" spans="3:36" ht="12.75">
      <c r="C1881" s="33"/>
      <c r="D1881" s="33"/>
      <c r="E1881" s="33"/>
      <c r="F1881" s="33"/>
      <c r="G1881" s="33"/>
      <c r="H1881" s="33"/>
      <c r="I1881" s="33"/>
      <c r="J1881" s="33"/>
      <c r="K1881" s="33"/>
      <c r="L1881" s="33"/>
      <c r="M1881" s="33"/>
      <c r="N1881" s="33"/>
      <c r="O1881" s="33"/>
      <c r="P1881" s="33"/>
      <c r="Q1881" s="33"/>
      <c r="R1881" s="33"/>
      <c r="S1881" s="33"/>
      <c r="T1881" s="33"/>
      <c r="U1881" s="33"/>
      <c r="V1881" s="33"/>
      <c r="W1881" s="33"/>
      <c r="X1881" s="33"/>
      <c r="Y1881" s="33"/>
      <c r="Z1881" s="33"/>
      <c r="AA1881" s="33"/>
      <c r="AB1881" s="33"/>
      <c r="AC1881" s="33"/>
      <c r="AD1881" s="33"/>
      <c r="AE1881" s="33"/>
      <c r="AF1881" s="33"/>
      <c r="AG1881" s="33"/>
      <c r="AH1881" s="33"/>
      <c r="AI1881" s="33"/>
      <c r="AJ1881" s="33"/>
    </row>
    <row r="1882" spans="3:36" ht="12.75">
      <c r="C1882" s="33"/>
      <c r="D1882" s="33"/>
      <c r="E1882" s="33"/>
      <c r="F1882" s="33"/>
      <c r="G1882" s="33"/>
      <c r="H1882" s="33"/>
      <c r="I1882" s="33"/>
      <c r="J1882" s="33"/>
      <c r="K1882" s="33"/>
      <c r="L1882" s="33"/>
      <c r="M1882" s="33"/>
      <c r="N1882" s="33"/>
      <c r="O1882" s="33"/>
      <c r="P1882" s="33"/>
      <c r="Q1882" s="33"/>
      <c r="R1882" s="33"/>
      <c r="S1882" s="33"/>
      <c r="T1882" s="33"/>
      <c r="U1882" s="33"/>
      <c r="V1882" s="33"/>
      <c r="W1882" s="33"/>
      <c r="X1882" s="33"/>
      <c r="Y1882" s="33"/>
      <c r="Z1882" s="33"/>
      <c r="AA1882" s="33"/>
      <c r="AB1882" s="33"/>
      <c r="AC1882" s="33"/>
      <c r="AD1882" s="33"/>
      <c r="AE1882" s="33"/>
      <c r="AF1882" s="33"/>
      <c r="AG1882" s="33"/>
      <c r="AH1882" s="33"/>
      <c r="AI1882" s="33"/>
      <c r="AJ1882" s="33"/>
    </row>
    <row r="1883" spans="3:36" ht="12.75">
      <c r="C1883" s="33"/>
      <c r="D1883" s="33"/>
      <c r="E1883" s="33"/>
      <c r="F1883" s="33"/>
      <c r="G1883" s="33"/>
      <c r="H1883" s="33"/>
      <c r="I1883" s="33"/>
      <c r="J1883" s="33"/>
      <c r="K1883" s="33"/>
      <c r="L1883" s="33"/>
      <c r="M1883" s="33"/>
      <c r="N1883" s="33"/>
      <c r="O1883" s="33"/>
      <c r="P1883" s="33"/>
      <c r="Q1883" s="33"/>
      <c r="R1883" s="33"/>
      <c r="S1883" s="33"/>
      <c r="T1883" s="33"/>
      <c r="U1883" s="33"/>
      <c r="V1883" s="33"/>
      <c r="W1883" s="33"/>
      <c r="X1883" s="33"/>
      <c r="Y1883" s="33"/>
      <c r="Z1883" s="33"/>
      <c r="AA1883" s="33"/>
      <c r="AB1883" s="33"/>
      <c r="AC1883" s="33"/>
      <c r="AD1883" s="33"/>
      <c r="AE1883" s="33"/>
      <c r="AF1883" s="33"/>
      <c r="AG1883" s="33"/>
      <c r="AH1883" s="33"/>
      <c r="AI1883" s="33"/>
      <c r="AJ1883" s="33"/>
    </row>
    <row r="1884" spans="3:36" ht="12.75">
      <c r="C1884" s="33"/>
      <c r="D1884" s="33"/>
      <c r="E1884" s="33"/>
      <c r="F1884" s="33"/>
      <c r="G1884" s="33"/>
      <c r="H1884" s="33"/>
      <c r="I1884" s="33"/>
      <c r="J1884" s="33"/>
      <c r="K1884" s="33"/>
      <c r="L1884" s="33"/>
      <c r="M1884" s="33"/>
      <c r="N1884" s="33"/>
      <c r="O1884" s="33"/>
      <c r="P1884" s="33"/>
      <c r="Q1884" s="33"/>
      <c r="R1884" s="33"/>
      <c r="S1884" s="33"/>
      <c r="T1884" s="33"/>
      <c r="U1884" s="33"/>
      <c r="V1884" s="33"/>
      <c r="W1884" s="33"/>
      <c r="X1884" s="33"/>
      <c r="Y1884" s="33"/>
      <c r="Z1884" s="33"/>
      <c r="AA1884" s="33"/>
      <c r="AB1884" s="33"/>
      <c r="AC1884" s="33"/>
      <c r="AD1884" s="33"/>
      <c r="AE1884" s="33"/>
      <c r="AF1884" s="33"/>
      <c r="AG1884" s="33"/>
      <c r="AH1884" s="33"/>
      <c r="AI1884" s="33"/>
      <c r="AJ1884" s="33"/>
    </row>
    <row r="1885" spans="3:36" ht="12.75">
      <c r="C1885" s="33"/>
      <c r="D1885" s="33"/>
      <c r="E1885" s="33"/>
      <c r="F1885" s="33"/>
      <c r="G1885" s="33"/>
      <c r="H1885" s="33"/>
      <c r="I1885" s="33"/>
      <c r="J1885" s="33"/>
      <c r="K1885" s="33"/>
      <c r="L1885" s="33"/>
      <c r="M1885" s="33"/>
      <c r="N1885" s="33"/>
      <c r="O1885" s="33"/>
      <c r="P1885" s="33"/>
      <c r="Q1885" s="33"/>
      <c r="R1885" s="33"/>
      <c r="S1885" s="33"/>
      <c r="T1885" s="33"/>
      <c r="U1885" s="33"/>
      <c r="V1885" s="33"/>
      <c r="W1885" s="33"/>
      <c r="X1885" s="33"/>
      <c r="Y1885" s="33"/>
      <c r="Z1885" s="33"/>
      <c r="AA1885" s="33"/>
      <c r="AB1885" s="33"/>
      <c r="AC1885" s="33"/>
      <c r="AD1885" s="33"/>
      <c r="AE1885" s="33"/>
      <c r="AF1885" s="33"/>
      <c r="AG1885" s="33"/>
      <c r="AH1885" s="33"/>
      <c r="AI1885" s="33"/>
      <c r="AJ1885" s="33"/>
    </row>
    <row r="1886" spans="3:36" ht="12.75">
      <c r="C1886" s="33"/>
      <c r="D1886" s="33"/>
      <c r="E1886" s="33"/>
      <c r="F1886" s="33"/>
      <c r="G1886" s="33"/>
      <c r="H1886" s="33"/>
      <c r="I1886" s="33"/>
      <c r="J1886" s="33"/>
      <c r="K1886" s="33"/>
      <c r="L1886" s="33"/>
      <c r="M1886" s="33"/>
      <c r="N1886" s="33"/>
      <c r="O1886" s="33"/>
      <c r="P1886" s="33"/>
      <c r="Q1886" s="33"/>
      <c r="R1886" s="33"/>
      <c r="S1886" s="33"/>
      <c r="T1886" s="33"/>
      <c r="U1886" s="33"/>
      <c r="V1886" s="33"/>
      <c r="W1886" s="33"/>
      <c r="X1886" s="33"/>
      <c r="Y1886" s="33"/>
      <c r="Z1886" s="33"/>
      <c r="AA1886" s="33"/>
      <c r="AB1886" s="33"/>
      <c r="AC1886" s="33"/>
      <c r="AD1886" s="33"/>
      <c r="AE1886" s="33"/>
      <c r="AF1886" s="33"/>
      <c r="AG1886" s="33"/>
      <c r="AH1886" s="33"/>
      <c r="AI1886" s="33"/>
      <c r="AJ1886" s="33"/>
    </row>
    <row r="1887" spans="3:36" ht="12.75">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3"/>
      <c r="AD1887" s="33"/>
      <c r="AE1887" s="33"/>
      <c r="AF1887" s="33"/>
      <c r="AG1887" s="33"/>
      <c r="AH1887" s="33"/>
      <c r="AI1887" s="33"/>
      <c r="AJ1887" s="33"/>
    </row>
    <row r="1888" spans="3:36" ht="12.75">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3"/>
      <c r="AD1888" s="33"/>
      <c r="AE1888" s="33"/>
      <c r="AF1888" s="33"/>
      <c r="AG1888" s="33"/>
      <c r="AH1888" s="33"/>
      <c r="AI1888" s="33"/>
      <c r="AJ1888" s="33"/>
    </row>
    <row r="1889" spans="3:36" ht="12.75">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3"/>
      <c r="AD1889" s="33"/>
      <c r="AE1889" s="33"/>
      <c r="AF1889" s="33"/>
      <c r="AG1889" s="33"/>
      <c r="AH1889" s="33"/>
      <c r="AI1889" s="33"/>
      <c r="AJ1889" s="33"/>
    </row>
    <row r="1890" spans="3:36" ht="12.75">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c r="AA1890" s="33"/>
      <c r="AB1890" s="33"/>
      <c r="AC1890" s="33"/>
      <c r="AD1890" s="33"/>
      <c r="AE1890" s="33"/>
      <c r="AF1890" s="33"/>
      <c r="AG1890" s="33"/>
      <c r="AH1890" s="33"/>
      <c r="AI1890" s="33"/>
      <c r="AJ1890" s="33"/>
    </row>
    <row r="1891" spans="3:36" ht="12.75">
      <c r="C1891" s="33"/>
      <c r="D1891" s="33"/>
      <c r="E1891" s="33"/>
      <c r="F1891" s="33"/>
      <c r="G1891" s="33"/>
      <c r="H1891" s="33"/>
      <c r="I1891" s="33"/>
      <c r="J1891" s="33"/>
      <c r="K1891" s="33"/>
      <c r="L1891" s="33"/>
      <c r="M1891" s="33"/>
      <c r="N1891" s="33"/>
      <c r="O1891" s="33"/>
      <c r="P1891" s="33"/>
      <c r="Q1891" s="33"/>
      <c r="R1891" s="33"/>
      <c r="S1891" s="33"/>
      <c r="T1891" s="33"/>
      <c r="U1891" s="33"/>
      <c r="V1891" s="33"/>
      <c r="W1891" s="33"/>
      <c r="X1891" s="33"/>
      <c r="Y1891" s="33"/>
      <c r="Z1891" s="33"/>
      <c r="AA1891" s="33"/>
      <c r="AB1891" s="33"/>
      <c r="AC1891" s="33"/>
      <c r="AD1891" s="33"/>
      <c r="AE1891" s="33"/>
      <c r="AF1891" s="33"/>
      <c r="AG1891" s="33"/>
      <c r="AH1891" s="33"/>
      <c r="AI1891" s="33"/>
      <c r="AJ1891" s="33"/>
    </row>
    <row r="1892" spans="3:36" ht="12.75">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c r="AB1892" s="33"/>
      <c r="AC1892" s="33"/>
      <c r="AD1892" s="33"/>
      <c r="AE1892" s="33"/>
      <c r="AF1892" s="33"/>
      <c r="AG1892" s="33"/>
      <c r="AH1892" s="33"/>
      <c r="AI1892" s="33"/>
      <c r="AJ1892" s="33"/>
    </row>
    <row r="1893" spans="3:36" ht="12.75">
      <c r="C1893" s="33"/>
      <c r="D1893" s="33"/>
      <c r="E1893" s="33"/>
      <c r="F1893" s="33"/>
      <c r="G1893" s="33"/>
      <c r="H1893" s="33"/>
      <c r="I1893" s="33"/>
      <c r="J1893" s="33"/>
      <c r="K1893" s="33"/>
      <c r="L1893" s="33"/>
      <c r="M1893" s="33"/>
      <c r="N1893" s="33"/>
      <c r="O1893" s="33"/>
      <c r="P1893" s="33"/>
      <c r="Q1893" s="33"/>
      <c r="R1893" s="33"/>
      <c r="S1893" s="33"/>
      <c r="T1893" s="33"/>
      <c r="U1893" s="33"/>
      <c r="V1893" s="33"/>
      <c r="W1893" s="33"/>
      <c r="X1893" s="33"/>
      <c r="Y1893" s="33"/>
      <c r="Z1893" s="33"/>
      <c r="AA1893" s="33"/>
      <c r="AB1893" s="33"/>
      <c r="AC1893" s="33"/>
      <c r="AD1893" s="33"/>
      <c r="AE1893" s="33"/>
      <c r="AF1893" s="33"/>
      <c r="AG1893" s="33"/>
      <c r="AH1893" s="33"/>
      <c r="AI1893" s="33"/>
      <c r="AJ1893" s="33"/>
    </row>
    <row r="1894" spans="3:36" ht="12.75">
      <c r="C1894" s="33"/>
      <c r="D1894" s="33"/>
      <c r="E1894" s="33"/>
      <c r="F1894" s="33"/>
      <c r="G1894" s="33"/>
      <c r="H1894" s="33"/>
      <c r="I1894" s="33"/>
      <c r="J1894" s="33"/>
      <c r="K1894" s="33"/>
      <c r="L1894" s="33"/>
      <c r="M1894" s="33"/>
      <c r="N1894" s="33"/>
      <c r="O1894" s="33"/>
      <c r="P1894" s="33"/>
      <c r="Q1894" s="33"/>
      <c r="R1894" s="33"/>
      <c r="S1894" s="33"/>
      <c r="T1894" s="33"/>
      <c r="U1894" s="33"/>
      <c r="V1894" s="33"/>
      <c r="W1894" s="33"/>
      <c r="X1894" s="33"/>
      <c r="Y1894" s="33"/>
      <c r="Z1894" s="33"/>
      <c r="AA1894" s="33"/>
      <c r="AB1894" s="33"/>
      <c r="AC1894" s="33"/>
      <c r="AD1894" s="33"/>
      <c r="AE1894" s="33"/>
      <c r="AF1894" s="33"/>
      <c r="AG1894" s="33"/>
      <c r="AH1894" s="33"/>
      <c r="AI1894" s="33"/>
      <c r="AJ1894" s="33"/>
    </row>
    <row r="1895" spans="3:36" ht="12.75">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c r="AA1895" s="33"/>
      <c r="AB1895" s="33"/>
      <c r="AC1895" s="33"/>
      <c r="AD1895" s="33"/>
      <c r="AE1895" s="33"/>
      <c r="AF1895" s="33"/>
      <c r="AG1895" s="33"/>
      <c r="AH1895" s="33"/>
      <c r="AI1895" s="33"/>
      <c r="AJ1895" s="33"/>
    </row>
    <row r="1896" spans="3:36" ht="12.75">
      <c r="C1896" s="33"/>
      <c r="D1896" s="33"/>
      <c r="E1896" s="33"/>
      <c r="F1896" s="33"/>
      <c r="G1896" s="33"/>
      <c r="H1896" s="33"/>
      <c r="I1896" s="33"/>
      <c r="J1896" s="33"/>
      <c r="K1896" s="33"/>
      <c r="L1896" s="33"/>
      <c r="M1896" s="33"/>
      <c r="N1896" s="33"/>
      <c r="O1896" s="33"/>
      <c r="P1896" s="33"/>
      <c r="Q1896" s="33"/>
      <c r="R1896" s="33"/>
      <c r="S1896" s="33"/>
      <c r="T1896" s="33"/>
      <c r="U1896" s="33"/>
      <c r="V1896" s="33"/>
      <c r="W1896" s="33"/>
      <c r="X1896" s="33"/>
      <c r="Y1896" s="33"/>
      <c r="Z1896" s="33"/>
      <c r="AA1896" s="33"/>
      <c r="AB1896" s="33"/>
      <c r="AC1896" s="33"/>
      <c r="AD1896" s="33"/>
      <c r="AE1896" s="33"/>
      <c r="AF1896" s="33"/>
      <c r="AG1896" s="33"/>
      <c r="AH1896" s="33"/>
      <c r="AI1896" s="33"/>
      <c r="AJ1896" s="33"/>
    </row>
    <row r="1897" spans="3:36" ht="12.75">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3"/>
      <c r="AD1897" s="33"/>
      <c r="AE1897" s="33"/>
      <c r="AF1897" s="33"/>
      <c r="AG1897" s="33"/>
      <c r="AH1897" s="33"/>
      <c r="AI1897" s="33"/>
      <c r="AJ1897" s="33"/>
    </row>
    <row r="1898" spans="3:36" ht="12.75">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3"/>
      <c r="AD1898" s="33"/>
      <c r="AE1898" s="33"/>
      <c r="AF1898" s="33"/>
      <c r="AG1898" s="33"/>
      <c r="AH1898" s="33"/>
      <c r="AI1898" s="33"/>
      <c r="AJ1898" s="33"/>
    </row>
    <row r="1899" spans="3:36" ht="12.75">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3"/>
      <c r="AD1899" s="33"/>
      <c r="AE1899" s="33"/>
      <c r="AF1899" s="33"/>
      <c r="AG1899" s="33"/>
      <c r="AH1899" s="33"/>
      <c r="AI1899" s="33"/>
      <c r="AJ1899" s="33"/>
    </row>
    <row r="1900" spans="3:36" ht="12.75">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c r="AA1900" s="33"/>
      <c r="AB1900" s="33"/>
      <c r="AC1900" s="33"/>
      <c r="AD1900" s="33"/>
      <c r="AE1900" s="33"/>
      <c r="AF1900" s="33"/>
      <c r="AG1900" s="33"/>
      <c r="AH1900" s="33"/>
      <c r="AI1900" s="33"/>
      <c r="AJ1900" s="33"/>
    </row>
    <row r="1901" spans="3:36" ht="12.75">
      <c r="C1901" s="33"/>
      <c r="D1901" s="33"/>
      <c r="E1901" s="33"/>
      <c r="F1901" s="33"/>
      <c r="G1901" s="33"/>
      <c r="H1901" s="33"/>
      <c r="I1901" s="33"/>
      <c r="J1901" s="33"/>
      <c r="K1901" s="33"/>
      <c r="L1901" s="33"/>
      <c r="M1901" s="33"/>
      <c r="N1901" s="33"/>
      <c r="O1901" s="33"/>
      <c r="P1901" s="33"/>
      <c r="Q1901" s="33"/>
      <c r="R1901" s="33"/>
      <c r="S1901" s="33"/>
      <c r="T1901" s="33"/>
      <c r="U1901" s="33"/>
      <c r="V1901" s="33"/>
      <c r="W1901" s="33"/>
      <c r="X1901" s="33"/>
      <c r="Y1901" s="33"/>
      <c r="Z1901" s="33"/>
      <c r="AA1901" s="33"/>
      <c r="AB1901" s="33"/>
      <c r="AC1901" s="33"/>
      <c r="AD1901" s="33"/>
      <c r="AE1901" s="33"/>
      <c r="AF1901" s="33"/>
      <c r="AG1901" s="33"/>
      <c r="AH1901" s="33"/>
      <c r="AI1901" s="33"/>
      <c r="AJ1901" s="33"/>
    </row>
    <row r="1902" spans="3:36" ht="12.75">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c r="AA1902" s="33"/>
      <c r="AB1902" s="33"/>
      <c r="AC1902" s="33"/>
      <c r="AD1902" s="33"/>
      <c r="AE1902" s="33"/>
      <c r="AF1902" s="33"/>
      <c r="AG1902" s="33"/>
      <c r="AH1902" s="33"/>
      <c r="AI1902" s="33"/>
      <c r="AJ1902" s="33"/>
    </row>
    <row r="1903" spans="3:36" ht="12.75">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c r="AA1903" s="33"/>
      <c r="AB1903" s="33"/>
      <c r="AC1903" s="33"/>
      <c r="AD1903" s="33"/>
      <c r="AE1903" s="33"/>
      <c r="AF1903" s="33"/>
      <c r="AG1903" s="33"/>
      <c r="AH1903" s="33"/>
      <c r="AI1903" s="33"/>
      <c r="AJ1903" s="33"/>
    </row>
    <row r="1904" spans="3:36" ht="12.75">
      <c r="C1904" s="33"/>
      <c r="D1904" s="33"/>
      <c r="E1904" s="33"/>
      <c r="F1904" s="33"/>
      <c r="G1904" s="33"/>
      <c r="H1904" s="33"/>
      <c r="I1904" s="33"/>
      <c r="J1904" s="33"/>
      <c r="K1904" s="33"/>
      <c r="L1904" s="33"/>
      <c r="M1904" s="33"/>
      <c r="N1904" s="33"/>
      <c r="O1904" s="33"/>
      <c r="P1904" s="33"/>
      <c r="Q1904" s="33"/>
      <c r="R1904" s="33"/>
      <c r="S1904" s="33"/>
      <c r="T1904" s="33"/>
      <c r="U1904" s="33"/>
      <c r="V1904" s="33"/>
      <c r="W1904" s="33"/>
      <c r="X1904" s="33"/>
      <c r="Y1904" s="33"/>
      <c r="Z1904" s="33"/>
      <c r="AA1904" s="33"/>
      <c r="AB1904" s="33"/>
      <c r="AC1904" s="33"/>
      <c r="AD1904" s="33"/>
      <c r="AE1904" s="33"/>
      <c r="AF1904" s="33"/>
      <c r="AG1904" s="33"/>
      <c r="AH1904" s="33"/>
      <c r="AI1904" s="33"/>
      <c r="AJ1904" s="33"/>
    </row>
    <row r="1905" spans="3:36" ht="12.75">
      <c r="C1905" s="33"/>
      <c r="D1905" s="33"/>
      <c r="E1905" s="33"/>
      <c r="F1905" s="33"/>
      <c r="G1905" s="33"/>
      <c r="H1905" s="33"/>
      <c r="I1905" s="33"/>
      <c r="J1905" s="33"/>
      <c r="K1905" s="33"/>
      <c r="L1905" s="33"/>
      <c r="M1905" s="33"/>
      <c r="N1905" s="33"/>
      <c r="O1905" s="33"/>
      <c r="P1905" s="33"/>
      <c r="Q1905" s="33"/>
      <c r="R1905" s="33"/>
      <c r="S1905" s="33"/>
      <c r="T1905" s="33"/>
      <c r="U1905" s="33"/>
      <c r="V1905" s="33"/>
      <c r="W1905" s="33"/>
      <c r="X1905" s="33"/>
      <c r="Y1905" s="33"/>
      <c r="Z1905" s="33"/>
      <c r="AA1905" s="33"/>
      <c r="AB1905" s="33"/>
      <c r="AC1905" s="33"/>
      <c r="AD1905" s="33"/>
      <c r="AE1905" s="33"/>
      <c r="AF1905" s="33"/>
      <c r="AG1905" s="33"/>
      <c r="AH1905" s="33"/>
      <c r="AI1905" s="33"/>
      <c r="AJ1905" s="33"/>
    </row>
    <row r="1906" spans="3:36" ht="12.75">
      <c r="C1906" s="33"/>
      <c r="D1906" s="33"/>
      <c r="E1906" s="33"/>
      <c r="F1906" s="33"/>
      <c r="G1906" s="33"/>
      <c r="H1906" s="33"/>
      <c r="I1906" s="33"/>
      <c r="J1906" s="33"/>
      <c r="K1906" s="33"/>
      <c r="L1906" s="33"/>
      <c r="M1906" s="33"/>
      <c r="N1906" s="33"/>
      <c r="O1906" s="33"/>
      <c r="P1906" s="33"/>
      <c r="Q1906" s="33"/>
      <c r="R1906" s="33"/>
      <c r="S1906" s="33"/>
      <c r="T1906" s="33"/>
      <c r="U1906" s="33"/>
      <c r="V1906" s="33"/>
      <c r="W1906" s="33"/>
      <c r="X1906" s="33"/>
      <c r="Y1906" s="33"/>
      <c r="Z1906" s="33"/>
      <c r="AA1906" s="33"/>
      <c r="AB1906" s="33"/>
      <c r="AC1906" s="33"/>
      <c r="AD1906" s="33"/>
      <c r="AE1906" s="33"/>
      <c r="AF1906" s="33"/>
      <c r="AG1906" s="33"/>
      <c r="AH1906" s="33"/>
      <c r="AI1906" s="33"/>
      <c r="AJ1906" s="33"/>
    </row>
    <row r="1907" spans="3:36" ht="12.75">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3"/>
      <c r="AD1907" s="33"/>
      <c r="AE1907" s="33"/>
      <c r="AF1907" s="33"/>
      <c r="AG1907" s="33"/>
      <c r="AH1907" s="33"/>
      <c r="AI1907" s="33"/>
      <c r="AJ1907" s="33"/>
    </row>
    <row r="1908" spans="3:36" ht="12.75">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3"/>
      <c r="AD1908" s="33"/>
      <c r="AE1908" s="33"/>
      <c r="AF1908" s="33"/>
      <c r="AG1908" s="33"/>
      <c r="AH1908" s="33"/>
      <c r="AI1908" s="33"/>
      <c r="AJ1908" s="33"/>
    </row>
    <row r="1909" spans="3:36" ht="12.75">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3"/>
      <c r="AD1909" s="33"/>
      <c r="AE1909" s="33"/>
      <c r="AF1909" s="33"/>
      <c r="AG1909" s="33"/>
      <c r="AH1909" s="33"/>
      <c r="AI1909" s="33"/>
      <c r="AJ1909" s="33"/>
    </row>
    <row r="1910" spans="3:36" ht="12.75">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c r="AA1910" s="33"/>
      <c r="AB1910" s="33"/>
      <c r="AC1910" s="33"/>
      <c r="AD1910" s="33"/>
      <c r="AE1910" s="33"/>
      <c r="AF1910" s="33"/>
      <c r="AG1910" s="33"/>
      <c r="AH1910" s="33"/>
      <c r="AI1910" s="33"/>
      <c r="AJ1910" s="33"/>
    </row>
    <row r="1911" spans="3:36" ht="12.75">
      <c r="C1911" s="33"/>
      <c r="D1911" s="33"/>
      <c r="E1911" s="33"/>
      <c r="F1911" s="33"/>
      <c r="G1911" s="33"/>
      <c r="H1911" s="33"/>
      <c r="I1911" s="33"/>
      <c r="J1911" s="33"/>
      <c r="K1911" s="33"/>
      <c r="L1911" s="33"/>
      <c r="M1911" s="33"/>
      <c r="N1911" s="33"/>
      <c r="O1911" s="33"/>
      <c r="P1911" s="33"/>
      <c r="Q1911" s="33"/>
      <c r="R1911" s="33"/>
      <c r="S1911" s="33"/>
      <c r="T1911" s="33"/>
      <c r="U1911" s="33"/>
      <c r="V1911" s="33"/>
      <c r="W1911" s="33"/>
      <c r="X1911" s="33"/>
      <c r="Y1911" s="33"/>
      <c r="Z1911" s="33"/>
      <c r="AA1911" s="33"/>
      <c r="AB1911" s="33"/>
      <c r="AC1911" s="33"/>
      <c r="AD1911" s="33"/>
      <c r="AE1911" s="33"/>
      <c r="AF1911" s="33"/>
      <c r="AG1911" s="33"/>
      <c r="AH1911" s="33"/>
      <c r="AI1911" s="33"/>
      <c r="AJ1911" s="33"/>
    </row>
    <row r="1912" spans="3:36" ht="12.75">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c r="AA1912" s="33"/>
      <c r="AB1912" s="33"/>
      <c r="AC1912" s="33"/>
      <c r="AD1912" s="33"/>
      <c r="AE1912" s="33"/>
      <c r="AF1912" s="33"/>
      <c r="AG1912" s="33"/>
      <c r="AH1912" s="33"/>
      <c r="AI1912" s="33"/>
      <c r="AJ1912" s="33"/>
    </row>
    <row r="1913" spans="3:36" ht="12.75">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c r="AA1913" s="33"/>
      <c r="AB1913" s="33"/>
      <c r="AC1913" s="33"/>
      <c r="AD1913" s="33"/>
      <c r="AE1913" s="33"/>
      <c r="AF1913" s="33"/>
      <c r="AG1913" s="33"/>
      <c r="AH1913" s="33"/>
      <c r="AI1913" s="33"/>
      <c r="AJ1913" s="33"/>
    </row>
    <row r="1914" spans="3:36" ht="12.75">
      <c r="C1914" s="33"/>
      <c r="D1914" s="33"/>
      <c r="E1914" s="33"/>
      <c r="F1914" s="33"/>
      <c r="G1914" s="33"/>
      <c r="H1914" s="33"/>
      <c r="I1914" s="33"/>
      <c r="J1914" s="33"/>
      <c r="K1914" s="33"/>
      <c r="L1914" s="33"/>
      <c r="M1914" s="33"/>
      <c r="N1914" s="33"/>
      <c r="O1914" s="33"/>
      <c r="P1914" s="33"/>
      <c r="Q1914" s="33"/>
      <c r="R1914" s="33"/>
      <c r="S1914" s="33"/>
      <c r="T1914" s="33"/>
      <c r="U1914" s="33"/>
      <c r="V1914" s="33"/>
      <c r="W1914" s="33"/>
      <c r="X1914" s="33"/>
      <c r="Y1914" s="33"/>
      <c r="Z1914" s="33"/>
      <c r="AA1914" s="33"/>
      <c r="AB1914" s="33"/>
      <c r="AC1914" s="33"/>
      <c r="AD1914" s="33"/>
      <c r="AE1914" s="33"/>
      <c r="AF1914" s="33"/>
      <c r="AG1914" s="33"/>
      <c r="AH1914" s="33"/>
      <c r="AI1914" s="33"/>
      <c r="AJ1914" s="33"/>
    </row>
    <row r="1915" spans="3:36" ht="12.75">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c r="AA1915" s="33"/>
      <c r="AB1915" s="33"/>
      <c r="AC1915" s="33"/>
      <c r="AD1915" s="33"/>
      <c r="AE1915" s="33"/>
      <c r="AF1915" s="33"/>
      <c r="AG1915" s="33"/>
      <c r="AH1915" s="33"/>
      <c r="AI1915" s="33"/>
      <c r="AJ1915" s="33"/>
    </row>
    <row r="1916" spans="3:36" ht="12.75">
      <c r="C1916" s="33"/>
      <c r="D1916" s="33"/>
      <c r="E1916" s="33"/>
      <c r="F1916" s="33"/>
      <c r="G1916" s="33"/>
      <c r="H1916" s="33"/>
      <c r="I1916" s="33"/>
      <c r="J1916" s="33"/>
      <c r="K1916" s="33"/>
      <c r="L1916" s="33"/>
      <c r="M1916" s="33"/>
      <c r="N1916" s="33"/>
      <c r="O1916" s="33"/>
      <c r="P1916" s="33"/>
      <c r="Q1916" s="33"/>
      <c r="R1916" s="33"/>
      <c r="S1916" s="33"/>
      <c r="T1916" s="33"/>
      <c r="U1916" s="33"/>
      <c r="V1916" s="33"/>
      <c r="W1916" s="33"/>
      <c r="X1916" s="33"/>
      <c r="Y1916" s="33"/>
      <c r="Z1916" s="33"/>
      <c r="AA1916" s="33"/>
      <c r="AB1916" s="33"/>
      <c r="AC1916" s="33"/>
      <c r="AD1916" s="33"/>
      <c r="AE1916" s="33"/>
      <c r="AF1916" s="33"/>
      <c r="AG1916" s="33"/>
      <c r="AH1916" s="33"/>
      <c r="AI1916" s="33"/>
      <c r="AJ1916" s="33"/>
    </row>
    <row r="1917" spans="3:36" ht="12.75">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3"/>
      <c r="AD1917" s="33"/>
      <c r="AE1917" s="33"/>
      <c r="AF1917" s="33"/>
      <c r="AG1917" s="33"/>
      <c r="AH1917" s="33"/>
      <c r="AI1917" s="33"/>
      <c r="AJ1917" s="33"/>
    </row>
    <row r="1918" spans="3:36" ht="12.75">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3"/>
      <c r="AD1918" s="33"/>
      <c r="AE1918" s="33"/>
      <c r="AF1918" s="33"/>
      <c r="AG1918" s="33"/>
      <c r="AH1918" s="33"/>
      <c r="AI1918" s="33"/>
      <c r="AJ1918" s="33"/>
    </row>
    <row r="1919" spans="3:36" ht="12.75">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3"/>
      <c r="AD1919" s="33"/>
      <c r="AE1919" s="33"/>
      <c r="AF1919" s="33"/>
      <c r="AG1919" s="33"/>
      <c r="AH1919" s="33"/>
      <c r="AI1919" s="33"/>
      <c r="AJ1919" s="33"/>
    </row>
    <row r="1920" spans="3:36" ht="12.75">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c r="AA1920" s="33"/>
      <c r="AB1920" s="33"/>
      <c r="AC1920" s="33"/>
      <c r="AD1920" s="33"/>
      <c r="AE1920" s="33"/>
      <c r="AF1920" s="33"/>
      <c r="AG1920" s="33"/>
      <c r="AH1920" s="33"/>
      <c r="AI1920" s="33"/>
      <c r="AJ1920" s="33"/>
    </row>
    <row r="1921" spans="3:36" ht="12.75">
      <c r="C1921" s="33"/>
      <c r="D1921" s="33"/>
      <c r="E1921" s="33"/>
      <c r="F1921" s="33"/>
      <c r="G1921" s="33"/>
      <c r="H1921" s="33"/>
      <c r="I1921" s="33"/>
      <c r="J1921" s="33"/>
      <c r="K1921" s="33"/>
      <c r="L1921" s="33"/>
      <c r="M1921" s="33"/>
      <c r="N1921" s="33"/>
      <c r="O1921" s="33"/>
      <c r="P1921" s="33"/>
      <c r="Q1921" s="33"/>
      <c r="R1921" s="33"/>
      <c r="S1921" s="33"/>
      <c r="T1921" s="33"/>
      <c r="U1921" s="33"/>
      <c r="V1921" s="33"/>
      <c r="W1921" s="33"/>
      <c r="X1921" s="33"/>
      <c r="Y1921" s="33"/>
      <c r="Z1921" s="33"/>
      <c r="AA1921" s="33"/>
      <c r="AB1921" s="33"/>
      <c r="AC1921" s="33"/>
      <c r="AD1921" s="33"/>
      <c r="AE1921" s="33"/>
      <c r="AF1921" s="33"/>
      <c r="AG1921" s="33"/>
      <c r="AH1921" s="33"/>
      <c r="AI1921" s="33"/>
      <c r="AJ1921" s="33"/>
    </row>
    <row r="1922" spans="3:36" ht="12.75">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c r="AA1922" s="33"/>
      <c r="AB1922" s="33"/>
      <c r="AC1922" s="33"/>
      <c r="AD1922" s="33"/>
      <c r="AE1922" s="33"/>
      <c r="AF1922" s="33"/>
      <c r="AG1922" s="33"/>
      <c r="AH1922" s="33"/>
      <c r="AI1922" s="33"/>
      <c r="AJ1922" s="33"/>
    </row>
    <row r="1923" spans="3:36" ht="12.75">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c r="AA1923" s="33"/>
      <c r="AB1923" s="33"/>
      <c r="AC1923" s="33"/>
      <c r="AD1923" s="33"/>
      <c r="AE1923" s="33"/>
      <c r="AF1923" s="33"/>
      <c r="AG1923" s="33"/>
      <c r="AH1923" s="33"/>
      <c r="AI1923" s="33"/>
      <c r="AJ1923" s="33"/>
    </row>
    <row r="1924" spans="3:36" ht="12.75">
      <c r="C1924" s="33"/>
      <c r="D1924" s="33"/>
      <c r="E1924" s="33"/>
      <c r="F1924" s="33"/>
      <c r="G1924" s="33"/>
      <c r="H1924" s="33"/>
      <c r="I1924" s="33"/>
      <c r="J1924" s="33"/>
      <c r="K1924" s="33"/>
      <c r="L1924" s="33"/>
      <c r="M1924" s="33"/>
      <c r="N1924" s="33"/>
      <c r="O1924" s="33"/>
      <c r="P1924" s="33"/>
      <c r="Q1924" s="33"/>
      <c r="R1924" s="33"/>
      <c r="S1924" s="33"/>
      <c r="T1924" s="33"/>
      <c r="U1924" s="33"/>
      <c r="V1924" s="33"/>
      <c r="W1924" s="33"/>
      <c r="X1924" s="33"/>
      <c r="Y1924" s="33"/>
      <c r="Z1924" s="33"/>
      <c r="AA1924" s="33"/>
      <c r="AB1924" s="33"/>
      <c r="AC1924" s="33"/>
      <c r="AD1924" s="33"/>
      <c r="AE1924" s="33"/>
      <c r="AF1924" s="33"/>
      <c r="AG1924" s="33"/>
      <c r="AH1924" s="33"/>
      <c r="AI1924" s="33"/>
      <c r="AJ1924" s="33"/>
    </row>
    <row r="1925" spans="3:36" ht="12.75">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c r="AA1925" s="33"/>
      <c r="AB1925" s="33"/>
      <c r="AC1925" s="33"/>
      <c r="AD1925" s="33"/>
      <c r="AE1925" s="33"/>
      <c r="AF1925" s="33"/>
      <c r="AG1925" s="33"/>
      <c r="AH1925" s="33"/>
      <c r="AI1925" s="33"/>
      <c r="AJ1925" s="33"/>
    </row>
    <row r="1926" spans="3:36" ht="12.75">
      <c r="C1926" s="33"/>
      <c r="D1926" s="33"/>
      <c r="E1926" s="33"/>
      <c r="F1926" s="33"/>
      <c r="G1926" s="33"/>
      <c r="H1926" s="33"/>
      <c r="I1926" s="33"/>
      <c r="J1926" s="33"/>
      <c r="K1926" s="33"/>
      <c r="L1926" s="33"/>
      <c r="M1926" s="33"/>
      <c r="N1926" s="33"/>
      <c r="O1926" s="33"/>
      <c r="P1926" s="33"/>
      <c r="Q1926" s="33"/>
      <c r="R1926" s="33"/>
      <c r="S1926" s="33"/>
      <c r="T1926" s="33"/>
      <c r="U1926" s="33"/>
      <c r="V1926" s="33"/>
      <c r="W1926" s="33"/>
      <c r="X1926" s="33"/>
      <c r="Y1926" s="33"/>
      <c r="Z1926" s="33"/>
      <c r="AA1926" s="33"/>
      <c r="AB1926" s="33"/>
      <c r="AC1926" s="33"/>
      <c r="AD1926" s="33"/>
      <c r="AE1926" s="33"/>
      <c r="AF1926" s="33"/>
      <c r="AG1926" s="33"/>
      <c r="AH1926" s="33"/>
      <c r="AI1926" s="33"/>
      <c r="AJ1926" s="33"/>
    </row>
    <row r="1927" spans="3:36" ht="12.75">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3"/>
      <c r="AD1927" s="33"/>
      <c r="AE1927" s="33"/>
      <c r="AF1927" s="33"/>
      <c r="AG1927" s="33"/>
      <c r="AH1927" s="33"/>
      <c r="AI1927" s="33"/>
      <c r="AJ1927" s="33"/>
    </row>
    <row r="1928" spans="3:36" ht="12.75">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3"/>
      <c r="AD1928" s="33"/>
      <c r="AE1928" s="33"/>
      <c r="AF1928" s="33"/>
      <c r="AG1928" s="33"/>
      <c r="AH1928" s="33"/>
      <c r="AI1928" s="33"/>
      <c r="AJ1928" s="33"/>
    </row>
    <row r="1929" spans="3:36" ht="12.75">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3"/>
      <c r="AD1929" s="33"/>
      <c r="AE1929" s="33"/>
      <c r="AF1929" s="33"/>
      <c r="AG1929" s="33"/>
      <c r="AH1929" s="33"/>
      <c r="AI1929" s="33"/>
      <c r="AJ1929" s="33"/>
    </row>
    <row r="1930" spans="3:36" ht="12.75">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c r="AA1930" s="33"/>
      <c r="AB1930" s="33"/>
      <c r="AC1930" s="33"/>
      <c r="AD1930" s="33"/>
      <c r="AE1930" s="33"/>
      <c r="AF1930" s="33"/>
      <c r="AG1930" s="33"/>
      <c r="AH1930" s="33"/>
      <c r="AI1930" s="33"/>
      <c r="AJ1930" s="33"/>
    </row>
    <row r="1931" spans="3:36" ht="12.75">
      <c r="C1931" s="33"/>
      <c r="D1931" s="33"/>
      <c r="E1931" s="33"/>
      <c r="F1931" s="33"/>
      <c r="G1931" s="33"/>
      <c r="H1931" s="33"/>
      <c r="I1931" s="33"/>
      <c r="J1931" s="33"/>
      <c r="K1931" s="33"/>
      <c r="L1931" s="33"/>
      <c r="M1931" s="33"/>
      <c r="N1931" s="33"/>
      <c r="O1931" s="33"/>
      <c r="P1931" s="33"/>
      <c r="Q1931" s="33"/>
      <c r="R1931" s="33"/>
      <c r="S1931" s="33"/>
      <c r="T1931" s="33"/>
      <c r="U1931" s="33"/>
      <c r="V1931" s="33"/>
      <c r="W1931" s="33"/>
      <c r="X1931" s="33"/>
      <c r="Y1931" s="33"/>
      <c r="Z1931" s="33"/>
      <c r="AA1931" s="33"/>
      <c r="AB1931" s="33"/>
      <c r="AC1931" s="33"/>
      <c r="AD1931" s="33"/>
      <c r="AE1931" s="33"/>
      <c r="AF1931" s="33"/>
      <c r="AG1931" s="33"/>
      <c r="AH1931" s="33"/>
      <c r="AI1931" s="33"/>
      <c r="AJ1931" s="33"/>
    </row>
    <row r="1932" spans="3:36" ht="12.75">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c r="AA1932" s="33"/>
      <c r="AB1932" s="33"/>
      <c r="AC1932" s="33"/>
      <c r="AD1932" s="33"/>
      <c r="AE1932" s="33"/>
      <c r="AF1932" s="33"/>
      <c r="AG1932" s="33"/>
      <c r="AH1932" s="33"/>
      <c r="AI1932" s="33"/>
      <c r="AJ1932" s="33"/>
    </row>
    <row r="1933" spans="3:36" ht="12.75">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c r="AA1933" s="33"/>
      <c r="AB1933" s="33"/>
      <c r="AC1933" s="33"/>
      <c r="AD1933" s="33"/>
      <c r="AE1933" s="33"/>
      <c r="AF1933" s="33"/>
      <c r="AG1933" s="33"/>
      <c r="AH1933" s="33"/>
      <c r="AI1933" s="33"/>
      <c r="AJ1933" s="33"/>
    </row>
    <row r="1934" spans="3:36" ht="12.75">
      <c r="C1934" s="33"/>
      <c r="D1934" s="33"/>
      <c r="E1934" s="33"/>
      <c r="F1934" s="33"/>
      <c r="G1934" s="33"/>
      <c r="H1934" s="33"/>
      <c r="I1934" s="33"/>
      <c r="J1934" s="33"/>
      <c r="K1934" s="33"/>
      <c r="L1934" s="33"/>
      <c r="M1934" s="33"/>
      <c r="N1934" s="33"/>
      <c r="O1934" s="33"/>
      <c r="P1934" s="33"/>
      <c r="Q1934" s="33"/>
      <c r="R1934" s="33"/>
      <c r="S1934" s="33"/>
      <c r="T1934" s="33"/>
      <c r="U1934" s="33"/>
      <c r="V1934" s="33"/>
      <c r="W1934" s="33"/>
      <c r="X1934" s="33"/>
      <c r="Y1934" s="33"/>
      <c r="Z1934" s="33"/>
      <c r="AA1934" s="33"/>
      <c r="AB1934" s="33"/>
      <c r="AC1934" s="33"/>
      <c r="AD1934" s="33"/>
      <c r="AE1934" s="33"/>
      <c r="AF1934" s="33"/>
      <c r="AG1934" s="33"/>
      <c r="AH1934" s="33"/>
      <c r="AI1934" s="33"/>
      <c r="AJ1934" s="33"/>
    </row>
    <row r="1935" spans="3:36" ht="12.75">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c r="AA1935" s="33"/>
      <c r="AB1935" s="33"/>
      <c r="AC1935" s="33"/>
      <c r="AD1935" s="33"/>
      <c r="AE1935" s="33"/>
      <c r="AF1935" s="33"/>
      <c r="AG1935" s="33"/>
      <c r="AH1935" s="33"/>
      <c r="AI1935" s="33"/>
      <c r="AJ1935" s="33"/>
    </row>
    <row r="1936" spans="3:36" ht="12.75">
      <c r="C1936" s="33"/>
      <c r="D1936" s="33"/>
      <c r="E1936" s="33"/>
      <c r="F1936" s="33"/>
      <c r="G1936" s="33"/>
      <c r="H1936" s="33"/>
      <c r="I1936" s="33"/>
      <c r="J1936" s="33"/>
      <c r="K1936" s="33"/>
      <c r="L1936" s="33"/>
      <c r="M1936" s="33"/>
      <c r="N1936" s="33"/>
      <c r="O1936" s="33"/>
      <c r="P1936" s="33"/>
      <c r="Q1936" s="33"/>
      <c r="R1936" s="33"/>
      <c r="S1936" s="33"/>
      <c r="T1936" s="33"/>
      <c r="U1936" s="33"/>
      <c r="V1936" s="33"/>
      <c r="W1936" s="33"/>
      <c r="X1936" s="33"/>
      <c r="Y1936" s="33"/>
      <c r="Z1936" s="33"/>
      <c r="AA1936" s="33"/>
      <c r="AB1936" s="33"/>
      <c r="AC1936" s="33"/>
      <c r="AD1936" s="33"/>
      <c r="AE1936" s="33"/>
      <c r="AF1936" s="33"/>
      <c r="AG1936" s="33"/>
      <c r="AH1936" s="33"/>
      <c r="AI1936" s="33"/>
      <c r="AJ1936" s="33"/>
    </row>
    <row r="1937" spans="3:36" ht="12.75">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3"/>
      <c r="AD1937" s="33"/>
      <c r="AE1937" s="33"/>
      <c r="AF1937" s="33"/>
      <c r="AG1937" s="33"/>
      <c r="AH1937" s="33"/>
      <c r="AI1937" s="33"/>
      <c r="AJ1937" s="33"/>
    </row>
    <row r="1938" spans="3:36" ht="12.75">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3"/>
      <c r="AD1938" s="33"/>
      <c r="AE1938" s="33"/>
      <c r="AF1938" s="33"/>
      <c r="AG1938" s="33"/>
      <c r="AH1938" s="33"/>
      <c r="AI1938" s="33"/>
      <c r="AJ1938" s="33"/>
    </row>
    <row r="1939" spans="3:36" ht="12.75">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3"/>
      <c r="AD1939" s="33"/>
      <c r="AE1939" s="33"/>
      <c r="AF1939" s="33"/>
      <c r="AG1939" s="33"/>
      <c r="AH1939" s="33"/>
      <c r="AI1939" s="33"/>
      <c r="AJ1939" s="33"/>
    </row>
    <row r="1940" spans="3:36" ht="12.75">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c r="AA1940" s="33"/>
      <c r="AB1940" s="33"/>
      <c r="AC1940" s="33"/>
      <c r="AD1940" s="33"/>
      <c r="AE1940" s="33"/>
      <c r="AF1940" s="33"/>
      <c r="AG1940" s="33"/>
      <c r="AH1940" s="33"/>
      <c r="AI1940" s="33"/>
      <c r="AJ1940" s="33"/>
    </row>
    <row r="1941" spans="3:36" ht="12.75">
      <c r="C1941" s="33"/>
      <c r="D1941" s="33"/>
      <c r="E1941" s="33"/>
      <c r="F1941" s="33"/>
      <c r="G1941" s="33"/>
      <c r="H1941" s="33"/>
      <c r="I1941" s="33"/>
      <c r="J1941" s="33"/>
      <c r="K1941" s="33"/>
      <c r="L1941" s="33"/>
      <c r="M1941" s="33"/>
      <c r="N1941" s="33"/>
      <c r="O1941" s="33"/>
      <c r="P1941" s="33"/>
      <c r="Q1941" s="33"/>
      <c r="R1941" s="33"/>
      <c r="S1941" s="33"/>
      <c r="T1941" s="33"/>
      <c r="U1941" s="33"/>
      <c r="V1941" s="33"/>
      <c r="W1941" s="33"/>
      <c r="X1941" s="33"/>
      <c r="Y1941" s="33"/>
      <c r="Z1941" s="33"/>
      <c r="AA1941" s="33"/>
      <c r="AB1941" s="33"/>
      <c r="AC1941" s="33"/>
      <c r="AD1941" s="33"/>
      <c r="AE1941" s="33"/>
      <c r="AF1941" s="33"/>
      <c r="AG1941" s="33"/>
      <c r="AH1941" s="33"/>
      <c r="AI1941" s="33"/>
      <c r="AJ1941" s="33"/>
    </row>
    <row r="1942" spans="3:36" ht="12.75">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c r="AA1942" s="33"/>
      <c r="AB1942" s="33"/>
      <c r="AC1942" s="33"/>
      <c r="AD1942" s="33"/>
      <c r="AE1942" s="33"/>
      <c r="AF1942" s="33"/>
      <c r="AG1942" s="33"/>
      <c r="AH1942" s="33"/>
      <c r="AI1942" s="33"/>
      <c r="AJ1942" s="33"/>
    </row>
    <row r="1943" spans="3:36" ht="12.75">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c r="AA1943" s="33"/>
      <c r="AB1943" s="33"/>
      <c r="AC1943" s="33"/>
      <c r="AD1943" s="33"/>
      <c r="AE1943" s="33"/>
      <c r="AF1943" s="33"/>
      <c r="AG1943" s="33"/>
      <c r="AH1943" s="33"/>
      <c r="AI1943" s="33"/>
      <c r="AJ1943" s="33"/>
    </row>
    <row r="1944" spans="3:36" ht="12.75">
      <c r="C1944" s="33"/>
      <c r="D1944" s="33"/>
      <c r="E1944" s="33"/>
      <c r="F1944" s="33"/>
      <c r="G1944" s="33"/>
      <c r="H1944" s="33"/>
      <c r="I1944" s="33"/>
      <c r="J1944" s="33"/>
      <c r="K1944" s="33"/>
      <c r="L1944" s="33"/>
      <c r="M1944" s="33"/>
      <c r="N1944" s="33"/>
      <c r="O1944" s="33"/>
      <c r="P1944" s="33"/>
      <c r="Q1944" s="33"/>
      <c r="R1944" s="33"/>
      <c r="S1944" s="33"/>
      <c r="T1944" s="33"/>
      <c r="U1944" s="33"/>
      <c r="V1944" s="33"/>
      <c r="W1944" s="33"/>
      <c r="X1944" s="33"/>
      <c r="Y1944" s="33"/>
      <c r="Z1944" s="33"/>
      <c r="AA1944" s="33"/>
      <c r="AB1944" s="33"/>
      <c r="AC1944" s="33"/>
      <c r="AD1944" s="33"/>
      <c r="AE1944" s="33"/>
      <c r="AF1944" s="33"/>
      <c r="AG1944" s="33"/>
      <c r="AH1944" s="33"/>
      <c r="AI1944" s="33"/>
      <c r="AJ1944" s="33"/>
    </row>
    <row r="1945" spans="3:36" ht="12.75">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c r="AA1945" s="33"/>
      <c r="AB1945" s="33"/>
      <c r="AC1945" s="33"/>
      <c r="AD1945" s="33"/>
      <c r="AE1945" s="33"/>
      <c r="AF1945" s="33"/>
      <c r="AG1945" s="33"/>
      <c r="AH1945" s="33"/>
      <c r="AI1945" s="33"/>
      <c r="AJ1945" s="33"/>
    </row>
    <row r="1946" spans="3:36" ht="12.75">
      <c r="C1946" s="33"/>
      <c r="D1946" s="33"/>
      <c r="E1946" s="33"/>
      <c r="F1946" s="33"/>
      <c r="G1946" s="33"/>
      <c r="H1946" s="33"/>
      <c r="I1946" s="33"/>
      <c r="J1946" s="33"/>
      <c r="K1946" s="33"/>
      <c r="L1946" s="33"/>
      <c r="M1946" s="33"/>
      <c r="N1946" s="33"/>
      <c r="O1946" s="33"/>
      <c r="P1946" s="33"/>
      <c r="Q1946" s="33"/>
      <c r="R1946" s="33"/>
      <c r="S1946" s="33"/>
      <c r="T1946" s="33"/>
      <c r="U1946" s="33"/>
      <c r="V1946" s="33"/>
      <c r="W1946" s="33"/>
      <c r="X1946" s="33"/>
      <c r="Y1946" s="33"/>
      <c r="Z1946" s="33"/>
      <c r="AA1946" s="33"/>
      <c r="AB1946" s="33"/>
      <c r="AC1946" s="33"/>
      <c r="AD1946" s="33"/>
      <c r="AE1946" s="33"/>
      <c r="AF1946" s="33"/>
      <c r="AG1946" s="33"/>
      <c r="AH1946" s="33"/>
      <c r="AI1946" s="33"/>
      <c r="AJ1946" s="33"/>
    </row>
    <row r="1947" spans="3:36" ht="12.75">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3"/>
      <c r="AD1947" s="33"/>
      <c r="AE1947" s="33"/>
      <c r="AF1947" s="33"/>
      <c r="AG1947" s="33"/>
      <c r="AH1947" s="33"/>
      <c r="AI1947" s="33"/>
      <c r="AJ1947" s="33"/>
    </row>
    <row r="1948" spans="3:36" ht="12.75">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3"/>
      <c r="AD1948" s="33"/>
      <c r="AE1948" s="33"/>
      <c r="AF1948" s="33"/>
      <c r="AG1948" s="33"/>
      <c r="AH1948" s="33"/>
      <c r="AI1948" s="33"/>
      <c r="AJ1948" s="33"/>
    </row>
    <row r="1949" spans="3:36" ht="12.75">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3"/>
      <c r="AD1949" s="33"/>
      <c r="AE1949" s="33"/>
      <c r="AF1949" s="33"/>
      <c r="AG1949" s="33"/>
      <c r="AH1949" s="33"/>
      <c r="AI1949" s="33"/>
      <c r="AJ1949" s="33"/>
    </row>
    <row r="1950" spans="3:36" ht="12.75">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c r="AA1950" s="33"/>
      <c r="AB1950" s="33"/>
      <c r="AC1950" s="33"/>
      <c r="AD1950" s="33"/>
      <c r="AE1950" s="33"/>
      <c r="AF1950" s="33"/>
      <c r="AG1950" s="33"/>
      <c r="AH1950" s="33"/>
      <c r="AI1950" s="33"/>
      <c r="AJ1950" s="33"/>
    </row>
    <row r="1951" spans="3:36" ht="12.75">
      <c r="C1951" s="33"/>
      <c r="D1951" s="33"/>
      <c r="E1951" s="33"/>
      <c r="F1951" s="33"/>
      <c r="G1951" s="33"/>
      <c r="H1951" s="33"/>
      <c r="I1951" s="33"/>
      <c r="J1951" s="33"/>
      <c r="K1951" s="33"/>
      <c r="L1951" s="33"/>
      <c r="M1951" s="33"/>
      <c r="N1951" s="33"/>
      <c r="O1951" s="33"/>
      <c r="P1951" s="33"/>
      <c r="Q1951" s="33"/>
      <c r="R1951" s="33"/>
      <c r="S1951" s="33"/>
      <c r="T1951" s="33"/>
      <c r="U1951" s="33"/>
      <c r="V1951" s="33"/>
      <c r="W1951" s="33"/>
      <c r="X1951" s="33"/>
      <c r="Y1951" s="33"/>
      <c r="Z1951" s="33"/>
      <c r="AA1951" s="33"/>
      <c r="AB1951" s="33"/>
      <c r="AC1951" s="33"/>
      <c r="AD1951" s="33"/>
      <c r="AE1951" s="33"/>
      <c r="AF1951" s="33"/>
      <c r="AG1951" s="33"/>
      <c r="AH1951" s="33"/>
      <c r="AI1951" s="33"/>
      <c r="AJ1951" s="33"/>
    </row>
    <row r="1952" spans="3:36" ht="12.75">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c r="AA1952" s="33"/>
      <c r="AB1952" s="33"/>
      <c r="AC1952" s="33"/>
      <c r="AD1952" s="33"/>
      <c r="AE1952" s="33"/>
      <c r="AF1952" s="33"/>
      <c r="AG1952" s="33"/>
      <c r="AH1952" s="33"/>
      <c r="AI1952" s="33"/>
      <c r="AJ1952" s="33"/>
    </row>
    <row r="1953" spans="3:36" ht="12.75">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c r="AA1953" s="33"/>
      <c r="AB1953" s="33"/>
      <c r="AC1953" s="33"/>
      <c r="AD1953" s="33"/>
      <c r="AE1953" s="33"/>
      <c r="AF1953" s="33"/>
      <c r="AG1953" s="33"/>
      <c r="AH1953" s="33"/>
      <c r="AI1953" s="33"/>
      <c r="AJ1953" s="33"/>
    </row>
    <row r="1954" spans="3:36" ht="12.75">
      <c r="C1954" s="33"/>
      <c r="D1954" s="33"/>
      <c r="E1954" s="33"/>
      <c r="F1954" s="33"/>
      <c r="G1954" s="33"/>
      <c r="H1954" s="33"/>
      <c r="I1954" s="33"/>
      <c r="J1954" s="33"/>
      <c r="K1954" s="33"/>
      <c r="L1954" s="33"/>
      <c r="M1954" s="33"/>
      <c r="N1954" s="33"/>
      <c r="O1954" s="33"/>
      <c r="P1954" s="33"/>
      <c r="Q1954" s="33"/>
      <c r="R1954" s="33"/>
      <c r="S1954" s="33"/>
      <c r="T1954" s="33"/>
      <c r="U1954" s="33"/>
      <c r="V1954" s="33"/>
      <c r="W1954" s="33"/>
      <c r="X1954" s="33"/>
      <c r="Y1954" s="33"/>
      <c r="Z1954" s="33"/>
      <c r="AA1954" s="33"/>
      <c r="AB1954" s="33"/>
      <c r="AC1954" s="33"/>
      <c r="AD1954" s="33"/>
      <c r="AE1954" s="33"/>
      <c r="AF1954" s="33"/>
      <c r="AG1954" s="33"/>
      <c r="AH1954" s="33"/>
      <c r="AI1954" s="33"/>
      <c r="AJ1954" s="33"/>
    </row>
    <row r="1955" spans="3:36" ht="12.75">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c r="AA1955" s="33"/>
      <c r="AB1955" s="33"/>
      <c r="AC1955" s="33"/>
      <c r="AD1955" s="33"/>
      <c r="AE1955" s="33"/>
      <c r="AF1955" s="33"/>
      <c r="AG1955" s="33"/>
      <c r="AH1955" s="33"/>
      <c r="AI1955" s="33"/>
      <c r="AJ1955" s="33"/>
    </row>
    <row r="1956" spans="3:36" ht="12.75">
      <c r="C1956" s="33"/>
      <c r="D1956" s="33"/>
      <c r="E1956" s="33"/>
      <c r="F1956" s="33"/>
      <c r="G1956" s="33"/>
      <c r="H1956" s="33"/>
      <c r="I1956" s="33"/>
      <c r="J1956" s="33"/>
      <c r="K1956" s="33"/>
      <c r="L1956" s="33"/>
      <c r="M1956" s="33"/>
      <c r="N1956" s="33"/>
      <c r="O1956" s="33"/>
      <c r="P1956" s="33"/>
      <c r="Q1956" s="33"/>
      <c r="R1956" s="33"/>
      <c r="S1956" s="33"/>
      <c r="T1956" s="33"/>
      <c r="U1956" s="33"/>
      <c r="V1956" s="33"/>
      <c r="W1956" s="33"/>
      <c r="X1956" s="33"/>
      <c r="Y1956" s="33"/>
      <c r="Z1956" s="33"/>
      <c r="AA1956" s="33"/>
      <c r="AB1956" s="33"/>
      <c r="AC1956" s="33"/>
      <c r="AD1956" s="33"/>
      <c r="AE1956" s="33"/>
      <c r="AF1956" s="33"/>
      <c r="AG1956" s="33"/>
      <c r="AH1956" s="33"/>
      <c r="AI1956" s="33"/>
      <c r="AJ1956" s="33"/>
    </row>
    <row r="1957" spans="3:36" ht="12.75">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3"/>
      <c r="AD1957" s="33"/>
      <c r="AE1957" s="33"/>
      <c r="AF1957" s="33"/>
      <c r="AG1957" s="33"/>
      <c r="AH1957" s="33"/>
      <c r="AI1957" s="33"/>
      <c r="AJ1957" s="33"/>
    </row>
    <row r="1958" spans="3:36" ht="12.75">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3"/>
      <c r="AD1958" s="33"/>
      <c r="AE1958" s="33"/>
      <c r="AF1958" s="33"/>
      <c r="AG1958" s="33"/>
      <c r="AH1958" s="33"/>
      <c r="AI1958" s="33"/>
      <c r="AJ1958" s="33"/>
    </row>
    <row r="1959" spans="3:36" ht="12.75">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3"/>
      <c r="AD1959" s="33"/>
      <c r="AE1959" s="33"/>
      <c r="AF1959" s="33"/>
      <c r="AG1959" s="33"/>
      <c r="AH1959" s="33"/>
      <c r="AI1959" s="33"/>
      <c r="AJ1959" s="33"/>
    </row>
    <row r="1960" spans="3:36" ht="12.75">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c r="AA1960" s="33"/>
      <c r="AB1960" s="33"/>
      <c r="AC1960" s="33"/>
      <c r="AD1960" s="33"/>
      <c r="AE1960" s="33"/>
      <c r="AF1960" s="33"/>
      <c r="AG1960" s="33"/>
      <c r="AH1960" s="33"/>
      <c r="AI1960" s="33"/>
      <c r="AJ1960" s="33"/>
    </row>
    <row r="1961" spans="3:36" ht="12.75">
      <c r="C1961" s="33"/>
      <c r="D1961" s="33"/>
      <c r="E1961" s="33"/>
      <c r="F1961" s="33"/>
      <c r="G1961" s="33"/>
      <c r="H1961" s="33"/>
      <c r="I1961" s="33"/>
      <c r="J1961" s="33"/>
      <c r="K1961" s="33"/>
      <c r="L1961" s="33"/>
      <c r="M1961" s="33"/>
      <c r="N1961" s="33"/>
      <c r="O1961" s="33"/>
      <c r="P1961" s="33"/>
      <c r="Q1961" s="33"/>
      <c r="R1961" s="33"/>
      <c r="S1961" s="33"/>
      <c r="T1961" s="33"/>
      <c r="U1961" s="33"/>
      <c r="V1961" s="33"/>
      <c r="W1961" s="33"/>
      <c r="X1961" s="33"/>
      <c r="Y1961" s="33"/>
      <c r="Z1961" s="33"/>
      <c r="AA1961" s="33"/>
      <c r="AB1961" s="33"/>
      <c r="AC1961" s="33"/>
      <c r="AD1961" s="33"/>
      <c r="AE1961" s="33"/>
      <c r="AF1961" s="33"/>
      <c r="AG1961" s="33"/>
      <c r="AH1961" s="33"/>
      <c r="AI1961" s="33"/>
      <c r="AJ1961" s="33"/>
    </row>
    <row r="1962" spans="3:36" ht="12.75">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c r="AA1962" s="33"/>
      <c r="AB1962" s="33"/>
      <c r="AC1962" s="33"/>
      <c r="AD1962" s="33"/>
      <c r="AE1962" s="33"/>
      <c r="AF1962" s="33"/>
      <c r="AG1962" s="33"/>
      <c r="AH1962" s="33"/>
      <c r="AI1962" s="33"/>
      <c r="AJ1962" s="33"/>
    </row>
    <row r="1963" spans="3:36" ht="12.75">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c r="AA1963" s="33"/>
      <c r="AB1963" s="33"/>
      <c r="AC1963" s="33"/>
      <c r="AD1963" s="33"/>
      <c r="AE1963" s="33"/>
      <c r="AF1963" s="33"/>
      <c r="AG1963" s="33"/>
      <c r="AH1963" s="33"/>
      <c r="AI1963" s="33"/>
      <c r="AJ1963" s="33"/>
    </row>
    <row r="1964" spans="3:36" ht="12.75">
      <c r="C1964" s="33"/>
      <c r="D1964" s="33"/>
      <c r="E1964" s="33"/>
      <c r="F1964" s="33"/>
      <c r="G1964" s="33"/>
      <c r="H1964" s="33"/>
      <c r="I1964" s="33"/>
      <c r="J1964" s="33"/>
      <c r="K1964" s="33"/>
      <c r="L1964" s="33"/>
      <c r="M1964" s="33"/>
      <c r="N1964" s="33"/>
      <c r="O1964" s="33"/>
      <c r="P1964" s="33"/>
      <c r="Q1964" s="33"/>
      <c r="R1964" s="33"/>
      <c r="S1964" s="33"/>
      <c r="T1964" s="33"/>
      <c r="U1964" s="33"/>
      <c r="V1964" s="33"/>
      <c r="W1964" s="33"/>
      <c r="X1964" s="33"/>
      <c r="Y1964" s="33"/>
      <c r="Z1964" s="33"/>
      <c r="AA1964" s="33"/>
      <c r="AB1964" s="33"/>
      <c r="AC1964" s="33"/>
      <c r="AD1964" s="33"/>
      <c r="AE1964" s="33"/>
      <c r="AF1964" s="33"/>
      <c r="AG1964" s="33"/>
      <c r="AH1964" s="33"/>
      <c r="AI1964" s="33"/>
      <c r="AJ1964" s="33"/>
    </row>
    <row r="1965" spans="3:36" ht="12.75">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c r="AA1965" s="33"/>
      <c r="AB1965" s="33"/>
      <c r="AC1965" s="33"/>
      <c r="AD1965" s="33"/>
      <c r="AE1965" s="33"/>
      <c r="AF1965" s="33"/>
      <c r="AG1965" s="33"/>
      <c r="AH1965" s="33"/>
      <c r="AI1965" s="33"/>
      <c r="AJ1965" s="33"/>
    </row>
    <row r="1966" spans="3:36" ht="12.75">
      <c r="C1966" s="33"/>
      <c r="D1966" s="33"/>
      <c r="E1966" s="33"/>
      <c r="F1966" s="33"/>
      <c r="G1966" s="33"/>
      <c r="H1966" s="33"/>
      <c r="I1966" s="33"/>
      <c r="J1966" s="33"/>
      <c r="K1966" s="33"/>
      <c r="L1966" s="33"/>
      <c r="M1966" s="33"/>
      <c r="N1966" s="33"/>
      <c r="O1966" s="33"/>
      <c r="P1966" s="33"/>
      <c r="Q1966" s="33"/>
      <c r="R1966" s="33"/>
      <c r="S1966" s="33"/>
      <c r="T1966" s="33"/>
      <c r="U1966" s="33"/>
      <c r="V1966" s="33"/>
      <c r="W1966" s="33"/>
      <c r="X1966" s="33"/>
      <c r="Y1966" s="33"/>
      <c r="Z1966" s="33"/>
      <c r="AA1966" s="33"/>
      <c r="AB1966" s="33"/>
      <c r="AC1966" s="33"/>
      <c r="AD1966" s="33"/>
      <c r="AE1966" s="33"/>
      <c r="AF1966" s="33"/>
      <c r="AG1966" s="33"/>
      <c r="AH1966" s="33"/>
      <c r="AI1966" s="33"/>
      <c r="AJ1966" s="33"/>
    </row>
    <row r="1967" spans="3:36" ht="12.75">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3"/>
      <c r="AD1967" s="33"/>
      <c r="AE1967" s="33"/>
      <c r="AF1967" s="33"/>
      <c r="AG1967" s="33"/>
      <c r="AH1967" s="33"/>
      <c r="AI1967" s="33"/>
      <c r="AJ1967" s="33"/>
    </row>
    <row r="1968" spans="3:36" ht="12.75">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3"/>
      <c r="AD1968" s="33"/>
      <c r="AE1968" s="33"/>
      <c r="AF1968" s="33"/>
      <c r="AG1968" s="33"/>
      <c r="AH1968" s="33"/>
      <c r="AI1968" s="33"/>
      <c r="AJ1968" s="33"/>
    </row>
    <row r="1969" spans="3:36" ht="12.75">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3"/>
      <c r="AD1969" s="33"/>
      <c r="AE1969" s="33"/>
      <c r="AF1969" s="33"/>
      <c r="AG1969" s="33"/>
      <c r="AH1969" s="33"/>
      <c r="AI1969" s="33"/>
      <c r="AJ1969" s="33"/>
    </row>
    <row r="1970" spans="3:36" ht="12.75">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c r="AA1970" s="33"/>
      <c r="AB1970" s="33"/>
      <c r="AC1970" s="33"/>
      <c r="AD1970" s="33"/>
      <c r="AE1970" s="33"/>
      <c r="AF1970" s="33"/>
      <c r="AG1970" s="33"/>
      <c r="AH1970" s="33"/>
      <c r="AI1970" s="33"/>
      <c r="AJ1970" s="33"/>
    </row>
    <row r="1971" spans="3:36" ht="12.75">
      <c r="C1971" s="33"/>
      <c r="D1971" s="33"/>
      <c r="E1971" s="33"/>
      <c r="F1971" s="33"/>
      <c r="G1971" s="33"/>
      <c r="H1971" s="33"/>
      <c r="I1971" s="33"/>
      <c r="J1971" s="33"/>
      <c r="K1971" s="33"/>
      <c r="L1971" s="33"/>
      <c r="M1971" s="33"/>
      <c r="N1971" s="33"/>
      <c r="O1971" s="33"/>
      <c r="P1971" s="33"/>
      <c r="Q1971" s="33"/>
      <c r="R1971" s="33"/>
      <c r="S1971" s="33"/>
      <c r="T1971" s="33"/>
      <c r="U1971" s="33"/>
      <c r="V1971" s="33"/>
      <c r="W1971" s="33"/>
      <c r="X1971" s="33"/>
      <c r="Y1971" s="33"/>
      <c r="Z1971" s="33"/>
      <c r="AA1971" s="33"/>
      <c r="AB1971" s="33"/>
      <c r="AC1971" s="33"/>
      <c r="AD1971" s="33"/>
      <c r="AE1971" s="33"/>
      <c r="AF1971" s="33"/>
      <c r="AG1971" s="33"/>
      <c r="AH1971" s="33"/>
      <c r="AI1971" s="33"/>
      <c r="AJ1971" s="33"/>
    </row>
    <row r="1972" spans="3:36" ht="12.75">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c r="AA1972" s="33"/>
      <c r="AB1972" s="33"/>
      <c r="AC1972" s="33"/>
      <c r="AD1972" s="33"/>
      <c r="AE1972" s="33"/>
      <c r="AF1972" s="33"/>
      <c r="AG1972" s="33"/>
      <c r="AH1972" s="33"/>
      <c r="AI1972" s="33"/>
      <c r="AJ1972" s="33"/>
    </row>
    <row r="1973" spans="3:36" ht="12.75">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c r="AA1973" s="33"/>
      <c r="AB1973" s="33"/>
      <c r="AC1973" s="33"/>
      <c r="AD1973" s="33"/>
      <c r="AE1973" s="33"/>
      <c r="AF1973" s="33"/>
      <c r="AG1973" s="33"/>
      <c r="AH1973" s="33"/>
      <c r="AI1973" s="33"/>
      <c r="AJ1973" s="33"/>
    </row>
    <row r="1974" spans="3:36" ht="12.75">
      <c r="C1974" s="33"/>
      <c r="D1974" s="33"/>
      <c r="E1974" s="33"/>
      <c r="F1974" s="33"/>
      <c r="G1974" s="33"/>
      <c r="H1974" s="33"/>
      <c r="I1974" s="33"/>
      <c r="J1974" s="33"/>
      <c r="K1974" s="33"/>
      <c r="L1974" s="33"/>
      <c r="M1974" s="33"/>
      <c r="N1974" s="33"/>
      <c r="O1974" s="33"/>
      <c r="P1974" s="33"/>
      <c r="Q1974" s="33"/>
      <c r="R1974" s="33"/>
      <c r="S1974" s="33"/>
      <c r="T1974" s="33"/>
      <c r="U1974" s="33"/>
      <c r="V1974" s="33"/>
      <c r="W1974" s="33"/>
      <c r="X1974" s="33"/>
      <c r="Y1974" s="33"/>
      <c r="Z1974" s="33"/>
      <c r="AA1974" s="33"/>
      <c r="AB1974" s="33"/>
      <c r="AC1974" s="33"/>
      <c r="AD1974" s="33"/>
      <c r="AE1974" s="33"/>
      <c r="AF1974" s="33"/>
      <c r="AG1974" s="33"/>
      <c r="AH1974" s="33"/>
      <c r="AI1974" s="33"/>
      <c r="AJ1974" s="33"/>
    </row>
    <row r="1975" spans="3:36" ht="12.75">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c r="AA1975" s="33"/>
      <c r="AB1975" s="33"/>
      <c r="AC1975" s="33"/>
      <c r="AD1975" s="33"/>
      <c r="AE1975" s="33"/>
      <c r="AF1975" s="33"/>
      <c r="AG1975" s="33"/>
      <c r="AH1975" s="33"/>
      <c r="AI1975" s="33"/>
      <c r="AJ1975" s="33"/>
    </row>
    <row r="1976" spans="3:36" ht="12.75">
      <c r="C1976" s="33"/>
      <c r="D1976" s="33"/>
      <c r="E1976" s="33"/>
      <c r="F1976" s="33"/>
      <c r="G1976" s="33"/>
      <c r="H1976" s="33"/>
      <c r="I1976" s="33"/>
      <c r="J1976" s="33"/>
      <c r="K1976" s="33"/>
      <c r="L1976" s="33"/>
      <c r="M1976" s="33"/>
      <c r="N1976" s="33"/>
      <c r="O1976" s="33"/>
      <c r="P1976" s="33"/>
      <c r="Q1976" s="33"/>
      <c r="R1976" s="33"/>
      <c r="S1976" s="33"/>
      <c r="T1976" s="33"/>
      <c r="U1976" s="33"/>
      <c r="V1976" s="33"/>
      <c r="W1976" s="33"/>
      <c r="X1976" s="33"/>
      <c r="Y1976" s="33"/>
      <c r="Z1976" s="33"/>
      <c r="AA1976" s="33"/>
      <c r="AB1976" s="33"/>
      <c r="AC1976" s="33"/>
      <c r="AD1976" s="33"/>
      <c r="AE1976" s="33"/>
      <c r="AF1976" s="33"/>
      <c r="AG1976" s="33"/>
      <c r="AH1976" s="33"/>
      <c r="AI1976" s="33"/>
      <c r="AJ1976" s="33"/>
    </row>
    <row r="1977" spans="3:36" ht="12.75">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3"/>
      <c r="AD1977" s="33"/>
      <c r="AE1977" s="33"/>
      <c r="AF1977" s="33"/>
      <c r="AG1977" s="33"/>
      <c r="AH1977" s="33"/>
      <c r="AI1977" s="33"/>
      <c r="AJ1977" s="33"/>
    </row>
    <row r="1978" spans="3:36" ht="12.75">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3"/>
      <c r="AD1978" s="33"/>
      <c r="AE1978" s="33"/>
      <c r="AF1978" s="33"/>
      <c r="AG1978" s="33"/>
      <c r="AH1978" s="33"/>
      <c r="AI1978" s="33"/>
      <c r="AJ1978" s="33"/>
    </row>
    <row r="1979" spans="3:36" ht="12.75">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3"/>
      <c r="AD1979" s="33"/>
      <c r="AE1979" s="33"/>
      <c r="AF1979" s="33"/>
      <c r="AG1979" s="33"/>
      <c r="AH1979" s="33"/>
      <c r="AI1979" s="33"/>
      <c r="AJ1979" s="33"/>
    </row>
    <row r="1980" spans="3:36" ht="12.75">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c r="AA1980" s="33"/>
      <c r="AB1980" s="33"/>
      <c r="AC1980" s="33"/>
      <c r="AD1980" s="33"/>
      <c r="AE1980" s="33"/>
      <c r="AF1980" s="33"/>
      <c r="AG1980" s="33"/>
      <c r="AH1980" s="33"/>
      <c r="AI1980" s="33"/>
      <c r="AJ1980" s="33"/>
    </row>
    <row r="1981" spans="3:36" ht="12.75">
      <c r="C1981" s="33"/>
      <c r="D1981" s="33"/>
      <c r="E1981" s="33"/>
      <c r="F1981" s="33"/>
      <c r="G1981" s="33"/>
      <c r="H1981" s="33"/>
      <c r="I1981" s="33"/>
      <c r="J1981" s="33"/>
      <c r="K1981" s="33"/>
      <c r="L1981" s="33"/>
      <c r="M1981" s="33"/>
      <c r="N1981" s="33"/>
      <c r="O1981" s="33"/>
      <c r="P1981" s="33"/>
      <c r="Q1981" s="33"/>
      <c r="R1981" s="33"/>
      <c r="S1981" s="33"/>
      <c r="T1981" s="33"/>
      <c r="U1981" s="33"/>
      <c r="V1981" s="33"/>
      <c r="W1981" s="33"/>
      <c r="X1981" s="33"/>
      <c r="Y1981" s="33"/>
      <c r="Z1981" s="33"/>
      <c r="AA1981" s="33"/>
      <c r="AB1981" s="33"/>
      <c r="AC1981" s="33"/>
      <c r="AD1981" s="33"/>
      <c r="AE1981" s="33"/>
      <c r="AF1981" s="33"/>
      <c r="AG1981" s="33"/>
      <c r="AH1981" s="33"/>
      <c r="AI1981" s="33"/>
      <c r="AJ1981" s="33"/>
    </row>
    <row r="1982" spans="3:36" ht="12.75">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c r="AA1982" s="33"/>
      <c r="AB1982" s="33"/>
      <c r="AC1982" s="33"/>
      <c r="AD1982" s="33"/>
      <c r="AE1982" s="33"/>
      <c r="AF1982" s="33"/>
      <c r="AG1982" s="33"/>
      <c r="AH1982" s="33"/>
      <c r="AI1982" s="33"/>
      <c r="AJ1982" s="33"/>
    </row>
    <row r="1983" spans="3:36" ht="12.75">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c r="AA1983" s="33"/>
      <c r="AB1983" s="33"/>
      <c r="AC1983" s="33"/>
      <c r="AD1983" s="33"/>
      <c r="AE1983" s="33"/>
      <c r="AF1983" s="33"/>
      <c r="AG1983" s="33"/>
      <c r="AH1983" s="33"/>
      <c r="AI1983" s="33"/>
      <c r="AJ1983" s="33"/>
    </row>
    <row r="1984" spans="3:36" ht="12.75">
      <c r="C1984" s="33"/>
      <c r="D1984" s="33"/>
      <c r="E1984" s="33"/>
      <c r="F1984" s="33"/>
      <c r="G1984" s="33"/>
      <c r="H1984" s="33"/>
      <c r="I1984" s="33"/>
      <c r="J1984" s="33"/>
      <c r="K1984" s="33"/>
      <c r="L1984" s="33"/>
      <c r="M1984" s="33"/>
      <c r="N1984" s="33"/>
      <c r="O1984" s="33"/>
      <c r="P1984" s="33"/>
      <c r="Q1984" s="33"/>
      <c r="R1984" s="33"/>
      <c r="S1984" s="33"/>
      <c r="T1984" s="33"/>
      <c r="U1984" s="33"/>
      <c r="V1984" s="33"/>
      <c r="W1984" s="33"/>
      <c r="X1984" s="33"/>
      <c r="Y1984" s="33"/>
      <c r="Z1984" s="33"/>
      <c r="AA1984" s="33"/>
      <c r="AB1984" s="33"/>
      <c r="AC1984" s="33"/>
      <c r="AD1984" s="33"/>
      <c r="AE1984" s="33"/>
      <c r="AF1984" s="33"/>
      <c r="AG1984" s="33"/>
      <c r="AH1984" s="33"/>
      <c r="AI1984" s="33"/>
      <c r="AJ1984" s="33"/>
    </row>
    <row r="1985" spans="3:36" ht="12.75">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c r="AA1985" s="33"/>
      <c r="AB1985" s="33"/>
      <c r="AC1985" s="33"/>
      <c r="AD1985" s="33"/>
      <c r="AE1985" s="33"/>
      <c r="AF1985" s="33"/>
      <c r="AG1985" s="33"/>
      <c r="AH1985" s="33"/>
      <c r="AI1985" s="33"/>
      <c r="AJ1985" s="33"/>
    </row>
    <row r="1986" spans="3:36" ht="12.75">
      <c r="C1986" s="33"/>
      <c r="D1986" s="33"/>
      <c r="E1986" s="33"/>
      <c r="F1986" s="33"/>
      <c r="G1986" s="33"/>
      <c r="H1986" s="33"/>
      <c r="I1986" s="33"/>
      <c r="J1986" s="33"/>
      <c r="K1986" s="33"/>
      <c r="L1986" s="33"/>
      <c r="M1986" s="33"/>
      <c r="N1986" s="33"/>
      <c r="O1986" s="33"/>
      <c r="P1986" s="33"/>
      <c r="Q1986" s="33"/>
      <c r="R1986" s="33"/>
      <c r="S1986" s="33"/>
      <c r="T1986" s="33"/>
      <c r="U1986" s="33"/>
      <c r="V1986" s="33"/>
      <c r="W1986" s="33"/>
      <c r="X1986" s="33"/>
      <c r="Y1986" s="33"/>
      <c r="Z1986" s="33"/>
      <c r="AA1986" s="33"/>
      <c r="AB1986" s="33"/>
      <c r="AC1986" s="33"/>
      <c r="AD1986" s="33"/>
      <c r="AE1986" s="33"/>
      <c r="AF1986" s="33"/>
      <c r="AG1986" s="33"/>
      <c r="AH1986" s="33"/>
      <c r="AI1986" s="33"/>
      <c r="AJ1986" s="33"/>
    </row>
    <row r="1987" spans="3:36" ht="12.75">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3"/>
      <c r="AD1987" s="33"/>
      <c r="AE1987" s="33"/>
      <c r="AF1987" s="33"/>
      <c r="AG1987" s="33"/>
      <c r="AH1987" s="33"/>
      <c r="AI1987" s="33"/>
      <c r="AJ1987" s="33"/>
    </row>
    <row r="1988" spans="3:36" ht="12.75">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3"/>
      <c r="AD1988" s="33"/>
      <c r="AE1988" s="33"/>
      <c r="AF1988" s="33"/>
      <c r="AG1988" s="33"/>
      <c r="AH1988" s="33"/>
      <c r="AI1988" s="33"/>
      <c r="AJ1988" s="33"/>
    </row>
    <row r="1989" spans="3:36" ht="12.75">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3"/>
      <c r="AD1989" s="33"/>
      <c r="AE1989" s="33"/>
      <c r="AF1989" s="33"/>
      <c r="AG1989" s="33"/>
      <c r="AH1989" s="33"/>
      <c r="AI1989" s="33"/>
      <c r="AJ1989" s="33"/>
    </row>
    <row r="1990" spans="3:36" ht="12.75">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c r="AA1990" s="33"/>
      <c r="AB1990" s="33"/>
      <c r="AC1990" s="33"/>
      <c r="AD1990" s="33"/>
      <c r="AE1990" s="33"/>
      <c r="AF1990" s="33"/>
      <c r="AG1990" s="33"/>
      <c r="AH1990" s="33"/>
      <c r="AI1990" s="33"/>
      <c r="AJ1990" s="33"/>
    </row>
    <row r="1991" spans="3:36" ht="12.75">
      <c r="C1991" s="33"/>
      <c r="D1991" s="33"/>
      <c r="E1991" s="33"/>
      <c r="F1991" s="33"/>
      <c r="G1991" s="33"/>
      <c r="H1991" s="33"/>
      <c r="I1991" s="33"/>
      <c r="J1991" s="33"/>
      <c r="K1991" s="33"/>
      <c r="L1991" s="33"/>
      <c r="M1991" s="33"/>
      <c r="N1991" s="33"/>
      <c r="O1991" s="33"/>
      <c r="P1991" s="33"/>
      <c r="Q1991" s="33"/>
      <c r="R1991" s="33"/>
      <c r="S1991" s="33"/>
      <c r="T1991" s="33"/>
      <c r="U1991" s="33"/>
      <c r="V1991" s="33"/>
      <c r="W1991" s="33"/>
      <c r="X1991" s="33"/>
      <c r="Y1991" s="33"/>
      <c r="Z1991" s="33"/>
      <c r="AA1991" s="33"/>
      <c r="AB1991" s="33"/>
      <c r="AC1991" s="33"/>
      <c r="AD1991" s="33"/>
      <c r="AE1991" s="33"/>
      <c r="AF1991" s="33"/>
      <c r="AG1991" s="33"/>
      <c r="AH1991" s="33"/>
      <c r="AI1991" s="33"/>
      <c r="AJ1991" s="33"/>
    </row>
    <row r="1992" spans="3:36" ht="12.75">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c r="AA1992" s="33"/>
      <c r="AB1992" s="33"/>
      <c r="AC1992" s="33"/>
      <c r="AD1992" s="33"/>
      <c r="AE1992" s="33"/>
      <c r="AF1992" s="33"/>
      <c r="AG1992" s="33"/>
      <c r="AH1992" s="33"/>
      <c r="AI1992" s="33"/>
      <c r="AJ1992" s="33"/>
    </row>
    <row r="1993" spans="3:36" ht="12.75">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c r="AA1993" s="33"/>
      <c r="AB1993" s="33"/>
      <c r="AC1993" s="33"/>
      <c r="AD1993" s="33"/>
      <c r="AE1993" s="33"/>
      <c r="AF1993" s="33"/>
      <c r="AG1993" s="33"/>
      <c r="AH1993" s="33"/>
      <c r="AI1993" s="33"/>
      <c r="AJ1993" s="33"/>
    </row>
    <row r="1994" spans="3:36" ht="12.75">
      <c r="C1994" s="33"/>
      <c r="D1994" s="33"/>
      <c r="E1994" s="33"/>
      <c r="F1994" s="33"/>
      <c r="G1994" s="33"/>
      <c r="H1994" s="33"/>
      <c r="I1994" s="33"/>
      <c r="J1994" s="33"/>
      <c r="K1994" s="33"/>
      <c r="L1994" s="33"/>
      <c r="M1994" s="33"/>
      <c r="N1994" s="33"/>
      <c r="O1994" s="33"/>
      <c r="P1994" s="33"/>
      <c r="Q1994" s="33"/>
      <c r="R1994" s="33"/>
      <c r="S1994" s="33"/>
      <c r="T1994" s="33"/>
      <c r="U1994" s="33"/>
      <c r="V1994" s="33"/>
      <c r="W1994" s="33"/>
      <c r="X1994" s="33"/>
      <c r="Y1994" s="33"/>
      <c r="Z1994" s="33"/>
      <c r="AA1994" s="33"/>
      <c r="AB1994" s="33"/>
      <c r="AC1994" s="33"/>
      <c r="AD1994" s="33"/>
      <c r="AE1994" s="33"/>
      <c r="AF1994" s="33"/>
      <c r="AG1994" s="33"/>
      <c r="AH1994" s="33"/>
      <c r="AI1994" s="33"/>
      <c r="AJ1994" s="33"/>
    </row>
    <row r="1995" spans="3:36" ht="12.75">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c r="AA1995" s="33"/>
      <c r="AB1995" s="33"/>
      <c r="AC1995" s="33"/>
      <c r="AD1995" s="33"/>
      <c r="AE1995" s="33"/>
      <c r="AF1995" s="33"/>
      <c r="AG1995" s="33"/>
      <c r="AH1995" s="33"/>
      <c r="AI1995" s="33"/>
      <c r="AJ1995" s="33"/>
    </row>
    <row r="1996" spans="3:36" ht="12.75">
      <c r="C1996" s="33"/>
      <c r="D1996" s="33"/>
      <c r="E1996" s="33"/>
      <c r="F1996" s="33"/>
      <c r="G1996" s="33"/>
      <c r="H1996" s="33"/>
      <c r="I1996" s="33"/>
      <c r="J1996" s="33"/>
      <c r="K1996" s="33"/>
      <c r="L1996" s="33"/>
      <c r="M1996" s="33"/>
      <c r="N1996" s="33"/>
      <c r="O1996" s="33"/>
      <c r="P1996" s="33"/>
      <c r="Q1996" s="33"/>
      <c r="R1996" s="33"/>
      <c r="S1996" s="33"/>
      <c r="T1996" s="33"/>
      <c r="U1996" s="33"/>
      <c r="V1996" s="33"/>
      <c r="W1996" s="33"/>
      <c r="X1996" s="33"/>
      <c r="Y1996" s="33"/>
      <c r="Z1996" s="33"/>
      <c r="AA1996" s="33"/>
      <c r="AB1996" s="33"/>
      <c r="AC1996" s="33"/>
      <c r="AD1996" s="33"/>
      <c r="AE1996" s="33"/>
      <c r="AF1996" s="33"/>
      <c r="AG1996" s="33"/>
      <c r="AH1996" s="33"/>
      <c r="AI1996" s="33"/>
      <c r="AJ1996" s="33"/>
    </row>
    <row r="1997" spans="3:36" ht="12.75">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3"/>
      <c r="AD1997" s="33"/>
      <c r="AE1997" s="33"/>
      <c r="AF1997" s="33"/>
      <c r="AG1997" s="33"/>
      <c r="AH1997" s="33"/>
      <c r="AI1997" s="33"/>
      <c r="AJ1997" s="33"/>
    </row>
    <row r="1998" spans="3:36" ht="12.75">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3"/>
      <c r="AD1998" s="33"/>
      <c r="AE1998" s="33"/>
      <c r="AF1998" s="33"/>
      <c r="AG1998" s="33"/>
      <c r="AH1998" s="33"/>
      <c r="AI1998" s="33"/>
      <c r="AJ1998" s="33"/>
    </row>
    <row r="1999" spans="3:36" ht="12.75">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3"/>
      <c r="AD1999" s="33"/>
      <c r="AE1999" s="33"/>
      <c r="AF1999" s="33"/>
      <c r="AG1999" s="33"/>
      <c r="AH1999" s="33"/>
      <c r="AI1999" s="33"/>
      <c r="AJ1999" s="33"/>
    </row>
    <row r="2000" spans="3:36" ht="12.75">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c r="AA2000" s="33"/>
      <c r="AB2000" s="33"/>
      <c r="AC2000" s="33"/>
      <c r="AD2000" s="33"/>
      <c r="AE2000" s="33"/>
      <c r="AF2000" s="33"/>
      <c r="AG2000" s="33"/>
      <c r="AH2000" s="33"/>
      <c r="AI2000" s="33"/>
      <c r="AJ2000" s="33"/>
    </row>
    <row r="2001" spans="3:36" ht="12.75">
      <c r="C2001" s="33"/>
      <c r="D2001" s="33"/>
      <c r="E2001" s="33"/>
      <c r="F2001" s="33"/>
      <c r="G2001" s="33"/>
      <c r="H2001" s="33"/>
      <c r="I2001" s="33"/>
      <c r="J2001" s="33"/>
      <c r="K2001" s="33"/>
      <c r="L2001" s="33"/>
      <c r="M2001" s="33"/>
      <c r="N2001" s="33"/>
      <c r="O2001" s="33"/>
      <c r="P2001" s="33"/>
      <c r="Q2001" s="33"/>
      <c r="R2001" s="33"/>
      <c r="S2001" s="33"/>
      <c r="T2001" s="33"/>
      <c r="U2001" s="33"/>
      <c r="V2001" s="33"/>
      <c r="W2001" s="33"/>
      <c r="X2001" s="33"/>
      <c r="Y2001" s="33"/>
      <c r="Z2001" s="33"/>
      <c r="AA2001" s="33"/>
      <c r="AB2001" s="33"/>
      <c r="AC2001" s="33"/>
      <c r="AD2001" s="33"/>
      <c r="AE2001" s="33"/>
      <c r="AF2001" s="33"/>
      <c r="AG2001" s="33"/>
      <c r="AH2001" s="33"/>
      <c r="AI2001" s="33"/>
      <c r="AJ2001" s="33"/>
    </row>
    <row r="2002" spans="3:36" ht="12.75">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c r="AA2002" s="33"/>
      <c r="AB2002" s="33"/>
      <c r="AC2002" s="33"/>
      <c r="AD2002" s="33"/>
      <c r="AE2002" s="33"/>
      <c r="AF2002" s="33"/>
      <c r="AG2002" s="33"/>
      <c r="AH2002" s="33"/>
      <c r="AI2002" s="33"/>
      <c r="AJ2002" s="33"/>
    </row>
    <row r="2003" spans="3:36" ht="12.75">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c r="AA2003" s="33"/>
      <c r="AB2003" s="33"/>
      <c r="AC2003" s="33"/>
      <c r="AD2003" s="33"/>
      <c r="AE2003" s="33"/>
      <c r="AF2003" s="33"/>
      <c r="AG2003" s="33"/>
      <c r="AH2003" s="33"/>
      <c r="AI2003" s="33"/>
      <c r="AJ2003" s="33"/>
    </row>
    <row r="2004" spans="3:36" ht="12.75">
      <c r="C2004" s="33"/>
      <c r="D2004" s="33"/>
      <c r="E2004" s="33"/>
      <c r="F2004" s="33"/>
      <c r="G2004" s="33"/>
      <c r="H2004" s="33"/>
      <c r="I2004" s="33"/>
      <c r="J2004" s="33"/>
      <c r="K2004" s="33"/>
      <c r="L2004" s="33"/>
      <c r="M2004" s="33"/>
      <c r="N2004" s="33"/>
      <c r="O2004" s="33"/>
      <c r="P2004" s="33"/>
      <c r="Q2004" s="33"/>
      <c r="R2004" s="33"/>
      <c r="S2004" s="33"/>
      <c r="T2004" s="33"/>
      <c r="U2004" s="33"/>
      <c r="V2004" s="33"/>
      <c r="W2004" s="33"/>
      <c r="X2004" s="33"/>
      <c r="Y2004" s="33"/>
      <c r="Z2004" s="33"/>
      <c r="AA2004" s="33"/>
      <c r="AB2004" s="33"/>
      <c r="AC2004" s="33"/>
      <c r="AD2004" s="33"/>
      <c r="AE2004" s="33"/>
      <c r="AF2004" s="33"/>
      <c r="AG2004" s="33"/>
      <c r="AH2004" s="33"/>
      <c r="AI2004" s="33"/>
      <c r="AJ2004" s="33"/>
    </row>
    <row r="2005" spans="3:36" ht="12.75">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c r="AA2005" s="33"/>
      <c r="AB2005" s="33"/>
      <c r="AC2005" s="33"/>
      <c r="AD2005" s="33"/>
      <c r="AE2005" s="33"/>
      <c r="AF2005" s="33"/>
      <c r="AG2005" s="33"/>
      <c r="AH2005" s="33"/>
      <c r="AI2005" s="33"/>
      <c r="AJ2005" s="33"/>
    </row>
    <row r="2006" spans="3:36" ht="12.75">
      <c r="C2006" s="33"/>
      <c r="D2006" s="33"/>
      <c r="E2006" s="33"/>
      <c r="F2006" s="33"/>
      <c r="G2006" s="33"/>
      <c r="H2006" s="33"/>
      <c r="I2006" s="33"/>
      <c r="J2006" s="33"/>
      <c r="K2006" s="33"/>
      <c r="L2006" s="33"/>
      <c r="M2006" s="33"/>
      <c r="N2006" s="33"/>
      <c r="O2006" s="33"/>
      <c r="P2006" s="33"/>
      <c r="Q2006" s="33"/>
      <c r="R2006" s="33"/>
      <c r="S2006" s="33"/>
      <c r="T2006" s="33"/>
      <c r="U2006" s="33"/>
      <c r="V2006" s="33"/>
      <c r="W2006" s="33"/>
      <c r="X2006" s="33"/>
      <c r="Y2006" s="33"/>
      <c r="Z2006" s="33"/>
      <c r="AA2006" s="33"/>
      <c r="AB2006" s="33"/>
      <c r="AC2006" s="33"/>
      <c r="AD2006" s="33"/>
      <c r="AE2006" s="33"/>
      <c r="AF2006" s="33"/>
      <c r="AG2006" s="33"/>
      <c r="AH2006" s="33"/>
      <c r="AI2006" s="33"/>
      <c r="AJ2006" s="33"/>
    </row>
    <row r="2007" spans="3:36" ht="12.75">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3"/>
      <c r="AD2007" s="33"/>
      <c r="AE2007" s="33"/>
      <c r="AF2007" s="33"/>
      <c r="AG2007" s="33"/>
      <c r="AH2007" s="33"/>
      <c r="AI2007" s="33"/>
      <c r="AJ2007" s="33"/>
    </row>
    <row r="2008" spans="3:36" ht="12.75">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3"/>
      <c r="AD2008" s="33"/>
      <c r="AE2008" s="33"/>
      <c r="AF2008" s="33"/>
      <c r="AG2008" s="33"/>
      <c r="AH2008" s="33"/>
      <c r="AI2008" s="33"/>
      <c r="AJ2008" s="33"/>
    </row>
    <row r="2009" spans="3:36" ht="12.75">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3"/>
      <c r="AD2009" s="33"/>
      <c r="AE2009" s="33"/>
      <c r="AF2009" s="33"/>
      <c r="AG2009" s="33"/>
      <c r="AH2009" s="33"/>
      <c r="AI2009" s="33"/>
      <c r="AJ2009" s="33"/>
    </row>
    <row r="2010" spans="3:36" ht="12.75">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c r="AA2010" s="33"/>
      <c r="AB2010" s="33"/>
      <c r="AC2010" s="33"/>
      <c r="AD2010" s="33"/>
      <c r="AE2010" s="33"/>
      <c r="AF2010" s="33"/>
      <c r="AG2010" s="33"/>
      <c r="AH2010" s="33"/>
      <c r="AI2010" s="33"/>
      <c r="AJ2010" s="33"/>
    </row>
    <row r="2011" spans="3:36" ht="12.75">
      <c r="C2011" s="33"/>
      <c r="D2011" s="33"/>
      <c r="E2011" s="33"/>
      <c r="F2011" s="33"/>
      <c r="G2011" s="33"/>
      <c r="H2011" s="33"/>
      <c r="I2011" s="33"/>
      <c r="J2011" s="33"/>
      <c r="K2011" s="33"/>
      <c r="L2011" s="33"/>
      <c r="M2011" s="33"/>
      <c r="N2011" s="33"/>
      <c r="O2011" s="33"/>
      <c r="P2011" s="33"/>
      <c r="Q2011" s="33"/>
      <c r="R2011" s="33"/>
      <c r="S2011" s="33"/>
      <c r="T2011" s="33"/>
      <c r="U2011" s="33"/>
      <c r="V2011" s="33"/>
      <c r="W2011" s="33"/>
      <c r="X2011" s="33"/>
      <c r="Y2011" s="33"/>
      <c r="Z2011" s="33"/>
      <c r="AA2011" s="33"/>
      <c r="AB2011" s="33"/>
      <c r="AC2011" s="33"/>
      <c r="AD2011" s="33"/>
      <c r="AE2011" s="33"/>
      <c r="AF2011" s="33"/>
      <c r="AG2011" s="33"/>
      <c r="AH2011" s="33"/>
      <c r="AI2011" s="33"/>
      <c r="AJ2011" s="33"/>
    </row>
    <row r="2012" spans="3:36" ht="12.75">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c r="AA2012" s="33"/>
      <c r="AB2012" s="33"/>
      <c r="AC2012" s="33"/>
      <c r="AD2012" s="33"/>
      <c r="AE2012" s="33"/>
      <c r="AF2012" s="33"/>
      <c r="AG2012" s="33"/>
      <c r="AH2012" s="33"/>
      <c r="AI2012" s="33"/>
      <c r="AJ2012" s="33"/>
    </row>
    <row r="2013" spans="3:36" ht="12.75">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c r="AA2013" s="33"/>
      <c r="AB2013" s="33"/>
      <c r="AC2013" s="33"/>
      <c r="AD2013" s="33"/>
      <c r="AE2013" s="33"/>
      <c r="AF2013" s="33"/>
      <c r="AG2013" s="33"/>
      <c r="AH2013" s="33"/>
      <c r="AI2013" s="33"/>
      <c r="AJ2013" s="33"/>
    </row>
    <row r="2014" spans="3:36" ht="12.75">
      <c r="C2014" s="33"/>
      <c r="D2014" s="33"/>
      <c r="E2014" s="33"/>
      <c r="F2014" s="33"/>
      <c r="G2014" s="33"/>
      <c r="H2014" s="33"/>
      <c r="I2014" s="33"/>
      <c r="J2014" s="33"/>
      <c r="K2014" s="33"/>
      <c r="L2014" s="33"/>
      <c r="M2014" s="33"/>
      <c r="N2014" s="33"/>
      <c r="O2014" s="33"/>
      <c r="P2014" s="33"/>
      <c r="Q2014" s="33"/>
      <c r="R2014" s="33"/>
      <c r="S2014" s="33"/>
      <c r="T2014" s="33"/>
      <c r="U2014" s="33"/>
      <c r="V2014" s="33"/>
      <c r="W2014" s="33"/>
      <c r="X2014" s="33"/>
      <c r="Y2014" s="33"/>
      <c r="Z2014" s="33"/>
      <c r="AA2014" s="33"/>
      <c r="AB2014" s="33"/>
      <c r="AC2014" s="33"/>
      <c r="AD2014" s="33"/>
      <c r="AE2014" s="33"/>
      <c r="AF2014" s="33"/>
      <c r="AG2014" s="33"/>
      <c r="AH2014" s="33"/>
      <c r="AI2014" s="33"/>
      <c r="AJ2014" s="33"/>
    </row>
    <row r="2015" spans="3:36" ht="12.75">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c r="AA2015" s="33"/>
      <c r="AB2015" s="33"/>
      <c r="AC2015" s="33"/>
      <c r="AD2015" s="33"/>
      <c r="AE2015" s="33"/>
      <c r="AF2015" s="33"/>
      <c r="AG2015" s="33"/>
      <c r="AH2015" s="33"/>
      <c r="AI2015" s="33"/>
      <c r="AJ2015" s="33"/>
    </row>
    <row r="2016" spans="3:36" ht="12.75">
      <c r="C2016" s="33"/>
      <c r="D2016" s="33"/>
      <c r="E2016" s="33"/>
      <c r="F2016" s="33"/>
      <c r="G2016" s="33"/>
      <c r="H2016" s="33"/>
      <c r="I2016" s="33"/>
      <c r="J2016" s="33"/>
      <c r="K2016" s="33"/>
      <c r="L2016" s="33"/>
      <c r="M2016" s="33"/>
      <c r="N2016" s="33"/>
      <c r="O2016" s="33"/>
      <c r="P2016" s="33"/>
      <c r="Q2016" s="33"/>
      <c r="R2016" s="33"/>
      <c r="S2016" s="33"/>
      <c r="T2016" s="33"/>
      <c r="U2016" s="33"/>
      <c r="V2016" s="33"/>
      <c r="W2016" s="33"/>
      <c r="X2016" s="33"/>
      <c r="Y2016" s="33"/>
      <c r="Z2016" s="33"/>
      <c r="AA2016" s="33"/>
      <c r="AB2016" s="33"/>
      <c r="AC2016" s="33"/>
      <c r="AD2016" s="33"/>
      <c r="AE2016" s="33"/>
      <c r="AF2016" s="33"/>
      <c r="AG2016" s="33"/>
      <c r="AH2016" s="33"/>
      <c r="AI2016" s="33"/>
      <c r="AJ2016" s="33"/>
    </row>
    <row r="2017" spans="3:36" ht="12.75">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3"/>
      <c r="AD2017" s="33"/>
      <c r="AE2017" s="33"/>
      <c r="AF2017" s="33"/>
      <c r="AG2017" s="33"/>
      <c r="AH2017" s="33"/>
      <c r="AI2017" s="33"/>
      <c r="AJ2017" s="33"/>
    </row>
    <row r="2018" spans="3:36" ht="12.75">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3"/>
      <c r="AD2018" s="33"/>
      <c r="AE2018" s="33"/>
      <c r="AF2018" s="33"/>
      <c r="AG2018" s="33"/>
      <c r="AH2018" s="33"/>
      <c r="AI2018" s="33"/>
      <c r="AJ2018" s="33"/>
    </row>
    <row r="2019" spans="3:36" ht="12.75">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3"/>
      <c r="AD2019" s="33"/>
      <c r="AE2019" s="33"/>
      <c r="AF2019" s="33"/>
      <c r="AG2019" s="33"/>
      <c r="AH2019" s="33"/>
      <c r="AI2019" s="33"/>
      <c r="AJ2019" s="33"/>
    </row>
    <row r="2020" spans="3:36" ht="12.75">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c r="AA2020" s="33"/>
      <c r="AB2020" s="33"/>
      <c r="AC2020" s="33"/>
      <c r="AD2020" s="33"/>
      <c r="AE2020" s="33"/>
      <c r="AF2020" s="33"/>
      <c r="AG2020" s="33"/>
      <c r="AH2020" s="33"/>
      <c r="AI2020" s="33"/>
      <c r="AJ2020" s="33"/>
    </row>
    <row r="2021" spans="3:36" ht="12.75">
      <c r="C2021" s="33"/>
      <c r="D2021" s="33"/>
      <c r="E2021" s="33"/>
      <c r="F2021" s="33"/>
      <c r="G2021" s="33"/>
      <c r="H2021" s="33"/>
      <c r="I2021" s="33"/>
      <c r="J2021" s="33"/>
      <c r="K2021" s="33"/>
      <c r="L2021" s="33"/>
      <c r="M2021" s="33"/>
      <c r="N2021" s="33"/>
      <c r="O2021" s="33"/>
      <c r="P2021" s="33"/>
      <c r="Q2021" s="33"/>
      <c r="R2021" s="33"/>
      <c r="S2021" s="33"/>
      <c r="T2021" s="33"/>
      <c r="U2021" s="33"/>
      <c r="V2021" s="33"/>
      <c r="W2021" s="33"/>
      <c r="X2021" s="33"/>
      <c r="Y2021" s="33"/>
      <c r="Z2021" s="33"/>
      <c r="AA2021" s="33"/>
      <c r="AB2021" s="33"/>
      <c r="AC2021" s="33"/>
      <c r="AD2021" s="33"/>
      <c r="AE2021" s="33"/>
      <c r="AF2021" s="33"/>
      <c r="AG2021" s="33"/>
      <c r="AH2021" s="33"/>
      <c r="AI2021" s="33"/>
      <c r="AJ2021" s="33"/>
    </row>
    <row r="2022" spans="3:36" ht="12.75">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c r="AA2022" s="33"/>
      <c r="AB2022" s="33"/>
      <c r="AC2022" s="33"/>
      <c r="AD2022" s="33"/>
      <c r="AE2022" s="33"/>
      <c r="AF2022" s="33"/>
      <c r="AG2022" s="33"/>
      <c r="AH2022" s="33"/>
      <c r="AI2022" s="33"/>
      <c r="AJ2022" s="33"/>
    </row>
    <row r="2023" spans="3:36" ht="12.75">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c r="AA2023" s="33"/>
      <c r="AB2023" s="33"/>
      <c r="AC2023" s="33"/>
      <c r="AD2023" s="33"/>
      <c r="AE2023" s="33"/>
      <c r="AF2023" s="33"/>
      <c r="AG2023" s="33"/>
      <c r="AH2023" s="33"/>
      <c r="AI2023" s="33"/>
      <c r="AJ2023" s="33"/>
    </row>
    <row r="2024" spans="3:36" ht="12.75">
      <c r="C2024" s="33"/>
      <c r="D2024" s="33"/>
      <c r="E2024" s="33"/>
      <c r="F2024" s="33"/>
      <c r="G2024" s="33"/>
      <c r="H2024" s="33"/>
      <c r="I2024" s="33"/>
      <c r="J2024" s="33"/>
      <c r="K2024" s="33"/>
      <c r="L2024" s="33"/>
      <c r="M2024" s="33"/>
      <c r="N2024" s="33"/>
      <c r="O2024" s="33"/>
      <c r="P2024" s="33"/>
      <c r="Q2024" s="33"/>
      <c r="R2024" s="33"/>
      <c r="S2024" s="33"/>
      <c r="T2024" s="33"/>
      <c r="U2024" s="33"/>
      <c r="V2024" s="33"/>
      <c r="W2024" s="33"/>
      <c r="X2024" s="33"/>
      <c r="Y2024" s="33"/>
      <c r="Z2024" s="33"/>
      <c r="AA2024" s="33"/>
      <c r="AB2024" s="33"/>
      <c r="AC2024" s="33"/>
      <c r="AD2024" s="33"/>
      <c r="AE2024" s="33"/>
      <c r="AF2024" s="33"/>
      <c r="AG2024" s="33"/>
      <c r="AH2024" s="33"/>
      <c r="AI2024" s="33"/>
      <c r="AJ2024" s="33"/>
    </row>
    <row r="2025" spans="3:36" ht="12.75">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c r="AA2025" s="33"/>
      <c r="AB2025" s="33"/>
      <c r="AC2025" s="33"/>
      <c r="AD2025" s="33"/>
      <c r="AE2025" s="33"/>
      <c r="AF2025" s="33"/>
      <c r="AG2025" s="33"/>
      <c r="AH2025" s="33"/>
      <c r="AI2025" s="33"/>
      <c r="AJ2025" s="33"/>
    </row>
    <row r="2026" spans="3:36" ht="12.75">
      <c r="C2026" s="33"/>
      <c r="D2026" s="33"/>
      <c r="E2026" s="33"/>
      <c r="F2026" s="33"/>
      <c r="G2026" s="33"/>
      <c r="H2026" s="33"/>
      <c r="I2026" s="33"/>
      <c r="J2026" s="33"/>
      <c r="K2026" s="33"/>
      <c r="L2026" s="33"/>
      <c r="M2026" s="33"/>
      <c r="N2026" s="33"/>
      <c r="O2026" s="33"/>
      <c r="P2026" s="33"/>
      <c r="Q2026" s="33"/>
      <c r="R2026" s="33"/>
      <c r="S2026" s="33"/>
      <c r="T2026" s="33"/>
      <c r="U2026" s="33"/>
      <c r="V2026" s="33"/>
      <c r="W2026" s="33"/>
      <c r="X2026" s="33"/>
      <c r="Y2026" s="33"/>
      <c r="Z2026" s="33"/>
      <c r="AA2026" s="33"/>
      <c r="AB2026" s="33"/>
      <c r="AC2026" s="33"/>
      <c r="AD2026" s="33"/>
      <c r="AE2026" s="33"/>
      <c r="AF2026" s="33"/>
      <c r="AG2026" s="33"/>
      <c r="AH2026" s="33"/>
      <c r="AI2026" s="33"/>
      <c r="AJ2026" s="33"/>
    </row>
    <row r="2027" spans="3:36" ht="12.75">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3"/>
      <c r="AD2027" s="33"/>
      <c r="AE2027" s="33"/>
      <c r="AF2027" s="33"/>
      <c r="AG2027" s="33"/>
      <c r="AH2027" s="33"/>
      <c r="AI2027" s="33"/>
      <c r="AJ2027" s="33"/>
    </row>
    <row r="2028" spans="3:36" ht="12.75">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3"/>
      <c r="AD2028" s="33"/>
      <c r="AE2028" s="33"/>
      <c r="AF2028" s="33"/>
      <c r="AG2028" s="33"/>
      <c r="AH2028" s="33"/>
      <c r="AI2028" s="33"/>
      <c r="AJ2028" s="33"/>
    </row>
    <row r="2029" spans="3:36" ht="12.75">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3"/>
      <c r="AD2029" s="33"/>
      <c r="AE2029" s="33"/>
      <c r="AF2029" s="33"/>
      <c r="AG2029" s="33"/>
      <c r="AH2029" s="33"/>
      <c r="AI2029" s="33"/>
      <c r="AJ2029" s="33"/>
    </row>
    <row r="2030" spans="3:36" ht="12.75">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c r="AA2030" s="33"/>
      <c r="AB2030" s="33"/>
      <c r="AC2030" s="33"/>
      <c r="AD2030" s="33"/>
      <c r="AE2030" s="33"/>
      <c r="AF2030" s="33"/>
      <c r="AG2030" s="33"/>
      <c r="AH2030" s="33"/>
      <c r="AI2030" s="33"/>
      <c r="AJ2030" s="33"/>
    </row>
    <row r="2031" spans="3:36" ht="12.75">
      <c r="C2031" s="33"/>
      <c r="D2031" s="33"/>
      <c r="E2031" s="33"/>
      <c r="F2031" s="33"/>
      <c r="G2031" s="33"/>
      <c r="H2031" s="33"/>
      <c r="I2031" s="33"/>
      <c r="J2031" s="33"/>
      <c r="K2031" s="33"/>
      <c r="L2031" s="33"/>
      <c r="M2031" s="33"/>
      <c r="N2031" s="33"/>
      <c r="O2031" s="33"/>
      <c r="P2031" s="33"/>
      <c r="Q2031" s="33"/>
      <c r="R2031" s="33"/>
      <c r="S2031" s="33"/>
      <c r="T2031" s="33"/>
      <c r="U2031" s="33"/>
      <c r="V2031" s="33"/>
      <c r="W2031" s="33"/>
      <c r="X2031" s="33"/>
      <c r="Y2031" s="33"/>
      <c r="Z2031" s="33"/>
      <c r="AA2031" s="33"/>
      <c r="AB2031" s="33"/>
      <c r="AC2031" s="33"/>
      <c r="AD2031" s="33"/>
      <c r="AE2031" s="33"/>
      <c r="AF2031" s="33"/>
      <c r="AG2031" s="33"/>
      <c r="AH2031" s="33"/>
      <c r="AI2031" s="33"/>
      <c r="AJ2031" s="33"/>
    </row>
    <row r="2032" spans="3:36" ht="12.75">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c r="AA2032" s="33"/>
      <c r="AB2032" s="33"/>
      <c r="AC2032" s="33"/>
      <c r="AD2032" s="33"/>
      <c r="AE2032" s="33"/>
      <c r="AF2032" s="33"/>
      <c r="AG2032" s="33"/>
      <c r="AH2032" s="33"/>
      <c r="AI2032" s="33"/>
      <c r="AJ2032" s="33"/>
    </row>
    <row r="2033" spans="3:36" ht="12.75">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c r="AA2033" s="33"/>
      <c r="AB2033" s="33"/>
      <c r="AC2033" s="33"/>
      <c r="AD2033" s="33"/>
      <c r="AE2033" s="33"/>
      <c r="AF2033" s="33"/>
      <c r="AG2033" s="33"/>
      <c r="AH2033" s="33"/>
      <c r="AI2033" s="33"/>
      <c r="AJ2033" s="33"/>
    </row>
    <row r="2034" spans="3:36" ht="12.75">
      <c r="C2034" s="33"/>
      <c r="D2034" s="33"/>
      <c r="E2034" s="33"/>
      <c r="F2034" s="33"/>
      <c r="G2034" s="33"/>
      <c r="H2034" s="33"/>
      <c r="I2034" s="33"/>
      <c r="J2034" s="33"/>
      <c r="K2034" s="33"/>
      <c r="L2034" s="33"/>
      <c r="M2034" s="33"/>
      <c r="N2034" s="33"/>
      <c r="O2034" s="33"/>
      <c r="P2034" s="33"/>
      <c r="Q2034" s="33"/>
      <c r="R2034" s="33"/>
      <c r="S2034" s="33"/>
      <c r="T2034" s="33"/>
      <c r="U2034" s="33"/>
      <c r="V2034" s="33"/>
      <c r="W2034" s="33"/>
      <c r="X2034" s="33"/>
      <c r="Y2034" s="33"/>
      <c r="Z2034" s="33"/>
      <c r="AA2034" s="33"/>
      <c r="AB2034" s="33"/>
      <c r="AC2034" s="33"/>
      <c r="AD2034" s="33"/>
      <c r="AE2034" s="33"/>
      <c r="AF2034" s="33"/>
      <c r="AG2034" s="33"/>
      <c r="AH2034" s="33"/>
      <c r="AI2034" s="33"/>
      <c r="AJ2034" s="33"/>
    </row>
    <row r="2035" spans="3:36" ht="12.75">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c r="AA2035" s="33"/>
      <c r="AB2035" s="33"/>
      <c r="AC2035" s="33"/>
      <c r="AD2035" s="33"/>
      <c r="AE2035" s="33"/>
      <c r="AF2035" s="33"/>
      <c r="AG2035" s="33"/>
      <c r="AH2035" s="33"/>
      <c r="AI2035" s="33"/>
      <c r="AJ2035" s="33"/>
    </row>
    <row r="2036" spans="3:36" ht="12.75">
      <c r="C2036" s="33"/>
      <c r="D2036" s="33"/>
      <c r="E2036" s="33"/>
      <c r="F2036" s="33"/>
      <c r="G2036" s="33"/>
      <c r="H2036" s="33"/>
      <c r="I2036" s="33"/>
      <c r="J2036" s="33"/>
      <c r="K2036" s="33"/>
      <c r="L2036" s="33"/>
      <c r="M2036" s="33"/>
      <c r="N2036" s="33"/>
      <c r="O2036" s="33"/>
      <c r="P2036" s="33"/>
      <c r="Q2036" s="33"/>
      <c r="R2036" s="33"/>
      <c r="S2036" s="33"/>
      <c r="T2036" s="33"/>
      <c r="U2036" s="33"/>
      <c r="V2036" s="33"/>
      <c r="W2036" s="33"/>
      <c r="X2036" s="33"/>
      <c r="Y2036" s="33"/>
      <c r="Z2036" s="33"/>
      <c r="AA2036" s="33"/>
      <c r="AB2036" s="33"/>
      <c r="AC2036" s="33"/>
      <c r="AD2036" s="33"/>
      <c r="AE2036" s="33"/>
      <c r="AF2036" s="33"/>
      <c r="AG2036" s="33"/>
      <c r="AH2036" s="33"/>
      <c r="AI2036" s="33"/>
      <c r="AJ2036" s="33"/>
    </row>
    <row r="2037" spans="3:36" ht="12.75">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3"/>
      <c r="AD2037" s="33"/>
      <c r="AE2037" s="33"/>
      <c r="AF2037" s="33"/>
      <c r="AG2037" s="33"/>
      <c r="AH2037" s="33"/>
      <c r="AI2037" s="33"/>
      <c r="AJ2037" s="33"/>
    </row>
    <row r="2038" spans="3:36" ht="12.75">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3"/>
      <c r="AD2038" s="33"/>
      <c r="AE2038" s="33"/>
      <c r="AF2038" s="33"/>
      <c r="AG2038" s="33"/>
      <c r="AH2038" s="33"/>
      <c r="AI2038" s="33"/>
      <c r="AJ2038" s="33"/>
    </row>
    <row r="2039" spans="3:36" ht="12.75">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3"/>
      <c r="AD2039" s="33"/>
      <c r="AE2039" s="33"/>
      <c r="AF2039" s="33"/>
      <c r="AG2039" s="33"/>
      <c r="AH2039" s="33"/>
      <c r="AI2039" s="33"/>
      <c r="AJ2039" s="33"/>
    </row>
    <row r="2040" spans="3:36" ht="12.75">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c r="AA2040" s="33"/>
      <c r="AB2040" s="33"/>
      <c r="AC2040" s="33"/>
      <c r="AD2040" s="33"/>
      <c r="AE2040" s="33"/>
      <c r="AF2040" s="33"/>
      <c r="AG2040" s="33"/>
      <c r="AH2040" s="33"/>
      <c r="AI2040" s="33"/>
      <c r="AJ2040" s="33"/>
    </row>
    <row r="2041" spans="3:36" ht="12.75">
      <c r="C2041" s="33"/>
      <c r="D2041" s="33"/>
      <c r="E2041" s="33"/>
      <c r="F2041" s="33"/>
      <c r="G2041" s="33"/>
      <c r="H2041" s="33"/>
      <c r="I2041" s="33"/>
      <c r="J2041" s="33"/>
      <c r="K2041" s="33"/>
      <c r="L2041" s="33"/>
      <c r="M2041" s="33"/>
      <c r="N2041" s="33"/>
      <c r="O2041" s="33"/>
      <c r="P2041" s="33"/>
      <c r="Q2041" s="33"/>
      <c r="R2041" s="33"/>
      <c r="S2041" s="33"/>
      <c r="T2041" s="33"/>
      <c r="U2041" s="33"/>
      <c r="V2041" s="33"/>
      <c r="W2041" s="33"/>
      <c r="X2041" s="33"/>
      <c r="Y2041" s="33"/>
      <c r="Z2041" s="33"/>
      <c r="AA2041" s="33"/>
      <c r="AB2041" s="33"/>
      <c r="AC2041" s="33"/>
      <c r="AD2041" s="33"/>
      <c r="AE2041" s="33"/>
      <c r="AF2041" s="33"/>
      <c r="AG2041" s="33"/>
      <c r="AH2041" s="33"/>
      <c r="AI2041" s="33"/>
      <c r="AJ2041" s="33"/>
    </row>
    <row r="2042" spans="3:36" ht="12.75">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c r="AA2042" s="33"/>
      <c r="AB2042" s="33"/>
      <c r="AC2042" s="33"/>
      <c r="AD2042" s="33"/>
      <c r="AE2042" s="33"/>
      <c r="AF2042" s="33"/>
      <c r="AG2042" s="33"/>
      <c r="AH2042" s="33"/>
      <c r="AI2042" s="33"/>
      <c r="AJ2042" s="33"/>
    </row>
    <row r="2043" spans="3:36" ht="12.75">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c r="AA2043" s="33"/>
      <c r="AB2043" s="33"/>
      <c r="AC2043" s="33"/>
      <c r="AD2043" s="33"/>
      <c r="AE2043" s="33"/>
      <c r="AF2043" s="33"/>
      <c r="AG2043" s="33"/>
      <c r="AH2043" s="33"/>
      <c r="AI2043" s="33"/>
      <c r="AJ2043" s="33"/>
    </row>
    <row r="2044" spans="3:36" ht="12.75">
      <c r="C2044" s="33"/>
      <c r="D2044" s="33"/>
      <c r="E2044" s="33"/>
      <c r="F2044" s="33"/>
      <c r="G2044" s="33"/>
      <c r="H2044" s="33"/>
      <c r="I2044" s="33"/>
      <c r="J2044" s="33"/>
      <c r="K2044" s="33"/>
      <c r="L2044" s="33"/>
      <c r="M2044" s="33"/>
      <c r="N2044" s="33"/>
      <c r="O2044" s="33"/>
      <c r="P2044" s="33"/>
      <c r="Q2044" s="33"/>
      <c r="R2044" s="33"/>
      <c r="S2044" s="33"/>
      <c r="T2044" s="33"/>
      <c r="U2044" s="33"/>
      <c r="V2044" s="33"/>
      <c r="W2044" s="33"/>
      <c r="X2044" s="33"/>
      <c r="Y2044" s="33"/>
      <c r="Z2044" s="33"/>
      <c r="AA2044" s="33"/>
      <c r="AB2044" s="33"/>
      <c r="AC2044" s="33"/>
      <c r="AD2044" s="33"/>
      <c r="AE2044" s="33"/>
      <c r="AF2044" s="33"/>
      <c r="AG2044" s="33"/>
      <c r="AH2044" s="33"/>
      <c r="AI2044" s="33"/>
      <c r="AJ2044" s="33"/>
    </row>
    <row r="2045" spans="3:36" ht="12.75">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c r="AA2045" s="33"/>
      <c r="AB2045" s="33"/>
      <c r="AC2045" s="33"/>
      <c r="AD2045" s="33"/>
      <c r="AE2045" s="33"/>
      <c r="AF2045" s="33"/>
      <c r="AG2045" s="33"/>
      <c r="AH2045" s="33"/>
      <c r="AI2045" s="33"/>
      <c r="AJ2045" s="33"/>
    </row>
    <row r="2046" spans="3:36" ht="12.75">
      <c r="C2046" s="33"/>
      <c r="D2046" s="33"/>
      <c r="E2046" s="33"/>
      <c r="F2046" s="33"/>
      <c r="G2046" s="33"/>
      <c r="H2046" s="33"/>
      <c r="I2046" s="33"/>
      <c r="J2046" s="33"/>
      <c r="K2046" s="33"/>
      <c r="L2046" s="33"/>
      <c r="M2046" s="33"/>
      <c r="N2046" s="33"/>
      <c r="O2046" s="33"/>
      <c r="P2046" s="33"/>
      <c r="Q2046" s="33"/>
      <c r="R2046" s="33"/>
      <c r="S2046" s="33"/>
      <c r="T2046" s="33"/>
      <c r="U2046" s="33"/>
      <c r="V2046" s="33"/>
      <c r="W2046" s="33"/>
      <c r="X2046" s="33"/>
      <c r="Y2046" s="33"/>
      <c r="Z2046" s="33"/>
      <c r="AA2046" s="33"/>
      <c r="AB2046" s="33"/>
      <c r="AC2046" s="33"/>
      <c r="AD2046" s="33"/>
      <c r="AE2046" s="33"/>
      <c r="AF2046" s="33"/>
      <c r="AG2046" s="33"/>
      <c r="AH2046" s="33"/>
      <c r="AI2046" s="33"/>
      <c r="AJ2046" s="33"/>
    </row>
    <row r="2047" spans="3:36" ht="12.75">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3"/>
      <c r="AD2047" s="33"/>
      <c r="AE2047" s="33"/>
      <c r="AF2047" s="33"/>
      <c r="AG2047" s="33"/>
      <c r="AH2047" s="33"/>
      <c r="AI2047" s="33"/>
      <c r="AJ2047" s="33"/>
    </row>
    <row r="2048" spans="3:36" ht="12.75">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3"/>
      <c r="AD2048" s="33"/>
      <c r="AE2048" s="33"/>
      <c r="AF2048" s="33"/>
      <c r="AG2048" s="33"/>
      <c r="AH2048" s="33"/>
      <c r="AI2048" s="33"/>
      <c r="AJ2048" s="33"/>
    </row>
    <row r="2049" spans="3:36" ht="12.75">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3"/>
      <c r="AD2049" s="33"/>
      <c r="AE2049" s="33"/>
      <c r="AF2049" s="33"/>
      <c r="AG2049" s="33"/>
      <c r="AH2049" s="33"/>
      <c r="AI2049" s="33"/>
      <c r="AJ2049" s="33"/>
    </row>
    <row r="2050" spans="3:36" ht="12.75">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c r="AA2050" s="33"/>
      <c r="AB2050" s="33"/>
      <c r="AC2050" s="33"/>
      <c r="AD2050" s="33"/>
      <c r="AE2050" s="33"/>
      <c r="AF2050" s="33"/>
      <c r="AG2050" s="33"/>
      <c r="AH2050" s="33"/>
      <c r="AI2050" s="33"/>
      <c r="AJ2050" s="33"/>
    </row>
    <row r="2051" spans="3:36" ht="12.75">
      <c r="C2051" s="33"/>
      <c r="D2051" s="33"/>
      <c r="E2051" s="33"/>
      <c r="F2051" s="33"/>
      <c r="G2051" s="33"/>
      <c r="H2051" s="33"/>
      <c r="I2051" s="33"/>
      <c r="J2051" s="33"/>
      <c r="K2051" s="33"/>
      <c r="L2051" s="33"/>
      <c r="M2051" s="33"/>
      <c r="N2051" s="33"/>
      <c r="O2051" s="33"/>
      <c r="P2051" s="33"/>
      <c r="Q2051" s="33"/>
      <c r="R2051" s="33"/>
      <c r="S2051" s="33"/>
      <c r="T2051" s="33"/>
      <c r="U2051" s="33"/>
      <c r="V2051" s="33"/>
      <c r="W2051" s="33"/>
      <c r="X2051" s="33"/>
      <c r="Y2051" s="33"/>
      <c r="Z2051" s="33"/>
      <c r="AA2051" s="33"/>
      <c r="AB2051" s="33"/>
      <c r="AC2051" s="33"/>
      <c r="AD2051" s="33"/>
      <c r="AE2051" s="33"/>
      <c r="AF2051" s="33"/>
      <c r="AG2051" s="33"/>
      <c r="AH2051" s="33"/>
      <c r="AI2051" s="33"/>
      <c r="AJ2051" s="33"/>
    </row>
    <row r="2052" spans="3:36" ht="12.75">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c r="AA2052" s="33"/>
      <c r="AB2052" s="33"/>
      <c r="AC2052" s="33"/>
      <c r="AD2052" s="33"/>
      <c r="AE2052" s="33"/>
      <c r="AF2052" s="33"/>
      <c r="AG2052" s="33"/>
      <c r="AH2052" s="33"/>
      <c r="AI2052" s="33"/>
      <c r="AJ2052" s="33"/>
    </row>
    <row r="2053" spans="3:36" ht="12.75">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c r="AA2053" s="33"/>
      <c r="AB2053" s="33"/>
      <c r="AC2053" s="33"/>
      <c r="AD2053" s="33"/>
      <c r="AE2053" s="33"/>
      <c r="AF2053" s="33"/>
      <c r="AG2053" s="33"/>
      <c r="AH2053" s="33"/>
      <c r="AI2053" s="33"/>
      <c r="AJ2053" s="33"/>
    </row>
    <row r="2054" spans="3:36" ht="12.75">
      <c r="C2054" s="33"/>
      <c r="D2054" s="33"/>
      <c r="E2054" s="33"/>
      <c r="F2054" s="33"/>
      <c r="G2054" s="33"/>
      <c r="H2054" s="33"/>
      <c r="I2054" s="33"/>
      <c r="J2054" s="33"/>
      <c r="K2054" s="33"/>
      <c r="L2054" s="33"/>
      <c r="M2054" s="33"/>
      <c r="N2054" s="33"/>
      <c r="O2054" s="33"/>
      <c r="P2054" s="33"/>
      <c r="Q2054" s="33"/>
      <c r="R2054" s="33"/>
      <c r="S2054" s="33"/>
      <c r="T2054" s="33"/>
      <c r="U2054" s="33"/>
      <c r="V2054" s="33"/>
      <c r="W2054" s="33"/>
      <c r="X2054" s="33"/>
      <c r="Y2054" s="33"/>
      <c r="Z2054" s="33"/>
      <c r="AA2054" s="33"/>
      <c r="AB2054" s="33"/>
      <c r="AC2054" s="33"/>
      <c r="AD2054" s="33"/>
      <c r="AE2054" s="33"/>
      <c r="AF2054" s="33"/>
      <c r="AG2054" s="33"/>
      <c r="AH2054" s="33"/>
      <c r="AI2054" s="33"/>
      <c r="AJ2054" s="33"/>
    </row>
    <row r="2055" spans="3:36" ht="12.75">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c r="AA2055" s="33"/>
      <c r="AB2055" s="33"/>
      <c r="AC2055" s="33"/>
      <c r="AD2055" s="33"/>
      <c r="AE2055" s="33"/>
      <c r="AF2055" s="33"/>
      <c r="AG2055" s="33"/>
      <c r="AH2055" s="33"/>
      <c r="AI2055" s="33"/>
      <c r="AJ2055" s="33"/>
    </row>
    <row r="2056" spans="3:36" ht="12.75">
      <c r="C2056" s="33"/>
      <c r="D2056" s="33"/>
      <c r="E2056" s="33"/>
      <c r="F2056" s="33"/>
      <c r="G2056" s="33"/>
      <c r="H2056" s="33"/>
      <c r="I2056" s="33"/>
      <c r="J2056" s="33"/>
      <c r="K2056" s="33"/>
      <c r="L2056" s="33"/>
      <c r="M2056" s="33"/>
      <c r="N2056" s="33"/>
      <c r="O2056" s="33"/>
      <c r="P2056" s="33"/>
      <c r="Q2056" s="33"/>
      <c r="R2056" s="33"/>
      <c r="S2056" s="33"/>
      <c r="T2056" s="33"/>
      <c r="U2056" s="33"/>
      <c r="V2056" s="33"/>
      <c r="W2056" s="33"/>
      <c r="X2056" s="33"/>
      <c r="Y2056" s="33"/>
      <c r="Z2056" s="33"/>
      <c r="AA2056" s="33"/>
      <c r="AB2056" s="33"/>
      <c r="AC2056" s="33"/>
      <c r="AD2056" s="33"/>
      <c r="AE2056" s="33"/>
      <c r="AF2056" s="33"/>
      <c r="AG2056" s="33"/>
      <c r="AH2056" s="33"/>
      <c r="AI2056" s="33"/>
      <c r="AJ2056" s="33"/>
    </row>
    <row r="2057" spans="3:36" ht="12.75">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3"/>
      <c r="AD2057" s="33"/>
      <c r="AE2057" s="33"/>
      <c r="AF2057" s="33"/>
      <c r="AG2057" s="33"/>
      <c r="AH2057" s="33"/>
      <c r="AI2057" s="33"/>
      <c r="AJ2057" s="33"/>
    </row>
    <row r="2058" spans="3:36" ht="12.75">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3"/>
      <c r="AD2058" s="33"/>
      <c r="AE2058" s="33"/>
      <c r="AF2058" s="33"/>
      <c r="AG2058" s="33"/>
      <c r="AH2058" s="33"/>
      <c r="AI2058" s="33"/>
      <c r="AJ2058" s="33"/>
    </row>
    <row r="2059" spans="3:36" ht="12.75">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3"/>
      <c r="AD2059" s="33"/>
      <c r="AE2059" s="33"/>
      <c r="AF2059" s="33"/>
      <c r="AG2059" s="33"/>
      <c r="AH2059" s="33"/>
      <c r="AI2059" s="33"/>
      <c r="AJ2059" s="33"/>
    </row>
    <row r="2060" spans="3:36" ht="12.75">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c r="AB2060" s="33"/>
      <c r="AC2060" s="33"/>
      <c r="AD2060" s="33"/>
      <c r="AE2060" s="33"/>
      <c r="AF2060" s="33"/>
      <c r="AG2060" s="33"/>
      <c r="AH2060" s="33"/>
      <c r="AI2060" s="33"/>
      <c r="AJ2060" s="33"/>
    </row>
    <row r="2061" spans="3:36" ht="12.75">
      <c r="C2061" s="33"/>
      <c r="D2061" s="33"/>
      <c r="E2061" s="33"/>
      <c r="F2061" s="33"/>
      <c r="G2061" s="33"/>
      <c r="H2061" s="33"/>
      <c r="I2061" s="33"/>
      <c r="J2061" s="33"/>
      <c r="K2061" s="33"/>
      <c r="L2061" s="33"/>
      <c r="M2061" s="33"/>
      <c r="N2061" s="33"/>
      <c r="O2061" s="33"/>
      <c r="P2061" s="33"/>
      <c r="Q2061" s="33"/>
      <c r="R2061" s="33"/>
      <c r="S2061" s="33"/>
      <c r="T2061" s="33"/>
      <c r="U2061" s="33"/>
      <c r="V2061" s="33"/>
      <c r="W2061" s="33"/>
      <c r="X2061" s="33"/>
      <c r="Y2061" s="33"/>
      <c r="Z2061" s="33"/>
      <c r="AA2061" s="33"/>
      <c r="AB2061" s="33"/>
      <c r="AC2061" s="33"/>
      <c r="AD2061" s="33"/>
      <c r="AE2061" s="33"/>
      <c r="AF2061" s="33"/>
      <c r="AG2061" s="33"/>
      <c r="AH2061" s="33"/>
      <c r="AI2061" s="33"/>
      <c r="AJ2061" s="33"/>
    </row>
    <row r="2062" spans="3:36" ht="12.75">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c r="AB2062" s="33"/>
      <c r="AC2062" s="33"/>
      <c r="AD2062" s="33"/>
      <c r="AE2062" s="33"/>
      <c r="AF2062" s="33"/>
      <c r="AG2062" s="33"/>
      <c r="AH2062" s="33"/>
      <c r="AI2062" s="33"/>
      <c r="AJ2062" s="33"/>
    </row>
    <row r="2063" spans="3:36" ht="12.75">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c r="AB2063" s="33"/>
      <c r="AC2063" s="33"/>
      <c r="AD2063" s="33"/>
      <c r="AE2063" s="33"/>
      <c r="AF2063" s="33"/>
      <c r="AG2063" s="33"/>
      <c r="AH2063" s="33"/>
      <c r="AI2063" s="33"/>
      <c r="AJ2063" s="33"/>
    </row>
    <row r="2064" spans="3:36" ht="12.75">
      <c r="C2064" s="33"/>
      <c r="D2064" s="33"/>
      <c r="E2064" s="33"/>
      <c r="F2064" s="33"/>
      <c r="G2064" s="33"/>
      <c r="H2064" s="33"/>
      <c r="I2064" s="33"/>
      <c r="J2064" s="33"/>
      <c r="K2064" s="33"/>
      <c r="L2064" s="33"/>
      <c r="M2064" s="33"/>
      <c r="N2064" s="33"/>
      <c r="O2064" s="33"/>
      <c r="P2064" s="33"/>
      <c r="Q2064" s="33"/>
      <c r="R2064" s="33"/>
      <c r="S2064" s="33"/>
      <c r="T2064" s="33"/>
      <c r="U2064" s="33"/>
      <c r="V2064" s="33"/>
      <c r="W2064" s="33"/>
      <c r="X2064" s="33"/>
      <c r="Y2064" s="33"/>
      <c r="Z2064" s="33"/>
      <c r="AA2064" s="33"/>
      <c r="AB2064" s="33"/>
      <c r="AC2064" s="33"/>
      <c r="AD2064" s="33"/>
      <c r="AE2064" s="33"/>
      <c r="AF2064" s="33"/>
      <c r="AG2064" s="33"/>
      <c r="AH2064" s="33"/>
      <c r="AI2064" s="33"/>
      <c r="AJ2064" s="33"/>
    </row>
    <row r="2065" spans="3:36" ht="12.75">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c r="AB2065" s="33"/>
      <c r="AC2065" s="33"/>
      <c r="AD2065" s="33"/>
      <c r="AE2065" s="33"/>
      <c r="AF2065" s="33"/>
      <c r="AG2065" s="33"/>
      <c r="AH2065" s="33"/>
      <c r="AI2065" s="33"/>
      <c r="AJ2065" s="33"/>
    </row>
    <row r="2066" spans="3:36" ht="12.75">
      <c r="C2066" s="33"/>
      <c r="D2066" s="33"/>
      <c r="E2066" s="33"/>
      <c r="F2066" s="33"/>
      <c r="G2066" s="33"/>
      <c r="H2066" s="33"/>
      <c r="I2066" s="33"/>
      <c r="J2066" s="33"/>
      <c r="K2066" s="33"/>
      <c r="L2066" s="33"/>
      <c r="M2066" s="33"/>
      <c r="N2066" s="33"/>
      <c r="O2066" s="33"/>
      <c r="P2066" s="33"/>
      <c r="Q2066" s="33"/>
      <c r="R2066" s="33"/>
      <c r="S2066" s="33"/>
      <c r="T2066" s="33"/>
      <c r="U2066" s="33"/>
      <c r="V2066" s="33"/>
      <c r="W2066" s="33"/>
      <c r="X2066" s="33"/>
      <c r="Y2066" s="33"/>
      <c r="Z2066" s="33"/>
      <c r="AA2066" s="33"/>
      <c r="AB2066" s="33"/>
      <c r="AC2066" s="33"/>
      <c r="AD2066" s="33"/>
      <c r="AE2066" s="33"/>
      <c r="AF2066" s="33"/>
      <c r="AG2066" s="33"/>
      <c r="AH2066" s="33"/>
      <c r="AI2066" s="33"/>
      <c r="AJ2066" s="33"/>
    </row>
    <row r="2067" spans="3:36" ht="12.75">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3"/>
      <c r="AD2067" s="33"/>
      <c r="AE2067" s="33"/>
      <c r="AF2067" s="33"/>
      <c r="AG2067" s="33"/>
      <c r="AH2067" s="33"/>
      <c r="AI2067" s="33"/>
      <c r="AJ2067" s="33"/>
    </row>
    <row r="2068" spans="3:36" ht="12.75">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3"/>
      <c r="AD2068" s="33"/>
      <c r="AE2068" s="33"/>
      <c r="AF2068" s="33"/>
      <c r="AG2068" s="33"/>
      <c r="AH2068" s="33"/>
      <c r="AI2068" s="33"/>
      <c r="AJ2068" s="33"/>
    </row>
    <row r="2069" spans="3:36" ht="12.75">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3"/>
      <c r="AD2069" s="33"/>
      <c r="AE2069" s="33"/>
      <c r="AF2069" s="33"/>
      <c r="AG2069" s="33"/>
      <c r="AH2069" s="33"/>
      <c r="AI2069" s="33"/>
      <c r="AJ2069" s="33"/>
    </row>
    <row r="2070" spans="3:36" ht="12.75">
      <c r="C2070" s="33"/>
      <c r="D2070" s="33"/>
      <c r="E2070" s="33"/>
      <c r="F2070" s="33"/>
      <c r="G2070" s="33"/>
      <c r="H2070" s="33"/>
      <c r="I2070" s="33"/>
      <c r="J2070" s="33"/>
      <c r="K2070" s="33"/>
      <c r="L2070" s="33"/>
      <c r="M2070" s="33"/>
      <c r="N2070" s="33"/>
      <c r="O2070" s="33"/>
      <c r="P2070" s="33"/>
      <c r="Q2070" s="33"/>
      <c r="R2070" s="33"/>
      <c r="S2070" s="33"/>
      <c r="T2070" s="33"/>
      <c r="U2070" s="33"/>
      <c r="V2070" s="33"/>
      <c r="W2070" s="33"/>
      <c r="X2070" s="33"/>
      <c r="Y2070" s="33"/>
      <c r="Z2070" s="33"/>
      <c r="AA2070" s="33"/>
      <c r="AB2070" s="33"/>
      <c r="AC2070" s="33"/>
      <c r="AD2070" s="33"/>
      <c r="AE2070" s="33"/>
      <c r="AF2070" s="33"/>
      <c r="AG2070" s="33"/>
      <c r="AH2070" s="33"/>
      <c r="AI2070" s="33"/>
      <c r="AJ2070" s="33"/>
    </row>
    <row r="2071" spans="3:36" ht="12.75">
      <c r="C2071" s="33"/>
      <c r="D2071" s="33"/>
      <c r="E2071" s="33"/>
      <c r="F2071" s="33"/>
      <c r="G2071" s="33"/>
      <c r="H2071" s="33"/>
      <c r="I2071" s="33"/>
      <c r="J2071" s="33"/>
      <c r="K2071" s="33"/>
      <c r="L2071" s="33"/>
      <c r="M2071" s="33"/>
      <c r="N2071" s="33"/>
      <c r="O2071" s="33"/>
      <c r="P2071" s="33"/>
      <c r="Q2071" s="33"/>
      <c r="R2071" s="33"/>
      <c r="S2071" s="33"/>
      <c r="T2071" s="33"/>
      <c r="U2071" s="33"/>
      <c r="V2071" s="33"/>
      <c r="W2071" s="33"/>
      <c r="X2071" s="33"/>
      <c r="Y2071" s="33"/>
      <c r="Z2071" s="33"/>
      <c r="AA2071" s="33"/>
      <c r="AB2071" s="33"/>
      <c r="AC2071" s="33"/>
      <c r="AD2071" s="33"/>
      <c r="AE2071" s="33"/>
      <c r="AF2071" s="33"/>
      <c r="AG2071" s="33"/>
      <c r="AH2071" s="33"/>
      <c r="AI2071" s="33"/>
      <c r="AJ2071" s="33"/>
    </row>
    <row r="2072" spans="3:36" ht="12.75">
      <c r="C2072" s="33"/>
      <c r="D2072" s="33"/>
      <c r="E2072" s="33"/>
      <c r="F2072" s="33"/>
      <c r="G2072" s="33"/>
      <c r="H2072" s="33"/>
      <c r="I2072" s="33"/>
      <c r="J2072" s="33"/>
      <c r="K2072" s="33"/>
      <c r="L2072" s="33"/>
      <c r="M2072" s="33"/>
      <c r="N2072" s="33"/>
      <c r="O2072" s="33"/>
      <c r="P2072" s="33"/>
      <c r="Q2072" s="33"/>
      <c r="R2072" s="33"/>
      <c r="S2072" s="33"/>
      <c r="T2072" s="33"/>
      <c r="U2072" s="33"/>
      <c r="V2072" s="33"/>
      <c r="W2072" s="33"/>
      <c r="X2072" s="33"/>
      <c r="Y2072" s="33"/>
      <c r="Z2072" s="33"/>
      <c r="AA2072" s="33"/>
      <c r="AB2072" s="33"/>
      <c r="AC2072" s="33"/>
      <c r="AD2072" s="33"/>
      <c r="AE2072" s="33"/>
      <c r="AF2072" s="33"/>
      <c r="AG2072" s="33"/>
      <c r="AH2072" s="33"/>
      <c r="AI2072" s="33"/>
      <c r="AJ2072" s="33"/>
    </row>
    <row r="2073" spans="3:36" ht="12.75">
      <c r="C2073" s="33"/>
      <c r="D2073" s="33"/>
      <c r="E2073" s="33"/>
      <c r="F2073" s="33"/>
      <c r="G2073" s="33"/>
      <c r="H2073" s="33"/>
      <c r="I2073" s="33"/>
      <c r="J2073" s="33"/>
      <c r="K2073" s="33"/>
      <c r="L2073" s="33"/>
      <c r="M2073" s="33"/>
      <c r="N2073" s="33"/>
      <c r="O2073" s="33"/>
      <c r="P2073" s="33"/>
      <c r="Q2073" s="33"/>
      <c r="R2073" s="33"/>
      <c r="S2073" s="33"/>
      <c r="T2073" s="33"/>
      <c r="U2073" s="33"/>
      <c r="V2073" s="33"/>
      <c r="W2073" s="33"/>
      <c r="X2073" s="33"/>
      <c r="Y2073" s="33"/>
      <c r="Z2073" s="33"/>
      <c r="AA2073" s="33"/>
      <c r="AB2073" s="33"/>
      <c r="AC2073" s="33"/>
      <c r="AD2073" s="33"/>
      <c r="AE2073" s="33"/>
      <c r="AF2073" s="33"/>
      <c r="AG2073" s="33"/>
      <c r="AH2073" s="33"/>
      <c r="AI2073" s="33"/>
      <c r="AJ2073" s="33"/>
    </row>
    <row r="2074" spans="3:36" ht="12.75">
      <c r="C2074" s="33"/>
      <c r="D2074" s="33"/>
      <c r="E2074" s="33"/>
      <c r="F2074" s="33"/>
      <c r="G2074" s="33"/>
      <c r="H2074" s="33"/>
      <c r="I2074" s="33"/>
      <c r="J2074" s="33"/>
      <c r="K2074" s="33"/>
      <c r="L2074" s="33"/>
      <c r="M2074" s="33"/>
      <c r="N2074" s="33"/>
      <c r="O2074" s="33"/>
      <c r="P2074" s="33"/>
      <c r="Q2074" s="33"/>
      <c r="R2074" s="33"/>
      <c r="S2074" s="33"/>
      <c r="T2074" s="33"/>
      <c r="U2074" s="33"/>
      <c r="V2074" s="33"/>
      <c r="W2074" s="33"/>
      <c r="X2074" s="33"/>
      <c r="Y2074" s="33"/>
      <c r="Z2074" s="33"/>
      <c r="AA2074" s="33"/>
      <c r="AB2074" s="33"/>
      <c r="AC2074" s="33"/>
      <c r="AD2074" s="33"/>
      <c r="AE2074" s="33"/>
      <c r="AF2074" s="33"/>
      <c r="AG2074" s="33"/>
      <c r="AH2074" s="33"/>
      <c r="AI2074" s="33"/>
      <c r="AJ2074" s="33"/>
    </row>
    <row r="2075" spans="3:36" ht="12.75">
      <c r="C2075" s="33"/>
      <c r="D2075" s="33"/>
      <c r="E2075" s="33"/>
      <c r="F2075" s="33"/>
      <c r="G2075" s="33"/>
      <c r="H2075" s="33"/>
      <c r="I2075" s="33"/>
      <c r="J2075" s="33"/>
      <c r="K2075" s="33"/>
      <c r="L2075" s="33"/>
      <c r="M2075" s="33"/>
      <c r="N2075" s="33"/>
      <c r="O2075" s="33"/>
      <c r="P2075" s="33"/>
      <c r="Q2075" s="33"/>
      <c r="R2075" s="33"/>
      <c r="S2075" s="33"/>
      <c r="T2075" s="33"/>
      <c r="U2075" s="33"/>
      <c r="V2075" s="33"/>
      <c r="W2075" s="33"/>
      <c r="X2075" s="33"/>
      <c r="Y2075" s="33"/>
      <c r="Z2075" s="33"/>
      <c r="AA2075" s="33"/>
      <c r="AB2075" s="33"/>
      <c r="AC2075" s="33"/>
      <c r="AD2075" s="33"/>
      <c r="AE2075" s="33"/>
      <c r="AF2075" s="33"/>
      <c r="AG2075" s="33"/>
      <c r="AH2075" s="33"/>
      <c r="AI2075" s="33"/>
      <c r="AJ2075" s="33"/>
    </row>
    <row r="2076" spans="3:36" ht="12.75">
      <c r="C2076" s="33"/>
      <c r="D2076" s="33"/>
      <c r="E2076" s="33"/>
      <c r="F2076" s="33"/>
      <c r="G2076" s="33"/>
      <c r="H2076" s="33"/>
      <c r="I2076" s="33"/>
      <c r="J2076" s="33"/>
      <c r="K2076" s="33"/>
      <c r="L2076" s="33"/>
      <c r="M2076" s="33"/>
      <c r="N2076" s="33"/>
      <c r="O2076" s="33"/>
      <c r="P2076" s="33"/>
      <c r="Q2076" s="33"/>
      <c r="R2076" s="33"/>
      <c r="S2076" s="33"/>
      <c r="T2076" s="33"/>
      <c r="U2076" s="33"/>
      <c r="V2076" s="33"/>
      <c r="W2076" s="33"/>
      <c r="X2076" s="33"/>
      <c r="Y2076" s="33"/>
      <c r="Z2076" s="33"/>
      <c r="AA2076" s="33"/>
      <c r="AB2076" s="33"/>
      <c r="AC2076" s="33"/>
      <c r="AD2076" s="33"/>
      <c r="AE2076" s="33"/>
      <c r="AF2076" s="33"/>
      <c r="AG2076" s="33"/>
      <c r="AH2076" s="33"/>
      <c r="AI2076" s="33"/>
      <c r="AJ2076" s="33"/>
    </row>
    <row r="2077" spans="3:36" ht="12.75">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3"/>
      <c r="AD2077" s="33"/>
      <c r="AE2077" s="33"/>
      <c r="AF2077" s="33"/>
      <c r="AG2077" s="33"/>
      <c r="AH2077" s="33"/>
      <c r="AI2077" s="33"/>
      <c r="AJ2077" s="33"/>
    </row>
    <row r="2078" spans="3:36" ht="12.75">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3"/>
      <c r="AD2078" s="33"/>
      <c r="AE2078" s="33"/>
      <c r="AF2078" s="33"/>
      <c r="AG2078" s="33"/>
      <c r="AH2078" s="33"/>
      <c r="AI2078" s="33"/>
      <c r="AJ2078" s="33"/>
    </row>
    <row r="2079" spans="3:36" ht="12.75">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3"/>
      <c r="AD2079" s="33"/>
      <c r="AE2079" s="33"/>
      <c r="AF2079" s="33"/>
      <c r="AG2079" s="33"/>
      <c r="AH2079" s="33"/>
      <c r="AI2079" s="33"/>
      <c r="AJ2079" s="33"/>
    </row>
    <row r="2080" spans="3:36" ht="12.75">
      <c r="C2080" s="33"/>
      <c r="D2080" s="33"/>
      <c r="E2080" s="33"/>
      <c r="F2080" s="33"/>
      <c r="G2080" s="33"/>
      <c r="H2080" s="33"/>
      <c r="I2080" s="33"/>
      <c r="J2080" s="33"/>
      <c r="K2080" s="33"/>
      <c r="L2080" s="33"/>
      <c r="M2080" s="33"/>
      <c r="N2080" s="33"/>
      <c r="O2080" s="33"/>
      <c r="P2080" s="33"/>
      <c r="Q2080" s="33"/>
      <c r="R2080" s="33"/>
      <c r="S2080" s="33"/>
      <c r="T2080" s="33"/>
      <c r="U2080" s="33"/>
      <c r="V2080" s="33"/>
      <c r="W2080" s="33"/>
      <c r="X2080" s="33"/>
      <c r="Y2080" s="33"/>
      <c r="Z2080" s="33"/>
      <c r="AA2080" s="33"/>
      <c r="AB2080" s="33"/>
      <c r="AC2080" s="33"/>
      <c r="AD2080" s="33"/>
      <c r="AE2080" s="33"/>
      <c r="AF2080" s="33"/>
      <c r="AG2080" s="33"/>
      <c r="AH2080" s="33"/>
      <c r="AI2080" s="33"/>
      <c r="AJ2080" s="33"/>
    </row>
    <row r="2081" spans="3:36" ht="12.75">
      <c r="C2081" s="33"/>
      <c r="D2081" s="33"/>
      <c r="E2081" s="33"/>
      <c r="F2081" s="33"/>
      <c r="G2081" s="33"/>
      <c r="H2081" s="33"/>
      <c r="I2081" s="33"/>
      <c r="J2081" s="33"/>
      <c r="K2081" s="33"/>
      <c r="L2081" s="33"/>
      <c r="M2081" s="33"/>
      <c r="N2081" s="33"/>
      <c r="O2081" s="33"/>
      <c r="P2081" s="33"/>
      <c r="Q2081" s="33"/>
      <c r="R2081" s="33"/>
      <c r="S2081" s="33"/>
      <c r="T2081" s="33"/>
      <c r="U2081" s="33"/>
      <c r="V2081" s="33"/>
      <c r="W2081" s="33"/>
      <c r="X2081" s="33"/>
      <c r="Y2081" s="33"/>
      <c r="Z2081" s="33"/>
      <c r="AA2081" s="33"/>
      <c r="AB2081" s="33"/>
      <c r="AC2081" s="33"/>
      <c r="AD2081" s="33"/>
      <c r="AE2081" s="33"/>
      <c r="AF2081" s="33"/>
      <c r="AG2081" s="33"/>
      <c r="AH2081" s="33"/>
      <c r="AI2081" s="33"/>
      <c r="AJ2081" s="33"/>
    </row>
    <row r="2082" spans="3:36" ht="12.75">
      <c r="C2082" s="33"/>
      <c r="D2082" s="33"/>
      <c r="E2082" s="33"/>
      <c r="F2082" s="33"/>
      <c r="G2082" s="33"/>
      <c r="H2082" s="33"/>
      <c r="I2082" s="33"/>
      <c r="J2082" s="33"/>
      <c r="K2082" s="33"/>
      <c r="L2082" s="33"/>
      <c r="M2082" s="33"/>
      <c r="N2082" s="33"/>
      <c r="O2082" s="33"/>
      <c r="P2082" s="33"/>
      <c r="Q2082" s="33"/>
      <c r="R2082" s="33"/>
      <c r="S2082" s="33"/>
      <c r="T2082" s="33"/>
      <c r="U2082" s="33"/>
      <c r="V2082" s="33"/>
      <c r="W2082" s="33"/>
      <c r="X2082" s="33"/>
      <c r="Y2082" s="33"/>
      <c r="Z2082" s="33"/>
      <c r="AA2082" s="33"/>
      <c r="AB2082" s="33"/>
      <c r="AC2082" s="33"/>
      <c r="AD2082" s="33"/>
      <c r="AE2082" s="33"/>
      <c r="AF2082" s="33"/>
      <c r="AG2082" s="33"/>
      <c r="AH2082" s="33"/>
      <c r="AI2082" s="33"/>
      <c r="AJ2082" s="33"/>
    </row>
    <row r="2083" spans="3:36" ht="12.75">
      <c r="C2083" s="33"/>
      <c r="D2083" s="33"/>
      <c r="E2083" s="33"/>
      <c r="F2083" s="33"/>
      <c r="G2083" s="33"/>
      <c r="H2083" s="33"/>
      <c r="I2083" s="33"/>
      <c r="J2083" s="33"/>
      <c r="K2083" s="33"/>
      <c r="L2083" s="33"/>
      <c r="M2083" s="33"/>
      <c r="N2083" s="33"/>
      <c r="O2083" s="33"/>
      <c r="P2083" s="33"/>
      <c r="Q2083" s="33"/>
      <c r="R2083" s="33"/>
      <c r="S2083" s="33"/>
      <c r="T2083" s="33"/>
      <c r="U2083" s="33"/>
      <c r="V2083" s="33"/>
      <c r="W2083" s="33"/>
      <c r="X2083" s="33"/>
      <c r="Y2083" s="33"/>
      <c r="Z2083" s="33"/>
      <c r="AA2083" s="33"/>
      <c r="AB2083" s="33"/>
      <c r="AC2083" s="33"/>
      <c r="AD2083" s="33"/>
      <c r="AE2083" s="33"/>
      <c r="AF2083" s="33"/>
      <c r="AG2083" s="33"/>
      <c r="AH2083" s="33"/>
      <c r="AI2083" s="33"/>
      <c r="AJ2083" s="33"/>
    </row>
    <row r="2084" spans="3:36" ht="12.75">
      <c r="C2084" s="33"/>
      <c r="D2084" s="33"/>
      <c r="E2084" s="33"/>
      <c r="F2084" s="33"/>
      <c r="G2084" s="33"/>
      <c r="H2084" s="33"/>
      <c r="I2084" s="33"/>
      <c r="J2084" s="33"/>
      <c r="K2084" s="33"/>
      <c r="L2084" s="33"/>
      <c r="M2084" s="33"/>
      <c r="N2084" s="33"/>
      <c r="O2084" s="33"/>
      <c r="P2084" s="33"/>
      <c r="Q2084" s="33"/>
      <c r="R2084" s="33"/>
      <c r="S2084" s="33"/>
      <c r="T2084" s="33"/>
      <c r="U2084" s="33"/>
      <c r="V2084" s="33"/>
      <c r="W2084" s="33"/>
      <c r="X2084" s="33"/>
      <c r="Y2084" s="33"/>
      <c r="Z2084" s="33"/>
      <c r="AA2084" s="33"/>
      <c r="AB2084" s="33"/>
      <c r="AC2084" s="33"/>
      <c r="AD2084" s="33"/>
      <c r="AE2084" s="33"/>
      <c r="AF2084" s="33"/>
      <c r="AG2084" s="33"/>
      <c r="AH2084" s="33"/>
      <c r="AI2084" s="33"/>
      <c r="AJ2084" s="33"/>
    </row>
    <row r="2085" spans="3:36" ht="12.75">
      <c r="C2085" s="33"/>
      <c r="D2085" s="33"/>
      <c r="E2085" s="33"/>
      <c r="F2085" s="33"/>
      <c r="G2085" s="33"/>
      <c r="H2085" s="33"/>
      <c r="I2085" s="33"/>
      <c r="J2085" s="33"/>
      <c r="K2085" s="33"/>
      <c r="L2085" s="33"/>
      <c r="M2085" s="33"/>
      <c r="N2085" s="33"/>
      <c r="O2085" s="33"/>
      <c r="P2085" s="33"/>
      <c r="Q2085" s="33"/>
      <c r="R2085" s="33"/>
      <c r="S2085" s="33"/>
      <c r="T2085" s="33"/>
      <c r="U2085" s="33"/>
      <c r="V2085" s="33"/>
      <c r="W2085" s="33"/>
      <c r="X2085" s="33"/>
      <c r="Y2085" s="33"/>
      <c r="Z2085" s="33"/>
      <c r="AA2085" s="33"/>
      <c r="AB2085" s="33"/>
      <c r="AC2085" s="33"/>
      <c r="AD2085" s="33"/>
      <c r="AE2085" s="33"/>
      <c r="AF2085" s="33"/>
      <c r="AG2085" s="33"/>
      <c r="AH2085" s="33"/>
      <c r="AI2085" s="33"/>
      <c r="AJ2085" s="33"/>
    </row>
    <row r="2086" spans="3:36" ht="12.75">
      <c r="C2086" s="33"/>
      <c r="D2086" s="33"/>
      <c r="E2086" s="33"/>
      <c r="F2086" s="33"/>
      <c r="G2086" s="33"/>
      <c r="H2086" s="33"/>
      <c r="I2086" s="33"/>
      <c r="J2086" s="33"/>
      <c r="K2086" s="33"/>
      <c r="L2086" s="33"/>
      <c r="M2086" s="33"/>
      <c r="N2086" s="33"/>
      <c r="O2086" s="33"/>
      <c r="P2086" s="33"/>
      <c r="Q2086" s="33"/>
      <c r="R2086" s="33"/>
      <c r="S2086" s="33"/>
      <c r="T2086" s="33"/>
      <c r="U2086" s="33"/>
      <c r="V2086" s="33"/>
      <c r="W2086" s="33"/>
      <c r="X2086" s="33"/>
      <c r="Y2086" s="33"/>
      <c r="Z2086" s="33"/>
      <c r="AA2086" s="33"/>
      <c r="AB2086" s="33"/>
      <c r="AC2086" s="33"/>
      <c r="AD2086" s="33"/>
      <c r="AE2086" s="33"/>
      <c r="AF2086" s="33"/>
      <c r="AG2086" s="33"/>
      <c r="AH2086" s="33"/>
      <c r="AI2086" s="33"/>
      <c r="AJ2086" s="33"/>
    </row>
    <row r="2087" spans="3:36" ht="12.75">
      <c r="C2087" s="33"/>
      <c r="D2087" s="33"/>
      <c r="E2087" s="33"/>
      <c r="F2087" s="33"/>
      <c r="G2087" s="33"/>
      <c r="H2087" s="33"/>
      <c r="I2087" s="33"/>
      <c r="J2087" s="33"/>
      <c r="K2087" s="33"/>
      <c r="L2087" s="33"/>
      <c r="M2087" s="33"/>
      <c r="N2087" s="33"/>
      <c r="O2087" s="33"/>
      <c r="P2087" s="33"/>
      <c r="Q2087" s="33"/>
      <c r="R2087" s="33"/>
      <c r="S2087" s="33"/>
      <c r="T2087" s="33"/>
      <c r="U2087" s="33"/>
      <c r="V2087" s="33"/>
      <c r="W2087" s="33"/>
      <c r="X2087" s="33"/>
      <c r="Y2087" s="33"/>
      <c r="Z2087" s="33"/>
      <c r="AA2087" s="33"/>
      <c r="AB2087" s="33"/>
      <c r="AC2087" s="33"/>
      <c r="AD2087" s="33"/>
      <c r="AE2087" s="33"/>
      <c r="AF2087" s="33"/>
      <c r="AG2087" s="33"/>
      <c r="AH2087" s="33"/>
      <c r="AI2087" s="33"/>
      <c r="AJ2087" s="33"/>
    </row>
    <row r="2088" spans="3:36" ht="12.75">
      <c r="C2088" s="33"/>
      <c r="D2088" s="33"/>
      <c r="E2088" s="33"/>
      <c r="F2088" s="33"/>
      <c r="G2088" s="33"/>
      <c r="H2088" s="33"/>
      <c r="I2088" s="33"/>
      <c r="J2088" s="33"/>
      <c r="K2088" s="33"/>
      <c r="L2088" s="33"/>
      <c r="M2088" s="33"/>
      <c r="N2088" s="33"/>
      <c r="O2088" s="33"/>
      <c r="P2088" s="33"/>
      <c r="Q2088" s="33"/>
      <c r="R2088" s="33"/>
      <c r="S2088" s="33"/>
      <c r="T2088" s="33"/>
      <c r="U2088" s="33"/>
      <c r="V2088" s="33"/>
      <c r="W2088" s="33"/>
      <c r="X2088" s="33"/>
      <c r="Y2088" s="33"/>
      <c r="Z2088" s="33"/>
      <c r="AA2088" s="33"/>
      <c r="AB2088" s="33"/>
      <c r="AC2088" s="33"/>
      <c r="AD2088" s="33"/>
      <c r="AE2088" s="33"/>
      <c r="AF2088" s="33"/>
      <c r="AG2088" s="33"/>
      <c r="AH2088" s="33"/>
      <c r="AI2088" s="33"/>
      <c r="AJ2088" s="33"/>
    </row>
    <row r="2089" spans="3:36" ht="12.75">
      <c r="C2089" s="33"/>
      <c r="D2089" s="33"/>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3"/>
      <c r="AD2089" s="33"/>
      <c r="AE2089" s="33"/>
      <c r="AF2089" s="33"/>
      <c r="AG2089" s="33"/>
      <c r="AH2089" s="33"/>
      <c r="AI2089" s="33"/>
      <c r="AJ2089" s="33"/>
    </row>
    <row r="2090" spans="3:36" ht="12.75">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3"/>
      <c r="AD2090" s="33"/>
      <c r="AE2090" s="33"/>
      <c r="AF2090" s="33"/>
      <c r="AG2090" s="33"/>
      <c r="AH2090" s="33"/>
      <c r="AI2090" s="33"/>
      <c r="AJ2090" s="33"/>
    </row>
    <row r="2091" spans="3:36" ht="12.75">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3"/>
      <c r="AD2091" s="33"/>
      <c r="AE2091" s="33"/>
      <c r="AF2091" s="33"/>
      <c r="AG2091" s="33"/>
      <c r="AH2091" s="33"/>
      <c r="AI2091" s="33"/>
      <c r="AJ2091" s="33"/>
    </row>
    <row r="2092" spans="3:36" ht="12.75">
      <c r="C2092" s="33"/>
      <c r="D2092" s="33"/>
      <c r="E2092" s="33"/>
      <c r="F2092" s="33"/>
      <c r="G2092" s="33"/>
      <c r="H2092" s="33"/>
      <c r="I2092" s="33"/>
      <c r="J2092" s="33"/>
      <c r="K2092" s="33"/>
      <c r="L2092" s="33"/>
      <c r="M2092" s="33"/>
      <c r="N2092" s="33"/>
      <c r="O2092" s="33"/>
      <c r="P2092" s="33"/>
      <c r="Q2092" s="33"/>
      <c r="R2092" s="33"/>
      <c r="S2092" s="33"/>
      <c r="T2092" s="33"/>
      <c r="U2092" s="33"/>
      <c r="V2092" s="33"/>
      <c r="W2092" s="33"/>
      <c r="X2092" s="33"/>
      <c r="Y2092" s="33"/>
      <c r="Z2092" s="33"/>
      <c r="AA2092" s="33"/>
      <c r="AB2092" s="33"/>
      <c r="AC2092" s="33"/>
      <c r="AD2092" s="33"/>
      <c r="AE2092" s="33"/>
      <c r="AF2092" s="33"/>
      <c r="AG2092" s="33"/>
      <c r="AH2092" s="33"/>
      <c r="AI2092" s="33"/>
      <c r="AJ2092" s="33"/>
    </row>
    <row r="2093" spans="3:36" ht="12.75">
      <c r="C2093" s="33"/>
      <c r="D2093" s="33"/>
      <c r="E2093" s="33"/>
      <c r="F2093" s="33"/>
      <c r="G2093" s="33"/>
      <c r="H2093" s="33"/>
      <c r="I2093" s="33"/>
      <c r="J2093" s="33"/>
      <c r="K2093" s="33"/>
      <c r="L2093" s="33"/>
      <c r="M2093" s="33"/>
      <c r="N2093" s="33"/>
      <c r="O2093" s="33"/>
      <c r="P2093" s="33"/>
      <c r="Q2093" s="33"/>
      <c r="R2093" s="33"/>
      <c r="S2093" s="33"/>
      <c r="T2093" s="33"/>
      <c r="U2093" s="33"/>
      <c r="V2093" s="33"/>
      <c r="W2093" s="33"/>
      <c r="X2093" s="33"/>
      <c r="Y2093" s="33"/>
      <c r="Z2093" s="33"/>
      <c r="AA2093" s="33"/>
      <c r="AB2093" s="33"/>
      <c r="AC2093" s="33"/>
      <c r="AD2093" s="33"/>
      <c r="AE2093" s="33"/>
      <c r="AF2093" s="33"/>
      <c r="AG2093" s="33"/>
      <c r="AH2093" s="33"/>
      <c r="AI2093" s="33"/>
      <c r="AJ2093" s="33"/>
    </row>
    <row r="2094" spans="3:36" ht="12.75">
      <c r="C2094" s="33"/>
      <c r="D2094" s="33"/>
      <c r="E2094" s="33"/>
      <c r="F2094" s="33"/>
      <c r="G2094" s="33"/>
      <c r="H2094" s="33"/>
      <c r="I2094" s="33"/>
      <c r="J2094" s="33"/>
      <c r="K2094" s="33"/>
      <c r="L2094" s="33"/>
      <c r="M2094" s="33"/>
      <c r="N2094" s="33"/>
      <c r="O2094" s="33"/>
      <c r="P2094" s="33"/>
      <c r="Q2094" s="33"/>
      <c r="R2094" s="33"/>
      <c r="S2094" s="33"/>
      <c r="T2094" s="33"/>
      <c r="U2094" s="33"/>
      <c r="V2094" s="33"/>
      <c r="W2094" s="33"/>
      <c r="X2094" s="33"/>
      <c r="Y2094" s="33"/>
      <c r="Z2094" s="33"/>
      <c r="AA2094" s="33"/>
      <c r="AB2094" s="33"/>
      <c r="AC2094" s="33"/>
      <c r="AD2094" s="33"/>
      <c r="AE2094" s="33"/>
      <c r="AF2094" s="33"/>
      <c r="AG2094" s="33"/>
      <c r="AH2094" s="33"/>
      <c r="AI2094" s="33"/>
      <c r="AJ2094" s="33"/>
    </row>
    <row r="2095" spans="3:36" ht="12.75">
      <c r="C2095" s="33"/>
      <c r="D2095" s="33"/>
      <c r="E2095" s="33"/>
      <c r="F2095" s="33"/>
      <c r="G2095" s="33"/>
      <c r="H2095" s="33"/>
      <c r="I2095" s="33"/>
      <c r="J2095" s="33"/>
      <c r="K2095" s="33"/>
      <c r="L2095" s="33"/>
      <c r="M2095" s="33"/>
      <c r="N2095" s="33"/>
      <c r="O2095" s="33"/>
      <c r="P2095" s="33"/>
      <c r="Q2095" s="33"/>
      <c r="R2095" s="33"/>
      <c r="S2095" s="33"/>
      <c r="T2095" s="33"/>
      <c r="U2095" s="33"/>
      <c r="V2095" s="33"/>
      <c r="W2095" s="33"/>
      <c r="X2095" s="33"/>
      <c r="Y2095" s="33"/>
      <c r="Z2095" s="33"/>
      <c r="AA2095" s="33"/>
      <c r="AB2095" s="33"/>
      <c r="AC2095" s="33"/>
      <c r="AD2095" s="33"/>
      <c r="AE2095" s="33"/>
      <c r="AF2095" s="33"/>
      <c r="AG2095" s="33"/>
      <c r="AH2095" s="33"/>
      <c r="AI2095" s="33"/>
      <c r="AJ2095" s="33"/>
    </row>
    <row r="2096" spans="3:36" ht="12.75">
      <c r="C2096" s="33"/>
      <c r="D2096" s="33"/>
      <c r="E2096" s="33"/>
      <c r="F2096" s="33"/>
      <c r="G2096" s="33"/>
      <c r="H2096" s="33"/>
      <c r="I2096" s="33"/>
      <c r="J2096" s="33"/>
      <c r="K2096" s="33"/>
      <c r="L2096" s="33"/>
      <c r="M2096" s="33"/>
      <c r="N2096" s="33"/>
      <c r="O2096" s="33"/>
      <c r="P2096" s="33"/>
      <c r="Q2096" s="33"/>
      <c r="R2096" s="33"/>
      <c r="S2096" s="33"/>
      <c r="T2096" s="33"/>
      <c r="U2096" s="33"/>
      <c r="V2096" s="33"/>
      <c r="W2096" s="33"/>
      <c r="X2096" s="33"/>
      <c r="Y2096" s="33"/>
      <c r="Z2096" s="33"/>
      <c r="AA2096" s="33"/>
      <c r="AB2096" s="33"/>
      <c r="AC2096" s="33"/>
      <c r="AD2096" s="33"/>
      <c r="AE2096" s="33"/>
      <c r="AF2096" s="33"/>
      <c r="AG2096" s="33"/>
      <c r="AH2096" s="33"/>
      <c r="AI2096" s="33"/>
      <c r="AJ2096" s="33"/>
    </row>
    <row r="2097" spans="3:36" ht="12.75">
      <c r="C2097" s="33"/>
      <c r="D2097" s="33"/>
      <c r="E2097" s="33"/>
      <c r="F2097" s="33"/>
      <c r="G2097" s="33"/>
      <c r="H2097" s="33"/>
      <c r="I2097" s="33"/>
      <c r="J2097" s="33"/>
      <c r="K2097" s="33"/>
      <c r="L2097" s="33"/>
      <c r="M2097" s="33"/>
      <c r="N2097" s="33"/>
      <c r="O2097" s="33"/>
      <c r="P2097" s="33"/>
      <c r="Q2097" s="33"/>
      <c r="R2097" s="33"/>
      <c r="S2097" s="33"/>
      <c r="T2097" s="33"/>
      <c r="U2097" s="33"/>
      <c r="V2097" s="33"/>
      <c r="W2097" s="33"/>
      <c r="X2097" s="33"/>
      <c r="Y2097" s="33"/>
      <c r="Z2097" s="33"/>
      <c r="AA2097" s="33"/>
      <c r="AB2097" s="33"/>
      <c r="AC2097" s="33"/>
      <c r="AD2097" s="33"/>
      <c r="AE2097" s="33"/>
      <c r="AF2097" s="33"/>
      <c r="AG2097" s="33"/>
      <c r="AH2097" s="33"/>
      <c r="AI2097" s="33"/>
      <c r="AJ2097" s="33"/>
    </row>
    <row r="2098" spans="3:36" ht="12.75">
      <c r="C2098" s="33"/>
      <c r="D2098" s="33"/>
      <c r="E2098" s="33"/>
      <c r="F2098" s="33"/>
      <c r="G2098" s="33"/>
      <c r="H2098" s="33"/>
      <c r="I2098" s="33"/>
      <c r="J2098" s="33"/>
      <c r="K2098" s="33"/>
      <c r="L2098" s="33"/>
      <c r="M2098" s="33"/>
      <c r="N2098" s="33"/>
      <c r="O2098" s="33"/>
      <c r="P2098" s="33"/>
      <c r="Q2098" s="33"/>
      <c r="R2098" s="33"/>
      <c r="S2098" s="33"/>
      <c r="T2098" s="33"/>
      <c r="U2098" s="33"/>
      <c r="V2098" s="33"/>
      <c r="W2098" s="33"/>
      <c r="X2098" s="33"/>
      <c r="Y2098" s="33"/>
      <c r="Z2098" s="33"/>
      <c r="AA2098" s="33"/>
      <c r="AB2098" s="33"/>
      <c r="AC2098" s="33"/>
      <c r="AD2098" s="33"/>
      <c r="AE2098" s="33"/>
      <c r="AF2098" s="33"/>
      <c r="AG2098" s="33"/>
      <c r="AH2098" s="33"/>
      <c r="AI2098" s="33"/>
      <c r="AJ2098" s="33"/>
    </row>
    <row r="2099" spans="3:36" ht="12.75">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3"/>
      <c r="AD2099" s="33"/>
      <c r="AE2099" s="33"/>
      <c r="AF2099" s="33"/>
      <c r="AG2099" s="33"/>
      <c r="AH2099" s="33"/>
      <c r="AI2099" s="33"/>
      <c r="AJ2099" s="33"/>
    </row>
    <row r="2100" spans="3:36" ht="12.75">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3"/>
      <c r="AD2100" s="33"/>
      <c r="AE2100" s="33"/>
      <c r="AF2100" s="33"/>
      <c r="AG2100" s="33"/>
      <c r="AH2100" s="33"/>
      <c r="AI2100" s="33"/>
      <c r="AJ2100" s="33"/>
    </row>
    <row r="2101" spans="3:36" ht="12.75">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3"/>
      <c r="AD2101" s="33"/>
      <c r="AE2101" s="33"/>
      <c r="AF2101" s="33"/>
      <c r="AG2101" s="33"/>
      <c r="AH2101" s="33"/>
      <c r="AI2101" s="33"/>
      <c r="AJ2101" s="33"/>
    </row>
    <row r="2102" spans="3:36" ht="12.75">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c r="AA2102" s="33"/>
      <c r="AB2102" s="33"/>
      <c r="AC2102" s="33"/>
      <c r="AD2102" s="33"/>
      <c r="AE2102" s="33"/>
      <c r="AF2102" s="33"/>
      <c r="AG2102" s="33"/>
      <c r="AH2102" s="33"/>
      <c r="AI2102" s="33"/>
      <c r="AJ2102" s="33"/>
    </row>
    <row r="2103" spans="3:36" ht="12.75">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c r="AA2103" s="33"/>
      <c r="AB2103" s="33"/>
      <c r="AC2103" s="33"/>
      <c r="AD2103" s="33"/>
      <c r="AE2103" s="33"/>
      <c r="AF2103" s="33"/>
      <c r="AG2103" s="33"/>
      <c r="AH2103" s="33"/>
      <c r="AI2103" s="33"/>
      <c r="AJ2103" s="33"/>
    </row>
    <row r="2104" spans="3:36" ht="12.75">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c r="AA2104" s="33"/>
      <c r="AB2104" s="33"/>
      <c r="AC2104" s="33"/>
      <c r="AD2104" s="33"/>
      <c r="AE2104" s="33"/>
      <c r="AF2104" s="33"/>
      <c r="AG2104" s="33"/>
      <c r="AH2104" s="33"/>
      <c r="AI2104" s="33"/>
      <c r="AJ2104" s="33"/>
    </row>
    <row r="2105" spans="3:36" ht="12.75">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c r="AA2105" s="33"/>
      <c r="AB2105" s="33"/>
      <c r="AC2105" s="33"/>
      <c r="AD2105" s="33"/>
      <c r="AE2105" s="33"/>
      <c r="AF2105" s="33"/>
      <c r="AG2105" s="33"/>
      <c r="AH2105" s="33"/>
      <c r="AI2105" s="33"/>
      <c r="AJ2105" s="33"/>
    </row>
    <row r="2106" spans="3:36" ht="12.75">
      <c r="C2106" s="33"/>
      <c r="D2106" s="33"/>
      <c r="E2106" s="33"/>
      <c r="F2106" s="33"/>
      <c r="G2106" s="33"/>
      <c r="H2106" s="33"/>
      <c r="I2106" s="33"/>
      <c r="J2106" s="33"/>
      <c r="K2106" s="33"/>
      <c r="L2106" s="33"/>
      <c r="M2106" s="33"/>
      <c r="N2106" s="33"/>
      <c r="O2106" s="33"/>
      <c r="P2106" s="33"/>
      <c r="Q2106" s="33"/>
      <c r="R2106" s="33"/>
      <c r="S2106" s="33"/>
      <c r="T2106" s="33"/>
      <c r="U2106" s="33"/>
      <c r="V2106" s="33"/>
      <c r="W2106" s="33"/>
      <c r="X2106" s="33"/>
      <c r="Y2106" s="33"/>
      <c r="Z2106" s="33"/>
      <c r="AA2106" s="33"/>
      <c r="AB2106" s="33"/>
      <c r="AC2106" s="33"/>
      <c r="AD2106" s="33"/>
      <c r="AE2106" s="33"/>
      <c r="AF2106" s="33"/>
      <c r="AG2106" s="33"/>
      <c r="AH2106" s="33"/>
      <c r="AI2106" s="33"/>
      <c r="AJ2106" s="33"/>
    </row>
    <row r="2107" spans="3:36" ht="12.75">
      <c r="C2107" s="33"/>
      <c r="D2107" s="33"/>
      <c r="E2107" s="33"/>
      <c r="F2107" s="33"/>
      <c r="G2107" s="33"/>
      <c r="H2107" s="33"/>
      <c r="I2107" s="33"/>
      <c r="J2107" s="33"/>
      <c r="K2107" s="33"/>
      <c r="L2107" s="33"/>
      <c r="M2107" s="33"/>
      <c r="N2107" s="33"/>
      <c r="O2107" s="33"/>
      <c r="P2107" s="33"/>
      <c r="Q2107" s="33"/>
      <c r="R2107" s="33"/>
      <c r="S2107" s="33"/>
      <c r="T2107" s="33"/>
      <c r="U2107" s="33"/>
      <c r="V2107" s="33"/>
      <c r="W2107" s="33"/>
      <c r="X2107" s="33"/>
      <c r="Y2107" s="33"/>
      <c r="Z2107" s="33"/>
      <c r="AA2107" s="33"/>
      <c r="AB2107" s="33"/>
      <c r="AC2107" s="33"/>
      <c r="AD2107" s="33"/>
      <c r="AE2107" s="33"/>
      <c r="AF2107" s="33"/>
      <c r="AG2107" s="33"/>
      <c r="AH2107" s="33"/>
      <c r="AI2107" s="33"/>
      <c r="AJ2107" s="33"/>
    </row>
    <row r="2108" spans="3:36" ht="12.75">
      <c r="C2108" s="33"/>
      <c r="D2108" s="33"/>
      <c r="E2108" s="33"/>
      <c r="F2108" s="33"/>
      <c r="G2108" s="33"/>
      <c r="H2108" s="33"/>
      <c r="I2108" s="33"/>
      <c r="J2108" s="33"/>
      <c r="K2108" s="33"/>
      <c r="L2108" s="33"/>
      <c r="M2108" s="33"/>
      <c r="N2108" s="33"/>
      <c r="O2108" s="33"/>
      <c r="P2108" s="33"/>
      <c r="Q2108" s="33"/>
      <c r="R2108" s="33"/>
      <c r="S2108" s="33"/>
      <c r="T2108" s="33"/>
      <c r="U2108" s="33"/>
      <c r="V2108" s="33"/>
      <c r="W2108" s="33"/>
      <c r="X2108" s="33"/>
      <c r="Y2108" s="33"/>
      <c r="Z2108" s="33"/>
      <c r="AA2108" s="33"/>
      <c r="AB2108" s="33"/>
      <c r="AC2108" s="33"/>
      <c r="AD2108" s="33"/>
      <c r="AE2108" s="33"/>
      <c r="AF2108" s="33"/>
      <c r="AG2108" s="33"/>
      <c r="AH2108" s="33"/>
      <c r="AI2108" s="33"/>
      <c r="AJ2108" s="33"/>
    </row>
    <row r="2109" spans="3:36" ht="12.75">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3"/>
      <c r="AD2109" s="33"/>
      <c r="AE2109" s="33"/>
      <c r="AF2109" s="33"/>
      <c r="AG2109" s="33"/>
      <c r="AH2109" s="33"/>
      <c r="AI2109" s="33"/>
      <c r="AJ2109" s="33"/>
    </row>
    <row r="2110" spans="3:36" ht="12.75">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3"/>
      <c r="AD2110" s="33"/>
      <c r="AE2110" s="33"/>
      <c r="AF2110" s="33"/>
      <c r="AG2110" s="33"/>
      <c r="AH2110" s="33"/>
      <c r="AI2110" s="33"/>
      <c r="AJ2110" s="33"/>
    </row>
    <row r="2111" spans="3:36" ht="12.75">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3"/>
      <c r="AD2111" s="33"/>
      <c r="AE2111" s="33"/>
      <c r="AF2111" s="33"/>
      <c r="AG2111" s="33"/>
      <c r="AH2111" s="33"/>
      <c r="AI2111" s="33"/>
      <c r="AJ2111" s="33"/>
    </row>
    <row r="2112" spans="3:36" ht="12.75">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c r="AA2112" s="33"/>
      <c r="AB2112" s="33"/>
      <c r="AC2112" s="33"/>
      <c r="AD2112" s="33"/>
      <c r="AE2112" s="33"/>
      <c r="AF2112" s="33"/>
      <c r="AG2112" s="33"/>
      <c r="AH2112" s="33"/>
      <c r="AI2112" s="33"/>
      <c r="AJ2112" s="33"/>
    </row>
    <row r="2113" spans="3:36" ht="12.75">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c r="AA2113" s="33"/>
      <c r="AB2113" s="33"/>
      <c r="AC2113" s="33"/>
      <c r="AD2113" s="33"/>
      <c r="AE2113" s="33"/>
      <c r="AF2113" s="33"/>
      <c r="AG2113" s="33"/>
      <c r="AH2113" s="33"/>
      <c r="AI2113" s="33"/>
      <c r="AJ2113" s="33"/>
    </row>
    <row r="2114" spans="3:36" ht="12.75">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c r="AA2114" s="33"/>
      <c r="AB2114" s="33"/>
      <c r="AC2114" s="33"/>
      <c r="AD2114" s="33"/>
      <c r="AE2114" s="33"/>
      <c r="AF2114" s="33"/>
      <c r="AG2114" s="33"/>
      <c r="AH2114" s="33"/>
      <c r="AI2114" s="33"/>
      <c r="AJ2114" s="33"/>
    </row>
    <row r="2115" spans="3:36" ht="12.75">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c r="AA2115" s="33"/>
      <c r="AB2115" s="33"/>
      <c r="AC2115" s="33"/>
      <c r="AD2115" s="33"/>
      <c r="AE2115" s="33"/>
      <c r="AF2115" s="33"/>
      <c r="AG2115" s="33"/>
      <c r="AH2115" s="33"/>
      <c r="AI2115" s="33"/>
      <c r="AJ2115" s="33"/>
    </row>
    <row r="2116" spans="3:36" ht="12.75">
      <c r="C2116" s="33"/>
      <c r="D2116" s="33"/>
      <c r="E2116" s="33"/>
      <c r="F2116" s="33"/>
      <c r="G2116" s="33"/>
      <c r="H2116" s="33"/>
      <c r="I2116" s="33"/>
      <c r="J2116" s="33"/>
      <c r="K2116" s="33"/>
      <c r="L2116" s="33"/>
      <c r="M2116" s="33"/>
      <c r="N2116" s="33"/>
      <c r="O2116" s="33"/>
      <c r="P2116" s="33"/>
      <c r="Q2116" s="33"/>
      <c r="R2116" s="33"/>
      <c r="S2116" s="33"/>
      <c r="T2116" s="33"/>
      <c r="U2116" s="33"/>
      <c r="V2116" s="33"/>
      <c r="W2116" s="33"/>
      <c r="X2116" s="33"/>
      <c r="Y2116" s="33"/>
      <c r="Z2116" s="33"/>
      <c r="AA2116" s="33"/>
      <c r="AB2116" s="33"/>
      <c r="AC2116" s="33"/>
      <c r="AD2116" s="33"/>
      <c r="AE2116" s="33"/>
      <c r="AF2116" s="33"/>
      <c r="AG2116" s="33"/>
      <c r="AH2116" s="33"/>
      <c r="AI2116" s="33"/>
      <c r="AJ2116" s="33"/>
    </row>
    <row r="2117" spans="3:36" ht="12.75">
      <c r="C2117" s="33"/>
      <c r="D2117" s="33"/>
      <c r="E2117" s="33"/>
      <c r="F2117" s="33"/>
      <c r="G2117" s="33"/>
      <c r="H2117" s="33"/>
      <c r="I2117" s="33"/>
      <c r="J2117" s="33"/>
      <c r="K2117" s="33"/>
      <c r="L2117" s="33"/>
      <c r="M2117" s="33"/>
      <c r="N2117" s="33"/>
      <c r="O2117" s="33"/>
      <c r="P2117" s="33"/>
      <c r="Q2117" s="33"/>
      <c r="R2117" s="33"/>
      <c r="S2117" s="33"/>
      <c r="T2117" s="33"/>
      <c r="U2117" s="33"/>
      <c r="V2117" s="33"/>
      <c r="W2117" s="33"/>
      <c r="X2117" s="33"/>
      <c r="Y2117" s="33"/>
      <c r="Z2117" s="33"/>
      <c r="AA2117" s="33"/>
      <c r="AB2117" s="33"/>
      <c r="AC2117" s="33"/>
      <c r="AD2117" s="33"/>
      <c r="AE2117" s="33"/>
      <c r="AF2117" s="33"/>
      <c r="AG2117" s="33"/>
      <c r="AH2117" s="33"/>
      <c r="AI2117" s="33"/>
      <c r="AJ2117" s="33"/>
    </row>
    <row r="2118" spans="3:36" ht="12.75">
      <c r="C2118" s="33"/>
      <c r="D2118" s="33"/>
      <c r="E2118" s="33"/>
      <c r="F2118" s="33"/>
      <c r="G2118" s="33"/>
      <c r="H2118" s="33"/>
      <c r="I2118" s="33"/>
      <c r="J2118" s="33"/>
      <c r="K2118" s="33"/>
      <c r="L2118" s="33"/>
      <c r="M2118" s="33"/>
      <c r="N2118" s="33"/>
      <c r="O2118" s="33"/>
      <c r="P2118" s="33"/>
      <c r="Q2118" s="33"/>
      <c r="R2118" s="33"/>
      <c r="S2118" s="33"/>
      <c r="T2118" s="33"/>
      <c r="U2118" s="33"/>
      <c r="V2118" s="33"/>
      <c r="W2118" s="33"/>
      <c r="X2118" s="33"/>
      <c r="Y2118" s="33"/>
      <c r="Z2118" s="33"/>
      <c r="AA2118" s="33"/>
      <c r="AB2118" s="33"/>
      <c r="AC2118" s="33"/>
      <c r="AD2118" s="33"/>
      <c r="AE2118" s="33"/>
      <c r="AF2118" s="33"/>
      <c r="AG2118" s="33"/>
      <c r="AH2118" s="33"/>
      <c r="AI2118" s="33"/>
      <c r="AJ2118" s="33"/>
    </row>
    <row r="2119" spans="3:36" ht="12.75">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3"/>
      <c r="AD2119" s="33"/>
      <c r="AE2119" s="33"/>
      <c r="AF2119" s="33"/>
      <c r="AG2119" s="33"/>
      <c r="AH2119" s="33"/>
      <c r="AI2119" s="33"/>
      <c r="AJ2119" s="33"/>
    </row>
    <row r="2120" spans="3:36" ht="12.75">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3"/>
      <c r="AD2120" s="33"/>
      <c r="AE2120" s="33"/>
      <c r="AF2120" s="33"/>
      <c r="AG2120" s="33"/>
      <c r="AH2120" s="33"/>
      <c r="AI2120" s="33"/>
      <c r="AJ2120" s="33"/>
    </row>
    <row r="2121" spans="3:36" ht="12.75">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3"/>
      <c r="AD2121" s="33"/>
      <c r="AE2121" s="33"/>
      <c r="AF2121" s="33"/>
      <c r="AG2121" s="33"/>
      <c r="AH2121" s="33"/>
      <c r="AI2121" s="33"/>
      <c r="AJ2121" s="33"/>
    </row>
    <row r="2122" spans="3:36" ht="12.75">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c r="AB2122" s="33"/>
      <c r="AC2122" s="33"/>
      <c r="AD2122" s="33"/>
      <c r="AE2122" s="33"/>
      <c r="AF2122" s="33"/>
      <c r="AG2122" s="33"/>
      <c r="AH2122" s="33"/>
      <c r="AI2122" s="33"/>
      <c r="AJ2122" s="33"/>
    </row>
    <row r="2123" spans="3:36" ht="12.75">
      <c r="C2123" s="33"/>
      <c r="D2123" s="33"/>
      <c r="E2123" s="33"/>
      <c r="F2123" s="33"/>
      <c r="G2123" s="33"/>
      <c r="H2123" s="33"/>
      <c r="I2123" s="33"/>
      <c r="J2123" s="33"/>
      <c r="K2123" s="33"/>
      <c r="L2123" s="33"/>
      <c r="M2123" s="33"/>
      <c r="N2123" s="33"/>
      <c r="O2123" s="33"/>
      <c r="P2123" s="33"/>
      <c r="Q2123" s="33"/>
      <c r="R2123" s="33"/>
      <c r="S2123" s="33"/>
      <c r="T2123" s="33"/>
      <c r="U2123" s="33"/>
      <c r="V2123" s="33"/>
      <c r="W2123" s="33"/>
      <c r="X2123" s="33"/>
      <c r="Y2123" s="33"/>
      <c r="Z2123" s="33"/>
      <c r="AA2123" s="33"/>
      <c r="AB2123" s="33"/>
      <c r="AC2123" s="33"/>
      <c r="AD2123" s="33"/>
      <c r="AE2123" s="33"/>
      <c r="AF2123" s="33"/>
      <c r="AG2123" s="33"/>
      <c r="AH2123" s="33"/>
      <c r="AI2123" s="33"/>
      <c r="AJ2123" s="33"/>
    </row>
    <row r="2124" spans="3:36" ht="12.75">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c r="AB2124" s="33"/>
      <c r="AC2124" s="33"/>
      <c r="AD2124" s="33"/>
      <c r="AE2124" s="33"/>
      <c r="AF2124" s="33"/>
      <c r="AG2124" s="33"/>
      <c r="AH2124" s="33"/>
      <c r="AI2124" s="33"/>
      <c r="AJ2124" s="33"/>
    </row>
    <row r="2125" spans="3:36" ht="12.75">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c r="AB2125" s="33"/>
      <c r="AC2125" s="33"/>
      <c r="AD2125" s="33"/>
      <c r="AE2125" s="33"/>
      <c r="AF2125" s="33"/>
      <c r="AG2125" s="33"/>
      <c r="AH2125" s="33"/>
      <c r="AI2125" s="33"/>
      <c r="AJ2125" s="33"/>
    </row>
    <row r="2126" spans="3:36" ht="12.75">
      <c r="C2126" s="33"/>
      <c r="D2126" s="33"/>
      <c r="E2126" s="33"/>
      <c r="F2126" s="33"/>
      <c r="G2126" s="33"/>
      <c r="H2126" s="33"/>
      <c r="I2126" s="33"/>
      <c r="J2126" s="33"/>
      <c r="K2126" s="33"/>
      <c r="L2126" s="33"/>
      <c r="M2126" s="33"/>
      <c r="N2126" s="33"/>
      <c r="O2126" s="33"/>
      <c r="P2126" s="33"/>
      <c r="Q2126" s="33"/>
      <c r="R2126" s="33"/>
      <c r="S2126" s="33"/>
      <c r="T2126" s="33"/>
      <c r="U2126" s="33"/>
      <c r="V2126" s="33"/>
      <c r="W2126" s="33"/>
      <c r="X2126" s="33"/>
      <c r="Y2126" s="33"/>
      <c r="Z2126" s="33"/>
      <c r="AA2126" s="33"/>
      <c r="AB2126" s="33"/>
      <c r="AC2126" s="33"/>
      <c r="AD2126" s="33"/>
      <c r="AE2126" s="33"/>
      <c r="AF2126" s="33"/>
      <c r="AG2126" s="33"/>
      <c r="AH2126" s="33"/>
      <c r="AI2126" s="33"/>
      <c r="AJ2126" s="33"/>
    </row>
    <row r="2127" spans="3:36" ht="12.75">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c r="AB2127" s="33"/>
      <c r="AC2127" s="33"/>
      <c r="AD2127" s="33"/>
      <c r="AE2127" s="33"/>
      <c r="AF2127" s="33"/>
      <c r="AG2127" s="33"/>
      <c r="AH2127" s="33"/>
      <c r="AI2127" s="33"/>
      <c r="AJ2127" s="33"/>
    </row>
    <row r="2128" spans="3:36" ht="12.75">
      <c r="C2128" s="33"/>
      <c r="D2128" s="33"/>
      <c r="E2128" s="33"/>
      <c r="F2128" s="33"/>
      <c r="G2128" s="33"/>
      <c r="H2128" s="33"/>
      <c r="I2128" s="33"/>
      <c r="J2128" s="33"/>
      <c r="K2128" s="33"/>
      <c r="L2128" s="33"/>
      <c r="M2128" s="33"/>
      <c r="N2128" s="33"/>
      <c r="O2128" s="33"/>
      <c r="P2128" s="33"/>
      <c r="Q2128" s="33"/>
      <c r="R2128" s="33"/>
      <c r="S2128" s="33"/>
      <c r="T2128" s="33"/>
      <c r="U2128" s="33"/>
      <c r="V2128" s="33"/>
      <c r="W2128" s="33"/>
      <c r="X2128" s="33"/>
      <c r="Y2128" s="33"/>
      <c r="Z2128" s="33"/>
      <c r="AA2128" s="33"/>
      <c r="AB2128" s="33"/>
      <c r="AC2128" s="33"/>
      <c r="AD2128" s="33"/>
      <c r="AE2128" s="33"/>
      <c r="AF2128" s="33"/>
      <c r="AG2128" s="33"/>
      <c r="AH2128" s="33"/>
      <c r="AI2128" s="33"/>
      <c r="AJ2128" s="33"/>
    </row>
    <row r="2129" spans="3:36" ht="12.75">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3"/>
      <c r="AD2129" s="33"/>
      <c r="AE2129" s="33"/>
      <c r="AF2129" s="33"/>
      <c r="AG2129" s="33"/>
      <c r="AH2129" s="33"/>
      <c r="AI2129" s="33"/>
      <c r="AJ2129" s="33"/>
    </row>
    <row r="2130" spans="3:36" ht="12.75">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3"/>
      <c r="AD2130" s="33"/>
      <c r="AE2130" s="33"/>
      <c r="AF2130" s="33"/>
      <c r="AG2130" s="33"/>
      <c r="AH2130" s="33"/>
      <c r="AI2130" s="33"/>
      <c r="AJ2130" s="33"/>
    </row>
    <row r="2131" spans="3:36" ht="12.75">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3"/>
      <c r="AD2131" s="33"/>
      <c r="AE2131" s="33"/>
      <c r="AF2131" s="33"/>
      <c r="AG2131" s="33"/>
      <c r="AH2131" s="33"/>
      <c r="AI2131" s="33"/>
      <c r="AJ2131" s="33"/>
    </row>
    <row r="2132" spans="3:36" ht="12.75">
      <c r="C2132" s="33"/>
      <c r="D2132" s="33"/>
      <c r="E2132" s="33"/>
      <c r="F2132" s="33"/>
      <c r="G2132" s="33"/>
      <c r="H2132" s="33"/>
      <c r="I2132" s="33"/>
      <c r="J2132" s="33"/>
      <c r="K2132" s="33"/>
      <c r="L2132" s="33"/>
      <c r="M2132" s="33"/>
      <c r="N2132" s="33"/>
      <c r="O2132" s="33"/>
      <c r="P2132" s="33"/>
      <c r="Q2132" s="33"/>
      <c r="R2132" s="33"/>
      <c r="S2132" s="33"/>
      <c r="T2132" s="33"/>
      <c r="U2132" s="33"/>
      <c r="V2132" s="33"/>
      <c r="W2132" s="33"/>
      <c r="X2132" s="33"/>
      <c r="Y2132" s="33"/>
      <c r="Z2132" s="33"/>
      <c r="AA2132" s="33"/>
      <c r="AB2132" s="33"/>
      <c r="AC2132" s="33"/>
      <c r="AD2132" s="33"/>
      <c r="AE2132" s="33"/>
      <c r="AF2132" s="33"/>
      <c r="AG2132" s="33"/>
      <c r="AH2132" s="33"/>
      <c r="AI2132" s="33"/>
      <c r="AJ2132" s="33"/>
    </row>
    <row r="2133" spans="3:36" ht="12.75">
      <c r="C2133" s="33"/>
      <c r="D2133" s="33"/>
      <c r="E2133" s="33"/>
      <c r="F2133" s="33"/>
      <c r="G2133" s="33"/>
      <c r="H2133" s="33"/>
      <c r="I2133" s="33"/>
      <c r="J2133" s="33"/>
      <c r="K2133" s="33"/>
      <c r="L2133" s="33"/>
      <c r="M2133" s="33"/>
      <c r="N2133" s="33"/>
      <c r="O2133" s="33"/>
      <c r="P2133" s="33"/>
      <c r="Q2133" s="33"/>
      <c r="R2133" s="33"/>
      <c r="S2133" s="33"/>
      <c r="T2133" s="33"/>
      <c r="U2133" s="33"/>
      <c r="V2133" s="33"/>
      <c r="W2133" s="33"/>
      <c r="X2133" s="33"/>
      <c r="Y2133" s="33"/>
      <c r="Z2133" s="33"/>
      <c r="AA2133" s="33"/>
      <c r="AB2133" s="33"/>
      <c r="AC2133" s="33"/>
      <c r="AD2133" s="33"/>
      <c r="AE2133" s="33"/>
      <c r="AF2133" s="33"/>
      <c r="AG2133" s="33"/>
      <c r="AH2133" s="33"/>
      <c r="AI2133" s="33"/>
      <c r="AJ2133" s="33"/>
    </row>
    <row r="2134" spans="3:36" ht="12.75">
      <c r="C2134" s="33"/>
      <c r="D2134" s="33"/>
      <c r="E2134" s="33"/>
      <c r="F2134" s="33"/>
      <c r="G2134" s="33"/>
      <c r="H2134" s="33"/>
      <c r="I2134" s="33"/>
      <c r="J2134" s="33"/>
      <c r="K2134" s="33"/>
      <c r="L2134" s="33"/>
      <c r="M2134" s="33"/>
      <c r="N2134" s="33"/>
      <c r="O2134" s="33"/>
      <c r="P2134" s="33"/>
      <c r="Q2134" s="33"/>
      <c r="R2134" s="33"/>
      <c r="S2134" s="33"/>
      <c r="T2134" s="33"/>
      <c r="U2134" s="33"/>
      <c r="V2134" s="33"/>
      <c r="W2134" s="33"/>
      <c r="X2134" s="33"/>
      <c r="Y2134" s="33"/>
      <c r="Z2134" s="33"/>
      <c r="AA2134" s="33"/>
      <c r="AB2134" s="33"/>
      <c r="AC2134" s="33"/>
      <c r="AD2134" s="33"/>
      <c r="AE2134" s="33"/>
      <c r="AF2134" s="33"/>
      <c r="AG2134" s="33"/>
      <c r="AH2134" s="33"/>
      <c r="AI2134" s="33"/>
      <c r="AJ2134" s="33"/>
    </row>
    <row r="2135" spans="3:36" ht="12.75">
      <c r="C2135" s="33"/>
      <c r="D2135" s="33"/>
      <c r="E2135" s="33"/>
      <c r="F2135" s="33"/>
      <c r="G2135" s="33"/>
      <c r="H2135" s="33"/>
      <c r="I2135" s="33"/>
      <c r="J2135" s="33"/>
      <c r="K2135" s="33"/>
      <c r="L2135" s="33"/>
      <c r="M2135" s="33"/>
      <c r="N2135" s="33"/>
      <c r="O2135" s="33"/>
      <c r="P2135" s="33"/>
      <c r="Q2135" s="33"/>
      <c r="R2135" s="33"/>
      <c r="S2135" s="33"/>
      <c r="T2135" s="33"/>
      <c r="U2135" s="33"/>
      <c r="V2135" s="33"/>
      <c r="W2135" s="33"/>
      <c r="X2135" s="33"/>
      <c r="Y2135" s="33"/>
      <c r="Z2135" s="33"/>
      <c r="AA2135" s="33"/>
      <c r="AB2135" s="33"/>
      <c r="AC2135" s="33"/>
      <c r="AD2135" s="33"/>
      <c r="AE2135" s="33"/>
      <c r="AF2135" s="33"/>
      <c r="AG2135" s="33"/>
      <c r="AH2135" s="33"/>
      <c r="AI2135" s="33"/>
      <c r="AJ2135" s="33"/>
    </row>
    <row r="2136" spans="3:36" ht="12.75">
      <c r="C2136" s="33"/>
      <c r="D2136" s="33"/>
      <c r="E2136" s="33"/>
      <c r="F2136" s="33"/>
      <c r="G2136" s="33"/>
      <c r="H2136" s="33"/>
      <c r="I2136" s="33"/>
      <c r="J2136" s="33"/>
      <c r="K2136" s="33"/>
      <c r="L2136" s="33"/>
      <c r="M2136" s="33"/>
      <c r="N2136" s="33"/>
      <c r="O2136" s="33"/>
      <c r="P2136" s="33"/>
      <c r="Q2136" s="33"/>
      <c r="R2136" s="33"/>
      <c r="S2136" s="33"/>
      <c r="T2136" s="33"/>
      <c r="U2136" s="33"/>
      <c r="V2136" s="33"/>
      <c r="W2136" s="33"/>
      <c r="X2136" s="33"/>
      <c r="Y2136" s="33"/>
      <c r="Z2136" s="33"/>
      <c r="AA2136" s="33"/>
      <c r="AB2136" s="33"/>
      <c r="AC2136" s="33"/>
      <c r="AD2136" s="33"/>
      <c r="AE2136" s="33"/>
      <c r="AF2136" s="33"/>
      <c r="AG2136" s="33"/>
      <c r="AH2136" s="33"/>
      <c r="AI2136" s="33"/>
      <c r="AJ2136" s="33"/>
    </row>
    <row r="2137" spans="3:36" ht="12.75">
      <c r="C2137" s="33"/>
      <c r="D2137" s="33"/>
      <c r="E2137" s="33"/>
      <c r="F2137" s="33"/>
      <c r="G2137" s="33"/>
      <c r="H2137" s="33"/>
      <c r="I2137" s="33"/>
      <c r="J2137" s="33"/>
      <c r="K2137" s="33"/>
      <c r="L2137" s="33"/>
      <c r="M2137" s="33"/>
      <c r="N2137" s="33"/>
      <c r="O2137" s="33"/>
      <c r="P2137" s="33"/>
      <c r="Q2137" s="33"/>
      <c r="R2137" s="33"/>
      <c r="S2137" s="33"/>
      <c r="T2137" s="33"/>
      <c r="U2137" s="33"/>
      <c r="V2137" s="33"/>
      <c r="W2137" s="33"/>
      <c r="X2137" s="33"/>
      <c r="Y2137" s="33"/>
      <c r="Z2137" s="33"/>
      <c r="AA2137" s="33"/>
      <c r="AB2137" s="33"/>
      <c r="AC2137" s="33"/>
      <c r="AD2137" s="33"/>
      <c r="AE2137" s="33"/>
      <c r="AF2137" s="33"/>
      <c r="AG2137" s="33"/>
      <c r="AH2137" s="33"/>
      <c r="AI2137" s="33"/>
      <c r="AJ2137" s="33"/>
    </row>
    <row r="2138" spans="3:36" ht="12.75">
      <c r="C2138" s="33"/>
      <c r="D2138" s="33"/>
      <c r="E2138" s="33"/>
      <c r="F2138" s="33"/>
      <c r="G2138" s="33"/>
      <c r="H2138" s="33"/>
      <c r="I2138" s="33"/>
      <c r="J2138" s="33"/>
      <c r="K2138" s="33"/>
      <c r="L2138" s="33"/>
      <c r="M2138" s="33"/>
      <c r="N2138" s="33"/>
      <c r="O2138" s="33"/>
      <c r="P2138" s="33"/>
      <c r="Q2138" s="33"/>
      <c r="R2138" s="33"/>
      <c r="S2138" s="33"/>
      <c r="T2138" s="33"/>
      <c r="U2138" s="33"/>
      <c r="V2138" s="33"/>
      <c r="W2138" s="33"/>
      <c r="X2138" s="33"/>
      <c r="Y2138" s="33"/>
      <c r="Z2138" s="33"/>
      <c r="AA2138" s="33"/>
      <c r="AB2138" s="33"/>
      <c r="AC2138" s="33"/>
      <c r="AD2138" s="33"/>
      <c r="AE2138" s="33"/>
      <c r="AF2138" s="33"/>
      <c r="AG2138" s="33"/>
      <c r="AH2138" s="33"/>
      <c r="AI2138" s="33"/>
      <c r="AJ2138" s="33"/>
    </row>
    <row r="2139" spans="3:36" ht="12.75">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3"/>
      <c r="AD2139" s="33"/>
      <c r="AE2139" s="33"/>
      <c r="AF2139" s="33"/>
      <c r="AG2139" s="33"/>
      <c r="AH2139" s="33"/>
      <c r="AI2139" s="33"/>
      <c r="AJ2139" s="33"/>
    </row>
    <row r="2140" spans="3:36" ht="12.75">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3"/>
      <c r="AD2140" s="33"/>
      <c r="AE2140" s="33"/>
      <c r="AF2140" s="33"/>
      <c r="AG2140" s="33"/>
      <c r="AH2140" s="33"/>
      <c r="AI2140" s="33"/>
      <c r="AJ2140" s="33"/>
    </row>
    <row r="2141" spans="3:36" ht="12.75">
      <c r="C2141" s="33"/>
      <c r="D2141" s="33"/>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3"/>
      <c r="AD2141" s="33"/>
      <c r="AE2141" s="33"/>
      <c r="AF2141" s="33"/>
      <c r="AG2141" s="33"/>
      <c r="AH2141" s="33"/>
      <c r="AI2141" s="33"/>
      <c r="AJ2141" s="33"/>
    </row>
    <row r="2142" spans="3:36" ht="12.75">
      <c r="C2142" s="33"/>
      <c r="D2142" s="33"/>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3"/>
      <c r="AD2142" s="33"/>
      <c r="AE2142" s="33"/>
      <c r="AF2142" s="33"/>
      <c r="AG2142" s="33"/>
      <c r="AH2142" s="33"/>
      <c r="AI2142" s="33"/>
      <c r="AJ2142" s="33"/>
    </row>
    <row r="2143" spans="3:36" ht="12.75">
      <c r="C2143" s="33"/>
      <c r="D2143" s="33"/>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3"/>
      <c r="AD2143" s="33"/>
      <c r="AE2143" s="33"/>
      <c r="AF2143" s="33"/>
      <c r="AG2143" s="33"/>
      <c r="AH2143" s="33"/>
      <c r="AI2143" s="33"/>
      <c r="AJ2143" s="33"/>
    </row>
    <row r="2144" spans="3:36" ht="12.75">
      <c r="C2144" s="33"/>
      <c r="D2144" s="33"/>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3"/>
      <c r="AD2144" s="33"/>
      <c r="AE2144" s="33"/>
      <c r="AF2144" s="33"/>
      <c r="AG2144" s="33"/>
      <c r="AH2144" s="33"/>
      <c r="AI2144" s="33"/>
      <c r="AJ2144" s="33"/>
    </row>
    <row r="2145" spans="3:36" ht="12.75">
      <c r="C2145" s="33"/>
      <c r="D2145" s="33"/>
      <c r="E2145" s="33"/>
      <c r="F2145" s="33"/>
      <c r="G2145" s="33"/>
      <c r="H2145" s="33"/>
      <c r="I2145" s="33"/>
      <c r="J2145" s="33"/>
      <c r="K2145" s="33"/>
      <c r="L2145" s="33"/>
      <c r="M2145" s="33"/>
      <c r="N2145" s="33"/>
      <c r="O2145" s="33"/>
      <c r="P2145" s="33"/>
      <c r="Q2145" s="33"/>
      <c r="R2145" s="33"/>
      <c r="S2145" s="33"/>
      <c r="T2145" s="33"/>
      <c r="U2145" s="33"/>
      <c r="V2145" s="33"/>
      <c r="W2145" s="33"/>
      <c r="X2145" s="33"/>
      <c r="Y2145" s="33"/>
      <c r="Z2145" s="33"/>
      <c r="AA2145" s="33"/>
      <c r="AB2145" s="33"/>
      <c r="AC2145" s="33"/>
      <c r="AD2145" s="33"/>
      <c r="AE2145" s="33"/>
      <c r="AF2145" s="33"/>
      <c r="AG2145" s="33"/>
      <c r="AH2145" s="33"/>
      <c r="AI2145" s="33"/>
      <c r="AJ2145" s="33"/>
    </row>
    <row r="2146" spans="3:36" ht="12.75">
      <c r="C2146" s="33"/>
      <c r="D2146" s="33"/>
      <c r="E2146" s="33"/>
      <c r="F2146" s="33"/>
      <c r="G2146" s="33"/>
      <c r="H2146" s="33"/>
      <c r="I2146" s="33"/>
      <c r="J2146" s="33"/>
      <c r="K2146" s="33"/>
      <c r="L2146" s="33"/>
      <c r="M2146" s="33"/>
      <c r="N2146" s="33"/>
      <c r="O2146" s="33"/>
      <c r="P2146" s="33"/>
      <c r="Q2146" s="33"/>
      <c r="R2146" s="33"/>
      <c r="S2146" s="33"/>
      <c r="T2146" s="33"/>
      <c r="U2146" s="33"/>
      <c r="V2146" s="33"/>
      <c r="W2146" s="33"/>
      <c r="X2146" s="33"/>
      <c r="Y2146" s="33"/>
      <c r="Z2146" s="33"/>
      <c r="AA2146" s="33"/>
      <c r="AB2146" s="33"/>
      <c r="AC2146" s="33"/>
      <c r="AD2146" s="33"/>
      <c r="AE2146" s="33"/>
      <c r="AF2146" s="33"/>
      <c r="AG2146" s="33"/>
      <c r="AH2146" s="33"/>
      <c r="AI2146" s="33"/>
      <c r="AJ2146" s="33"/>
    </row>
    <row r="2147" spans="3:36" ht="12.75">
      <c r="C2147" s="33"/>
      <c r="D2147" s="33"/>
      <c r="E2147" s="33"/>
      <c r="F2147" s="33"/>
      <c r="G2147" s="33"/>
      <c r="H2147" s="33"/>
      <c r="I2147" s="33"/>
      <c r="J2147" s="33"/>
      <c r="K2147" s="33"/>
      <c r="L2147" s="33"/>
      <c r="M2147" s="33"/>
      <c r="N2147" s="33"/>
      <c r="O2147" s="33"/>
      <c r="P2147" s="33"/>
      <c r="Q2147" s="33"/>
      <c r="R2147" s="33"/>
      <c r="S2147" s="33"/>
      <c r="T2147" s="33"/>
      <c r="U2147" s="33"/>
      <c r="V2147" s="33"/>
      <c r="W2147" s="33"/>
      <c r="X2147" s="33"/>
      <c r="Y2147" s="33"/>
      <c r="Z2147" s="33"/>
      <c r="AA2147" s="33"/>
      <c r="AB2147" s="33"/>
      <c r="AC2147" s="33"/>
      <c r="AD2147" s="33"/>
      <c r="AE2147" s="33"/>
      <c r="AF2147" s="33"/>
      <c r="AG2147" s="33"/>
      <c r="AH2147" s="33"/>
      <c r="AI2147" s="33"/>
      <c r="AJ2147" s="33"/>
    </row>
    <row r="2148" spans="3:36" ht="12.75">
      <c r="C2148" s="33"/>
      <c r="D2148" s="33"/>
      <c r="E2148" s="33"/>
      <c r="F2148" s="33"/>
      <c r="G2148" s="33"/>
      <c r="H2148" s="33"/>
      <c r="I2148" s="33"/>
      <c r="J2148" s="33"/>
      <c r="K2148" s="33"/>
      <c r="L2148" s="33"/>
      <c r="M2148" s="33"/>
      <c r="N2148" s="33"/>
      <c r="O2148" s="33"/>
      <c r="P2148" s="33"/>
      <c r="Q2148" s="33"/>
      <c r="R2148" s="33"/>
      <c r="S2148" s="33"/>
      <c r="T2148" s="33"/>
      <c r="U2148" s="33"/>
      <c r="V2148" s="33"/>
      <c r="W2148" s="33"/>
      <c r="X2148" s="33"/>
      <c r="Y2148" s="33"/>
      <c r="Z2148" s="33"/>
      <c r="AA2148" s="33"/>
      <c r="AB2148" s="33"/>
      <c r="AC2148" s="33"/>
      <c r="AD2148" s="33"/>
      <c r="AE2148" s="33"/>
      <c r="AF2148" s="33"/>
      <c r="AG2148" s="33"/>
      <c r="AH2148" s="33"/>
      <c r="AI2148" s="33"/>
      <c r="AJ2148" s="33"/>
    </row>
    <row r="2149" spans="3:36" ht="12.75">
      <c r="C2149" s="33"/>
      <c r="D2149" s="33"/>
      <c r="E2149" s="33"/>
      <c r="F2149" s="33"/>
      <c r="G2149" s="33"/>
      <c r="H2149" s="33"/>
      <c r="I2149" s="33"/>
      <c r="J2149" s="33"/>
      <c r="K2149" s="33"/>
      <c r="L2149" s="33"/>
      <c r="M2149" s="33"/>
      <c r="N2149" s="33"/>
      <c r="O2149" s="33"/>
      <c r="P2149" s="33"/>
      <c r="Q2149" s="33"/>
      <c r="R2149" s="33"/>
      <c r="S2149" s="33"/>
      <c r="T2149" s="33"/>
      <c r="U2149" s="33"/>
      <c r="V2149" s="33"/>
      <c r="W2149" s="33"/>
      <c r="X2149" s="33"/>
      <c r="Y2149" s="33"/>
      <c r="Z2149" s="33"/>
      <c r="AA2149" s="33"/>
      <c r="AB2149" s="33"/>
      <c r="AC2149" s="33"/>
      <c r="AD2149" s="33"/>
      <c r="AE2149" s="33"/>
      <c r="AF2149" s="33"/>
      <c r="AG2149" s="33"/>
      <c r="AH2149" s="33"/>
      <c r="AI2149" s="33"/>
      <c r="AJ2149" s="33"/>
    </row>
    <row r="2150" spans="3:36" ht="12.75">
      <c r="C2150" s="33"/>
      <c r="D2150" s="33"/>
      <c r="E2150" s="33"/>
      <c r="F2150" s="33"/>
      <c r="G2150" s="33"/>
      <c r="H2150" s="33"/>
      <c r="I2150" s="33"/>
      <c r="J2150" s="33"/>
      <c r="K2150" s="33"/>
      <c r="L2150" s="33"/>
      <c r="M2150" s="33"/>
      <c r="N2150" s="33"/>
      <c r="O2150" s="33"/>
      <c r="P2150" s="33"/>
      <c r="Q2150" s="33"/>
      <c r="R2150" s="33"/>
      <c r="S2150" s="33"/>
      <c r="T2150" s="33"/>
      <c r="U2150" s="33"/>
      <c r="V2150" s="33"/>
      <c r="W2150" s="33"/>
      <c r="X2150" s="33"/>
      <c r="Y2150" s="33"/>
      <c r="Z2150" s="33"/>
      <c r="AA2150" s="33"/>
      <c r="AB2150" s="33"/>
      <c r="AC2150" s="33"/>
      <c r="AD2150" s="33"/>
      <c r="AE2150" s="33"/>
      <c r="AF2150" s="33"/>
      <c r="AG2150" s="33"/>
      <c r="AH2150" s="33"/>
      <c r="AI2150" s="33"/>
      <c r="AJ2150" s="33"/>
    </row>
    <row r="2151" spans="3:36" ht="12.75">
      <c r="C2151" s="33"/>
      <c r="D2151" s="33"/>
      <c r="E2151" s="33"/>
      <c r="F2151" s="33"/>
      <c r="G2151" s="33"/>
      <c r="H2151" s="33"/>
      <c r="I2151" s="33"/>
      <c r="J2151" s="33"/>
      <c r="K2151" s="33"/>
      <c r="L2151" s="33"/>
      <c r="M2151" s="33"/>
      <c r="N2151" s="33"/>
      <c r="O2151" s="33"/>
      <c r="P2151" s="33"/>
      <c r="Q2151" s="33"/>
      <c r="R2151" s="33"/>
      <c r="S2151" s="33"/>
      <c r="T2151" s="33"/>
      <c r="U2151" s="33"/>
      <c r="V2151" s="33"/>
      <c r="W2151" s="33"/>
      <c r="X2151" s="33"/>
      <c r="Y2151" s="33"/>
      <c r="Z2151" s="33"/>
      <c r="AA2151" s="33"/>
      <c r="AB2151" s="33"/>
      <c r="AC2151" s="33"/>
      <c r="AD2151" s="33"/>
      <c r="AE2151" s="33"/>
      <c r="AF2151" s="33"/>
      <c r="AG2151" s="33"/>
      <c r="AH2151" s="33"/>
      <c r="AI2151" s="33"/>
      <c r="AJ2151" s="33"/>
    </row>
    <row r="2152" spans="3:36" ht="12.75">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3"/>
      <c r="AD2152" s="33"/>
      <c r="AE2152" s="33"/>
      <c r="AF2152" s="33"/>
      <c r="AG2152" s="33"/>
      <c r="AH2152" s="33"/>
      <c r="AI2152" s="33"/>
      <c r="AJ2152" s="33"/>
    </row>
    <row r="2153" spans="3:36" ht="12.75">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3"/>
      <c r="AD2153" s="33"/>
      <c r="AE2153" s="33"/>
      <c r="AF2153" s="33"/>
      <c r="AG2153" s="33"/>
      <c r="AH2153" s="33"/>
      <c r="AI2153" s="33"/>
      <c r="AJ2153" s="33"/>
    </row>
    <row r="2154" spans="3:36" ht="12.75">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3"/>
      <c r="AD2154" s="33"/>
      <c r="AE2154" s="33"/>
      <c r="AF2154" s="33"/>
      <c r="AG2154" s="33"/>
      <c r="AH2154" s="33"/>
      <c r="AI2154" s="33"/>
      <c r="AJ2154" s="33"/>
    </row>
    <row r="2155" spans="3:36" ht="12.75">
      <c r="C2155" s="33"/>
      <c r="D2155" s="33"/>
      <c r="E2155" s="33"/>
      <c r="F2155" s="33"/>
      <c r="G2155" s="33"/>
      <c r="H2155" s="33"/>
      <c r="I2155" s="33"/>
      <c r="J2155" s="33"/>
      <c r="K2155" s="33"/>
      <c r="L2155" s="33"/>
      <c r="M2155" s="33"/>
      <c r="N2155" s="33"/>
      <c r="O2155" s="33"/>
      <c r="P2155" s="33"/>
      <c r="Q2155" s="33"/>
      <c r="R2155" s="33"/>
      <c r="S2155" s="33"/>
      <c r="T2155" s="33"/>
      <c r="U2155" s="33"/>
      <c r="V2155" s="33"/>
      <c r="W2155" s="33"/>
      <c r="X2155" s="33"/>
      <c r="Y2155" s="33"/>
      <c r="Z2155" s="33"/>
      <c r="AA2155" s="33"/>
      <c r="AB2155" s="33"/>
      <c r="AC2155" s="33"/>
      <c r="AD2155" s="33"/>
      <c r="AE2155" s="33"/>
      <c r="AF2155" s="33"/>
      <c r="AG2155" s="33"/>
      <c r="AH2155" s="33"/>
      <c r="AI2155" s="33"/>
      <c r="AJ2155" s="33"/>
    </row>
    <row r="2156" spans="3:36" ht="12.75">
      <c r="C2156" s="33"/>
      <c r="D2156" s="33"/>
      <c r="E2156" s="33"/>
      <c r="F2156" s="33"/>
      <c r="G2156" s="33"/>
      <c r="H2156" s="33"/>
      <c r="I2156" s="33"/>
      <c r="J2156" s="33"/>
      <c r="K2156" s="33"/>
      <c r="L2156" s="33"/>
      <c r="M2156" s="33"/>
      <c r="N2156" s="33"/>
      <c r="O2156" s="33"/>
      <c r="P2156" s="33"/>
      <c r="Q2156" s="33"/>
      <c r="R2156" s="33"/>
      <c r="S2156" s="33"/>
      <c r="T2156" s="33"/>
      <c r="U2156" s="33"/>
      <c r="V2156" s="33"/>
      <c r="W2156" s="33"/>
      <c r="X2156" s="33"/>
      <c r="Y2156" s="33"/>
      <c r="Z2156" s="33"/>
      <c r="AA2156" s="33"/>
      <c r="AB2156" s="33"/>
      <c r="AC2156" s="33"/>
      <c r="AD2156" s="33"/>
      <c r="AE2156" s="33"/>
      <c r="AF2156" s="33"/>
      <c r="AG2156" s="33"/>
      <c r="AH2156" s="33"/>
      <c r="AI2156" s="33"/>
      <c r="AJ2156" s="33"/>
    </row>
    <row r="2157" spans="3:36" ht="12.75">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c r="AA2157" s="33"/>
      <c r="AB2157" s="33"/>
      <c r="AC2157" s="33"/>
      <c r="AD2157" s="33"/>
      <c r="AE2157" s="33"/>
      <c r="AF2157" s="33"/>
      <c r="AG2157" s="33"/>
      <c r="AH2157" s="33"/>
      <c r="AI2157" s="33"/>
      <c r="AJ2157" s="33"/>
    </row>
    <row r="2158" spans="3:36" ht="12.75">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c r="AA2158" s="33"/>
      <c r="AB2158" s="33"/>
      <c r="AC2158" s="33"/>
      <c r="AD2158" s="33"/>
      <c r="AE2158" s="33"/>
      <c r="AF2158" s="33"/>
      <c r="AG2158" s="33"/>
      <c r="AH2158" s="33"/>
      <c r="AI2158" s="33"/>
      <c r="AJ2158" s="33"/>
    </row>
    <row r="2159" spans="3:36" ht="12.75">
      <c r="C2159" s="33"/>
      <c r="D2159" s="33"/>
      <c r="E2159" s="33"/>
      <c r="F2159" s="33"/>
      <c r="G2159" s="33"/>
      <c r="H2159" s="33"/>
      <c r="I2159" s="33"/>
      <c r="J2159" s="33"/>
      <c r="K2159" s="33"/>
      <c r="L2159" s="33"/>
      <c r="M2159" s="33"/>
      <c r="N2159" s="33"/>
      <c r="O2159" s="33"/>
      <c r="P2159" s="33"/>
      <c r="Q2159" s="33"/>
      <c r="R2159" s="33"/>
      <c r="S2159" s="33"/>
      <c r="T2159" s="33"/>
      <c r="U2159" s="33"/>
      <c r="V2159" s="33"/>
      <c r="W2159" s="33"/>
      <c r="X2159" s="33"/>
      <c r="Y2159" s="33"/>
      <c r="Z2159" s="33"/>
      <c r="AA2159" s="33"/>
      <c r="AB2159" s="33"/>
      <c r="AC2159" s="33"/>
      <c r="AD2159" s="33"/>
      <c r="AE2159" s="33"/>
      <c r="AF2159" s="33"/>
      <c r="AG2159" s="33"/>
      <c r="AH2159" s="33"/>
      <c r="AI2159" s="33"/>
      <c r="AJ2159" s="33"/>
    </row>
    <row r="2160" spans="3:36" ht="12.75">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c r="AA2160" s="33"/>
      <c r="AB2160" s="33"/>
      <c r="AC2160" s="33"/>
      <c r="AD2160" s="33"/>
      <c r="AE2160" s="33"/>
      <c r="AF2160" s="33"/>
      <c r="AG2160" s="33"/>
      <c r="AH2160" s="33"/>
      <c r="AI2160" s="33"/>
      <c r="AJ2160" s="33"/>
    </row>
    <row r="2161" spans="3:36" ht="12.75">
      <c r="C2161" s="33"/>
      <c r="D2161" s="33"/>
      <c r="E2161" s="33"/>
      <c r="F2161" s="33"/>
      <c r="G2161" s="33"/>
      <c r="H2161" s="33"/>
      <c r="I2161" s="33"/>
      <c r="J2161" s="33"/>
      <c r="K2161" s="33"/>
      <c r="L2161" s="33"/>
      <c r="M2161" s="33"/>
      <c r="N2161" s="33"/>
      <c r="O2161" s="33"/>
      <c r="P2161" s="33"/>
      <c r="Q2161" s="33"/>
      <c r="R2161" s="33"/>
      <c r="S2161" s="33"/>
      <c r="T2161" s="33"/>
      <c r="U2161" s="33"/>
      <c r="V2161" s="33"/>
      <c r="W2161" s="33"/>
      <c r="X2161" s="33"/>
      <c r="Y2161" s="33"/>
      <c r="Z2161" s="33"/>
      <c r="AA2161" s="33"/>
      <c r="AB2161" s="33"/>
      <c r="AC2161" s="33"/>
      <c r="AD2161" s="33"/>
      <c r="AE2161" s="33"/>
      <c r="AF2161" s="33"/>
      <c r="AG2161" s="33"/>
      <c r="AH2161" s="33"/>
      <c r="AI2161" s="33"/>
      <c r="AJ2161" s="33"/>
    </row>
    <row r="2162" spans="3:36" ht="12.75">
      <c r="C2162" s="33"/>
      <c r="D2162" s="33"/>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3"/>
      <c r="AD2162" s="33"/>
      <c r="AE2162" s="33"/>
      <c r="AF2162" s="33"/>
      <c r="AG2162" s="33"/>
      <c r="AH2162" s="33"/>
      <c r="AI2162" s="33"/>
      <c r="AJ2162" s="33"/>
    </row>
    <row r="2163" spans="3:36" ht="12.75">
      <c r="C2163" s="33"/>
      <c r="D2163" s="33"/>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3"/>
      <c r="AD2163" s="33"/>
      <c r="AE2163" s="33"/>
      <c r="AF2163" s="33"/>
      <c r="AG2163" s="33"/>
      <c r="AH2163" s="33"/>
      <c r="AI2163" s="33"/>
      <c r="AJ2163" s="33"/>
    </row>
    <row r="2164" spans="3:36" ht="12.75">
      <c r="C2164" s="33"/>
      <c r="D2164" s="33"/>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3"/>
      <c r="AD2164" s="33"/>
      <c r="AE2164" s="33"/>
      <c r="AF2164" s="33"/>
      <c r="AG2164" s="33"/>
      <c r="AH2164" s="33"/>
      <c r="AI2164" s="33"/>
      <c r="AJ2164" s="33"/>
    </row>
    <row r="2165" spans="3:36" ht="12.75">
      <c r="C2165" s="33"/>
      <c r="D2165" s="33"/>
      <c r="E2165" s="33"/>
      <c r="F2165" s="33"/>
      <c r="G2165" s="33"/>
      <c r="H2165" s="33"/>
      <c r="I2165" s="33"/>
      <c r="J2165" s="33"/>
      <c r="K2165" s="33"/>
      <c r="L2165" s="33"/>
      <c r="M2165" s="33"/>
      <c r="N2165" s="33"/>
      <c r="O2165" s="33"/>
      <c r="P2165" s="33"/>
      <c r="Q2165" s="33"/>
      <c r="R2165" s="33"/>
      <c r="S2165" s="33"/>
      <c r="T2165" s="33"/>
      <c r="U2165" s="33"/>
      <c r="V2165" s="33"/>
      <c r="W2165" s="33"/>
      <c r="X2165" s="33"/>
      <c r="Y2165" s="33"/>
      <c r="Z2165" s="33"/>
      <c r="AA2165" s="33"/>
      <c r="AB2165" s="33"/>
      <c r="AC2165" s="33"/>
      <c r="AD2165" s="33"/>
      <c r="AE2165" s="33"/>
      <c r="AF2165" s="33"/>
      <c r="AG2165" s="33"/>
      <c r="AH2165" s="33"/>
      <c r="AI2165" s="33"/>
      <c r="AJ2165" s="33"/>
    </row>
    <row r="2166" spans="3:36" ht="12.75">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c r="AA2166" s="33"/>
      <c r="AB2166" s="33"/>
      <c r="AC2166" s="33"/>
      <c r="AD2166" s="33"/>
      <c r="AE2166" s="33"/>
      <c r="AF2166" s="33"/>
      <c r="AG2166" s="33"/>
      <c r="AH2166" s="33"/>
      <c r="AI2166" s="33"/>
      <c r="AJ2166" s="33"/>
    </row>
    <row r="2167" spans="3:36" ht="12.75">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c r="AA2167" s="33"/>
      <c r="AB2167" s="33"/>
      <c r="AC2167" s="33"/>
      <c r="AD2167" s="33"/>
      <c r="AE2167" s="33"/>
      <c r="AF2167" s="33"/>
      <c r="AG2167" s="33"/>
      <c r="AH2167" s="33"/>
      <c r="AI2167" s="33"/>
      <c r="AJ2167" s="33"/>
    </row>
    <row r="2168" spans="3:36" ht="12.75">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c r="AA2168" s="33"/>
      <c r="AB2168" s="33"/>
      <c r="AC2168" s="33"/>
      <c r="AD2168" s="33"/>
      <c r="AE2168" s="33"/>
      <c r="AF2168" s="33"/>
      <c r="AG2168" s="33"/>
      <c r="AH2168" s="33"/>
      <c r="AI2168" s="33"/>
      <c r="AJ2168" s="33"/>
    </row>
    <row r="2169" spans="3:36" ht="12.75">
      <c r="C2169" s="33"/>
      <c r="D2169" s="33"/>
      <c r="E2169" s="33"/>
      <c r="F2169" s="33"/>
      <c r="G2169" s="33"/>
      <c r="H2169" s="33"/>
      <c r="I2169" s="33"/>
      <c r="J2169" s="33"/>
      <c r="K2169" s="33"/>
      <c r="L2169" s="33"/>
      <c r="M2169" s="33"/>
      <c r="N2169" s="33"/>
      <c r="O2169" s="33"/>
      <c r="P2169" s="33"/>
      <c r="Q2169" s="33"/>
      <c r="R2169" s="33"/>
      <c r="S2169" s="33"/>
      <c r="T2169" s="33"/>
      <c r="U2169" s="33"/>
      <c r="V2169" s="33"/>
      <c r="W2169" s="33"/>
      <c r="X2169" s="33"/>
      <c r="Y2169" s="33"/>
      <c r="Z2169" s="33"/>
      <c r="AA2169" s="33"/>
      <c r="AB2169" s="33"/>
      <c r="AC2169" s="33"/>
      <c r="AD2169" s="33"/>
      <c r="AE2169" s="33"/>
      <c r="AF2169" s="33"/>
      <c r="AG2169" s="33"/>
      <c r="AH2169" s="33"/>
      <c r="AI2169" s="33"/>
      <c r="AJ2169" s="33"/>
    </row>
    <row r="2170" spans="3:36" ht="12.75">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c r="AA2170" s="33"/>
      <c r="AB2170" s="33"/>
      <c r="AC2170" s="33"/>
      <c r="AD2170" s="33"/>
      <c r="AE2170" s="33"/>
      <c r="AF2170" s="33"/>
      <c r="AG2170" s="33"/>
      <c r="AH2170" s="33"/>
      <c r="AI2170" s="33"/>
      <c r="AJ2170" s="33"/>
    </row>
    <row r="2171" spans="3:36" ht="12.75">
      <c r="C2171" s="33"/>
      <c r="D2171" s="33"/>
      <c r="E2171" s="33"/>
      <c r="F2171" s="33"/>
      <c r="G2171" s="33"/>
      <c r="H2171" s="33"/>
      <c r="I2171" s="33"/>
      <c r="J2171" s="33"/>
      <c r="K2171" s="33"/>
      <c r="L2171" s="33"/>
      <c r="M2171" s="33"/>
      <c r="N2171" s="33"/>
      <c r="O2171" s="33"/>
      <c r="P2171" s="33"/>
      <c r="Q2171" s="33"/>
      <c r="R2171" s="33"/>
      <c r="S2171" s="33"/>
      <c r="T2171" s="33"/>
      <c r="U2171" s="33"/>
      <c r="V2171" s="33"/>
      <c r="W2171" s="33"/>
      <c r="X2171" s="33"/>
      <c r="Y2171" s="33"/>
      <c r="Z2171" s="33"/>
      <c r="AA2171" s="33"/>
      <c r="AB2171" s="33"/>
      <c r="AC2171" s="33"/>
      <c r="AD2171" s="33"/>
      <c r="AE2171" s="33"/>
      <c r="AF2171" s="33"/>
      <c r="AG2171" s="33"/>
      <c r="AH2171" s="33"/>
      <c r="AI2171" s="33"/>
      <c r="AJ2171" s="33"/>
    </row>
    <row r="2172" spans="3:36" ht="12.75">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3"/>
      <c r="AD2172" s="33"/>
      <c r="AE2172" s="33"/>
      <c r="AF2172" s="33"/>
      <c r="AG2172" s="33"/>
      <c r="AH2172" s="33"/>
      <c r="AI2172" s="33"/>
      <c r="AJ2172" s="33"/>
    </row>
    <row r="2173" spans="3:36" ht="12.75">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3"/>
      <c r="AD2173" s="33"/>
      <c r="AE2173" s="33"/>
      <c r="AF2173" s="33"/>
      <c r="AG2173" s="33"/>
      <c r="AH2173" s="33"/>
      <c r="AI2173" s="33"/>
      <c r="AJ2173" s="33"/>
    </row>
    <row r="2174" spans="3:36" ht="12.75">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3"/>
      <c r="AD2174" s="33"/>
      <c r="AE2174" s="33"/>
      <c r="AF2174" s="33"/>
      <c r="AG2174" s="33"/>
      <c r="AH2174" s="33"/>
      <c r="AI2174" s="33"/>
      <c r="AJ2174" s="33"/>
    </row>
    <row r="2175" spans="3:36" ht="12.75">
      <c r="C2175" s="33"/>
      <c r="D2175" s="33"/>
      <c r="E2175" s="33"/>
      <c r="F2175" s="33"/>
      <c r="G2175" s="33"/>
      <c r="H2175" s="33"/>
      <c r="I2175" s="33"/>
      <c r="J2175" s="33"/>
      <c r="K2175" s="33"/>
      <c r="L2175" s="33"/>
      <c r="M2175" s="33"/>
      <c r="N2175" s="33"/>
      <c r="O2175" s="33"/>
      <c r="P2175" s="33"/>
      <c r="Q2175" s="33"/>
      <c r="R2175" s="33"/>
      <c r="S2175" s="33"/>
      <c r="T2175" s="33"/>
      <c r="U2175" s="33"/>
      <c r="V2175" s="33"/>
      <c r="W2175" s="33"/>
      <c r="X2175" s="33"/>
      <c r="Y2175" s="33"/>
      <c r="Z2175" s="33"/>
      <c r="AA2175" s="33"/>
      <c r="AB2175" s="33"/>
      <c r="AC2175" s="33"/>
      <c r="AD2175" s="33"/>
      <c r="AE2175" s="33"/>
      <c r="AF2175" s="33"/>
      <c r="AG2175" s="33"/>
      <c r="AH2175" s="33"/>
      <c r="AI2175" s="33"/>
      <c r="AJ2175" s="33"/>
    </row>
    <row r="2176" spans="3:36" ht="12.75">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c r="AA2176" s="33"/>
      <c r="AB2176" s="33"/>
      <c r="AC2176" s="33"/>
      <c r="AD2176" s="33"/>
      <c r="AE2176" s="33"/>
      <c r="AF2176" s="33"/>
      <c r="AG2176" s="33"/>
      <c r="AH2176" s="33"/>
      <c r="AI2176" s="33"/>
      <c r="AJ2176" s="33"/>
    </row>
    <row r="2177" spans="3:36" ht="12.75">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c r="AA2177" s="33"/>
      <c r="AB2177" s="33"/>
      <c r="AC2177" s="33"/>
      <c r="AD2177" s="33"/>
      <c r="AE2177" s="33"/>
      <c r="AF2177" s="33"/>
      <c r="AG2177" s="33"/>
      <c r="AH2177" s="33"/>
      <c r="AI2177" s="33"/>
      <c r="AJ2177" s="33"/>
    </row>
    <row r="2178" spans="3:36" ht="12.75">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c r="AA2178" s="33"/>
      <c r="AB2178" s="33"/>
      <c r="AC2178" s="33"/>
      <c r="AD2178" s="33"/>
      <c r="AE2178" s="33"/>
      <c r="AF2178" s="33"/>
      <c r="AG2178" s="33"/>
      <c r="AH2178" s="33"/>
      <c r="AI2178" s="33"/>
      <c r="AJ2178" s="33"/>
    </row>
    <row r="2179" spans="3:36" ht="12.75">
      <c r="C2179" s="33"/>
      <c r="D2179" s="33"/>
      <c r="E2179" s="33"/>
      <c r="F2179" s="33"/>
      <c r="G2179" s="33"/>
      <c r="H2179" s="33"/>
      <c r="I2179" s="33"/>
      <c r="J2179" s="33"/>
      <c r="K2179" s="33"/>
      <c r="L2179" s="33"/>
      <c r="M2179" s="33"/>
      <c r="N2179" s="33"/>
      <c r="O2179" s="33"/>
      <c r="P2179" s="33"/>
      <c r="Q2179" s="33"/>
      <c r="R2179" s="33"/>
      <c r="S2179" s="33"/>
      <c r="T2179" s="33"/>
      <c r="U2179" s="33"/>
      <c r="V2179" s="33"/>
      <c r="W2179" s="33"/>
      <c r="X2179" s="33"/>
      <c r="Y2179" s="33"/>
      <c r="Z2179" s="33"/>
      <c r="AA2179" s="33"/>
      <c r="AB2179" s="33"/>
      <c r="AC2179" s="33"/>
      <c r="AD2179" s="33"/>
      <c r="AE2179" s="33"/>
      <c r="AF2179" s="33"/>
      <c r="AG2179" s="33"/>
      <c r="AH2179" s="33"/>
      <c r="AI2179" s="33"/>
      <c r="AJ2179" s="33"/>
    </row>
    <row r="2180" spans="3:36" ht="12.75">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c r="AA2180" s="33"/>
      <c r="AB2180" s="33"/>
      <c r="AC2180" s="33"/>
      <c r="AD2180" s="33"/>
      <c r="AE2180" s="33"/>
      <c r="AF2180" s="33"/>
      <c r="AG2180" s="33"/>
      <c r="AH2180" s="33"/>
      <c r="AI2180" s="33"/>
      <c r="AJ2180" s="33"/>
    </row>
    <row r="2181" spans="3:36" ht="12.75">
      <c r="C2181" s="33"/>
      <c r="D2181" s="33"/>
      <c r="E2181" s="33"/>
      <c r="F2181" s="33"/>
      <c r="G2181" s="33"/>
      <c r="H2181" s="33"/>
      <c r="I2181" s="33"/>
      <c r="J2181" s="33"/>
      <c r="K2181" s="33"/>
      <c r="L2181" s="33"/>
      <c r="M2181" s="33"/>
      <c r="N2181" s="33"/>
      <c r="O2181" s="33"/>
      <c r="P2181" s="33"/>
      <c r="Q2181" s="33"/>
      <c r="R2181" s="33"/>
      <c r="S2181" s="33"/>
      <c r="T2181" s="33"/>
      <c r="U2181" s="33"/>
      <c r="V2181" s="33"/>
      <c r="W2181" s="33"/>
      <c r="X2181" s="33"/>
      <c r="Y2181" s="33"/>
      <c r="Z2181" s="33"/>
      <c r="AA2181" s="33"/>
      <c r="AB2181" s="33"/>
      <c r="AC2181" s="33"/>
      <c r="AD2181" s="33"/>
      <c r="AE2181" s="33"/>
      <c r="AF2181" s="33"/>
      <c r="AG2181" s="33"/>
      <c r="AH2181" s="33"/>
      <c r="AI2181" s="33"/>
      <c r="AJ2181" s="33"/>
    </row>
    <row r="2182" spans="3:36" ht="12.75">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3"/>
      <c r="AD2182" s="33"/>
      <c r="AE2182" s="33"/>
      <c r="AF2182" s="33"/>
      <c r="AG2182" s="33"/>
      <c r="AH2182" s="33"/>
      <c r="AI2182" s="33"/>
      <c r="AJ2182" s="33"/>
    </row>
    <row r="2183" spans="3:36" ht="12.75">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3"/>
      <c r="AD2183" s="33"/>
      <c r="AE2183" s="33"/>
      <c r="AF2183" s="33"/>
      <c r="AG2183" s="33"/>
      <c r="AH2183" s="33"/>
      <c r="AI2183" s="33"/>
      <c r="AJ2183" s="33"/>
    </row>
    <row r="2184" spans="3:36" ht="12.75">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3"/>
      <c r="AD2184" s="33"/>
      <c r="AE2184" s="33"/>
      <c r="AF2184" s="33"/>
      <c r="AG2184" s="33"/>
      <c r="AH2184" s="33"/>
      <c r="AI2184" s="33"/>
      <c r="AJ2184" s="33"/>
    </row>
    <row r="2185" spans="3:36" ht="12.75">
      <c r="C2185" s="33"/>
      <c r="D2185" s="33"/>
      <c r="E2185" s="33"/>
      <c r="F2185" s="33"/>
      <c r="G2185" s="33"/>
      <c r="H2185" s="33"/>
      <c r="I2185" s="33"/>
      <c r="J2185" s="33"/>
      <c r="K2185" s="33"/>
      <c r="L2185" s="33"/>
      <c r="M2185" s="33"/>
      <c r="N2185" s="33"/>
      <c r="O2185" s="33"/>
      <c r="P2185" s="33"/>
      <c r="Q2185" s="33"/>
      <c r="R2185" s="33"/>
      <c r="S2185" s="33"/>
      <c r="T2185" s="33"/>
      <c r="U2185" s="33"/>
      <c r="V2185" s="33"/>
      <c r="W2185" s="33"/>
      <c r="X2185" s="33"/>
      <c r="Y2185" s="33"/>
      <c r="Z2185" s="33"/>
      <c r="AA2185" s="33"/>
      <c r="AB2185" s="33"/>
      <c r="AC2185" s="33"/>
      <c r="AD2185" s="33"/>
      <c r="AE2185" s="33"/>
      <c r="AF2185" s="33"/>
      <c r="AG2185" s="33"/>
      <c r="AH2185" s="33"/>
      <c r="AI2185" s="33"/>
      <c r="AJ2185" s="33"/>
    </row>
    <row r="2186" spans="3:36" ht="12.75">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c r="AA2186" s="33"/>
      <c r="AB2186" s="33"/>
      <c r="AC2186" s="33"/>
      <c r="AD2186" s="33"/>
      <c r="AE2186" s="33"/>
      <c r="AF2186" s="33"/>
      <c r="AG2186" s="33"/>
      <c r="AH2186" s="33"/>
      <c r="AI2186" s="33"/>
      <c r="AJ2186" s="33"/>
    </row>
    <row r="2187" spans="3:36" ht="12.75">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c r="AA2187" s="33"/>
      <c r="AB2187" s="33"/>
      <c r="AC2187" s="33"/>
      <c r="AD2187" s="33"/>
      <c r="AE2187" s="33"/>
      <c r="AF2187" s="33"/>
      <c r="AG2187" s="33"/>
      <c r="AH2187" s="33"/>
      <c r="AI2187" s="33"/>
      <c r="AJ2187" s="33"/>
    </row>
    <row r="2188" spans="3:36" ht="12.75">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c r="AA2188" s="33"/>
      <c r="AB2188" s="33"/>
      <c r="AC2188" s="33"/>
      <c r="AD2188" s="33"/>
      <c r="AE2188" s="33"/>
      <c r="AF2188" s="33"/>
      <c r="AG2188" s="33"/>
      <c r="AH2188" s="33"/>
      <c r="AI2188" s="33"/>
      <c r="AJ2188" s="33"/>
    </row>
    <row r="2189" spans="3:36" ht="12.75">
      <c r="C2189" s="33"/>
      <c r="D2189" s="33"/>
      <c r="E2189" s="33"/>
      <c r="F2189" s="33"/>
      <c r="G2189" s="33"/>
      <c r="H2189" s="33"/>
      <c r="I2189" s="33"/>
      <c r="J2189" s="33"/>
      <c r="K2189" s="33"/>
      <c r="L2189" s="33"/>
      <c r="M2189" s="33"/>
      <c r="N2189" s="33"/>
      <c r="O2189" s="33"/>
      <c r="P2189" s="33"/>
      <c r="Q2189" s="33"/>
      <c r="R2189" s="33"/>
      <c r="S2189" s="33"/>
      <c r="T2189" s="33"/>
      <c r="U2189" s="33"/>
      <c r="V2189" s="33"/>
      <c r="W2189" s="33"/>
      <c r="X2189" s="33"/>
      <c r="Y2189" s="33"/>
      <c r="Z2189" s="33"/>
      <c r="AA2189" s="33"/>
      <c r="AB2189" s="33"/>
      <c r="AC2189" s="33"/>
      <c r="AD2189" s="33"/>
      <c r="AE2189" s="33"/>
      <c r="AF2189" s="33"/>
      <c r="AG2189" s="33"/>
      <c r="AH2189" s="33"/>
      <c r="AI2189" s="33"/>
      <c r="AJ2189" s="33"/>
    </row>
    <row r="2190" spans="3:36" ht="12.75">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c r="AA2190" s="33"/>
      <c r="AB2190" s="33"/>
      <c r="AC2190" s="33"/>
      <c r="AD2190" s="33"/>
      <c r="AE2190" s="33"/>
      <c r="AF2190" s="33"/>
      <c r="AG2190" s="33"/>
      <c r="AH2190" s="33"/>
      <c r="AI2190" s="33"/>
      <c r="AJ2190" s="33"/>
    </row>
    <row r="2191" spans="3:36" ht="12.75">
      <c r="C2191" s="33"/>
      <c r="D2191" s="33"/>
      <c r="E2191" s="33"/>
      <c r="F2191" s="33"/>
      <c r="G2191" s="33"/>
      <c r="H2191" s="33"/>
      <c r="I2191" s="33"/>
      <c r="J2191" s="33"/>
      <c r="K2191" s="33"/>
      <c r="L2191" s="33"/>
      <c r="M2191" s="33"/>
      <c r="N2191" s="33"/>
      <c r="O2191" s="33"/>
      <c r="P2191" s="33"/>
      <c r="Q2191" s="33"/>
      <c r="R2191" s="33"/>
      <c r="S2191" s="33"/>
      <c r="T2191" s="33"/>
      <c r="U2191" s="33"/>
      <c r="V2191" s="33"/>
      <c r="W2191" s="33"/>
      <c r="X2191" s="33"/>
      <c r="Y2191" s="33"/>
      <c r="Z2191" s="33"/>
      <c r="AA2191" s="33"/>
      <c r="AB2191" s="33"/>
      <c r="AC2191" s="33"/>
      <c r="AD2191" s="33"/>
      <c r="AE2191" s="33"/>
      <c r="AF2191" s="33"/>
      <c r="AG2191" s="33"/>
      <c r="AH2191" s="33"/>
      <c r="AI2191" s="33"/>
      <c r="AJ2191" s="33"/>
    </row>
    <row r="2192" spans="3:36" ht="12.75">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3"/>
      <c r="AD2192" s="33"/>
      <c r="AE2192" s="33"/>
      <c r="AF2192" s="33"/>
      <c r="AG2192" s="33"/>
      <c r="AH2192" s="33"/>
      <c r="AI2192" s="33"/>
      <c r="AJ2192" s="33"/>
    </row>
    <row r="2193" spans="3:36" ht="12.75">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3"/>
      <c r="AD2193" s="33"/>
      <c r="AE2193" s="33"/>
      <c r="AF2193" s="33"/>
      <c r="AG2193" s="33"/>
      <c r="AH2193" s="33"/>
      <c r="AI2193" s="33"/>
      <c r="AJ2193" s="33"/>
    </row>
    <row r="2194" spans="3:36" ht="12.75">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3"/>
      <c r="AD2194" s="33"/>
      <c r="AE2194" s="33"/>
      <c r="AF2194" s="33"/>
      <c r="AG2194" s="33"/>
      <c r="AH2194" s="33"/>
      <c r="AI2194" s="33"/>
      <c r="AJ2194" s="33"/>
    </row>
    <row r="2195" spans="3:36" ht="12.75">
      <c r="C2195" s="33"/>
      <c r="D2195" s="33"/>
      <c r="E2195" s="33"/>
      <c r="F2195" s="33"/>
      <c r="G2195" s="33"/>
      <c r="H2195" s="33"/>
      <c r="I2195" s="33"/>
      <c r="J2195" s="33"/>
      <c r="K2195" s="33"/>
      <c r="L2195" s="33"/>
      <c r="M2195" s="33"/>
      <c r="N2195" s="33"/>
      <c r="O2195" s="33"/>
      <c r="P2195" s="33"/>
      <c r="Q2195" s="33"/>
      <c r="R2195" s="33"/>
      <c r="S2195" s="33"/>
      <c r="T2195" s="33"/>
      <c r="U2195" s="33"/>
      <c r="V2195" s="33"/>
      <c r="W2195" s="33"/>
      <c r="X2195" s="33"/>
      <c r="Y2195" s="33"/>
      <c r="Z2195" s="33"/>
      <c r="AA2195" s="33"/>
      <c r="AB2195" s="33"/>
      <c r="AC2195" s="33"/>
      <c r="AD2195" s="33"/>
      <c r="AE2195" s="33"/>
      <c r="AF2195" s="33"/>
      <c r="AG2195" s="33"/>
      <c r="AH2195" s="33"/>
      <c r="AI2195" s="33"/>
      <c r="AJ2195" s="33"/>
    </row>
    <row r="2196" spans="3:36" ht="12.75">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c r="AA2196" s="33"/>
      <c r="AB2196" s="33"/>
      <c r="AC2196" s="33"/>
      <c r="AD2196" s="33"/>
      <c r="AE2196" s="33"/>
      <c r="AF2196" s="33"/>
      <c r="AG2196" s="33"/>
      <c r="AH2196" s="33"/>
      <c r="AI2196" s="33"/>
      <c r="AJ2196" s="33"/>
    </row>
    <row r="2197" spans="3:36" ht="12.75">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c r="AA2197" s="33"/>
      <c r="AB2197" s="33"/>
      <c r="AC2197" s="33"/>
      <c r="AD2197" s="33"/>
      <c r="AE2197" s="33"/>
      <c r="AF2197" s="33"/>
      <c r="AG2197" s="33"/>
      <c r="AH2197" s="33"/>
      <c r="AI2197" s="33"/>
      <c r="AJ2197" s="33"/>
    </row>
    <row r="2198" spans="3:36" ht="12.75">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c r="AA2198" s="33"/>
      <c r="AB2198" s="33"/>
      <c r="AC2198" s="33"/>
      <c r="AD2198" s="33"/>
      <c r="AE2198" s="33"/>
      <c r="AF2198" s="33"/>
      <c r="AG2198" s="33"/>
      <c r="AH2198" s="33"/>
      <c r="AI2198" s="33"/>
      <c r="AJ2198" s="33"/>
    </row>
    <row r="2199" spans="3:36" ht="12.75">
      <c r="C2199" s="33"/>
      <c r="D2199" s="33"/>
      <c r="E2199" s="33"/>
      <c r="F2199" s="33"/>
      <c r="G2199" s="33"/>
      <c r="H2199" s="33"/>
      <c r="I2199" s="33"/>
      <c r="J2199" s="33"/>
      <c r="K2199" s="33"/>
      <c r="L2199" s="33"/>
      <c r="M2199" s="33"/>
      <c r="N2199" s="33"/>
      <c r="O2199" s="33"/>
      <c r="P2199" s="33"/>
      <c r="Q2199" s="33"/>
      <c r="R2199" s="33"/>
      <c r="S2199" s="33"/>
      <c r="T2199" s="33"/>
      <c r="U2199" s="33"/>
      <c r="V2199" s="33"/>
      <c r="W2199" s="33"/>
      <c r="X2199" s="33"/>
      <c r="Y2199" s="33"/>
      <c r="Z2199" s="33"/>
      <c r="AA2199" s="33"/>
      <c r="AB2199" s="33"/>
      <c r="AC2199" s="33"/>
      <c r="AD2199" s="33"/>
      <c r="AE2199" s="33"/>
      <c r="AF2199" s="33"/>
      <c r="AG2199" s="33"/>
      <c r="AH2199" s="33"/>
      <c r="AI2199" s="33"/>
      <c r="AJ2199" s="33"/>
    </row>
    <row r="2200" spans="3:36" ht="12.75">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c r="AA2200" s="33"/>
      <c r="AB2200" s="33"/>
      <c r="AC2200" s="33"/>
      <c r="AD2200" s="33"/>
      <c r="AE2200" s="33"/>
      <c r="AF2200" s="33"/>
      <c r="AG2200" s="33"/>
      <c r="AH2200" s="33"/>
      <c r="AI2200" s="33"/>
      <c r="AJ2200" s="33"/>
    </row>
    <row r="2201" spans="3:36" ht="12.75">
      <c r="C2201" s="33"/>
      <c r="D2201" s="33"/>
      <c r="E2201" s="33"/>
      <c r="F2201" s="33"/>
      <c r="G2201" s="33"/>
      <c r="H2201" s="33"/>
      <c r="I2201" s="33"/>
      <c r="J2201" s="33"/>
      <c r="K2201" s="33"/>
      <c r="L2201" s="33"/>
      <c r="M2201" s="33"/>
      <c r="N2201" s="33"/>
      <c r="O2201" s="33"/>
      <c r="P2201" s="33"/>
      <c r="Q2201" s="33"/>
      <c r="R2201" s="33"/>
      <c r="S2201" s="33"/>
      <c r="T2201" s="33"/>
      <c r="U2201" s="33"/>
      <c r="V2201" s="33"/>
      <c r="W2201" s="33"/>
      <c r="X2201" s="33"/>
      <c r="Y2201" s="33"/>
      <c r="Z2201" s="33"/>
      <c r="AA2201" s="33"/>
      <c r="AB2201" s="33"/>
      <c r="AC2201" s="33"/>
      <c r="AD2201" s="33"/>
      <c r="AE2201" s="33"/>
      <c r="AF2201" s="33"/>
      <c r="AG2201" s="33"/>
      <c r="AH2201" s="33"/>
      <c r="AI2201" s="33"/>
      <c r="AJ2201" s="33"/>
    </row>
    <row r="2202" spans="3:36" ht="12.75">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3"/>
      <c r="AD2202" s="33"/>
      <c r="AE2202" s="33"/>
      <c r="AF2202" s="33"/>
      <c r="AG2202" s="33"/>
      <c r="AH2202" s="33"/>
      <c r="AI2202" s="33"/>
      <c r="AJ2202" s="33"/>
    </row>
    <row r="2203" spans="3:36" ht="12.75">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3"/>
      <c r="AD2203" s="33"/>
      <c r="AE2203" s="33"/>
      <c r="AF2203" s="33"/>
      <c r="AG2203" s="33"/>
      <c r="AH2203" s="33"/>
      <c r="AI2203" s="33"/>
      <c r="AJ2203" s="33"/>
    </row>
    <row r="2204" spans="3:36" ht="12.75">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3"/>
      <c r="AD2204" s="33"/>
      <c r="AE2204" s="33"/>
      <c r="AF2204" s="33"/>
      <c r="AG2204" s="33"/>
      <c r="AH2204" s="33"/>
      <c r="AI2204" s="33"/>
      <c r="AJ2204" s="33"/>
    </row>
    <row r="2205" spans="3:36" ht="12.75">
      <c r="C2205" s="33"/>
      <c r="D2205" s="33"/>
      <c r="E2205" s="33"/>
      <c r="F2205" s="33"/>
      <c r="G2205" s="33"/>
      <c r="H2205" s="33"/>
      <c r="I2205" s="33"/>
      <c r="J2205" s="33"/>
      <c r="K2205" s="33"/>
      <c r="L2205" s="33"/>
      <c r="M2205" s="33"/>
      <c r="N2205" s="33"/>
      <c r="O2205" s="33"/>
      <c r="P2205" s="33"/>
      <c r="Q2205" s="33"/>
      <c r="R2205" s="33"/>
      <c r="S2205" s="33"/>
      <c r="T2205" s="33"/>
      <c r="U2205" s="33"/>
      <c r="V2205" s="33"/>
      <c r="W2205" s="33"/>
      <c r="X2205" s="33"/>
      <c r="Y2205" s="33"/>
      <c r="Z2205" s="33"/>
      <c r="AA2205" s="33"/>
      <c r="AB2205" s="33"/>
      <c r="AC2205" s="33"/>
      <c r="AD2205" s="33"/>
      <c r="AE2205" s="33"/>
      <c r="AF2205" s="33"/>
      <c r="AG2205" s="33"/>
      <c r="AH2205" s="33"/>
      <c r="AI2205" s="33"/>
      <c r="AJ2205" s="33"/>
    </row>
    <row r="2206" spans="3:36" ht="12.75">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c r="AA2206" s="33"/>
      <c r="AB2206" s="33"/>
      <c r="AC2206" s="33"/>
      <c r="AD2206" s="33"/>
      <c r="AE2206" s="33"/>
      <c r="AF2206" s="33"/>
      <c r="AG2206" s="33"/>
      <c r="AH2206" s="33"/>
      <c r="AI2206" s="33"/>
      <c r="AJ2206" s="33"/>
    </row>
    <row r="2207" spans="3:36" ht="12.75">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c r="AA2207" s="33"/>
      <c r="AB2207" s="33"/>
      <c r="AC2207" s="33"/>
      <c r="AD2207" s="33"/>
      <c r="AE2207" s="33"/>
      <c r="AF2207" s="33"/>
      <c r="AG2207" s="33"/>
      <c r="AH2207" s="33"/>
      <c r="AI2207" s="33"/>
      <c r="AJ2207" s="33"/>
    </row>
    <row r="2208" spans="3:36" ht="12.75">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c r="AA2208" s="33"/>
      <c r="AB2208" s="33"/>
      <c r="AC2208" s="33"/>
      <c r="AD2208" s="33"/>
      <c r="AE2208" s="33"/>
      <c r="AF2208" s="33"/>
      <c r="AG2208" s="33"/>
      <c r="AH2208" s="33"/>
      <c r="AI2208" s="33"/>
      <c r="AJ2208" s="33"/>
    </row>
    <row r="2209" spans="3:36" ht="12.75">
      <c r="C2209" s="33"/>
      <c r="D2209" s="33"/>
      <c r="E2209" s="33"/>
      <c r="F2209" s="33"/>
      <c r="G2209" s="33"/>
      <c r="H2209" s="33"/>
      <c r="I2209" s="33"/>
      <c r="J2209" s="33"/>
      <c r="K2209" s="33"/>
      <c r="L2209" s="33"/>
      <c r="M2209" s="33"/>
      <c r="N2209" s="33"/>
      <c r="O2209" s="33"/>
      <c r="P2209" s="33"/>
      <c r="Q2209" s="33"/>
      <c r="R2209" s="33"/>
      <c r="S2209" s="33"/>
      <c r="T2209" s="33"/>
      <c r="U2209" s="33"/>
      <c r="V2209" s="33"/>
      <c r="W2209" s="33"/>
      <c r="X2209" s="33"/>
      <c r="Y2209" s="33"/>
      <c r="Z2209" s="33"/>
      <c r="AA2209" s="33"/>
      <c r="AB2209" s="33"/>
      <c r="AC2209" s="33"/>
      <c r="AD2209" s="33"/>
      <c r="AE2209" s="33"/>
      <c r="AF2209" s="33"/>
      <c r="AG2209" s="33"/>
      <c r="AH2209" s="33"/>
      <c r="AI2209" s="33"/>
      <c r="AJ2209" s="33"/>
    </row>
    <row r="2210" spans="3:36" ht="12.75">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c r="AA2210" s="33"/>
      <c r="AB2210" s="33"/>
      <c r="AC2210" s="33"/>
      <c r="AD2210" s="33"/>
      <c r="AE2210" s="33"/>
      <c r="AF2210" s="33"/>
      <c r="AG2210" s="33"/>
      <c r="AH2210" s="33"/>
      <c r="AI2210" s="33"/>
      <c r="AJ2210" s="33"/>
    </row>
    <row r="2211" spans="3:36" ht="12.75">
      <c r="C2211" s="33"/>
      <c r="D2211" s="33"/>
      <c r="E2211" s="33"/>
      <c r="F2211" s="33"/>
      <c r="G2211" s="33"/>
      <c r="H2211" s="33"/>
      <c r="I2211" s="33"/>
      <c r="J2211" s="33"/>
      <c r="K2211" s="33"/>
      <c r="L2211" s="33"/>
      <c r="M2211" s="33"/>
      <c r="N2211" s="33"/>
      <c r="O2211" s="33"/>
      <c r="P2211" s="33"/>
      <c r="Q2211" s="33"/>
      <c r="R2211" s="33"/>
      <c r="S2211" s="33"/>
      <c r="T2211" s="33"/>
      <c r="U2211" s="33"/>
      <c r="V2211" s="33"/>
      <c r="W2211" s="33"/>
      <c r="X2211" s="33"/>
      <c r="Y2211" s="33"/>
      <c r="Z2211" s="33"/>
      <c r="AA2211" s="33"/>
      <c r="AB2211" s="33"/>
      <c r="AC2211" s="33"/>
      <c r="AD2211" s="33"/>
      <c r="AE2211" s="33"/>
      <c r="AF2211" s="33"/>
      <c r="AG2211" s="33"/>
      <c r="AH2211" s="33"/>
      <c r="AI2211" s="33"/>
      <c r="AJ2211" s="33"/>
    </row>
    <row r="2212" spans="3:36" ht="12.75">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3"/>
      <c r="AD2212" s="33"/>
      <c r="AE2212" s="33"/>
      <c r="AF2212" s="33"/>
      <c r="AG2212" s="33"/>
      <c r="AH2212" s="33"/>
      <c r="AI2212" s="33"/>
      <c r="AJ2212" s="33"/>
    </row>
    <row r="2213" spans="3:36" ht="12.75">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3"/>
      <c r="AD2213" s="33"/>
      <c r="AE2213" s="33"/>
      <c r="AF2213" s="33"/>
      <c r="AG2213" s="33"/>
      <c r="AH2213" s="33"/>
      <c r="AI2213" s="33"/>
      <c r="AJ2213" s="33"/>
    </row>
    <row r="2214" spans="3:36" ht="12.75">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3"/>
      <c r="AD2214" s="33"/>
      <c r="AE2214" s="33"/>
      <c r="AF2214" s="33"/>
      <c r="AG2214" s="33"/>
      <c r="AH2214" s="33"/>
      <c r="AI2214" s="33"/>
      <c r="AJ2214" s="33"/>
    </row>
    <row r="2215" spans="3:36" ht="12.75">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c r="AA2215" s="33"/>
      <c r="AB2215" s="33"/>
      <c r="AC2215" s="33"/>
      <c r="AD2215" s="33"/>
      <c r="AE2215" s="33"/>
      <c r="AF2215" s="33"/>
      <c r="AG2215" s="33"/>
      <c r="AH2215" s="33"/>
      <c r="AI2215" s="33"/>
      <c r="AJ2215" s="33"/>
    </row>
    <row r="2216" spans="3:36" ht="12.75">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c r="AA2216" s="33"/>
      <c r="AB2216" s="33"/>
      <c r="AC2216" s="33"/>
      <c r="AD2216" s="33"/>
      <c r="AE2216" s="33"/>
      <c r="AF2216" s="33"/>
      <c r="AG2216" s="33"/>
      <c r="AH2216" s="33"/>
      <c r="AI2216" s="33"/>
      <c r="AJ2216" s="33"/>
    </row>
    <row r="2217" spans="3:36" ht="12.75">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c r="AA2217" s="33"/>
      <c r="AB2217" s="33"/>
      <c r="AC2217" s="33"/>
      <c r="AD2217" s="33"/>
      <c r="AE2217" s="33"/>
      <c r="AF2217" s="33"/>
      <c r="AG2217" s="33"/>
      <c r="AH2217" s="33"/>
      <c r="AI2217" s="33"/>
      <c r="AJ2217" s="33"/>
    </row>
    <row r="2218" spans="3:36" ht="12.75">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c r="AA2218" s="33"/>
      <c r="AB2218" s="33"/>
      <c r="AC2218" s="33"/>
      <c r="AD2218" s="33"/>
      <c r="AE2218" s="33"/>
      <c r="AF2218" s="33"/>
      <c r="AG2218" s="33"/>
      <c r="AH2218" s="33"/>
      <c r="AI2218" s="33"/>
      <c r="AJ2218" s="33"/>
    </row>
    <row r="2219" spans="3:36" ht="12.75">
      <c r="C2219" s="33"/>
      <c r="D2219" s="33"/>
      <c r="E2219" s="33"/>
      <c r="F2219" s="33"/>
      <c r="G2219" s="33"/>
      <c r="H2219" s="33"/>
      <c r="I2219" s="33"/>
      <c r="J2219" s="33"/>
      <c r="K2219" s="33"/>
      <c r="L2219" s="33"/>
      <c r="M2219" s="33"/>
      <c r="N2219" s="33"/>
      <c r="O2219" s="33"/>
      <c r="P2219" s="33"/>
      <c r="Q2219" s="33"/>
      <c r="R2219" s="33"/>
      <c r="S2219" s="33"/>
      <c r="T2219" s="33"/>
      <c r="U2219" s="33"/>
      <c r="V2219" s="33"/>
      <c r="W2219" s="33"/>
      <c r="X2219" s="33"/>
      <c r="Y2219" s="33"/>
      <c r="Z2219" s="33"/>
      <c r="AA2219" s="33"/>
      <c r="AB2219" s="33"/>
      <c r="AC2219" s="33"/>
      <c r="AD2219" s="33"/>
      <c r="AE2219" s="33"/>
      <c r="AF2219" s="33"/>
      <c r="AG2219" s="33"/>
      <c r="AH2219" s="33"/>
      <c r="AI2219" s="33"/>
      <c r="AJ2219" s="33"/>
    </row>
    <row r="2220" spans="3:36" ht="12.75">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c r="AA2220" s="33"/>
      <c r="AB2220" s="33"/>
      <c r="AC2220" s="33"/>
      <c r="AD2220" s="33"/>
      <c r="AE2220" s="33"/>
      <c r="AF2220" s="33"/>
      <c r="AG2220" s="33"/>
      <c r="AH2220" s="33"/>
      <c r="AI2220" s="33"/>
      <c r="AJ2220" s="33"/>
    </row>
    <row r="2221" spans="3:36" ht="12.75">
      <c r="C2221" s="33"/>
      <c r="D2221" s="33"/>
      <c r="E2221" s="33"/>
      <c r="F2221" s="33"/>
      <c r="G2221" s="33"/>
      <c r="H2221" s="33"/>
      <c r="I2221" s="33"/>
      <c r="J2221" s="33"/>
      <c r="K2221" s="33"/>
      <c r="L2221" s="33"/>
      <c r="M2221" s="33"/>
      <c r="N2221" s="33"/>
      <c r="O2221" s="33"/>
      <c r="P2221" s="33"/>
      <c r="Q2221" s="33"/>
      <c r="R2221" s="33"/>
      <c r="S2221" s="33"/>
      <c r="T2221" s="33"/>
      <c r="U2221" s="33"/>
      <c r="V2221" s="33"/>
      <c r="W2221" s="33"/>
      <c r="X2221" s="33"/>
      <c r="Y2221" s="33"/>
      <c r="Z2221" s="33"/>
      <c r="AA2221" s="33"/>
      <c r="AB2221" s="33"/>
      <c r="AC2221" s="33"/>
      <c r="AD2221" s="33"/>
      <c r="AE2221" s="33"/>
      <c r="AF2221" s="33"/>
      <c r="AG2221" s="33"/>
      <c r="AH2221" s="33"/>
      <c r="AI2221" s="33"/>
      <c r="AJ2221" s="33"/>
    </row>
    <row r="2222" spans="3:36" ht="12.75">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3"/>
      <c r="AD2222" s="33"/>
      <c r="AE2222" s="33"/>
      <c r="AF2222" s="33"/>
      <c r="AG2222" s="33"/>
      <c r="AH2222" s="33"/>
      <c r="AI2222" s="33"/>
      <c r="AJ2222" s="33"/>
    </row>
    <row r="2223" spans="3:36" ht="12.75">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3"/>
      <c r="AD2223" s="33"/>
      <c r="AE2223" s="33"/>
      <c r="AF2223" s="33"/>
      <c r="AG2223" s="33"/>
      <c r="AH2223" s="33"/>
      <c r="AI2223" s="33"/>
      <c r="AJ2223" s="33"/>
    </row>
    <row r="2224" spans="3:36" ht="12.75">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3"/>
      <c r="AD2224" s="33"/>
      <c r="AE2224" s="33"/>
      <c r="AF2224" s="33"/>
      <c r="AG2224" s="33"/>
      <c r="AH2224" s="33"/>
      <c r="AI2224" s="33"/>
      <c r="AJ2224" s="33"/>
    </row>
    <row r="2225" spans="3:36" ht="12.75">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c r="AA2225" s="33"/>
      <c r="AB2225" s="33"/>
      <c r="AC2225" s="33"/>
      <c r="AD2225" s="33"/>
      <c r="AE2225" s="33"/>
      <c r="AF2225" s="33"/>
      <c r="AG2225" s="33"/>
      <c r="AH2225" s="33"/>
      <c r="AI2225" s="33"/>
      <c r="AJ2225" s="33"/>
    </row>
    <row r="2226" spans="3:36" ht="12.75">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c r="AA2226" s="33"/>
      <c r="AB2226" s="33"/>
      <c r="AC2226" s="33"/>
      <c r="AD2226" s="33"/>
      <c r="AE2226" s="33"/>
      <c r="AF2226" s="33"/>
      <c r="AG2226" s="33"/>
      <c r="AH2226" s="33"/>
      <c r="AI2226" s="33"/>
      <c r="AJ2226" s="33"/>
    </row>
    <row r="2227" spans="3:36" ht="12.75">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c r="AA2227" s="33"/>
      <c r="AB2227" s="33"/>
      <c r="AC2227" s="33"/>
      <c r="AD2227" s="33"/>
      <c r="AE2227" s="33"/>
      <c r="AF2227" s="33"/>
      <c r="AG2227" s="33"/>
      <c r="AH2227" s="33"/>
      <c r="AI2227" s="33"/>
      <c r="AJ2227" s="33"/>
    </row>
    <row r="2228" spans="3:36" ht="12.75">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c r="AA2228" s="33"/>
      <c r="AB2228" s="33"/>
      <c r="AC2228" s="33"/>
      <c r="AD2228" s="33"/>
      <c r="AE2228" s="33"/>
      <c r="AF2228" s="33"/>
      <c r="AG2228" s="33"/>
      <c r="AH2228" s="33"/>
      <c r="AI2228" s="33"/>
      <c r="AJ2228" s="33"/>
    </row>
    <row r="2229" spans="3:36" ht="12.75">
      <c r="C2229" s="33"/>
      <c r="D2229" s="33"/>
      <c r="E2229" s="33"/>
      <c r="F2229" s="33"/>
      <c r="G2229" s="33"/>
      <c r="H2229" s="33"/>
      <c r="I2229" s="33"/>
      <c r="J2229" s="33"/>
      <c r="K2229" s="33"/>
      <c r="L2229" s="33"/>
      <c r="M2229" s="33"/>
      <c r="N2229" s="33"/>
      <c r="O2229" s="33"/>
      <c r="P2229" s="33"/>
      <c r="Q2229" s="33"/>
      <c r="R2229" s="33"/>
      <c r="S2229" s="33"/>
      <c r="T2229" s="33"/>
      <c r="U2229" s="33"/>
      <c r="V2229" s="33"/>
      <c r="W2229" s="33"/>
      <c r="X2229" s="33"/>
      <c r="Y2229" s="33"/>
      <c r="Z2229" s="33"/>
      <c r="AA2229" s="33"/>
      <c r="AB2229" s="33"/>
      <c r="AC2229" s="33"/>
      <c r="AD2229" s="33"/>
      <c r="AE2229" s="33"/>
      <c r="AF2229" s="33"/>
      <c r="AG2229" s="33"/>
      <c r="AH2229" s="33"/>
      <c r="AI2229" s="33"/>
      <c r="AJ2229" s="33"/>
    </row>
    <row r="2230" spans="3:36" ht="12.75">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c r="AA2230" s="33"/>
      <c r="AB2230" s="33"/>
      <c r="AC2230" s="33"/>
      <c r="AD2230" s="33"/>
      <c r="AE2230" s="33"/>
      <c r="AF2230" s="33"/>
      <c r="AG2230" s="33"/>
      <c r="AH2230" s="33"/>
      <c r="AI2230" s="33"/>
      <c r="AJ2230" s="33"/>
    </row>
    <row r="2231" spans="3:36" ht="12.75">
      <c r="C2231" s="33"/>
      <c r="D2231" s="33"/>
      <c r="E2231" s="33"/>
      <c r="F2231" s="33"/>
      <c r="G2231" s="33"/>
      <c r="H2231" s="33"/>
      <c r="I2231" s="33"/>
      <c r="J2231" s="33"/>
      <c r="K2231" s="33"/>
      <c r="L2231" s="33"/>
      <c r="M2231" s="33"/>
      <c r="N2231" s="33"/>
      <c r="O2231" s="33"/>
      <c r="P2231" s="33"/>
      <c r="Q2231" s="33"/>
      <c r="R2231" s="33"/>
      <c r="S2231" s="33"/>
      <c r="T2231" s="33"/>
      <c r="U2231" s="33"/>
      <c r="V2231" s="33"/>
      <c r="W2231" s="33"/>
      <c r="X2231" s="33"/>
      <c r="Y2231" s="33"/>
      <c r="Z2231" s="33"/>
      <c r="AA2231" s="33"/>
      <c r="AB2231" s="33"/>
      <c r="AC2231" s="33"/>
      <c r="AD2231" s="33"/>
      <c r="AE2231" s="33"/>
      <c r="AF2231" s="33"/>
      <c r="AG2231" s="33"/>
      <c r="AH2231" s="33"/>
      <c r="AI2231" s="33"/>
      <c r="AJ2231" s="33"/>
    </row>
    <row r="2232" spans="3:36" ht="12.75">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3"/>
      <c r="AD2232" s="33"/>
      <c r="AE2232" s="33"/>
      <c r="AF2232" s="33"/>
      <c r="AG2232" s="33"/>
      <c r="AH2232" s="33"/>
      <c r="AI2232" s="33"/>
      <c r="AJ2232" s="33"/>
    </row>
    <row r="2233" spans="3:36" ht="12.75">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3"/>
      <c r="AD2233" s="33"/>
      <c r="AE2233" s="33"/>
      <c r="AF2233" s="33"/>
      <c r="AG2233" s="33"/>
      <c r="AH2233" s="33"/>
      <c r="AI2233" s="33"/>
      <c r="AJ2233" s="33"/>
    </row>
    <row r="2234" spans="3:36" ht="12.75">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3"/>
      <c r="AD2234" s="33"/>
      <c r="AE2234" s="33"/>
      <c r="AF2234" s="33"/>
      <c r="AG2234" s="33"/>
      <c r="AH2234" s="33"/>
      <c r="AI2234" s="33"/>
      <c r="AJ2234" s="33"/>
    </row>
    <row r="2235" spans="3:36" ht="12.75">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c r="AA2235" s="33"/>
      <c r="AB2235" s="33"/>
      <c r="AC2235" s="33"/>
      <c r="AD2235" s="33"/>
      <c r="AE2235" s="33"/>
      <c r="AF2235" s="33"/>
      <c r="AG2235" s="33"/>
      <c r="AH2235" s="33"/>
      <c r="AI2235" s="33"/>
      <c r="AJ2235" s="33"/>
    </row>
    <row r="2236" spans="3:36" ht="12.75">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c r="AA2236" s="33"/>
      <c r="AB2236" s="33"/>
      <c r="AC2236" s="33"/>
      <c r="AD2236" s="33"/>
      <c r="AE2236" s="33"/>
      <c r="AF2236" s="33"/>
      <c r="AG2236" s="33"/>
      <c r="AH2236" s="33"/>
      <c r="AI2236" s="33"/>
      <c r="AJ2236" s="33"/>
    </row>
    <row r="2237" spans="3:36" ht="12.75">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c r="AA2237" s="33"/>
      <c r="AB2237" s="33"/>
      <c r="AC2237" s="33"/>
      <c r="AD2237" s="33"/>
      <c r="AE2237" s="33"/>
      <c r="AF2237" s="33"/>
      <c r="AG2237" s="33"/>
      <c r="AH2237" s="33"/>
      <c r="AI2237" s="33"/>
      <c r="AJ2237" s="33"/>
    </row>
    <row r="2238" spans="3:36" ht="12.75">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c r="AA2238" s="33"/>
      <c r="AB2238" s="33"/>
      <c r="AC2238" s="33"/>
      <c r="AD2238" s="33"/>
      <c r="AE2238" s="33"/>
      <c r="AF2238" s="33"/>
      <c r="AG2238" s="33"/>
      <c r="AH2238" s="33"/>
      <c r="AI2238" s="33"/>
      <c r="AJ2238" s="33"/>
    </row>
    <row r="2239" spans="3:36" ht="12.75">
      <c r="C2239" s="33"/>
      <c r="D2239" s="33"/>
      <c r="E2239" s="33"/>
      <c r="F2239" s="33"/>
      <c r="G2239" s="33"/>
      <c r="H2239" s="33"/>
      <c r="I2239" s="33"/>
      <c r="J2239" s="33"/>
      <c r="K2239" s="33"/>
      <c r="L2239" s="33"/>
      <c r="M2239" s="33"/>
      <c r="N2239" s="33"/>
      <c r="O2239" s="33"/>
      <c r="P2239" s="33"/>
      <c r="Q2239" s="33"/>
      <c r="R2239" s="33"/>
      <c r="S2239" s="33"/>
      <c r="T2239" s="33"/>
      <c r="U2239" s="33"/>
      <c r="V2239" s="33"/>
      <c r="W2239" s="33"/>
      <c r="X2239" s="33"/>
      <c r="Y2239" s="33"/>
      <c r="Z2239" s="33"/>
      <c r="AA2239" s="33"/>
      <c r="AB2239" s="33"/>
      <c r="AC2239" s="33"/>
      <c r="AD2239" s="33"/>
      <c r="AE2239" s="33"/>
      <c r="AF2239" s="33"/>
      <c r="AG2239" s="33"/>
      <c r="AH2239" s="33"/>
      <c r="AI2239" s="33"/>
      <c r="AJ2239" s="33"/>
    </row>
    <row r="2240" spans="3:36" ht="12.75">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c r="AA2240" s="33"/>
      <c r="AB2240" s="33"/>
      <c r="AC2240" s="33"/>
      <c r="AD2240" s="33"/>
      <c r="AE2240" s="33"/>
      <c r="AF2240" s="33"/>
      <c r="AG2240" s="33"/>
      <c r="AH2240" s="33"/>
      <c r="AI2240" s="33"/>
      <c r="AJ2240" s="33"/>
    </row>
    <row r="2241" spans="3:36" ht="12.75">
      <c r="C2241" s="33"/>
      <c r="D2241" s="33"/>
      <c r="E2241" s="33"/>
      <c r="F2241" s="33"/>
      <c r="G2241" s="33"/>
      <c r="H2241" s="33"/>
      <c r="I2241" s="33"/>
      <c r="J2241" s="33"/>
      <c r="K2241" s="33"/>
      <c r="L2241" s="33"/>
      <c r="M2241" s="33"/>
      <c r="N2241" s="33"/>
      <c r="O2241" s="33"/>
      <c r="P2241" s="33"/>
      <c r="Q2241" s="33"/>
      <c r="R2241" s="33"/>
      <c r="S2241" s="33"/>
      <c r="T2241" s="33"/>
      <c r="U2241" s="33"/>
      <c r="V2241" s="33"/>
      <c r="W2241" s="33"/>
      <c r="X2241" s="33"/>
      <c r="Y2241" s="33"/>
      <c r="Z2241" s="33"/>
      <c r="AA2241" s="33"/>
      <c r="AB2241" s="33"/>
      <c r="AC2241" s="33"/>
      <c r="AD2241" s="33"/>
      <c r="AE2241" s="33"/>
      <c r="AF2241" s="33"/>
      <c r="AG2241" s="33"/>
      <c r="AH2241" s="33"/>
      <c r="AI2241" s="33"/>
      <c r="AJ2241" s="33"/>
    </row>
    <row r="2242" spans="3:36" ht="12.75">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3"/>
      <c r="AD2242" s="33"/>
      <c r="AE2242" s="33"/>
      <c r="AF2242" s="33"/>
      <c r="AG2242" s="33"/>
      <c r="AH2242" s="33"/>
      <c r="AI2242" s="33"/>
      <c r="AJ2242" s="33"/>
    </row>
    <row r="2243" spans="3:36" ht="12.75">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3"/>
      <c r="AD2243" s="33"/>
      <c r="AE2243" s="33"/>
      <c r="AF2243" s="33"/>
      <c r="AG2243" s="33"/>
      <c r="AH2243" s="33"/>
      <c r="AI2243" s="33"/>
      <c r="AJ2243" s="33"/>
    </row>
    <row r="2244" spans="3:36" ht="12.75">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3"/>
      <c r="AD2244" s="33"/>
      <c r="AE2244" s="33"/>
      <c r="AF2244" s="33"/>
      <c r="AG2244" s="33"/>
      <c r="AH2244" s="33"/>
      <c r="AI2244" s="33"/>
      <c r="AJ2244" s="33"/>
    </row>
    <row r="2245" spans="3:36" ht="12.75">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c r="AA2245" s="33"/>
      <c r="AB2245" s="33"/>
      <c r="AC2245" s="33"/>
      <c r="AD2245" s="33"/>
      <c r="AE2245" s="33"/>
      <c r="AF2245" s="33"/>
      <c r="AG2245" s="33"/>
      <c r="AH2245" s="33"/>
      <c r="AI2245" s="33"/>
      <c r="AJ2245" s="33"/>
    </row>
    <row r="2246" spans="3:36" ht="12.75">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c r="AA2246" s="33"/>
      <c r="AB2246" s="33"/>
      <c r="AC2246" s="33"/>
      <c r="AD2246" s="33"/>
      <c r="AE2246" s="33"/>
      <c r="AF2246" s="33"/>
      <c r="AG2246" s="33"/>
      <c r="AH2246" s="33"/>
      <c r="AI2246" s="33"/>
      <c r="AJ2246" s="33"/>
    </row>
    <row r="2247" spans="3:36" ht="12.75">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c r="AA2247" s="33"/>
      <c r="AB2247" s="33"/>
      <c r="AC2247" s="33"/>
      <c r="AD2247" s="33"/>
      <c r="AE2247" s="33"/>
      <c r="AF2247" s="33"/>
      <c r="AG2247" s="33"/>
      <c r="AH2247" s="33"/>
      <c r="AI2247" s="33"/>
      <c r="AJ2247" s="33"/>
    </row>
    <row r="2248" spans="3:36" ht="12.75">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c r="AA2248" s="33"/>
      <c r="AB2248" s="33"/>
      <c r="AC2248" s="33"/>
      <c r="AD2248" s="33"/>
      <c r="AE2248" s="33"/>
      <c r="AF2248" s="33"/>
      <c r="AG2248" s="33"/>
      <c r="AH2248" s="33"/>
      <c r="AI2248" s="33"/>
      <c r="AJ2248" s="33"/>
    </row>
    <row r="2249" spans="3:36" ht="12.75">
      <c r="C2249" s="33"/>
      <c r="D2249" s="33"/>
      <c r="E2249" s="33"/>
      <c r="F2249" s="33"/>
      <c r="G2249" s="33"/>
      <c r="H2249" s="33"/>
      <c r="I2249" s="33"/>
      <c r="J2249" s="33"/>
      <c r="K2249" s="33"/>
      <c r="L2249" s="33"/>
      <c r="M2249" s="33"/>
      <c r="N2249" s="33"/>
      <c r="O2249" s="33"/>
      <c r="P2249" s="33"/>
      <c r="Q2249" s="33"/>
      <c r="R2249" s="33"/>
      <c r="S2249" s="33"/>
      <c r="T2249" s="33"/>
      <c r="U2249" s="33"/>
      <c r="V2249" s="33"/>
      <c r="W2249" s="33"/>
      <c r="X2249" s="33"/>
      <c r="Y2249" s="33"/>
      <c r="Z2249" s="33"/>
      <c r="AA2249" s="33"/>
      <c r="AB2249" s="33"/>
      <c r="AC2249" s="33"/>
      <c r="AD2249" s="33"/>
      <c r="AE2249" s="33"/>
      <c r="AF2249" s="33"/>
      <c r="AG2249" s="33"/>
      <c r="AH2249" s="33"/>
      <c r="AI2249" s="33"/>
      <c r="AJ2249" s="33"/>
    </row>
    <row r="2250" spans="3:36" ht="12.75">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c r="AA2250" s="33"/>
      <c r="AB2250" s="33"/>
      <c r="AC2250" s="33"/>
      <c r="AD2250" s="33"/>
      <c r="AE2250" s="33"/>
      <c r="AF2250" s="33"/>
      <c r="AG2250" s="33"/>
      <c r="AH2250" s="33"/>
      <c r="AI2250" s="33"/>
      <c r="AJ2250" s="33"/>
    </row>
    <row r="2251" spans="3:36" ht="12.75">
      <c r="C2251" s="33"/>
      <c r="D2251" s="33"/>
      <c r="E2251" s="33"/>
      <c r="F2251" s="33"/>
      <c r="G2251" s="33"/>
      <c r="H2251" s="33"/>
      <c r="I2251" s="33"/>
      <c r="J2251" s="33"/>
      <c r="K2251" s="33"/>
      <c r="L2251" s="33"/>
      <c r="M2251" s="33"/>
      <c r="N2251" s="33"/>
      <c r="O2251" s="33"/>
      <c r="P2251" s="33"/>
      <c r="Q2251" s="33"/>
      <c r="R2251" s="33"/>
      <c r="S2251" s="33"/>
      <c r="T2251" s="33"/>
      <c r="U2251" s="33"/>
      <c r="V2251" s="33"/>
      <c r="W2251" s="33"/>
      <c r="X2251" s="33"/>
      <c r="Y2251" s="33"/>
      <c r="Z2251" s="33"/>
      <c r="AA2251" s="33"/>
      <c r="AB2251" s="33"/>
      <c r="AC2251" s="33"/>
      <c r="AD2251" s="33"/>
      <c r="AE2251" s="33"/>
      <c r="AF2251" s="33"/>
      <c r="AG2251" s="33"/>
      <c r="AH2251" s="33"/>
      <c r="AI2251" s="33"/>
      <c r="AJ2251" s="33"/>
    </row>
    <row r="2252" spans="3:36" ht="12.75">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3"/>
      <c r="AD2252" s="33"/>
      <c r="AE2252" s="33"/>
      <c r="AF2252" s="33"/>
      <c r="AG2252" s="33"/>
      <c r="AH2252" s="33"/>
      <c r="AI2252" s="33"/>
      <c r="AJ2252" s="33"/>
    </row>
    <row r="2253" spans="3:36" ht="12.75">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3"/>
      <c r="AD2253" s="33"/>
      <c r="AE2253" s="33"/>
      <c r="AF2253" s="33"/>
      <c r="AG2253" s="33"/>
      <c r="AH2253" s="33"/>
      <c r="AI2253" s="33"/>
      <c r="AJ2253" s="33"/>
    </row>
    <row r="2254" spans="3:36" ht="12.75">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3"/>
      <c r="AD2254" s="33"/>
      <c r="AE2254" s="33"/>
      <c r="AF2254" s="33"/>
      <c r="AG2254" s="33"/>
      <c r="AH2254" s="33"/>
      <c r="AI2254" s="33"/>
      <c r="AJ2254" s="33"/>
    </row>
    <row r="2255" spans="3:36" ht="12.75">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3"/>
      <c r="AD2255" s="33"/>
      <c r="AE2255" s="33"/>
      <c r="AF2255" s="33"/>
      <c r="AG2255" s="33"/>
      <c r="AH2255" s="33"/>
      <c r="AI2255" s="33"/>
      <c r="AJ2255" s="33"/>
    </row>
    <row r="2256" spans="3:36" ht="12.75">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3"/>
      <c r="AD2256" s="33"/>
      <c r="AE2256" s="33"/>
      <c r="AF2256" s="33"/>
      <c r="AG2256" s="33"/>
      <c r="AH2256" s="33"/>
      <c r="AI2256" s="33"/>
      <c r="AJ2256" s="33"/>
    </row>
    <row r="2257" spans="3:36" ht="12.75">
      <c r="C2257" s="33"/>
      <c r="D2257" s="33"/>
      <c r="E2257" s="33"/>
      <c r="F2257" s="33"/>
      <c r="G2257" s="33"/>
      <c r="H2257" s="33"/>
      <c r="I2257" s="33"/>
      <c r="J2257" s="33"/>
      <c r="K2257" s="33"/>
      <c r="L2257" s="33"/>
      <c r="M2257" s="33"/>
      <c r="N2257" s="33"/>
      <c r="O2257" s="33"/>
      <c r="P2257" s="33"/>
      <c r="Q2257" s="33"/>
      <c r="R2257" s="33"/>
      <c r="S2257" s="33"/>
      <c r="T2257" s="33"/>
      <c r="U2257" s="33"/>
      <c r="V2257" s="33"/>
      <c r="W2257" s="33"/>
      <c r="X2257" s="33"/>
      <c r="Y2257" s="33"/>
      <c r="Z2257" s="33"/>
      <c r="AA2257" s="33"/>
      <c r="AB2257" s="33"/>
      <c r="AC2257" s="33"/>
      <c r="AD2257" s="33"/>
      <c r="AE2257" s="33"/>
      <c r="AF2257" s="33"/>
      <c r="AG2257" s="33"/>
      <c r="AH2257" s="33"/>
      <c r="AI2257" s="33"/>
      <c r="AJ2257" s="33"/>
    </row>
    <row r="2258" spans="3:36" ht="12.75">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c r="AA2258" s="33"/>
      <c r="AB2258" s="33"/>
      <c r="AC2258" s="33"/>
      <c r="AD2258" s="33"/>
      <c r="AE2258" s="33"/>
      <c r="AF2258" s="33"/>
      <c r="AG2258" s="33"/>
      <c r="AH2258" s="33"/>
      <c r="AI2258" s="33"/>
      <c r="AJ2258" s="33"/>
    </row>
    <row r="2259" spans="3:36" ht="12.75">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c r="AA2259" s="33"/>
      <c r="AB2259" s="33"/>
      <c r="AC2259" s="33"/>
      <c r="AD2259" s="33"/>
      <c r="AE2259" s="33"/>
      <c r="AF2259" s="33"/>
      <c r="AG2259" s="33"/>
      <c r="AH2259" s="33"/>
      <c r="AI2259" s="33"/>
      <c r="AJ2259" s="33"/>
    </row>
    <row r="2260" spans="3:36" ht="12.75">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c r="AA2260" s="33"/>
      <c r="AB2260" s="33"/>
      <c r="AC2260" s="33"/>
      <c r="AD2260" s="33"/>
      <c r="AE2260" s="33"/>
      <c r="AF2260" s="33"/>
      <c r="AG2260" s="33"/>
      <c r="AH2260" s="33"/>
      <c r="AI2260" s="33"/>
      <c r="AJ2260" s="33"/>
    </row>
    <row r="2261" spans="3:36" ht="12.75">
      <c r="C2261" s="33"/>
      <c r="D2261" s="33"/>
      <c r="E2261" s="33"/>
      <c r="F2261" s="33"/>
      <c r="G2261" s="33"/>
      <c r="H2261" s="33"/>
      <c r="I2261" s="33"/>
      <c r="J2261" s="33"/>
      <c r="K2261" s="33"/>
      <c r="L2261" s="33"/>
      <c r="M2261" s="33"/>
      <c r="N2261" s="33"/>
      <c r="O2261" s="33"/>
      <c r="P2261" s="33"/>
      <c r="Q2261" s="33"/>
      <c r="R2261" s="33"/>
      <c r="S2261" s="33"/>
      <c r="T2261" s="33"/>
      <c r="U2261" s="33"/>
      <c r="V2261" s="33"/>
      <c r="W2261" s="33"/>
      <c r="X2261" s="33"/>
      <c r="Y2261" s="33"/>
      <c r="Z2261" s="33"/>
      <c r="AA2261" s="33"/>
      <c r="AB2261" s="33"/>
      <c r="AC2261" s="33"/>
      <c r="AD2261" s="33"/>
      <c r="AE2261" s="33"/>
      <c r="AF2261" s="33"/>
      <c r="AG2261" s="33"/>
      <c r="AH2261" s="33"/>
      <c r="AI2261" s="33"/>
      <c r="AJ2261" s="33"/>
    </row>
    <row r="2262" spans="3:36" ht="12.75">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c r="AA2262" s="33"/>
      <c r="AB2262" s="33"/>
      <c r="AC2262" s="33"/>
      <c r="AD2262" s="33"/>
      <c r="AE2262" s="33"/>
      <c r="AF2262" s="33"/>
      <c r="AG2262" s="33"/>
      <c r="AH2262" s="33"/>
      <c r="AI2262" s="33"/>
      <c r="AJ2262" s="33"/>
    </row>
    <row r="2263" spans="3:36" ht="12.75">
      <c r="C2263" s="33"/>
      <c r="D2263" s="33"/>
      <c r="E2263" s="33"/>
      <c r="F2263" s="33"/>
      <c r="G2263" s="33"/>
      <c r="H2263" s="33"/>
      <c r="I2263" s="33"/>
      <c r="J2263" s="33"/>
      <c r="K2263" s="33"/>
      <c r="L2263" s="33"/>
      <c r="M2263" s="33"/>
      <c r="N2263" s="33"/>
      <c r="O2263" s="33"/>
      <c r="P2263" s="33"/>
      <c r="Q2263" s="33"/>
      <c r="R2263" s="33"/>
      <c r="S2263" s="33"/>
      <c r="T2263" s="33"/>
      <c r="U2263" s="33"/>
      <c r="V2263" s="33"/>
      <c r="W2263" s="33"/>
      <c r="X2263" s="33"/>
      <c r="Y2263" s="33"/>
      <c r="Z2263" s="33"/>
      <c r="AA2263" s="33"/>
      <c r="AB2263" s="33"/>
      <c r="AC2263" s="33"/>
      <c r="AD2263" s="33"/>
      <c r="AE2263" s="33"/>
      <c r="AF2263" s="33"/>
      <c r="AG2263" s="33"/>
      <c r="AH2263" s="33"/>
      <c r="AI2263" s="33"/>
      <c r="AJ2263" s="33"/>
    </row>
    <row r="2264" spans="3:36" ht="12.75">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3"/>
      <c r="AD2264" s="33"/>
      <c r="AE2264" s="33"/>
      <c r="AF2264" s="33"/>
      <c r="AG2264" s="33"/>
      <c r="AH2264" s="33"/>
      <c r="AI2264" s="33"/>
      <c r="AJ2264" s="33"/>
    </row>
    <row r="2265" spans="3:36" ht="12.75">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3"/>
      <c r="AD2265" s="33"/>
      <c r="AE2265" s="33"/>
      <c r="AF2265" s="33"/>
      <c r="AG2265" s="33"/>
      <c r="AH2265" s="33"/>
      <c r="AI2265" s="33"/>
      <c r="AJ2265" s="33"/>
    </row>
    <row r="2266" spans="3:36" ht="12.75">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3"/>
      <c r="AD2266" s="33"/>
      <c r="AE2266" s="33"/>
      <c r="AF2266" s="33"/>
      <c r="AG2266" s="33"/>
      <c r="AH2266" s="33"/>
      <c r="AI2266" s="33"/>
      <c r="AJ2266" s="33"/>
    </row>
    <row r="2267" spans="3:36" ht="12.75">
      <c r="C2267" s="33"/>
      <c r="D2267" s="33"/>
      <c r="E2267" s="33"/>
      <c r="F2267" s="33"/>
      <c r="G2267" s="33"/>
      <c r="H2267" s="33"/>
      <c r="I2267" s="33"/>
      <c r="J2267" s="33"/>
      <c r="K2267" s="33"/>
      <c r="L2267" s="33"/>
      <c r="M2267" s="33"/>
      <c r="N2267" s="33"/>
      <c r="O2267" s="33"/>
      <c r="P2267" s="33"/>
      <c r="Q2267" s="33"/>
      <c r="R2267" s="33"/>
      <c r="S2267" s="33"/>
      <c r="T2267" s="33"/>
      <c r="U2267" s="33"/>
      <c r="V2267" s="33"/>
      <c r="W2267" s="33"/>
      <c r="X2267" s="33"/>
      <c r="Y2267" s="33"/>
      <c r="Z2267" s="33"/>
      <c r="AA2267" s="33"/>
      <c r="AB2267" s="33"/>
      <c r="AC2267" s="33"/>
      <c r="AD2267" s="33"/>
      <c r="AE2267" s="33"/>
      <c r="AF2267" s="33"/>
      <c r="AG2267" s="33"/>
      <c r="AH2267" s="33"/>
      <c r="AI2267" s="33"/>
      <c r="AJ2267" s="33"/>
    </row>
    <row r="2268" spans="3:36" ht="12.75">
      <c r="C2268" s="33"/>
      <c r="D2268" s="33"/>
      <c r="E2268" s="33"/>
      <c r="F2268" s="33"/>
      <c r="G2268" s="33"/>
      <c r="H2268" s="33"/>
      <c r="I2268" s="33"/>
      <c r="J2268" s="33"/>
      <c r="K2268" s="33"/>
      <c r="L2268" s="33"/>
      <c r="M2268" s="33"/>
      <c r="N2268" s="33"/>
      <c r="O2268" s="33"/>
      <c r="P2268" s="33"/>
      <c r="Q2268" s="33"/>
      <c r="R2268" s="33"/>
      <c r="S2268" s="33"/>
      <c r="T2268" s="33"/>
      <c r="U2268" s="33"/>
      <c r="V2268" s="33"/>
      <c r="W2268" s="33"/>
      <c r="X2268" s="33"/>
      <c r="Y2268" s="33"/>
      <c r="Z2268" s="33"/>
      <c r="AA2268" s="33"/>
      <c r="AB2268" s="33"/>
      <c r="AC2268" s="33"/>
      <c r="AD2268" s="33"/>
      <c r="AE2268" s="33"/>
      <c r="AF2268" s="33"/>
      <c r="AG2268" s="33"/>
      <c r="AH2268" s="33"/>
      <c r="AI2268" s="33"/>
      <c r="AJ2268" s="33"/>
    </row>
    <row r="2269" spans="3:36" ht="12.75">
      <c r="C2269" s="33"/>
      <c r="D2269" s="33"/>
      <c r="E2269" s="33"/>
      <c r="F2269" s="33"/>
      <c r="G2269" s="33"/>
      <c r="H2269" s="33"/>
      <c r="I2269" s="33"/>
      <c r="J2269" s="33"/>
      <c r="K2269" s="33"/>
      <c r="L2269" s="33"/>
      <c r="M2269" s="33"/>
      <c r="N2269" s="33"/>
      <c r="O2269" s="33"/>
      <c r="P2269" s="33"/>
      <c r="Q2269" s="33"/>
      <c r="R2269" s="33"/>
      <c r="S2269" s="33"/>
      <c r="T2269" s="33"/>
      <c r="U2269" s="33"/>
      <c r="V2269" s="33"/>
      <c r="W2269" s="33"/>
      <c r="X2269" s="33"/>
      <c r="Y2269" s="33"/>
      <c r="Z2269" s="33"/>
      <c r="AA2269" s="33"/>
      <c r="AB2269" s="33"/>
      <c r="AC2269" s="33"/>
      <c r="AD2269" s="33"/>
      <c r="AE2269" s="33"/>
      <c r="AF2269" s="33"/>
      <c r="AG2269" s="33"/>
      <c r="AH2269" s="33"/>
      <c r="AI2269" s="33"/>
      <c r="AJ2269" s="33"/>
    </row>
    <row r="2270" spans="3:36" ht="12.75">
      <c r="C2270" s="33"/>
      <c r="D2270" s="33"/>
      <c r="E2270" s="33"/>
      <c r="F2270" s="33"/>
      <c r="G2270" s="33"/>
      <c r="H2270" s="33"/>
      <c r="I2270" s="33"/>
      <c r="J2270" s="33"/>
      <c r="K2270" s="33"/>
      <c r="L2270" s="33"/>
      <c r="M2270" s="33"/>
      <c r="N2270" s="33"/>
      <c r="O2270" s="33"/>
      <c r="P2270" s="33"/>
      <c r="Q2270" s="33"/>
      <c r="R2270" s="33"/>
      <c r="S2270" s="33"/>
      <c r="T2270" s="33"/>
      <c r="U2270" s="33"/>
      <c r="V2270" s="33"/>
      <c r="W2270" s="33"/>
      <c r="X2270" s="33"/>
      <c r="Y2270" s="33"/>
      <c r="Z2270" s="33"/>
      <c r="AA2270" s="33"/>
      <c r="AB2270" s="33"/>
      <c r="AC2270" s="33"/>
      <c r="AD2270" s="33"/>
      <c r="AE2270" s="33"/>
      <c r="AF2270" s="33"/>
      <c r="AG2270" s="33"/>
      <c r="AH2270" s="33"/>
      <c r="AI2270" s="33"/>
      <c r="AJ2270" s="33"/>
    </row>
    <row r="2271" spans="3:36" ht="12.75">
      <c r="C2271" s="33"/>
      <c r="D2271" s="33"/>
      <c r="E2271" s="33"/>
      <c r="F2271" s="33"/>
      <c r="G2271" s="33"/>
      <c r="H2271" s="33"/>
      <c r="I2271" s="33"/>
      <c r="J2271" s="33"/>
      <c r="K2271" s="33"/>
      <c r="L2271" s="33"/>
      <c r="M2271" s="33"/>
      <c r="N2271" s="33"/>
      <c r="O2271" s="33"/>
      <c r="P2271" s="33"/>
      <c r="Q2271" s="33"/>
      <c r="R2271" s="33"/>
      <c r="S2271" s="33"/>
      <c r="T2271" s="33"/>
      <c r="U2271" s="33"/>
      <c r="V2271" s="33"/>
      <c r="W2271" s="33"/>
      <c r="X2271" s="33"/>
      <c r="Y2271" s="33"/>
      <c r="Z2271" s="33"/>
      <c r="AA2271" s="33"/>
      <c r="AB2271" s="33"/>
      <c r="AC2271" s="33"/>
      <c r="AD2271" s="33"/>
      <c r="AE2271" s="33"/>
      <c r="AF2271" s="33"/>
      <c r="AG2271" s="33"/>
      <c r="AH2271" s="33"/>
      <c r="AI2271" s="33"/>
      <c r="AJ2271" s="33"/>
    </row>
    <row r="2272" spans="3:36" ht="12.75">
      <c r="C2272" s="33"/>
      <c r="D2272" s="33"/>
      <c r="E2272" s="33"/>
      <c r="F2272" s="33"/>
      <c r="G2272" s="33"/>
      <c r="H2272" s="33"/>
      <c r="I2272" s="33"/>
      <c r="J2272" s="33"/>
      <c r="K2272" s="33"/>
      <c r="L2272" s="33"/>
      <c r="M2272" s="33"/>
      <c r="N2272" s="33"/>
      <c r="O2272" s="33"/>
      <c r="P2272" s="33"/>
      <c r="Q2272" s="33"/>
      <c r="R2272" s="33"/>
      <c r="S2272" s="33"/>
      <c r="T2272" s="33"/>
      <c r="U2272" s="33"/>
      <c r="V2272" s="33"/>
      <c r="W2272" s="33"/>
      <c r="X2272" s="33"/>
      <c r="Y2272" s="33"/>
      <c r="Z2272" s="33"/>
      <c r="AA2272" s="33"/>
      <c r="AB2272" s="33"/>
      <c r="AC2272" s="33"/>
      <c r="AD2272" s="33"/>
      <c r="AE2272" s="33"/>
      <c r="AF2272" s="33"/>
      <c r="AG2272" s="33"/>
      <c r="AH2272" s="33"/>
      <c r="AI2272" s="33"/>
      <c r="AJ2272" s="33"/>
    </row>
    <row r="2273" spans="3:36" ht="12.75">
      <c r="C2273" s="33"/>
      <c r="D2273" s="33"/>
      <c r="E2273" s="33"/>
      <c r="F2273" s="33"/>
      <c r="G2273" s="33"/>
      <c r="H2273" s="33"/>
      <c r="I2273" s="33"/>
      <c r="J2273" s="33"/>
      <c r="K2273" s="33"/>
      <c r="L2273" s="33"/>
      <c r="M2273" s="33"/>
      <c r="N2273" s="33"/>
      <c r="O2273" s="33"/>
      <c r="P2273" s="33"/>
      <c r="Q2273" s="33"/>
      <c r="R2273" s="33"/>
      <c r="S2273" s="33"/>
      <c r="T2273" s="33"/>
      <c r="U2273" s="33"/>
      <c r="V2273" s="33"/>
      <c r="W2273" s="33"/>
      <c r="X2273" s="33"/>
      <c r="Y2273" s="33"/>
      <c r="Z2273" s="33"/>
      <c r="AA2273" s="33"/>
      <c r="AB2273" s="33"/>
      <c r="AC2273" s="33"/>
      <c r="AD2273" s="33"/>
      <c r="AE2273" s="33"/>
      <c r="AF2273" s="33"/>
      <c r="AG2273" s="33"/>
      <c r="AH2273" s="33"/>
      <c r="AI2273" s="33"/>
      <c r="AJ2273" s="33"/>
    </row>
    <row r="2274" spans="3:36" ht="12.75">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33"/>
      <c r="AC2274" s="33"/>
      <c r="AD2274" s="33"/>
      <c r="AE2274" s="33"/>
      <c r="AF2274" s="33"/>
      <c r="AG2274" s="33"/>
      <c r="AH2274" s="33"/>
      <c r="AI2274" s="33"/>
      <c r="AJ2274" s="33"/>
    </row>
    <row r="2275" spans="3:36" ht="12.75">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33"/>
      <c r="AC2275" s="33"/>
      <c r="AD2275" s="33"/>
      <c r="AE2275" s="33"/>
      <c r="AF2275" s="33"/>
      <c r="AG2275" s="33"/>
      <c r="AH2275" s="33"/>
      <c r="AI2275" s="33"/>
      <c r="AJ2275" s="33"/>
    </row>
    <row r="2276" spans="3:36" ht="12.75">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3"/>
      <c r="AD2276" s="33"/>
      <c r="AE2276" s="33"/>
      <c r="AF2276" s="33"/>
      <c r="AG2276" s="33"/>
      <c r="AH2276" s="33"/>
      <c r="AI2276" s="33"/>
      <c r="AJ2276" s="33"/>
    </row>
    <row r="2277" spans="3:36" ht="12.75">
      <c r="C2277" s="33"/>
      <c r="D2277" s="33"/>
      <c r="E2277" s="33"/>
      <c r="F2277" s="33"/>
      <c r="G2277" s="33"/>
      <c r="H2277" s="33"/>
      <c r="I2277" s="33"/>
      <c r="J2277" s="33"/>
      <c r="K2277" s="33"/>
      <c r="L2277" s="33"/>
      <c r="M2277" s="33"/>
      <c r="N2277" s="33"/>
      <c r="O2277" s="33"/>
      <c r="P2277" s="33"/>
      <c r="Q2277" s="33"/>
      <c r="R2277" s="33"/>
      <c r="S2277" s="33"/>
      <c r="T2277" s="33"/>
      <c r="U2277" s="33"/>
      <c r="V2277" s="33"/>
      <c r="W2277" s="33"/>
      <c r="X2277" s="33"/>
      <c r="Y2277" s="33"/>
      <c r="Z2277" s="33"/>
      <c r="AA2277" s="33"/>
      <c r="AB2277" s="33"/>
      <c r="AC2277" s="33"/>
      <c r="AD2277" s="33"/>
      <c r="AE2277" s="33"/>
      <c r="AF2277" s="33"/>
      <c r="AG2277" s="33"/>
      <c r="AH2277" s="33"/>
      <c r="AI2277" s="33"/>
      <c r="AJ2277" s="33"/>
    </row>
    <row r="2278" spans="3:36" ht="12.75">
      <c r="C2278" s="33"/>
      <c r="D2278" s="33"/>
      <c r="E2278" s="33"/>
      <c r="F2278" s="33"/>
      <c r="G2278" s="33"/>
      <c r="H2278" s="33"/>
      <c r="I2278" s="33"/>
      <c r="J2278" s="33"/>
      <c r="K2278" s="33"/>
      <c r="L2278" s="33"/>
      <c r="M2278" s="33"/>
      <c r="N2278" s="33"/>
      <c r="O2278" s="33"/>
      <c r="P2278" s="33"/>
      <c r="Q2278" s="33"/>
      <c r="R2278" s="33"/>
      <c r="S2278" s="33"/>
      <c r="T2278" s="33"/>
      <c r="U2278" s="33"/>
      <c r="V2278" s="33"/>
      <c r="W2278" s="33"/>
      <c r="X2278" s="33"/>
      <c r="Y2278" s="33"/>
      <c r="Z2278" s="33"/>
      <c r="AA2278" s="33"/>
      <c r="AB2278" s="33"/>
      <c r="AC2278" s="33"/>
      <c r="AD2278" s="33"/>
      <c r="AE2278" s="33"/>
      <c r="AF2278" s="33"/>
      <c r="AG2278" s="33"/>
      <c r="AH2278" s="33"/>
      <c r="AI2278" s="33"/>
      <c r="AJ2278" s="33"/>
    </row>
    <row r="2279" spans="3:36" ht="12.75">
      <c r="C2279" s="33"/>
      <c r="D2279" s="33"/>
      <c r="E2279" s="33"/>
      <c r="F2279" s="33"/>
      <c r="G2279" s="33"/>
      <c r="H2279" s="33"/>
      <c r="I2279" s="33"/>
      <c r="J2279" s="33"/>
      <c r="K2279" s="33"/>
      <c r="L2279" s="33"/>
      <c r="M2279" s="33"/>
      <c r="N2279" s="33"/>
      <c r="O2279" s="33"/>
      <c r="P2279" s="33"/>
      <c r="Q2279" s="33"/>
      <c r="R2279" s="33"/>
      <c r="S2279" s="33"/>
      <c r="T2279" s="33"/>
      <c r="U2279" s="33"/>
      <c r="V2279" s="33"/>
      <c r="W2279" s="33"/>
      <c r="X2279" s="33"/>
      <c r="Y2279" s="33"/>
      <c r="Z2279" s="33"/>
      <c r="AA2279" s="33"/>
      <c r="AB2279" s="33"/>
      <c r="AC2279" s="33"/>
      <c r="AD2279" s="33"/>
      <c r="AE2279" s="33"/>
      <c r="AF2279" s="33"/>
      <c r="AG2279" s="33"/>
      <c r="AH2279" s="33"/>
      <c r="AI2279" s="33"/>
      <c r="AJ2279" s="33"/>
    </row>
    <row r="2280" spans="3:36" ht="12.75">
      <c r="C2280" s="33"/>
      <c r="D2280" s="33"/>
      <c r="E2280" s="33"/>
      <c r="F2280" s="33"/>
      <c r="G2280" s="33"/>
      <c r="H2280" s="33"/>
      <c r="I2280" s="33"/>
      <c r="J2280" s="33"/>
      <c r="K2280" s="33"/>
      <c r="L2280" s="33"/>
      <c r="M2280" s="33"/>
      <c r="N2280" s="33"/>
      <c r="O2280" s="33"/>
      <c r="P2280" s="33"/>
      <c r="Q2280" s="33"/>
      <c r="R2280" s="33"/>
      <c r="S2280" s="33"/>
      <c r="T2280" s="33"/>
      <c r="U2280" s="33"/>
      <c r="V2280" s="33"/>
      <c r="W2280" s="33"/>
      <c r="X2280" s="33"/>
      <c r="Y2280" s="33"/>
      <c r="Z2280" s="33"/>
      <c r="AA2280" s="33"/>
      <c r="AB2280" s="33"/>
      <c r="AC2280" s="33"/>
      <c r="AD2280" s="33"/>
      <c r="AE2280" s="33"/>
      <c r="AF2280" s="33"/>
      <c r="AG2280" s="33"/>
      <c r="AH2280" s="33"/>
      <c r="AI2280" s="33"/>
      <c r="AJ2280" s="33"/>
    </row>
    <row r="2281" spans="3:36" ht="12.75">
      <c r="C2281" s="33"/>
      <c r="D2281" s="33"/>
      <c r="E2281" s="33"/>
      <c r="F2281" s="33"/>
      <c r="G2281" s="33"/>
      <c r="H2281" s="33"/>
      <c r="I2281" s="33"/>
      <c r="J2281" s="33"/>
      <c r="K2281" s="33"/>
      <c r="L2281" s="33"/>
      <c r="M2281" s="33"/>
      <c r="N2281" s="33"/>
      <c r="O2281" s="33"/>
      <c r="P2281" s="33"/>
      <c r="Q2281" s="33"/>
      <c r="R2281" s="33"/>
      <c r="S2281" s="33"/>
      <c r="T2281" s="33"/>
      <c r="U2281" s="33"/>
      <c r="V2281" s="33"/>
      <c r="W2281" s="33"/>
      <c r="X2281" s="33"/>
      <c r="Y2281" s="33"/>
      <c r="Z2281" s="33"/>
      <c r="AA2281" s="33"/>
      <c r="AB2281" s="33"/>
      <c r="AC2281" s="33"/>
      <c r="AD2281" s="33"/>
      <c r="AE2281" s="33"/>
      <c r="AF2281" s="33"/>
      <c r="AG2281" s="33"/>
      <c r="AH2281" s="33"/>
      <c r="AI2281" s="33"/>
      <c r="AJ2281" s="33"/>
    </row>
    <row r="2282" spans="3:36" ht="12.75">
      <c r="C2282" s="33"/>
      <c r="D2282" s="33"/>
      <c r="E2282" s="33"/>
      <c r="F2282" s="33"/>
      <c r="G2282" s="33"/>
      <c r="H2282" s="33"/>
      <c r="I2282" s="33"/>
      <c r="J2282" s="33"/>
      <c r="K2282" s="33"/>
      <c r="L2282" s="33"/>
      <c r="M2282" s="33"/>
      <c r="N2282" s="33"/>
      <c r="O2282" s="33"/>
      <c r="P2282" s="33"/>
      <c r="Q2282" s="33"/>
      <c r="R2282" s="33"/>
      <c r="S2282" s="33"/>
      <c r="T2282" s="33"/>
      <c r="U2282" s="33"/>
      <c r="V2282" s="33"/>
      <c r="W2282" s="33"/>
      <c r="X2282" s="33"/>
      <c r="Y2282" s="33"/>
      <c r="Z2282" s="33"/>
      <c r="AA2282" s="33"/>
      <c r="AB2282" s="33"/>
      <c r="AC2282" s="33"/>
      <c r="AD2282" s="33"/>
      <c r="AE2282" s="33"/>
      <c r="AF2282" s="33"/>
      <c r="AG2282" s="33"/>
      <c r="AH2282" s="33"/>
      <c r="AI2282" s="33"/>
      <c r="AJ2282" s="33"/>
    </row>
    <row r="2283" spans="3:36" ht="12.75">
      <c r="C2283" s="33"/>
      <c r="D2283" s="33"/>
      <c r="E2283" s="33"/>
      <c r="F2283" s="33"/>
      <c r="G2283" s="33"/>
      <c r="H2283" s="33"/>
      <c r="I2283" s="33"/>
      <c r="J2283" s="33"/>
      <c r="K2283" s="33"/>
      <c r="L2283" s="33"/>
      <c r="M2283" s="33"/>
      <c r="N2283" s="33"/>
      <c r="O2283" s="33"/>
      <c r="P2283" s="33"/>
      <c r="Q2283" s="33"/>
      <c r="R2283" s="33"/>
      <c r="S2283" s="33"/>
      <c r="T2283" s="33"/>
      <c r="U2283" s="33"/>
      <c r="V2283" s="33"/>
      <c r="W2283" s="33"/>
      <c r="X2283" s="33"/>
      <c r="Y2283" s="33"/>
      <c r="Z2283" s="33"/>
      <c r="AA2283" s="33"/>
      <c r="AB2283" s="33"/>
      <c r="AC2283" s="33"/>
      <c r="AD2283" s="33"/>
      <c r="AE2283" s="33"/>
      <c r="AF2283" s="33"/>
      <c r="AG2283" s="33"/>
      <c r="AH2283" s="33"/>
      <c r="AI2283" s="33"/>
      <c r="AJ2283" s="33"/>
    </row>
    <row r="2284" spans="3:36" ht="12.75">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33"/>
      <c r="AC2284" s="33"/>
      <c r="AD2284" s="33"/>
      <c r="AE2284" s="33"/>
      <c r="AF2284" s="33"/>
      <c r="AG2284" s="33"/>
      <c r="AH2284" s="33"/>
      <c r="AI2284" s="33"/>
      <c r="AJ2284" s="33"/>
    </row>
    <row r="2285" spans="3:36" ht="12.75">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33"/>
      <c r="AC2285" s="33"/>
      <c r="AD2285" s="33"/>
      <c r="AE2285" s="33"/>
      <c r="AF2285" s="33"/>
      <c r="AG2285" s="33"/>
      <c r="AH2285" s="33"/>
      <c r="AI2285" s="33"/>
      <c r="AJ2285" s="33"/>
    </row>
    <row r="2286" spans="3:36" ht="12.75">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3"/>
      <c r="AD2286" s="33"/>
      <c r="AE2286" s="33"/>
      <c r="AF2286" s="33"/>
      <c r="AG2286" s="33"/>
      <c r="AH2286" s="33"/>
      <c r="AI2286" s="33"/>
      <c r="AJ2286" s="33"/>
    </row>
    <row r="2287" spans="3:36" ht="12.75">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33"/>
      <c r="AC2287" s="33"/>
      <c r="AD2287" s="33"/>
      <c r="AE2287" s="33"/>
      <c r="AF2287" s="33"/>
      <c r="AG2287" s="33"/>
      <c r="AH2287" s="33"/>
      <c r="AI2287" s="33"/>
      <c r="AJ2287" s="33"/>
    </row>
    <row r="2288" spans="3:36" ht="12.75">
      <c r="C2288" s="33"/>
      <c r="D2288" s="33"/>
      <c r="E2288" s="33"/>
      <c r="F2288" s="33"/>
      <c r="G2288" s="33"/>
      <c r="H2288" s="33"/>
      <c r="I2288" s="33"/>
      <c r="J2288" s="33"/>
      <c r="K2288" s="33"/>
      <c r="L2288" s="33"/>
      <c r="M2288" s="33"/>
      <c r="N2288" s="33"/>
      <c r="O2288" s="33"/>
      <c r="P2288" s="33"/>
      <c r="Q2288" s="33"/>
      <c r="R2288" s="33"/>
      <c r="S2288" s="33"/>
      <c r="T2288" s="33"/>
      <c r="U2288" s="33"/>
      <c r="V2288" s="33"/>
      <c r="W2288" s="33"/>
      <c r="X2288" s="33"/>
      <c r="Y2288" s="33"/>
      <c r="Z2288" s="33"/>
      <c r="AA2288" s="33"/>
      <c r="AB2288" s="33"/>
      <c r="AC2288" s="33"/>
      <c r="AD2288" s="33"/>
      <c r="AE2288" s="33"/>
      <c r="AF2288" s="33"/>
      <c r="AG2288" s="33"/>
      <c r="AH2288" s="33"/>
      <c r="AI2288" s="33"/>
      <c r="AJ2288" s="33"/>
    </row>
    <row r="2289" spans="3:36" ht="12.75">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33"/>
      <c r="AC2289" s="33"/>
      <c r="AD2289" s="33"/>
      <c r="AE2289" s="33"/>
      <c r="AF2289" s="33"/>
      <c r="AG2289" s="33"/>
      <c r="AH2289" s="33"/>
      <c r="AI2289" s="33"/>
      <c r="AJ2289" s="33"/>
    </row>
    <row r="2290" spans="3:36" ht="12.75">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33"/>
      <c r="AC2290" s="33"/>
      <c r="AD2290" s="33"/>
      <c r="AE2290" s="33"/>
      <c r="AF2290" s="33"/>
      <c r="AG2290" s="33"/>
      <c r="AH2290" s="33"/>
      <c r="AI2290" s="33"/>
      <c r="AJ2290" s="33"/>
    </row>
    <row r="2291" spans="3:36" ht="12.75">
      <c r="C2291" s="33"/>
      <c r="D2291" s="33"/>
      <c r="E2291" s="33"/>
      <c r="F2291" s="33"/>
      <c r="G2291" s="33"/>
      <c r="H2291" s="33"/>
      <c r="I2291" s="33"/>
      <c r="J2291" s="33"/>
      <c r="K2291" s="33"/>
      <c r="L2291" s="33"/>
      <c r="M2291" s="33"/>
      <c r="N2291" s="33"/>
      <c r="O2291" s="33"/>
      <c r="P2291" s="33"/>
      <c r="Q2291" s="33"/>
      <c r="R2291" s="33"/>
      <c r="S2291" s="33"/>
      <c r="T2291" s="33"/>
      <c r="U2291" s="33"/>
      <c r="V2291" s="33"/>
      <c r="W2291" s="33"/>
      <c r="X2291" s="33"/>
      <c r="Y2291" s="33"/>
      <c r="Z2291" s="33"/>
      <c r="AA2291" s="33"/>
      <c r="AB2291" s="33"/>
      <c r="AC2291" s="33"/>
      <c r="AD2291" s="33"/>
      <c r="AE2291" s="33"/>
      <c r="AF2291" s="33"/>
      <c r="AG2291" s="33"/>
      <c r="AH2291" s="33"/>
      <c r="AI2291" s="33"/>
      <c r="AJ2291" s="33"/>
    </row>
    <row r="2292" spans="3:36" ht="12.75">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33"/>
      <c r="AC2292" s="33"/>
      <c r="AD2292" s="33"/>
      <c r="AE2292" s="33"/>
      <c r="AF2292" s="33"/>
      <c r="AG2292" s="33"/>
      <c r="AH2292" s="33"/>
      <c r="AI2292" s="33"/>
      <c r="AJ2292" s="33"/>
    </row>
    <row r="2293" spans="3:36" ht="12.75">
      <c r="C2293" s="33"/>
      <c r="D2293" s="33"/>
      <c r="E2293" s="33"/>
      <c r="F2293" s="33"/>
      <c r="G2293" s="33"/>
      <c r="H2293" s="33"/>
      <c r="I2293" s="33"/>
      <c r="J2293" s="33"/>
      <c r="K2293" s="33"/>
      <c r="L2293" s="33"/>
      <c r="M2293" s="33"/>
      <c r="N2293" s="33"/>
      <c r="O2293" s="33"/>
      <c r="P2293" s="33"/>
      <c r="Q2293" s="33"/>
      <c r="R2293" s="33"/>
      <c r="S2293" s="33"/>
      <c r="T2293" s="33"/>
      <c r="U2293" s="33"/>
      <c r="V2293" s="33"/>
      <c r="W2293" s="33"/>
      <c r="X2293" s="33"/>
      <c r="Y2293" s="33"/>
      <c r="Z2293" s="33"/>
      <c r="AA2293" s="33"/>
      <c r="AB2293" s="33"/>
      <c r="AC2293" s="33"/>
      <c r="AD2293" s="33"/>
      <c r="AE2293" s="33"/>
      <c r="AF2293" s="33"/>
      <c r="AG2293" s="33"/>
      <c r="AH2293" s="33"/>
      <c r="AI2293" s="33"/>
      <c r="AJ2293" s="33"/>
    </row>
    <row r="2294" spans="3:36" ht="12.75">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33"/>
      <c r="AC2294" s="33"/>
      <c r="AD2294" s="33"/>
      <c r="AE2294" s="33"/>
      <c r="AF2294" s="33"/>
      <c r="AG2294" s="33"/>
      <c r="AH2294" s="33"/>
      <c r="AI2294" s="33"/>
      <c r="AJ2294" s="33"/>
    </row>
    <row r="2295" spans="3:36" ht="12.75">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33"/>
      <c r="AC2295" s="33"/>
      <c r="AD2295" s="33"/>
      <c r="AE2295" s="33"/>
      <c r="AF2295" s="33"/>
      <c r="AG2295" s="33"/>
      <c r="AH2295" s="33"/>
      <c r="AI2295" s="33"/>
      <c r="AJ2295" s="33"/>
    </row>
    <row r="2296" spans="3:36" ht="12.75">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3"/>
      <c r="AD2296" s="33"/>
      <c r="AE2296" s="33"/>
      <c r="AF2296" s="33"/>
      <c r="AG2296" s="33"/>
      <c r="AH2296" s="33"/>
      <c r="AI2296" s="33"/>
      <c r="AJ2296" s="33"/>
    </row>
    <row r="2297" spans="3:36" ht="12.75">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33"/>
      <c r="AC2297" s="33"/>
      <c r="AD2297" s="33"/>
      <c r="AE2297" s="33"/>
      <c r="AF2297" s="33"/>
      <c r="AG2297" s="33"/>
      <c r="AH2297" s="33"/>
      <c r="AI2297" s="33"/>
      <c r="AJ2297" s="33"/>
    </row>
    <row r="2298" spans="3:36" ht="12.75">
      <c r="C2298" s="33"/>
      <c r="D2298" s="33"/>
      <c r="E2298" s="33"/>
      <c r="F2298" s="33"/>
      <c r="G2298" s="33"/>
      <c r="H2298" s="33"/>
      <c r="I2298" s="33"/>
      <c r="J2298" s="33"/>
      <c r="K2298" s="33"/>
      <c r="L2298" s="33"/>
      <c r="M2298" s="33"/>
      <c r="N2298" s="33"/>
      <c r="O2298" s="33"/>
      <c r="P2298" s="33"/>
      <c r="Q2298" s="33"/>
      <c r="R2298" s="33"/>
      <c r="S2298" s="33"/>
      <c r="T2298" s="33"/>
      <c r="U2298" s="33"/>
      <c r="V2298" s="33"/>
      <c r="W2298" s="33"/>
      <c r="X2298" s="33"/>
      <c r="Y2298" s="33"/>
      <c r="Z2298" s="33"/>
      <c r="AA2298" s="33"/>
      <c r="AB2298" s="33"/>
      <c r="AC2298" s="33"/>
      <c r="AD2298" s="33"/>
      <c r="AE2298" s="33"/>
      <c r="AF2298" s="33"/>
      <c r="AG2298" s="33"/>
      <c r="AH2298" s="33"/>
      <c r="AI2298" s="33"/>
      <c r="AJ2298" s="33"/>
    </row>
    <row r="2299" spans="3:36" ht="12.75">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33"/>
      <c r="AC2299" s="33"/>
      <c r="AD2299" s="33"/>
      <c r="AE2299" s="33"/>
      <c r="AF2299" s="33"/>
      <c r="AG2299" s="33"/>
      <c r="AH2299" s="33"/>
      <c r="AI2299" s="33"/>
      <c r="AJ2299" s="33"/>
    </row>
    <row r="2300" spans="3:36" ht="12.75">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33"/>
      <c r="AC2300" s="33"/>
      <c r="AD2300" s="33"/>
      <c r="AE2300" s="33"/>
      <c r="AF2300" s="33"/>
      <c r="AG2300" s="33"/>
      <c r="AH2300" s="33"/>
      <c r="AI2300" s="33"/>
      <c r="AJ2300" s="33"/>
    </row>
    <row r="2301" spans="3:36" ht="12.75">
      <c r="C2301" s="33"/>
      <c r="D2301" s="33"/>
      <c r="E2301" s="33"/>
      <c r="F2301" s="33"/>
      <c r="G2301" s="33"/>
      <c r="H2301" s="33"/>
      <c r="I2301" s="33"/>
      <c r="J2301" s="33"/>
      <c r="K2301" s="33"/>
      <c r="L2301" s="33"/>
      <c r="M2301" s="33"/>
      <c r="N2301" s="33"/>
      <c r="O2301" s="33"/>
      <c r="P2301" s="33"/>
      <c r="Q2301" s="33"/>
      <c r="R2301" s="33"/>
      <c r="S2301" s="33"/>
      <c r="T2301" s="33"/>
      <c r="U2301" s="33"/>
      <c r="V2301" s="33"/>
      <c r="W2301" s="33"/>
      <c r="X2301" s="33"/>
      <c r="Y2301" s="33"/>
      <c r="Z2301" s="33"/>
      <c r="AA2301" s="33"/>
      <c r="AB2301" s="33"/>
      <c r="AC2301" s="33"/>
      <c r="AD2301" s="33"/>
      <c r="AE2301" s="33"/>
      <c r="AF2301" s="33"/>
      <c r="AG2301" s="33"/>
      <c r="AH2301" s="33"/>
      <c r="AI2301" s="33"/>
      <c r="AJ2301" s="33"/>
    </row>
    <row r="2302" spans="3:36" ht="12.75">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33"/>
      <c r="AC2302" s="33"/>
      <c r="AD2302" s="33"/>
      <c r="AE2302" s="33"/>
      <c r="AF2302" s="33"/>
      <c r="AG2302" s="33"/>
      <c r="AH2302" s="33"/>
      <c r="AI2302" s="33"/>
      <c r="AJ2302" s="33"/>
    </row>
    <row r="2303" spans="3:36" ht="12.75">
      <c r="C2303" s="33"/>
      <c r="D2303" s="33"/>
      <c r="E2303" s="33"/>
      <c r="F2303" s="33"/>
      <c r="G2303" s="33"/>
      <c r="H2303" s="33"/>
      <c r="I2303" s="33"/>
      <c r="J2303" s="33"/>
      <c r="K2303" s="33"/>
      <c r="L2303" s="33"/>
      <c r="M2303" s="33"/>
      <c r="N2303" s="33"/>
      <c r="O2303" s="33"/>
      <c r="P2303" s="33"/>
      <c r="Q2303" s="33"/>
      <c r="R2303" s="33"/>
      <c r="S2303" s="33"/>
      <c r="T2303" s="33"/>
      <c r="U2303" s="33"/>
      <c r="V2303" s="33"/>
      <c r="W2303" s="33"/>
      <c r="X2303" s="33"/>
      <c r="Y2303" s="33"/>
      <c r="Z2303" s="33"/>
      <c r="AA2303" s="33"/>
      <c r="AB2303" s="33"/>
      <c r="AC2303" s="33"/>
      <c r="AD2303" s="33"/>
      <c r="AE2303" s="33"/>
      <c r="AF2303" s="33"/>
      <c r="AG2303" s="33"/>
      <c r="AH2303" s="33"/>
      <c r="AI2303" s="33"/>
      <c r="AJ2303" s="33"/>
    </row>
    <row r="2304" spans="3:36" ht="12.75">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33"/>
      <c r="AC2304" s="33"/>
      <c r="AD2304" s="33"/>
      <c r="AE2304" s="33"/>
      <c r="AF2304" s="33"/>
      <c r="AG2304" s="33"/>
      <c r="AH2304" s="33"/>
      <c r="AI2304" s="33"/>
      <c r="AJ2304" s="33"/>
    </row>
    <row r="2305" spans="3:36" ht="12.75">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33"/>
      <c r="AC2305" s="33"/>
      <c r="AD2305" s="33"/>
      <c r="AE2305" s="33"/>
      <c r="AF2305" s="33"/>
      <c r="AG2305" s="33"/>
      <c r="AH2305" s="33"/>
      <c r="AI2305" s="33"/>
      <c r="AJ2305" s="33"/>
    </row>
    <row r="2306" spans="3:36" ht="12.75">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3"/>
      <c r="AD2306" s="33"/>
      <c r="AE2306" s="33"/>
      <c r="AF2306" s="33"/>
      <c r="AG2306" s="33"/>
      <c r="AH2306" s="33"/>
      <c r="AI2306" s="33"/>
      <c r="AJ2306" s="33"/>
    </row>
    <row r="2307" spans="3:36" ht="12.75">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33"/>
      <c r="AC2307" s="33"/>
      <c r="AD2307" s="33"/>
      <c r="AE2307" s="33"/>
      <c r="AF2307" s="33"/>
      <c r="AG2307" s="33"/>
      <c r="AH2307" s="33"/>
      <c r="AI2307" s="33"/>
      <c r="AJ2307" s="33"/>
    </row>
    <row r="2308" spans="3:36" ht="12.75">
      <c r="C2308" s="33"/>
      <c r="D2308" s="33"/>
      <c r="E2308" s="33"/>
      <c r="F2308" s="33"/>
      <c r="G2308" s="33"/>
      <c r="H2308" s="33"/>
      <c r="I2308" s="33"/>
      <c r="J2308" s="33"/>
      <c r="K2308" s="33"/>
      <c r="L2308" s="33"/>
      <c r="M2308" s="33"/>
      <c r="N2308" s="33"/>
      <c r="O2308" s="33"/>
      <c r="P2308" s="33"/>
      <c r="Q2308" s="33"/>
      <c r="R2308" s="33"/>
      <c r="S2308" s="33"/>
      <c r="T2308" s="33"/>
      <c r="U2308" s="33"/>
      <c r="V2308" s="33"/>
      <c r="W2308" s="33"/>
      <c r="X2308" s="33"/>
      <c r="Y2308" s="33"/>
      <c r="Z2308" s="33"/>
      <c r="AA2308" s="33"/>
      <c r="AB2308" s="33"/>
      <c r="AC2308" s="33"/>
      <c r="AD2308" s="33"/>
      <c r="AE2308" s="33"/>
      <c r="AF2308" s="33"/>
      <c r="AG2308" s="33"/>
      <c r="AH2308" s="33"/>
      <c r="AI2308" s="33"/>
      <c r="AJ2308" s="33"/>
    </row>
    <row r="2309" spans="3:36" ht="12.75">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33"/>
      <c r="AC2309" s="33"/>
      <c r="AD2309" s="33"/>
      <c r="AE2309" s="33"/>
      <c r="AF2309" s="33"/>
      <c r="AG2309" s="33"/>
      <c r="AH2309" s="33"/>
      <c r="AI2309" s="33"/>
      <c r="AJ2309" s="33"/>
    </row>
    <row r="2310" spans="3:36" ht="12.75">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33"/>
      <c r="AC2310" s="33"/>
      <c r="AD2310" s="33"/>
      <c r="AE2310" s="33"/>
      <c r="AF2310" s="33"/>
      <c r="AG2310" s="33"/>
      <c r="AH2310" s="33"/>
      <c r="AI2310" s="33"/>
      <c r="AJ2310" s="33"/>
    </row>
    <row r="2311" spans="3:36" ht="12.75">
      <c r="C2311" s="33"/>
      <c r="D2311" s="33"/>
      <c r="E2311" s="33"/>
      <c r="F2311" s="33"/>
      <c r="G2311" s="33"/>
      <c r="H2311" s="33"/>
      <c r="I2311" s="33"/>
      <c r="J2311" s="33"/>
      <c r="K2311" s="33"/>
      <c r="L2311" s="33"/>
      <c r="M2311" s="33"/>
      <c r="N2311" s="33"/>
      <c r="O2311" s="33"/>
      <c r="P2311" s="33"/>
      <c r="Q2311" s="33"/>
      <c r="R2311" s="33"/>
      <c r="S2311" s="33"/>
      <c r="T2311" s="33"/>
      <c r="U2311" s="33"/>
      <c r="V2311" s="33"/>
      <c r="W2311" s="33"/>
      <c r="X2311" s="33"/>
      <c r="Y2311" s="33"/>
      <c r="Z2311" s="33"/>
      <c r="AA2311" s="33"/>
      <c r="AB2311" s="33"/>
      <c r="AC2311" s="33"/>
      <c r="AD2311" s="33"/>
      <c r="AE2311" s="33"/>
      <c r="AF2311" s="33"/>
      <c r="AG2311" s="33"/>
      <c r="AH2311" s="33"/>
      <c r="AI2311" s="33"/>
      <c r="AJ2311" s="33"/>
    </row>
    <row r="2312" spans="3:36" ht="12.75">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33"/>
      <c r="AC2312" s="33"/>
      <c r="AD2312" s="33"/>
      <c r="AE2312" s="33"/>
      <c r="AF2312" s="33"/>
      <c r="AG2312" s="33"/>
      <c r="AH2312" s="33"/>
      <c r="AI2312" s="33"/>
      <c r="AJ2312" s="33"/>
    </row>
    <row r="2313" spans="3:36" ht="12.75">
      <c r="C2313" s="33"/>
      <c r="D2313" s="33"/>
      <c r="E2313" s="33"/>
      <c r="F2313" s="33"/>
      <c r="G2313" s="33"/>
      <c r="H2313" s="33"/>
      <c r="I2313" s="33"/>
      <c r="J2313" s="33"/>
      <c r="K2313" s="33"/>
      <c r="L2313" s="33"/>
      <c r="M2313" s="33"/>
      <c r="N2313" s="33"/>
      <c r="O2313" s="33"/>
      <c r="P2313" s="33"/>
      <c r="Q2313" s="33"/>
      <c r="R2313" s="33"/>
      <c r="S2313" s="33"/>
      <c r="T2313" s="33"/>
      <c r="U2313" s="33"/>
      <c r="V2313" s="33"/>
      <c r="W2313" s="33"/>
      <c r="X2313" s="33"/>
      <c r="Y2313" s="33"/>
      <c r="Z2313" s="33"/>
      <c r="AA2313" s="33"/>
      <c r="AB2313" s="33"/>
      <c r="AC2313" s="33"/>
      <c r="AD2313" s="33"/>
      <c r="AE2313" s="33"/>
      <c r="AF2313" s="33"/>
      <c r="AG2313" s="33"/>
      <c r="AH2313" s="33"/>
      <c r="AI2313" s="33"/>
      <c r="AJ2313" s="33"/>
    </row>
    <row r="2314" spans="3:36" ht="12.75">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33"/>
      <c r="AC2314" s="33"/>
      <c r="AD2314" s="33"/>
      <c r="AE2314" s="33"/>
      <c r="AF2314" s="33"/>
      <c r="AG2314" s="33"/>
      <c r="AH2314" s="33"/>
      <c r="AI2314" s="33"/>
      <c r="AJ2314" s="33"/>
    </row>
    <row r="2315" spans="3:36" ht="12.75">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33"/>
      <c r="AC2315" s="33"/>
      <c r="AD2315" s="33"/>
      <c r="AE2315" s="33"/>
      <c r="AF2315" s="33"/>
      <c r="AG2315" s="33"/>
      <c r="AH2315" s="33"/>
      <c r="AI2315" s="33"/>
      <c r="AJ2315" s="33"/>
    </row>
    <row r="2316" spans="3:36" ht="12.75">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3"/>
      <c r="AD2316" s="33"/>
      <c r="AE2316" s="33"/>
      <c r="AF2316" s="33"/>
      <c r="AG2316" s="33"/>
      <c r="AH2316" s="33"/>
      <c r="AI2316" s="33"/>
      <c r="AJ2316" s="33"/>
    </row>
    <row r="2317" spans="3:36" ht="12.75">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33"/>
      <c r="AC2317" s="33"/>
      <c r="AD2317" s="33"/>
      <c r="AE2317" s="33"/>
      <c r="AF2317" s="33"/>
      <c r="AG2317" s="33"/>
      <c r="AH2317" s="33"/>
      <c r="AI2317" s="33"/>
      <c r="AJ2317" s="33"/>
    </row>
    <row r="2318" spans="3:36" ht="12.75">
      <c r="C2318" s="33"/>
      <c r="D2318" s="33"/>
      <c r="E2318" s="33"/>
      <c r="F2318" s="33"/>
      <c r="G2318" s="33"/>
      <c r="H2318" s="33"/>
      <c r="I2318" s="33"/>
      <c r="J2318" s="33"/>
      <c r="K2318" s="33"/>
      <c r="L2318" s="33"/>
      <c r="M2318" s="33"/>
      <c r="N2318" s="33"/>
      <c r="O2318" s="33"/>
      <c r="P2318" s="33"/>
      <c r="Q2318" s="33"/>
      <c r="R2318" s="33"/>
      <c r="S2318" s="33"/>
      <c r="T2318" s="33"/>
      <c r="U2318" s="33"/>
      <c r="V2318" s="33"/>
      <c r="W2318" s="33"/>
      <c r="X2318" s="33"/>
      <c r="Y2318" s="33"/>
      <c r="Z2318" s="33"/>
      <c r="AA2318" s="33"/>
      <c r="AB2318" s="33"/>
      <c r="AC2318" s="33"/>
      <c r="AD2318" s="33"/>
      <c r="AE2318" s="33"/>
      <c r="AF2318" s="33"/>
      <c r="AG2318" s="33"/>
      <c r="AH2318" s="33"/>
      <c r="AI2318" s="33"/>
      <c r="AJ2318" s="33"/>
    </row>
    <row r="2319" spans="3:36" ht="12.75">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33"/>
      <c r="AC2319" s="33"/>
      <c r="AD2319" s="33"/>
      <c r="AE2319" s="33"/>
      <c r="AF2319" s="33"/>
      <c r="AG2319" s="33"/>
      <c r="AH2319" s="33"/>
      <c r="AI2319" s="33"/>
      <c r="AJ2319" s="33"/>
    </row>
    <row r="2320" spans="3:36" ht="12.75">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33"/>
      <c r="AC2320" s="33"/>
      <c r="AD2320" s="33"/>
      <c r="AE2320" s="33"/>
      <c r="AF2320" s="33"/>
      <c r="AG2320" s="33"/>
      <c r="AH2320" s="33"/>
      <c r="AI2320" s="33"/>
      <c r="AJ2320" s="33"/>
    </row>
    <row r="2321" spans="3:36" ht="12.75">
      <c r="C2321" s="33"/>
      <c r="D2321" s="33"/>
      <c r="E2321" s="33"/>
      <c r="F2321" s="33"/>
      <c r="G2321" s="33"/>
      <c r="H2321" s="33"/>
      <c r="I2321" s="33"/>
      <c r="J2321" s="33"/>
      <c r="K2321" s="33"/>
      <c r="L2321" s="33"/>
      <c r="M2321" s="33"/>
      <c r="N2321" s="33"/>
      <c r="O2321" s="33"/>
      <c r="P2321" s="33"/>
      <c r="Q2321" s="33"/>
      <c r="R2321" s="33"/>
      <c r="S2321" s="33"/>
      <c r="T2321" s="33"/>
      <c r="U2321" s="33"/>
      <c r="V2321" s="33"/>
      <c r="W2321" s="33"/>
      <c r="X2321" s="33"/>
      <c r="Y2321" s="33"/>
      <c r="Z2321" s="33"/>
      <c r="AA2321" s="33"/>
      <c r="AB2321" s="33"/>
      <c r="AC2321" s="33"/>
      <c r="AD2321" s="33"/>
      <c r="AE2321" s="33"/>
      <c r="AF2321" s="33"/>
      <c r="AG2321" s="33"/>
      <c r="AH2321" s="33"/>
      <c r="AI2321" s="33"/>
      <c r="AJ2321" s="33"/>
    </row>
    <row r="2322" spans="3:36" ht="12.75">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33"/>
      <c r="AC2322" s="33"/>
      <c r="AD2322" s="33"/>
      <c r="AE2322" s="33"/>
      <c r="AF2322" s="33"/>
      <c r="AG2322" s="33"/>
      <c r="AH2322" s="33"/>
      <c r="AI2322" s="33"/>
      <c r="AJ2322" s="33"/>
    </row>
    <row r="2323" spans="3:36" ht="12.75">
      <c r="C2323" s="33"/>
      <c r="D2323" s="33"/>
      <c r="E2323" s="33"/>
      <c r="F2323" s="33"/>
      <c r="G2323" s="33"/>
      <c r="H2323" s="33"/>
      <c r="I2323" s="33"/>
      <c r="J2323" s="33"/>
      <c r="K2323" s="33"/>
      <c r="L2323" s="33"/>
      <c r="M2323" s="33"/>
      <c r="N2323" s="33"/>
      <c r="O2323" s="33"/>
      <c r="P2323" s="33"/>
      <c r="Q2323" s="33"/>
      <c r="R2323" s="33"/>
      <c r="S2323" s="33"/>
      <c r="T2323" s="33"/>
      <c r="U2323" s="33"/>
      <c r="V2323" s="33"/>
      <c r="W2323" s="33"/>
      <c r="X2323" s="33"/>
      <c r="Y2323" s="33"/>
      <c r="Z2323" s="33"/>
      <c r="AA2323" s="33"/>
      <c r="AB2323" s="33"/>
      <c r="AC2323" s="33"/>
      <c r="AD2323" s="33"/>
      <c r="AE2323" s="33"/>
      <c r="AF2323" s="33"/>
      <c r="AG2323" s="33"/>
      <c r="AH2323" s="33"/>
      <c r="AI2323" s="33"/>
      <c r="AJ2323" s="33"/>
    </row>
    <row r="2324" spans="3:36" ht="12.75">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33"/>
      <c r="AC2324" s="33"/>
      <c r="AD2324" s="33"/>
      <c r="AE2324" s="33"/>
      <c r="AF2324" s="33"/>
      <c r="AG2324" s="33"/>
      <c r="AH2324" s="33"/>
      <c r="AI2324" s="33"/>
      <c r="AJ2324" s="33"/>
    </row>
    <row r="2325" spans="3:36" ht="12.75">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33"/>
      <c r="AC2325" s="33"/>
      <c r="AD2325" s="33"/>
      <c r="AE2325" s="33"/>
      <c r="AF2325" s="33"/>
      <c r="AG2325" s="33"/>
      <c r="AH2325" s="33"/>
      <c r="AI2325" s="33"/>
      <c r="AJ2325" s="33"/>
    </row>
    <row r="2326" spans="3:36" ht="12.75">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3"/>
      <c r="AD2326" s="33"/>
      <c r="AE2326" s="33"/>
      <c r="AF2326" s="33"/>
      <c r="AG2326" s="33"/>
      <c r="AH2326" s="33"/>
      <c r="AI2326" s="33"/>
      <c r="AJ2326" s="33"/>
    </row>
    <row r="2327" spans="3:36" ht="12.75">
      <c r="C2327" s="33"/>
      <c r="D2327" s="33"/>
      <c r="E2327" s="33"/>
      <c r="F2327" s="33"/>
      <c r="G2327" s="33"/>
      <c r="H2327" s="33"/>
      <c r="I2327" s="33"/>
      <c r="J2327" s="33"/>
      <c r="K2327" s="33"/>
      <c r="L2327" s="33"/>
      <c r="M2327" s="33"/>
      <c r="N2327" s="33"/>
      <c r="O2327" s="33"/>
      <c r="P2327" s="33"/>
      <c r="Q2327" s="33"/>
      <c r="R2327" s="33"/>
      <c r="S2327" s="33"/>
      <c r="T2327" s="33"/>
      <c r="U2327" s="33"/>
      <c r="V2327" s="33"/>
      <c r="W2327" s="33"/>
      <c r="X2327" s="33"/>
      <c r="Y2327" s="33"/>
      <c r="Z2327" s="33"/>
      <c r="AA2327" s="33"/>
      <c r="AB2327" s="33"/>
      <c r="AC2327" s="33"/>
      <c r="AD2327" s="33"/>
      <c r="AE2327" s="33"/>
      <c r="AF2327" s="33"/>
      <c r="AG2327" s="33"/>
      <c r="AH2327" s="33"/>
      <c r="AI2327" s="33"/>
      <c r="AJ2327" s="33"/>
    </row>
    <row r="2328" spans="3:36" ht="12.75">
      <c r="C2328" s="33"/>
      <c r="D2328" s="33"/>
      <c r="E2328" s="33"/>
      <c r="F2328" s="33"/>
      <c r="G2328" s="33"/>
      <c r="H2328" s="33"/>
      <c r="I2328" s="33"/>
      <c r="J2328" s="33"/>
      <c r="K2328" s="33"/>
      <c r="L2328" s="33"/>
      <c r="M2328" s="33"/>
      <c r="N2328" s="33"/>
      <c r="O2328" s="33"/>
      <c r="P2328" s="33"/>
      <c r="Q2328" s="33"/>
      <c r="R2328" s="33"/>
      <c r="S2328" s="33"/>
      <c r="T2328" s="33"/>
      <c r="U2328" s="33"/>
      <c r="V2328" s="33"/>
      <c r="W2328" s="33"/>
      <c r="X2328" s="33"/>
      <c r="Y2328" s="33"/>
      <c r="Z2328" s="33"/>
      <c r="AA2328" s="33"/>
      <c r="AB2328" s="33"/>
      <c r="AC2328" s="33"/>
      <c r="AD2328" s="33"/>
      <c r="AE2328" s="33"/>
      <c r="AF2328" s="33"/>
      <c r="AG2328" s="33"/>
      <c r="AH2328" s="33"/>
      <c r="AI2328" s="33"/>
      <c r="AJ2328" s="33"/>
    </row>
    <row r="2329" spans="3:36" ht="12.75">
      <c r="C2329" s="33"/>
      <c r="D2329" s="33"/>
      <c r="E2329" s="33"/>
      <c r="F2329" s="33"/>
      <c r="G2329" s="33"/>
      <c r="H2329" s="33"/>
      <c r="I2329" s="33"/>
      <c r="J2329" s="33"/>
      <c r="K2329" s="33"/>
      <c r="L2329" s="33"/>
      <c r="M2329" s="33"/>
      <c r="N2329" s="33"/>
      <c r="O2329" s="33"/>
      <c r="P2329" s="33"/>
      <c r="Q2329" s="33"/>
      <c r="R2329" s="33"/>
      <c r="S2329" s="33"/>
      <c r="T2329" s="33"/>
      <c r="U2329" s="33"/>
      <c r="V2329" s="33"/>
      <c r="W2329" s="33"/>
      <c r="X2329" s="33"/>
      <c r="Y2329" s="33"/>
      <c r="Z2329" s="33"/>
      <c r="AA2329" s="33"/>
      <c r="AB2329" s="33"/>
      <c r="AC2329" s="33"/>
      <c r="AD2329" s="33"/>
      <c r="AE2329" s="33"/>
      <c r="AF2329" s="33"/>
      <c r="AG2329" s="33"/>
      <c r="AH2329" s="33"/>
      <c r="AI2329" s="33"/>
      <c r="AJ2329" s="33"/>
    </row>
    <row r="2330" spans="3:36" ht="12.75">
      <c r="C2330" s="33"/>
      <c r="D2330" s="33"/>
      <c r="E2330" s="33"/>
      <c r="F2330" s="33"/>
      <c r="G2330" s="33"/>
      <c r="H2330" s="33"/>
      <c r="I2330" s="33"/>
      <c r="J2330" s="33"/>
      <c r="K2330" s="33"/>
      <c r="L2330" s="33"/>
      <c r="M2330" s="33"/>
      <c r="N2330" s="33"/>
      <c r="O2330" s="33"/>
      <c r="P2330" s="33"/>
      <c r="Q2330" s="33"/>
      <c r="R2330" s="33"/>
      <c r="S2330" s="33"/>
      <c r="T2330" s="33"/>
      <c r="U2330" s="33"/>
      <c r="V2330" s="33"/>
      <c r="W2330" s="33"/>
      <c r="X2330" s="33"/>
      <c r="Y2330" s="33"/>
      <c r="Z2330" s="33"/>
      <c r="AA2330" s="33"/>
      <c r="AB2330" s="33"/>
      <c r="AC2330" s="33"/>
      <c r="AD2330" s="33"/>
      <c r="AE2330" s="33"/>
      <c r="AF2330" s="33"/>
      <c r="AG2330" s="33"/>
      <c r="AH2330" s="33"/>
      <c r="AI2330" s="33"/>
      <c r="AJ2330" s="33"/>
    </row>
    <row r="2331" spans="3:36" ht="12.75">
      <c r="C2331" s="33"/>
      <c r="D2331" s="33"/>
      <c r="E2331" s="33"/>
      <c r="F2331" s="33"/>
      <c r="G2331" s="33"/>
      <c r="H2331" s="33"/>
      <c r="I2331" s="33"/>
      <c r="J2331" s="33"/>
      <c r="K2331" s="33"/>
      <c r="L2331" s="33"/>
      <c r="M2331" s="33"/>
      <c r="N2331" s="33"/>
      <c r="O2331" s="33"/>
      <c r="P2331" s="33"/>
      <c r="Q2331" s="33"/>
      <c r="R2331" s="33"/>
      <c r="S2331" s="33"/>
      <c r="T2331" s="33"/>
      <c r="U2331" s="33"/>
      <c r="V2331" s="33"/>
      <c r="W2331" s="33"/>
      <c r="X2331" s="33"/>
      <c r="Y2331" s="33"/>
      <c r="Z2331" s="33"/>
      <c r="AA2331" s="33"/>
      <c r="AB2331" s="33"/>
      <c r="AC2331" s="33"/>
      <c r="AD2331" s="33"/>
      <c r="AE2331" s="33"/>
      <c r="AF2331" s="33"/>
      <c r="AG2331" s="33"/>
      <c r="AH2331" s="33"/>
      <c r="AI2331" s="33"/>
      <c r="AJ2331" s="33"/>
    </row>
    <row r="2332" spans="3:36" ht="12.75">
      <c r="C2332" s="33"/>
      <c r="D2332" s="33"/>
      <c r="E2332" s="33"/>
      <c r="F2332" s="33"/>
      <c r="G2332" s="33"/>
      <c r="H2332" s="33"/>
      <c r="I2332" s="33"/>
      <c r="J2332" s="33"/>
      <c r="K2332" s="33"/>
      <c r="L2332" s="33"/>
      <c r="M2332" s="33"/>
      <c r="N2332" s="33"/>
      <c r="O2332" s="33"/>
      <c r="P2332" s="33"/>
      <c r="Q2332" s="33"/>
      <c r="R2332" s="33"/>
      <c r="S2332" s="33"/>
      <c r="T2332" s="33"/>
      <c r="U2332" s="33"/>
      <c r="V2332" s="33"/>
      <c r="W2332" s="33"/>
      <c r="X2332" s="33"/>
      <c r="Y2332" s="33"/>
      <c r="Z2332" s="33"/>
      <c r="AA2332" s="33"/>
      <c r="AB2332" s="33"/>
      <c r="AC2332" s="33"/>
      <c r="AD2332" s="33"/>
      <c r="AE2332" s="33"/>
      <c r="AF2332" s="33"/>
      <c r="AG2332" s="33"/>
      <c r="AH2332" s="33"/>
      <c r="AI2332" s="33"/>
      <c r="AJ2332" s="33"/>
    </row>
    <row r="2333" spans="3:36" ht="12.75">
      <c r="C2333" s="33"/>
      <c r="D2333" s="33"/>
      <c r="E2333" s="33"/>
      <c r="F2333" s="33"/>
      <c r="G2333" s="33"/>
      <c r="H2333" s="33"/>
      <c r="I2333" s="33"/>
      <c r="J2333" s="33"/>
      <c r="K2333" s="33"/>
      <c r="L2333" s="33"/>
      <c r="M2333" s="33"/>
      <c r="N2333" s="33"/>
      <c r="O2333" s="33"/>
      <c r="P2333" s="33"/>
      <c r="Q2333" s="33"/>
      <c r="R2333" s="33"/>
      <c r="S2333" s="33"/>
      <c r="T2333" s="33"/>
      <c r="U2333" s="33"/>
      <c r="V2333" s="33"/>
      <c r="W2333" s="33"/>
      <c r="X2333" s="33"/>
      <c r="Y2333" s="33"/>
      <c r="Z2333" s="33"/>
      <c r="AA2333" s="33"/>
      <c r="AB2333" s="33"/>
      <c r="AC2333" s="33"/>
      <c r="AD2333" s="33"/>
      <c r="AE2333" s="33"/>
      <c r="AF2333" s="33"/>
      <c r="AG2333" s="33"/>
      <c r="AH2333" s="33"/>
      <c r="AI2333" s="33"/>
      <c r="AJ2333" s="33"/>
    </row>
    <row r="2334" spans="3:36" ht="12.75">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3"/>
      <c r="AD2334" s="33"/>
      <c r="AE2334" s="33"/>
      <c r="AF2334" s="33"/>
      <c r="AG2334" s="33"/>
      <c r="AH2334" s="33"/>
      <c r="AI2334" s="33"/>
      <c r="AJ2334" s="33"/>
    </row>
    <row r="2335" spans="3:36" ht="12.75">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3"/>
      <c r="AD2335" s="33"/>
      <c r="AE2335" s="33"/>
      <c r="AF2335" s="33"/>
      <c r="AG2335" s="33"/>
      <c r="AH2335" s="33"/>
      <c r="AI2335" s="33"/>
      <c r="AJ2335" s="33"/>
    </row>
    <row r="2336" spans="3:36" ht="12.75">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3"/>
      <c r="AD2336" s="33"/>
      <c r="AE2336" s="33"/>
      <c r="AF2336" s="33"/>
      <c r="AG2336" s="33"/>
      <c r="AH2336" s="33"/>
      <c r="AI2336" s="33"/>
      <c r="AJ2336" s="33"/>
    </row>
    <row r="2337" spans="3:36" ht="12.75">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c r="AA2337" s="33"/>
      <c r="AB2337" s="33"/>
      <c r="AC2337" s="33"/>
      <c r="AD2337" s="33"/>
      <c r="AE2337" s="33"/>
      <c r="AF2337" s="33"/>
      <c r="AG2337" s="33"/>
      <c r="AH2337" s="33"/>
      <c r="AI2337" s="33"/>
      <c r="AJ2337" s="33"/>
    </row>
    <row r="2338" spans="3:36" ht="12.75">
      <c r="C2338" s="33"/>
      <c r="D2338" s="33"/>
      <c r="E2338" s="33"/>
      <c r="F2338" s="33"/>
      <c r="G2338" s="33"/>
      <c r="H2338" s="33"/>
      <c r="I2338" s="33"/>
      <c r="J2338" s="33"/>
      <c r="K2338" s="33"/>
      <c r="L2338" s="33"/>
      <c r="M2338" s="33"/>
      <c r="N2338" s="33"/>
      <c r="O2338" s="33"/>
      <c r="P2338" s="33"/>
      <c r="Q2338" s="33"/>
      <c r="R2338" s="33"/>
      <c r="S2338" s="33"/>
      <c r="T2338" s="33"/>
      <c r="U2338" s="33"/>
      <c r="V2338" s="33"/>
      <c r="W2338" s="33"/>
      <c r="X2338" s="33"/>
      <c r="Y2338" s="33"/>
      <c r="Z2338" s="33"/>
      <c r="AA2338" s="33"/>
      <c r="AB2338" s="33"/>
      <c r="AC2338" s="33"/>
      <c r="AD2338" s="33"/>
      <c r="AE2338" s="33"/>
      <c r="AF2338" s="33"/>
      <c r="AG2338" s="33"/>
      <c r="AH2338" s="33"/>
      <c r="AI2338" s="33"/>
      <c r="AJ2338" s="33"/>
    </row>
    <row r="2339" spans="3:36" ht="12.75">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c r="AA2339" s="33"/>
      <c r="AB2339" s="33"/>
      <c r="AC2339" s="33"/>
      <c r="AD2339" s="33"/>
      <c r="AE2339" s="33"/>
      <c r="AF2339" s="33"/>
      <c r="AG2339" s="33"/>
      <c r="AH2339" s="33"/>
      <c r="AI2339" s="33"/>
      <c r="AJ2339" s="33"/>
    </row>
    <row r="2340" spans="3:36" ht="12.75">
      <c r="C2340" s="33"/>
      <c r="D2340" s="33"/>
      <c r="E2340" s="33"/>
      <c r="F2340" s="33"/>
      <c r="G2340" s="33"/>
      <c r="H2340" s="33"/>
      <c r="I2340" s="33"/>
      <c r="J2340" s="33"/>
      <c r="K2340" s="33"/>
      <c r="L2340" s="33"/>
      <c r="M2340" s="33"/>
      <c r="N2340" s="33"/>
      <c r="O2340" s="33"/>
      <c r="P2340" s="33"/>
      <c r="Q2340" s="33"/>
      <c r="R2340" s="33"/>
      <c r="S2340" s="33"/>
      <c r="T2340" s="33"/>
      <c r="U2340" s="33"/>
      <c r="V2340" s="33"/>
      <c r="W2340" s="33"/>
      <c r="X2340" s="33"/>
      <c r="Y2340" s="33"/>
      <c r="Z2340" s="33"/>
      <c r="AA2340" s="33"/>
      <c r="AB2340" s="33"/>
      <c r="AC2340" s="33"/>
      <c r="AD2340" s="33"/>
      <c r="AE2340" s="33"/>
      <c r="AF2340" s="33"/>
      <c r="AG2340" s="33"/>
      <c r="AH2340" s="33"/>
      <c r="AI2340" s="33"/>
      <c r="AJ2340" s="33"/>
    </row>
    <row r="2341" spans="3:36" ht="12.75">
      <c r="C2341" s="33"/>
      <c r="D2341" s="33"/>
      <c r="E2341" s="33"/>
      <c r="F2341" s="33"/>
      <c r="G2341" s="33"/>
      <c r="H2341" s="33"/>
      <c r="I2341" s="33"/>
      <c r="J2341" s="33"/>
      <c r="K2341" s="33"/>
      <c r="L2341" s="33"/>
      <c r="M2341" s="33"/>
      <c r="N2341" s="33"/>
      <c r="O2341" s="33"/>
      <c r="P2341" s="33"/>
      <c r="Q2341" s="33"/>
      <c r="R2341" s="33"/>
      <c r="S2341" s="33"/>
      <c r="T2341" s="33"/>
      <c r="U2341" s="33"/>
      <c r="V2341" s="33"/>
      <c r="W2341" s="33"/>
      <c r="X2341" s="33"/>
      <c r="Y2341" s="33"/>
      <c r="Z2341" s="33"/>
      <c r="AA2341" s="33"/>
      <c r="AB2341" s="33"/>
      <c r="AC2341" s="33"/>
      <c r="AD2341" s="33"/>
      <c r="AE2341" s="33"/>
      <c r="AF2341" s="33"/>
      <c r="AG2341" s="33"/>
      <c r="AH2341" s="33"/>
      <c r="AI2341" s="33"/>
      <c r="AJ2341" s="33"/>
    </row>
    <row r="2342" spans="3:36" ht="12.75">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c r="AA2342" s="33"/>
      <c r="AB2342" s="33"/>
      <c r="AC2342" s="33"/>
      <c r="AD2342" s="33"/>
      <c r="AE2342" s="33"/>
      <c r="AF2342" s="33"/>
      <c r="AG2342" s="33"/>
      <c r="AH2342" s="33"/>
      <c r="AI2342" s="33"/>
      <c r="AJ2342" s="33"/>
    </row>
    <row r="2343" spans="3:36" ht="12.75">
      <c r="C2343" s="33"/>
      <c r="D2343" s="33"/>
      <c r="E2343" s="33"/>
      <c r="F2343" s="33"/>
      <c r="G2343" s="33"/>
      <c r="H2343" s="33"/>
      <c r="I2343" s="33"/>
      <c r="J2343" s="33"/>
      <c r="K2343" s="33"/>
      <c r="L2343" s="33"/>
      <c r="M2343" s="33"/>
      <c r="N2343" s="33"/>
      <c r="O2343" s="33"/>
      <c r="P2343" s="33"/>
      <c r="Q2343" s="33"/>
      <c r="R2343" s="33"/>
      <c r="S2343" s="33"/>
      <c r="T2343" s="33"/>
      <c r="U2343" s="33"/>
      <c r="V2343" s="33"/>
      <c r="W2343" s="33"/>
      <c r="X2343" s="33"/>
      <c r="Y2343" s="33"/>
      <c r="Z2343" s="33"/>
      <c r="AA2343" s="33"/>
      <c r="AB2343" s="33"/>
      <c r="AC2343" s="33"/>
      <c r="AD2343" s="33"/>
      <c r="AE2343" s="33"/>
      <c r="AF2343" s="33"/>
      <c r="AG2343" s="33"/>
      <c r="AH2343" s="33"/>
      <c r="AI2343" s="33"/>
      <c r="AJ2343" s="33"/>
    </row>
    <row r="2344" spans="3:36" ht="12.75">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3"/>
      <c r="AD2344" s="33"/>
      <c r="AE2344" s="33"/>
      <c r="AF2344" s="33"/>
      <c r="AG2344" s="33"/>
      <c r="AH2344" s="33"/>
      <c r="AI2344" s="33"/>
      <c r="AJ2344" s="33"/>
    </row>
    <row r="2345" spans="3:36" ht="12.75">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3"/>
      <c r="AD2345" s="33"/>
      <c r="AE2345" s="33"/>
      <c r="AF2345" s="33"/>
      <c r="AG2345" s="33"/>
      <c r="AH2345" s="33"/>
      <c r="AI2345" s="33"/>
      <c r="AJ2345" s="33"/>
    </row>
    <row r="2346" spans="3:36" ht="12.75">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3"/>
      <c r="AD2346" s="33"/>
      <c r="AE2346" s="33"/>
      <c r="AF2346" s="33"/>
      <c r="AG2346" s="33"/>
      <c r="AH2346" s="33"/>
      <c r="AI2346" s="33"/>
      <c r="AJ2346" s="33"/>
    </row>
    <row r="2347" spans="3:36" ht="12.75">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c r="AA2347" s="33"/>
      <c r="AB2347" s="33"/>
      <c r="AC2347" s="33"/>
      <c r="AD2347" s="33"/>
      <c r="AE2347" s="33"/>
      <c r="AF2347" s="33"/>
      <c r="AG2347" s="33"/>
      <c r="AH2347" s="33"/>
      <c r="AI2347" s="33"/>
      <c r="AJ2347" s="33"/>
    </row>
    <row r="2348" spans="3:36" ht="12.75">
      <c r="C2348" s="33"/>
      <c r="D2348" s="33"/>
      <c r="E2348" s="33"/>
      <c r="F2348" s="33"/>
      <c r="G2348" s="33"/>
      <c r="H2348" s="33"/>
      <c r="I2348" s="33"/>
      <c r="J2348" s="33"/>
      <c r="K2348" s="33"/>
      <c r="L2348" s="33"/>
      <c r="M2348" s="33"/>
      <c r="N2348" s="33"/>
      <c r="O2348" s="33"/>
      <c r="P2348" s="33"/>
      <c r="Q2348" s="33"/>
      <c r="R2348" s="33"/>
      <c r="S2348" s="33"/>
      <c r="T2348" s="33"/>
      <c r="U2348" s="33"/>
      <c r="V2348" s="33"/>
      <c r="W2348" s="33"/>
      <c r="X2348" s="33"/>
      <c r="Y2348" s="33"/>
      <c r="Z2348" s="33"/>
      <c r="AA2348" s="33"/>
      <c r="AB2348" s="33"/>
      <c r="AC2348" s="33"/>
      <c r="AD2348" s="33"/>
      <c r="AE2348" s="33"/>
      <c r="AF2348" s="33"/>
      <c r="AG2348" s="33"/>
      <c r="AH2348" s="33"/>
      <c r="AI2348" s="33"/>
      <c r="AJ2348" s="33"/>
    </row>
    <row r="2349" spans="3:36" ht="12.75">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c r="AA2349" s="33"/>
      <c r="AB2349" s="33"/>
      <c r="AC2349" s="33"/>
      <c r="AD2349" s="33"/>
      <c r="AE2349" s="33"/>
      <c r="AF2349" s="33"/>
      <c r="AG2349" s="33"/>
      <c r="AH2349" s="33"/>
      <c r="AI2349" s="33"/>
      <c r="AJ2349" s="33"/>
    </row>
    <row r="2350" spans="3:36" ht="12.75">
      <c r="C2350" s="33"/>
      <c r="D2350" s="33"/>
      <c r="E2350" s="33"/>
      <c r="F2350" s="33"/>
      <c r="G2350" s="33"/>
      <c r="H2350" s="33"/>
      <c r="I2350" s="33"/>
      <c r="J2350" s="33"/>
      <c r="K2350" s="33"/>
      <c r="L2350" s="33"/>
      <c r="M2350" s="33"/>
      <c r="N2350" s="33"/>
      <c r="O2350" s="33"/>
      <c r="P2350" s="33"/>
      <c r="Q2350" s="33"/>
      <c r="R2350" s="33"/>
      <c r="S2350" s="33"/>
      <c r="T2350" s="33"/>
      <c r="U2350" s="33"/>
      <c r="V2350" s="33"/>
      <c r="W2350" s="33"/>
      <c r="X2350" s="33"/>
      <c r="Y2350" s="33"/>
      <c r="Z2350" s="33"/>
      <c r="AA2350" s="33"/>
      <c r="AB2350" s="33"/>
      <c r="AC2350" s="33"/>
      <c r="AD2350" s="33"/>
      <c r="AE2350" s="33"/>
      <c r="AF2350" s="33"/>
      <c r="AG2350" s="33"/>
      <c r="AH2350" s="33"/>
      <c r="AI2350" s="33"/>
      <c r="AJ2350" s="33"/>
    </row>
    <row r="2351" spans="3:36" ht="12.75">
      <c r="C2351" s="33"/>
      <c r="D2351" s="33"/>
      <c r="E2351" s="33"/>
      <c r="F2351" s="33"/>
      <c r="G2351" s="33"/>
      <c r="H2351" s="33"/>
      <c r="I2351" s="33"/>
      <c r="J2351" s="33"/>
      <c r="K2351" s="33"/>
      <c r="L2351" s="33"/>
      <c r="M2351" s="33"/>
      <c r="N2351" s="33"/>
      <c r="O2351" s="33"/>
      <c r="P2351" s="33"/>
      <c r="Q2351" s="33"/>
      <c r="R2351" s="33"/>
      <c r="S2351" s="33"/>
      <c r="T2351" s="33"/>
      <c r="U2351" s="33"/>
      <c r="V2351" s="33"/>
      <c r="W2351" s="33"/>
      <c r="X2351" s="33"/>
      <c r="Y2351" s="33"/>
      <c r="Z2351" s="33"/>
      <c r="AA2351" s="33"/>
      <c r="AB2351" s="33"/>
      <c r="AC2351" s="33"/>
      <c r="AD2351" s="33"/>
      <c r="AE2351" s="33"/>
      <c r="AF2351" s="33"/>
      <c r="AG2351" s="33"/>
      <c r="AH2351" s="33"/>
      <c r="AI2351" s="33"/>
      <c r="AJ2351" s="33"/>
    </row>
    <row r="2352" spans="3:36" ht="12.75">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c r="AA2352" s="33"/>
      <c r="AB2352" s="33"/>
      <c r="AC2352" s="33"/>
      <c r="AD2352" s="33"/>
      <c r="AE2352" s="33"/>
      <c r="AF2352" s="33"/>
      <c r="AG2352" s="33"/>
      <c r="AH2352" s="33"/>
      <c r="AI2352" s="33"/>
      <c r="AJ2352" s="33"/>
    </row>
    <row r="2353" spans="3:36" ht="12.75">
      <c r="C2353" s="33"/>
      <c r="D2353" s="33"/>
      <c r="E2353" s="33"/>
      <c r="F2353" s="33"/>
      <c r="G2353" s="33"/>
      <c r="H2353" s="33"/>
      <c r="I2353" s="33"/>
      <c r="J2353" s="33"/>
      <c r="K2353" s="33"/>
      <c r="L2353" s="33"/>
      <c r="M2353" s="33"/>
      <c r="N2353" s="33"/>
      <c r="O2353" s="33"/>
      <c r="P2353" s="33"/>
      <c r="Q2353" s="33"/>
      <c r="R2353" s="33"/>
      <c r="S2353" s="33"/>
      <c r="T2353" s="33"/>
      <c r="U2353" s="33"/>
      <c r="V2353" s="33"/>
      <c r="W2353" s="33"/>
      <c r="X2353" s="33"/>
      <c r="Y2353" s="33"/>
      <c r="Z2353" s="33"/>
      <c r="AA2353" s="33"/>
      <c r="AB2353" s="33"/>
      <c r="AC2353" s="33"/>
      <c r="AD2353" s="33"/>
      <c r="AE2353" s="33"/>
      <c r="AF2353" s="33"/>
      <c r="AG2353" s="33"/>
      <c r="AH2353" s="33"/>
      <c r="AI2353" s="33"/>
      <c r="AJ2353" s="33"/>
    </row>
    <row r="2354" spans="3:36" ht="12.75">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3"/>
      <c r="AD2354" s="33"/>
      <c r="AE2354" s="33"/>
      <c r="AF2354" s="33"/>
      <c r="AG2354" s="33"/>
      <c r="AH2354" s="33"/>
      <c r="AI2354" s="33"/>
      <c r="AJ2354" s="33"/>
    </row>
    <row r="2355" spans="3:36" ht="12.75">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3"/>
      <c r="AD2355" s="33"/>
      <c r="AE2355" s="33"/>
      <c r="AF2355" s="33"/>
      <c r="AG2355" s="33"/>
      <c r="AH2355" s="33"/>
      <c r="AI2355" s="33"/>
      <c r="AJ2355" s="33"/>
    </row>
    <row r="2356" spans="3:36" ht="12.75">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3"/>
      <c r="AD2356" s="33"/>
      <c r="AE2356" s="33"/>
      <c r="AF2356" s="33"/>
      <c r="AG2356" s="33"/>
      <c r="AH2356" s="33"/>
      <c r="AI2356" s="33"/>
      <c r="AJ2356" s="33"/>
    </row>
    <row r="2357" spans="3:36" ht="12.75">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c r="AA2357" s="33"/>
      <c r="AB2357" s="33"/>
      <c r="AC2357" s="33"/>
      <c r="AD2357" s="33"/>
      <c r="AE2357" s="33"/>
      <c r="AF2357" s="33"/>
      <c r="AG2357" s="33"/>
      <c r="AH2357" s="33"/>
      <c r="AI2357" s="33"/>
      <c r="AJ2357" s="33"/>
    </row>
    <row r="2358" spans="3:36" ht="12.75">
      <c r="C2358" s="33"/>
      <c r="D2358" s="33"/>
      <c r="E2358" s="33"/>
      <c r="F2358" s="33"/>
      <c r="G2358" s="33"/>
      <c r="H2358" s="33"/>
      <c r="I2358" s="33"/>
      <c r="J2358" s="33"/>
      <c r="K2358" s="33"/>
      <c r="L2358" s="33"/>
      <c r="M2358" s="33"/>
      <c r="N2358" s="33"/>
      <c r="O2358" s="33"/>
      <c r="P2358" s="33"/>
      <c r="Q2358" s="33"/>
      <c r="R2358" s="33"/>
      <c r="S2358" s="33"/>
      <c r="T2358" s="33"/>
      <c r="U2358" s="33"/>
      <c r="V2358" s="33"/>
      <c r="W2358" s="33"/>
      <c r="X2358" s="33"/>
      <c r="Y2358" s="33"/>
      <c r="Z2358" s="33"/>
      <c r="AA2358" s="33"/>
      <c r="AB2358" s="33"/>
      <c r="AC2358" s="33"/>
      <c r="AD2358" s="33"/>
      <c r="AE2358" s="33"/>
      <c r="AF2358" s="33"/>
      <c r="AG2358" s="33"/>
      <c r="AH2358" s="33"/>
      <c r="AI2358" s="33"/>
      <c r="AJ2358" s="33"/>
    </row>
    <row r="2359" spans="3:36" ht="12.75">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c r="AA2359" s="33"/>
      <c r="AB2359" s="33"/>
      <c r="AC2359" s="33"/>
      <c r="AD2359" s="33"/>
      <c r="AE2359" s="33"/>
      <c r="AF2359" s="33"/>
      <c r="AG2359" s="33"/>
      <c r="AH2359" s="33"/>
      <c r="AI2359" s="33"/>
      <c r="AJ2359" s="33"/>
    </row>
    <row r="2360" spans="3:36" ht="12.75">
      <c r="C2360" s="33"/>
      <c r="D2360" s="33"/>
      <c r="E2360" s="33"/>
      <c r="F2360" s="33"/>
      <c r="G2360" s="33"/>
      <c r="H2360" s="33"/>
      <c r="I2360" s="33"/>
      <c r="J2360" s="33"/>
      <c r="K2360" s="33"/>
      <c r="L2360" s="33"/>
      <c r="M2360" s="33"/>
      <c r="N2360" s="33"/>
      <c r="O2360" s="33"/>
      <c r="P2360" s="33"/>
      <c r="Q2360" s="33"/>
      <c r="R2360" s="33"/>
      <c r="S2360" s="33"/>
      <c r="T2360" s="33"/>
      <c r="U2360" s="33"/>
      <c r="V2360" s="33"/>
      <c r="W2360" s="33"/>
      <c r="X2360" s="33"/>
      <c r="Y2360" s="33"/>
      <c r="Z2360" s="33"/>
      <c r="AA2360" s="33"/>
      <c r="AB2360" s="33"/>
      <c r="AC2360" s="33"/>
      <c r="AD2360" s="33"/>
      <c r="AE2360" s="33"/>
      <c r="AF2360" s="33"/>
      <c r="AG2360" s="33"/>
      <c r="AH2360" s="33"/>
      <c r="AI2360" s="33"/>
      <c r="AJ2360" s="33"/>
    </row>
    <row r="2361" spans="3:36" ht="12.75">
      <c r="C2361" s="33"/>
      <c r="D2361" s="33"/>
      <c r="E2361" s="33"/>
      <c r="F2361" s="33"/>
      <c r="G2361" s="33"/>
      <c r="H2361" s="33"/>
      <c r="I2361" s="33"/>
      <c r="J2361" s="33"/>
      <c r="K2361" s="33"/>
      <c r="L2361" s="33"/>
      <c r="M2361" s="33"/>
      <c r="N2361" s="33"/>
      <c r="O2361" s="33"/>
      <c r="P2361" s="33"/>
      <c r="Q2361" s="33"/>
      <c r="R2361" s="33"/>
      <c r="S2361" s="33"/>
      <c r="T2361" s="33"/>
      <c r="U2361" s="33"/>
      <c r="V2361" s="33"/>
      <c r="W2361" s="33"/>
      <c r="X2361" s="33"/>
      <c r="Y2361" s="33"/>
      <c r="Z2361" s="33"/>
      <c r="AA2361" s="33"/>
      <c r="AB2361" s="33"/>
      <c r="AC2361" s="33"/>
      <c r="AD2361" s="33"/>
      <c r="AE2361" s="33"/>
      <c r="AF2361" s="33"/>
      <c r="AG2361" s="33"/>
      <c r="AH2361" s="33"/>
      <c r="AI2361" s="33"/>
      <c r="AJ2361" s="33"/>
    </row>
    <row r="2362" spans="3:36" ht="12.75">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c r="AA2362" s="33"/>
      <c r="AB2362" s="33"/>
      <c r="AC2362" s="33"/>
      <c r="AD2362" s="33"/>
      <c r="AE2362" s="33"/>
      <c r="AF2362" s="33"/>
      <c r="AG2362" s="33"/>
      <c r="AH2362" s="33"/>
      <c r="AI2362" s="33"/>
      <c r="AJ2362" s="33"/>
    </row>
    <row r="2363" spans="3:36" ht="12.75">
      <c r="C2363" s="33"/>
      <c r="D2363" s="33"/>
      <c r="E2363" s="33"/>
      <c r="F2363" s="33"/>
      <c r="G2363" s="33"/>
      <c r="H2363" s="33"/>
      <c r="I2363" s="33"/>
      <c r="J2363" s="33"/>
      <c r="K2363" s="33"/>
      <c r="L2363" s="33"/>
      <c r="M2363" s="33"/>
      <c r="N2363" s="33"/>
      <c r="O2363" s="33"/>
      <c r="P2363" s="33"/>
      <c r="Q2363" s="33"/>
      <c r="R2363" s="33"/>
      <c r="S2363" s="33"/>
      <c r="T2363" s="33"/>
      <c r="U2363" s="33"/>
      <c r="V2363" s="33"/>
      <c r="W2363" s="33"/>
      <c r="X2363" s="33"/>
      <c r="Y2363" s="33"/>
      <c r="Z2363" s="33"/>
      <c r="AA2363" s="33"/>
      <c r="AB2363" s="33"/>
      <c r="AC2363" s="33"/>
      <c r="AD2363" s="33"/>
      <c r="AE2363" s="33"/>
      <c r="AF2363" s="33"/>
      <c r="AG2363" s="33"/>
      <c r="AH2363" s="33"/>
      <c r="AI2363" s="33"/>
      <c r="AJ2363" s="33"/>
    </row>
    <row r="2364" spans="3:36" ht="12.75">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3"/>
      <c r="AD2364" s="33"/>
      <c r="AE2364" s="33"/>
      <c r="AF2364" s="33"/>
      <c r="AG2364" s="33"/>
      <c r="AH2364" s="33"/>
      <c r="AI2364" s="33"/>
      <c r="AJ2364" s="33"/>
    </row>
    <row r="2365" spans="3:36" ht="12.75">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3"/>
      <c r="AD2365" s="33"/>
      <c r="AE2365" s="33"/>
      <c r="AF2365" s="33"/>
      <c r="AG2365" s="33"/>
      <c r="AH2365" s="33"/>
      <c r="AI2365" s="33"/>
      <c r="AJ2365" s="33"/>
    </row>
    <row r="2366" spans="3:36" ht="12.75">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3"/>
      <c r="AD2366" s="33"/>
      <c r="AE2366" s="33"/>
      <c r="AF2366" s="33"/>
      <c r="AG2366" s="33"/>
      <c r="AH2366" s="33"/>
      <c r="AI2366" s="33"/>
      <c r="AJ2366" s="33"/>
    </row>
    <row r="2367" spans="3:36" ht="12.75">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c r="AA2367" s="33"/>
      <c r="AB2367" s="33"/>
      <c r="AC2367" s="33"/>
      <c r="AD2367" s="33"/>
      <c r="AE2367" s="33"/>
      <c r="AF2367" s="33"/>
      <c r="AG2367" s="33"/>
      <c r="AH2367" s="33"/>
      <c r="AI2367" s="33"/>
      <c r="AJ2367" s="33"/>
    </row>
    <row r="2368" spans="3:36" ht="12.75">
      <c r="C2368" s="33"/>
      <c r="D2368" s="33"/>
      <c r="E2368" s="33"/>
      <c r="F2368" s="33"/>
      <c r="G2368" s="33"/>
      <c r="H2368" s="33"/>
      <c r="I2368" s="33"/>
      <c r="J2368" s="33"/>
      <c r="K2368" s="33"/>
      <c r="L2368" s="33"/>
      <c r="M2368" s="33"/>
      <c r="N2368" s="33"/>
      <c r="O2368" s="33"/>
      <c r="P2368" s="33"/>
      <c r="Q2368" s="33"/>
      <c r="R2368" s="33"/>
      <c r="S2368" s="33"/>
      <c r="T2368" s="33"/>
      <c r="U2368" s="33"/>
      <c r="V2368" s="33"/>
      <c r="W2368" s="33"/>
      <c r="X2368" s="33"/>
      <c r="Y2368" s="33"/>
      <c r="Z2368" s="33"/>
      <c r="AA2368" s="33"/>
      <c r="AB2368" s="33"/>
      <c r="AC2368" s="33"/>
      <c r="AD2368" s="33"/>
      <c r="AE2368" s="33"/>
      <c r="AF2368" s="33"/>
      <c r="AG2368" s="33"/>
      <c r="AH2368" s="33"/>
      <c r="AI2368" s="33"/>
      <c r="AJ2368" s="33"/>
    </row>
    <row r="2369" spans="3:36" ht="12.75">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c r="AA2369" s="33"/>
      <c r="AB2369" s="33"/>
      <c r="AC2369" s="33"/>
      <c r="AD2369" s="33"/>
      <c r="AE2369" s="33"/>
      <c r="AF2369" s="33"/>
      <c r="AG2369" s="33"/>
      <c r="AH2369" s="33"/>
      <c r="AI2369" s="33"/>
      <c r="AJ2369" s="33"/>
    </row>
    <row r="2370" spans="3:36" ht="12.75">
      <c r="C2370" s="33"/>
      <c r="D2370" s="33"/>
      <c r="E2370" s="33"/>
      <c r="F2370" s="33"/>
      <c r="G2370" s="33"/>
      <c r="H2370" s="33"/>
      <c r="I2370" s="33"/>
      <c r="J2370" s="33"/>
      <c r="K2370" s="33"/>
      <c r="L2370" s="33"/>
      <c r="M2370" s="33"/>
      <c r="N2370" s="33"/>
      <c r="O2370" s="33"/>
      <c r="P2370" s="33"/>
      <c r="Q2370" s="33"/>
      <c r="R2370" s="33"/>
      <c r="S2370" s="33"/>
      <c r="T2370" s="33"/>
      <c r="U2370" s="33"/>
      <c r="V2370" s="33"/>
      <c r="W2370" s="33"/>
      <c r="X2370" s="33"/>
      <c r="Y2370" s="33"/>
      <c r="Z2370" s="33"/>
      <c r="AA2370" s="33"/>
      <c r="AB2370" s="33"/>
      <c r="AC2370" s="33"/>
      <c r="AD2370" s="33"/>
      <c r="AE2370" s="33"/>
      <c r="AF2370" s="33"/>
      <c r="AG2370" s="33"/>
      <c r="AH2370" s="33"/>
      <c r="AI2370" s="33"/>
      <c r="AJ2370" s="33"/>
    </row>
    <row r="2371" spans="3:36" ht="12.75">
      <c r="C2371" s="33"/>
      <c r="D2371" s="33"/>
      <c r="E2371" s="33"/>
      <c r="F2371" s="33"/>
      <c r="G2371" s="33"/>
      <c r="H2371" s="33"/>
      <c r="I2371" s="33"/>
      <c r="J2371" s="33"/>
      <c r="K2371" s="33"/>
      <c r="L2371" s="33"/>
      <c r="M2371" s="33"/>
      <c r="N2371" s="33"/>
      <c r="O2371" s="33"/>
      <c r="P2371" s="33"/>
      <c r="Q2371" s="33"/>
      <c r="R2371" s="33"/>
      <c r="S2371" s="33"/>
      <c r="T2371" s="33"/>
      <c r="U2371" s="33"/>
      <c r="V2371" s="33"/>
      <c r="W2371" s="33"/>
      <c r="X2371" s="33"/>
      <c r="Y2371" s="33"/>
      <c r="Z2371" s="33"/>
      <c r="AA2371" s="33"/>
      <c r="AB2371" s="33"/>
      <c r="AC2371" s="33"/>
      <c r="AD2371" s="33"/>
      <c r="AE2371" s="33"/>
      <c r="AF2371" s="33"/>
      <c r="AG2371" s="33"/>
      <c r="AH2371" s="33"/>
      <c r="AI2371" s="33"/>
      <c r="AJ2371" s="33"/>
    </row>
    <row r="2372" spans="3:36" ht="12.75">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c r="AA2372" s="33"/>
      <c r="AB2372" s="33"/>
      <c r="AC2372" s="33"/>
      <c r="AD2372" s="33"/>
      <c r="AE2372" s="33"/>
      <c r="AF2372" s="33"/>
      <c r="AG2372" s="33"/>
      <c r="AH2372" s="33"/>
      <c r="AI2372" s="33"/>
      <c r="AJ2372" s="33"/>
    </row>
    <row r="2373" spans="3:36" ht="12.75">
      <c r="C2373" s="33"/>
      <c r="D2373" s="33"/>
      <c r="E2373" s="33"/>
      <c r="F2373" s="33"/>
      <c r="G2373" s="33"/>
      <c r="H2373" s="33"/>
      <c r="I2373" s="33"/>
      <c r="J2373" s="33"/>
      <c r="K2373" s="33"/>
      <c r="L2373" s="33"/>
      <c r="M2373" s="33"/>
      <c r="N2373" s="33"/>
      <c r="O2373" s="33"/>
      <c r="P2373" s="33"/>
      <c r="Q2373" s="33"/>
      <c r="R2373" s="33"/>
      <c r="S2373" s="33"/>
      <c r="T2373" s="33"/>
      <c r="U2373" s="33"/>
      <c r="V2373" s="33"/>
      <c r="W2373" s="33"/>
      <c r="X2373" s="33"/>
      <c r="Y2373" s="33"/>
      <c r="Z2373" s="33"/>
      <c r="AA2373" s="33"/>
      <c r="AB2373" s="33"/>
      <c r="AC2373" s="33"/>
      <c r="AD2373" s="33"/>
      <c r="AE2373" s="33"/>
      <c r="AF2373" s="33"/>
      <c r="AG2373" s="33"/>
      <c r="AH2373" s="33"/>
      <c r="AI2373" s="33"/>
      <c r="AJ2373" s="33"/>
    </row>
    <row r="2374" spans="3:36" ht="12.75">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3"/>
      <c r="AD2374" s="33"/>
      <c r="AE2374" s="33"/>
      <c r="AF2374" s="33"/>
      <c r="AG2374" s="33"/>
      <c r="AH2374" s="33"/>
      <c r="AI2374" s="33"/>
      <c r="AJ2374" s="33"/>
    </row>
    <row r="2375" spans="3:36" ht="12.75">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3"/>
      <c r="AD2375" s="33"/>
      <c r="AE2375" s="33"/>
      <c r="AF2375" s="33"/>
      <c r="AG2375" s="33"/>
      <c r="AH2375" s="33"/>
      <c r="AI2375" s="33"/>
      <c r="AJ2375" s="33"/>
    </row>
    <row r="2376" spans="3:36" ht="12.75">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3"/>
      <c r="AD2376" s="33"/>
      <c r="AE2376" s="33"/>
      <c r="AF2376" s="33"/>
      <c r="AG2376" s="33"/>
      <c r="AH2376" s="33"/>
      <c r="AI2376" s="33"/>
      <c r="AJ2376" s="33"/>
    </row>
    <row r="2377" spans="3:36" ht="12.75">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c r="AA2377" s="33"/>
      <c r="AB2377" s="33"/>
      <c r="AC2377" s="33"/>
      <c r="AD2377" s="33"/>
      <c r="AE2377" s="33"/>
      <c r="AF2377" s="33"/>
      <c r="AG2377" s="33"/>
      <c r="AH2377" s="33"/>
      <c r="AI2377" s="33"/>
      <c r="AJ2377" s="33"/>
    </row>
    <row r="2378" spans="3:36" ht="12.75">
      <c r="C2378" s="33"/>
      <c r="D2378" s="33"/>
      <c r="E2378" s="33"/>
      <c r="F2378" s="33"/>
      <c r="G2378" s="33"/>
      <c r="H2378" s="33"/>
      <c r="I2378" s="33"/>
      <c r="J2378" s="33"/>
      <c r="K2378" s="33"/>
      <c r="L2378" s="33"/>
      <c r="M2378" s="33"/>
      <c r="N2378" s="33"/>
      <c r="O2378" s="33"/>
      <c r="P2378" s="33"/>
      <c r="Q2378" s="33"/>
      <c r="R2378" s="33"/>
      <c r="S2378" s="33"/>
      <c r="T2378" s="33"/>
      <c r="U2378" s="33"/>
      <c r="V2378" s="33"/>
      <c r="W2378" s="33"/>
      <c r="X2378" s="33"/>
      <c r="Y2378" s="33"/>
      <c r="Z2378" s="33"/>
      <c r="AA2378" s="33"/>
      <c r="AB2378" s="33"/>
      <c r="AC2378" s="33"/>
      <c r="AD2378" s="33"/>
      <c r="AE2378" s="33"/>
      <c r="AF2378" s="33"/>
      <c r="AG2378" s="33"/>
      <c r="AH2378" s="33"/>
      <c r="AI2378" s="33"/>
      <c r="AJ2378" s="33"/>
    </row>
    <row r="2379" spans="3:36" ht="12.75">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c r="AA2379" s="33"/>
      <c r="AB2379" s="33"/>
      <c r="AC2379" s="33"/>
      <c r="AD2379" s="33"/>
      <c r="AE2379" s="33"/>
      <c r="AF2379" s="33"/>
      <c r="AG2379" s="33"/>
      <c r="AH2379" s="33"/>
      <c r="AI2379" s="33"/>
      <c r="AJ2379" s="33"/>
    </row>
    <row r="2380" spans="3:36" ht="12.75">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c r="AA2380" s="33"/>
      <c r="AB2380" s="33"/>
      <c r="AC2380" s="33"/>
      <c r="AD2380" s="33"/>
      <c r="AE2380" s="33"/>
      <c r="AF2380" s="33"/>
      <c r="AG2380" s="33"/>
      <c r="AH2380" s="33"/>
      <c r="AI2380" s="33"/>
      <c r="AJ2380" s="33"/>
    </row>
    <row r="2381" spans="3:36" ht="12.75">
      <c r="C2381" s="33"/>
      <c r="D2381" s="33"/>
      <c r="E2381" s="33"/>
      <c r="F2381" s="33"/>
      <c r="G2381" s="33"/>
      <c r="H2381" s="33"/>
      <c r="I2381" s="33"/>
      <c r="J2381" s="33"/>
      <c r="K2381" s="33"/>
      <c r="L2381" s="33"/>
      <c r="M2381" s="33"/>
      <c r="N2381" s="33"/>
      <c r="O2381" s="33"/>
      <c r="P2381" s="33"/>
      <c r="Q2381" s="33"/>
      <c r="R2381" s="33"/>
      <c r="S2381" s="33"/>
      <c r="T2381" s="33"/>
      <c r="U2381" s="33"/>
      <c r="V2381" s="33"/>
      <c r="W2381" s="33"/>
      <c r="X2381" s="33"/>
      <c r="Y2381" s="33"/>
      <c r="Z2381" s="33"/>
      <c r="AA2381" s="33"/>
      <c r="AB2381" s="33"/>
      <c r="AC2381" s="33"/>
      <c r="AD2381" s="33"/>
      <c r="AE2381" s="33"/>
      <c r="AF2381" s="33"/>
      <c r="AG2381" s="33"/>
      <c r="AH2381" s="33"/>
      <c r="AI2381" s="33"/>
      <c r="AJ2381" s="33"/>
    </row>
    <row r="2382" spans="3:36" ht="12.75">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c r="AA2382" s="33"/>
      <c r="AB2382" s="33"/>
      <c r="AC2382" s="33"/>
      <c r="AD2382" s="33"/>
      <c r="AE2382" s="33"/>
      <c r="AF2382" s="33"/>
      <c r="AG2382" s="33"/>
      <c r="AH2382" s="33"/>
      <c r="AI2382" s="33"/>
      <c r="AJ2382" s="33"/>
    </row>
    <row r="2383" spans="3:36" ht="12.75">
      <c r="C2383" s="33"/>
      <c r="D2383" s="33"/>
      <c r="E2383" s="33"/>
      <c r="F2383" s="33"/>
      <c r="G2383" s="33"/>
      <c r="H2383" s="33"/>
      <c r="I2383" s="33"/>
      <c r="J2383" s="33"/>
      <c r="K2383" s="33"/>
      <c r="L2383" s="33"/>
      <c r="M2383" s="33"/>
      <c r="N2383" s="33"/>
      <c r="O2383" s="33"/>
      <c r="P2383" s="33"/>
      <c r="Q2383" s="33"/>
      <c r="R2383" s="33"/>
      <c r="S2383" s="33"/>
      <c r="T2383" s="33"/>
      <c r="U2383" s="33"/>
      <c r="V2383" s="33"/>
      <c r="W2383" s="33"/>
      <c r="X2383" s="33"/>
      <c r="Y2383" s="33"/>
      <c r="Z2383" s="33"/>
      <c r="AA2383" s="33"/>
      <c r="AB2383" s="33"/>
      <c r="AC2383" s="33"/>
      <c r="AD2383" s="33"/>
      <c r="AE2383" s="33"/>
      <c r="AF2383" s="33"/>
      <c r="AG2383" s="33"/>
      <c r="AH2383" s="33"/>
      <c r="AI2383" s="33"/>
      <c r="AJ2383" s="33"/>
    </row>
    <row r="2384" spans="3:36" ht="12.75">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3"/>
      <c r="AD2384" s="33"/>
      <c r="AE2384" s="33"/>
      <c r="AF2384" s="33"/>
      <c r="AG2384" s="33"/>
      <c r="AH2384" s="33"/>
      <c r="AI2384" s="33"/>
      <c r="AJ2384" s="33"/>
    </row>
    <row r="2385" spans="3:36" ht="12.75">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3"/>
      <c r="AD2385" s="33"/>
      <c r="AE2385" s="33"/>
      <c r="AF2385" s="33"/>
      <c r="AG2385" s="33"/>
      <c r="AH2385" s="33"/>
      <c r="AI2385" s="33"/>
      <c r="AJ2385" s="33"/>
    </row>
    <row r="2386" spans="3:36" ht="12.75">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3"/>
      <c r="AD2386" s="33"/>
      <c r="AE2386" s="33"/>
      <c r="AF2386" s="33"/>
      <c r="AG2386" s="33"/>
      <c r="AH2386" s="33"/>
      <c r="AI2386" s="33"/>
      <c r="AJ2386" s="33"/>
    </row>
    <row r="2387" spans="3:36" ht="12.75">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c r="AA2387" s="33"/>
      <c r="AB2387" s="33"/>
      <c r="AC2387" s="33"/>
      <c r="AD2387" s="33"/>
      <c r="AE2387" s="33"/>
      <c r="AF2387" s="33"/>
      <c r="AG2387" s="33"/>
      <c r="AH2387" s="33"/>
      <c r="AI2387" s="33"/>
      <c r="AJ2387" s="33"/>
    </row>
    <row r="2388" spans="3:36" ht="12.75">
      <c r="C2388" s="33"/>
      <c r="D2388" s="33"/>
      <c r="E2388" s="33"/>
      <c r="F2388" s="33"/>
      <c r="G2388" s="33"/>
      <c r="H2388" s="33"/>
      <c r="I2388" s="33"/>
      <c r="J2388" s="33"/>
      <c r="K2388" s="33"/>
      <c r="L2388" s="33"/>
      <c r="M2388" s="33"/>
      <c r="N2388" s="33"/>
      <c r="O2388" s="33"/>
      <c r="P2388" s="33"/>
      <c r="Q2388" s="33"/>
      <c r="R2388" s="33"/>
      <c r="S2388" s="33"/>
      <c r="T2388" s="33"/>
      <c r="U2388" s="33"/>
      <c r="V2388" s="33"/>
      <c r="W2388" s="33"/>
      <c r="X2388" s="33"/>
      <c r="Y2388" s="33"/>
      <c r="Z2388" s="33"/>
      <c r="AA2388" s="33"/>
      <c r="AB2388" s="33"/>
      <c r="AC2388" s="33"/>
      <c r="AD2388" s="33"/>
      <c r="AE2388" s="33"/>
      <c r="AF2388" s="33"/>
      <c r="AG2388" s="33"/>
      <c r="AH2388" s="33"/>
      <c r="AI2388" s="33"/>
      <c r="AJ2388" s="33"/>
    </row>
    <row r="2389" spans="3:36" ht="12.75">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c r="AA2389" s="33"/>
      <c r="AB2389" s="33"/>
      <c r="AC2389" s="33"/>
      <c r="AD2389" s="33"/>
      <c r="AE2389" s="33"/>
      <c r="AF2389" s="33"/>
      <c r="AG2389" s="33"/>
      <c r="AH2389" s="33"/>
      <c r="AI2389" s="33"/>
      <c r="AJ2389" s="33"/>
    </row>
    <row r="2390" spans="3:36" ht="12.75">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c r="AA2390" s="33"/>
      <c r="AB2390" s="33"/>
      <c r="AC2390" s="33"/>
      <c r="AD2390" s="33"/>
      <c r="AE2390" s="33"/>
      <c r="AF2390" s="33"/>
      <c r="AG2390" s="33"/>
      <c r="AH2390" s="33"/>
      <c r="AI2390" s="33"/>
      <c r="AJ2390" s="33"/>
    </row>
    <row r="2391" spans="3:36" ht="12.75">
      <c r="C2391" s="33"/>
      <c r="D2391" s="33"/>
      <c r="E2391" s="33"/>
      <c r="F2391" s="33"/>
      <c r="G2391" s="33"/>
      <c r="H2391" s="33"/>
      <c r="I2391" s="33"/>
      <c r="J2391" s="33"/>
      <c r="K2391" s="33"/>
      <c r="L2391" s="33"/>
      <c r="M2391" s="33"/>
      <c r="N2391" s="33"/>
      <c r="O2391" s="33"/>
      <c r="P2391" s="33"/>
      <c r="Q2391" s="33"/>
      <c r="R2391" s="33"/>
      <c r="S2391" s="33"/>
      <c r="T2391" s="33"/>
      <c r="U2391" s="33"/>
      <c r="V2391" s="33"/>
      <c r="W2391" s="33"/>
      <c r="X2391" s="33"/>
      <c r="Y2391" s="33"/>
      <c r="Z2391" s="33"/>
      <c r="AA2391" s="33"/>
      <c r="AB2391" s="33"/>
      <c r="AC2391" s="33"/>
      <c r="AD2391" s="33"/>
      <c r="AE2391" s="33"/>
      <c r="AF2391" s="33"/>
      <c r="AG2391" s="33"/>
      <c r="AH2391" s="33"/>
      <c r="AI2391" s="33"/>
      <c r="AJ2391" s="33"/>
    </row>
    <row r="2392" spans="3:36" ht="12.75">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c r="AA2392" s="33"/>
      <c r="AB2392" s="33"/>
      <c r="AC2392" s="33"/>
      <c r="AD2392" s="33"/>
      <c r="AE2392" s="33"/>
      <c r="AF2392" s="33"/>
      <c r="AG2392" s="33"/>
      <c r="AH2392" s="33"/>
      <c r="AI2392" s="33"/>
      <c r="AJ2392" s="33"/>
    </row>
    <row r="2393" spans="3:36" ht="12.75">
      <c r="C2393" s="33"/>
      <c r="D2393" s="33"/>
      <c r="E2393" s="33"/>
      <c r="F2393" s="33"/>
      <c r="G2393" s="33"/>
      <c r="H2393" s="33"/>
      <c r="I2393" s="33"/>
      <c r="J2393" s="33"/>
      <c r="K2393" s="33"/>
      <c r="L2393" s="33"/>
      <c r="M2393" s="33"/>
      <c r="N2393" s="33"/>
      <c r="O2393" s="33"/>
      <c r="P2393" s="33"/>
      <c r="Q2393" s="33"/>
      <c r="R2393" s="33"/>
      <c r="S2393" s="33"/>
      <c r="T2393" s="33"/>
      <c r="U2393" s="33"/>
      <c r="V2393" s="33"/>
      <c r="W2393" s="33"/>
      <c r="X2393" s="33"/>
      <c r="Y2393" s="33"/>
      <c r="Z2393" s="33"/>
      <c r="AA2393" s="33"/>
      <c r="AB2393" s="33"/>
      <c r="AC2393" s="33"/>
      <c r="AD2393" s="33"/>
      <c r="AE2393" s="33"/>
      <c r="AF2393" s="33"/>
      <c r="AG2393" s="33"/>
      <c r="AH2393" s="33"/>
      <c r="AI2393" s="33"/>
      <c r="AJ2393" s="33"/>
    </row>
    <row r="2394" spans="3:36" ht="12.75">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3"/>
      <c r="AD2394" s="33"/>
      <c r="AE2394" s="33"/>
      <c r="AF2394" s="33"/>
      <c r="AG2394" s="33"/>
      <c r="AH2394" s="33"/>
      <c r="AI2394" s="33"/>
      <c r="AJ2394" s="33"/>
    </row>
    <row r="2395" spans="3:36" ht="12.75">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3"/>
      <c r="AD2395" s="33"/>
      <c r="AE2395" s="33"/>
      <c r="AF2395" s="33"/>
      <c r="AG2395" s="33"/>
      <c r="AH2395" s="33"/>
      <c r="AI2395" s="33"/>
      <c r="AJ2395" s="33"/>
    </row>
    <row r="2396" spans="3:36" ht="12.75">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3"/>
      <c r="AD2396" s="33"/>
      <c r="AE2396" s="33"/>
      <c r="AF2396" s="33"/>
      <c r="AG2396" s="33"/>
      <c r="AH2396" s="33"/>
      <c r="AI2396" s="33"/>
      <c r="AJ2396" s="33"/>
    </row>
    <row r="2397" spans="3:36" ht="12.75">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c r="AA2397" s="33"/>
      <c r="AB2397" s="33"/>
      <c r="AC2397" s="33"/>
      <c r="AD2397" s="33"/>
      <c r="AE2397" s="33"/>
      <c r="AF2397" s="33"/>
      <c r="AG2397" s="33"/>
      <c r="AH2397" s="33"/>
      <c r="AI2397" s="33"/>
      <c r="AJ2397" s="33"/>
    </row>
    <row r="2398" spans="3:36" ht="12.75">
      <c r="C2398" s="33"/>
      <c r="D2398" s="33"/>
      <c r="E2398" s="33"/>
      <c r="F2398" s="33"/>
      <c r="G2398" s="33"/>
      <c r="H2398" s="33"/>
      <c r="I2398" s="33"/>
      <c r="J2398" s="33"/>
      <c r="K2398" s="33"/>
      <c r="L2398" s="33"/>
      <c r="M2398" s="33"/>
      <c r="N2398" s="33"/>
      <c r="O2398" s="33"/>
      <c r="P2398" s="33"/>
      <c r="Q2398" s="33"/>
      <c r="R2398" s="33"/>
      <c r="S2398" s="33"/>
      <c r="T2398" s="33"/>
      <c r="U2398" s="33"/>
      <c r="V2398" s="33"/>
      <c r="W2398" s="33"/>
      <c r="X2398" s="33"/>
      <c r="Y2398" s="33"/>
      <c r="Z2398" s="33"/>
      <c r="AA2398" s="33"/>
      <c r="AB2398" s="33"/>
      <c r="AC2398" s="33"/>
      <c r="AD2398" s="33"/>
      <c r="AE2398" s="33"/>
      <c r="AF2398" s="33"/>
      <c r="AG2398" s="33"/>
      <c r="AH2398" s="33"/>
      <c r="AI2398" s="33"/>
      <c r="AJ2398" s="33"/>
    </row>
    <row r="2399" spans="3:36" ht="12.75">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c r="AA2399" s="33"/>
      <c r="AB2399" s="33"/>
      <c r="AC2399" s="33"/>
      <c r="AD2399" s="33"/>
      <c r="AE2399" s="33"/>
      <c r="AF2399" s="33"/>
      <c r="AG2399" s="33"/>
      <c r="AH2399" s="33"/>
      <c r="AI2399" s="33"/>
      <c r="AJ2399" s="33"/>
    </row>
    <row r="2400" spans="3:36" ht="12.75">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c r="AA2400" s="33"/>
      <c r="AB2400" s="33"/>
      <c r="AC2400" s="33"/>
      <c r="AD2400" s="33"/>
      <c r="AE2400" s="33"/>
      <c r="AF2400" s="33"/>
      <c r="AG2400" s="33"/>
      <c r="AH2400" s="33"/>
      <c r="AI2400" s="33"/>
      <c r="AJ2400" s="33"/>
    </row>
    <row r="2401" spans="3:36" ht="12.75">
      <c r="C2401" s="33"/>
      <c r="D2401" s="33"/>
      <c r="E2401" s="33"/>
      <c r="F2401" s="33"/>
      <c r="G2401" s="33"/>
      <c r="H2401" s="33"/>
      <c r="I2401" s="33"/>
      <c r="J2401" s="33"/>
      <c r="K2401" s="33"/>
      <c r="L2401" s="33"/>
      <c r="M2401" s="33"/>
      <c r="N2401" s="33"/>
      <c r="O2401" s="33"/>
      <c r="P2401" s="33"/>
      <c r="Q2401" s="33"/>
      <c r="R2401" s="33"/>
      <c r="S2401" s="33"/>
      <c r="T2401" s="33"/>
      <c r="U2401" s="33"/>
      <c r="V2401" s="33"/>
      <c r="W2401" s="33"/>
      <c r="X2401" s="33"/>
      <c r="Y2401" s="33"/>
      <c r="Z2401" s="33"/>
      <c r="AA2401" s="33"/>
      <c r="AB2401" s="33"/>
      <c r="AC2401" s="33"/>
      <c r="AD2401" s="33"/>
      <c r="AE2401" s="33"/>
      <c r="AF2401" s="33"/>
      <c r="AG2401" s="33"/>
      <c r="AH2401" s="33"/>
      <c r="AI2401" s="33"/>
      <c r="AJ2401" s="33"/>
    </row>
    <row r="2402" spans="3:36" ht="12.75">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c r="AA2402" s="33"/>
      <c r="AB2402" s="33"/>
      <c r="AC2402" s="33"/>
      <c r="AD2402" s="33"/>
      <c r="AE2402" s="33"/>
      <c r="AF2402" s="33"/>
      <c r="AG2402" s="33"/>
      <c r="AH2402" s="33"/>
      <c r="AI2402" s="33"/>
      <c r="AJ2402" s="33"/>
    </row>
    <row r="2403" spans="3:36" ht="12.75">
      <c r="C2403" s="33"/>
      <c r="D2403" s="33"/>
      <c r="E2403" s="33"/>
      <c r="F2403" s="33"/>
      <c r="G2403" s="33"/>
      <c r="H2403" s="33"/>
      <c r="I2403" s="33"/>
      <c r="J2403" s="33"/>
      <c r="K2403" s="33"/>
      <c r="L2403" s="33"/>
      <c r="M2403" s="33"/>
      <c r="N2403" s="33"/>
      <c r="O2403" s="33"/>
      <c r="P2403" s="33"/>
      <c r="Q2403" s="33"/>
      <c r="R2403" s="33"/>
      <c r="S2403" s="33"/>
      <c r="T2403" s="33"/>
      <c r="U2403" s="33"/>
      <c r="V2403" s="33"/>
      <c r="W2403" s="33"/>
      <c r="X2403" s="33"/>
      <c r="Y2403" s="33"/>
      <c r="Z2403" s="33"/>
      <c r="AA2403" s="33"/>
      <c r="AB2403" s="33"/>
      <c r="AC2403" s="33"/>
      <c r="AD2403" s="33"/>
      <c r="AE2403" s="33"/>
      <c r="AF2403" s="33"/>
      <c r="AG2403" s="33"/>
      <c r="AH2403" s="33"/>
      <c r="AI2403" s="33"/>
      <c r="AJ2403" s="33"/>
    </row>
    <row r="2404" spans="3:36" ht="12.75">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3"/>
      <c r="AD2404" s="33"/>
      <c r="AE2404" s="33"/>
      <c r="AF2404" s="33"/>
      <c r="AG2404" s="33"/>
      <c r="AH2404" s="33"/>
      <c r="AI2404" s="33"/>
      <c r="AJ2404" s="33"/>
    </row>
    <row r="2405" spans="3:36" ht="12.75">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3"/>
      <c r="AD2405" s="33"/>
      <c r="AE2405" s="33"/>
      <c r="AF2405" s="33"/>
      <c r="AG2405" s="33"/>
      <c r="AH2405" s="33"/>
      <c r="AI2405" s="33"/>
      <c r="AJ2405" s="33"/>
    </row>
    <row r="2406" spans="3:36" ht="12.75">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3"/>
      <c r="AD2406" s="33"/>
      <c r="AE2406" s="33"/>
      <c r="AF2406" s="33"/>
      <c r="AG2406" s="33"/>
      <c r="AH2406" s="33"/>
      <c r="AI2406" s="33"/>
      <c r="AJ2406" s="33"/>
    </row>
    <row r="2407" spans="3:36" ht="12.75">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c r="AA2407" s="33"/>
      <c r="AB2407" s="33"/>
      <c r="AC2407" s="33"/>
      <c r="AD2407" s="33"/>
      <c r="AE2407" s="33"/>
      <c r="AF2407" s="33"/>
      <c r="AG2407" s="33"/>
      <c r="AH2407" s="33"/>
      <c r="AI2407" s="33"/>
      <c r="AJ2407" s="33"/>
    </row>
    <row r="2408" spans="3:36" ht="12.75">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c r="AA2408" s="33"/>
      <c r="AB2408" s="33"/>
      <c r="AC2408" s="33"/>
      <c r="AD2408" s="33"/>
      <c r="AE2408" s="33"/>
      <c r="AF2408" s="33"/>
      <c r="AG2408" s="33"/>
      <c r="AH2408" s="33"/>
      <c r="AI2408" s="33"/>
      <c r="AJ2408" s="33"/>
    </row>
    <row r="2409" spans="3:36" ht="12.75">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c r="AA2409" s="33"/>
      <c r="AB2409" s="33"/>
      <c r="AC2409" s="33"/>
      <c r="AD2409" s="33"/>
      <c r="AE2409" s="33"/>
      <c r="AF2409" s="33"/>
      <c r="AG2409" s="33"/>
      <c r="AH2409" s="33"/>
      <c r="AI2409" s="33"/>
      <c r="AJ2409" s="33"/>
    </row>
    <row r="2410" spans="3:36" ht="12.75">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c r="AA2410" s="33"/>
      <c r="AB2410" s="33"/>
      <c r="AC2410" s="33"/>
      <c r="AD2410" s="33"/>
      <c r="AE2410" s="33"/>
      <c r="AF2410" s="33"/>
      <c r="AG2410" s="33"/>
      <c r="AH2410" s="33"/>
      <c r="AI2410" s="33"/>
      <c r="AJ2410" s="33"/>
    </row>
    <row r="2411" spans="3:36" ht="12.75">
      <c r="C2411" s="33"/>
      <c r="D2411" s="33"/>
      <c r="E2411" s="33"/>
      <c r="F2411" s="33"/>
      <c r="G2411" s="33"/>
      <c r="H2411" s="33"/>
      <c r="I2411" s="33"/>
      <c r="J2411" s="33"/>
      <c r="K2411" s="33"/>
      <c r="L2411" s="33"/>
      <c r="M2411" s="33"/>
      <c r="N2411" s="33"/>
      <c r="O2411" s="33"/>
      <c r="P2411" s="33"/>
      <c r="Q2411" s="33"/>
      <c r="R2411" s="33"/>
      <c r="S2411" s="33"/>
      <c r="T2411" s="33"/>
      <c r="U2411" s="33"/>
      <c r="V2411" s="33"/>
      <c r="W2411" s="33"/>
      <c r="X2411" s="33"/>
      <c r="Y2411" s="33"/>
      <c r="Z2411" s="33"/>
      <c r="AA2411" s="33"/>
      <c r="AB2411" s="33"/>
      <c r="AC2411" s="33"/>
      <c r="AD2411" s="33"/>
      <c r="AE2411" s="33"/>
      <c r="AF2411" s="33"/>
      <c r="AG2411" s="33"/>
      <c r="AH2411" s="33"/>
      <c r="AI2411" s="33"/>
      <c r="AJ2411" s="33"/>
    </row>
    <row r="2412" spans="3:36" ht="12.75">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c r="AA2412" s="33"/>
      <c r="AB2412" s="33"/>
      <c r="AC2412" s="33"/>
      <c r="AD2412" s="33"/>
      <c r="AE2412" s="33"/>
      <c r="AF2412" s="33"/>
      <c r="AG2412" s="33"/>
      <c r="AH2412" s="33"/>
      <c r="AI2412" s="33"/>
      <c r="AJ2412" s="33"/>
    </row>
    <row r="2413" spans="3:36" ht="12.75">
      <c r="C2413" s="33"/>
      <c r="D2413" s="33"/>
      <c r="E2413" s="33"/>
      <c r="F2413" s="33"/>
      <c r="G2413" s="33"/>
      <c r="H2413" s="33"/>
      <c r="I2413" s="33"/>
      <c r="J2413" s="33"/>
      <c r="K2413" s="33"/>
      <c r="L2413" s="33"/>
      <c r="M2413" s="33"/>
      <c r="N2413" s="33"/>
      <c r="O2413" s="33"/>
      <c r="P2413" s="33"/>
      <c r="Q2413" s="33"/>
      <c r="R2413" s="33"/>
      <c r="S2413" s="33"/>
      <c r="T2413" s="33"/>
      <c r="U2413" s="33"/>
      <c r="V2413" s="33"/>
      <c r="W2413" s="33"/>
      <c r="X2413" s="33"/>
      <c r="Y2413" s="33"/>
      <c r="Z2413" s="33"/>
      <c r="AA2413" s="33"/>
      <c r="AB2413" s="33"/>
      <c r="AC2413" s="33"/>
      <c r="AD2413" s="33"/>
      <c r="AE2413" s="33"/>
      <c r="AF2413" s="33"/>
      <c r="AG2413" s="33"/>
      <c r="AH2413" s="33"/>
      <c r="AI2413" s="33"/>
      <c r="AJ2413" s="33"/>
    </row>
    <row r="2414" spans="3:36" ht="12.75">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3"/>
      <c r="AD2414" s="33"/>
      <c r="AE2414" s="33"/>
      <c r="AF2414" s="33"/>
      <c r="AG2414" s="33"/>
      <c r="AH2414" s="33"/>
      <c r="AI2414" s="33"/>
      <c r="AJ2414" s="33"/>
    </row>
    <row r="2415" spans="3:36" ht="12.75">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3"/>
      <c r="AD2415" s="33"/>
      <c r="AE2415" s="33"/>
      <c r="AF2415" s="33"/>
      <c r="AG2415" s="33"/>
      <c r="AH2415" s="33"/>
      <c r="AI2415" s="33"/>
      <c r="AJ2415" s="33"/>
    </row>
    <row r="2416" spans="3:36" ht="12.75">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3"/>
      <c r="AD2416" s="33"/>
      <c r="AE2416" s="33"/>
      <c r="AF2416" s="33"/>
      <c r="AG2416" s="33"/>
      <c r="AH2416" s="33"/>
      <c r="AI2416" s="33"/>
      <c r="AJ2416" s="33"/>
    </row>
    <row r="2417" spans="3:36" ht="12.75">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c r="AA2417" s="33"/>
      <c r="AB2417" s="33"/>
      <c r="AC2417" s="33"/>
      <c r="AD2417" s="33"/>
      <c r="AE2417" s="33"/>
      <c r="AF2417" s="33"/>
      <c r="AG2417" s="33"/>
      <c r="AH2417" s="33"/>
      <c r="AI2417" s="33"/>
      <c r="AJ2417" s="33"/>
    </row>
    <row r="2418" spans="3:36" ht="12.75">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c r="AA2418" s="33"/>
      <c r="AB2418" s="33"/>
      <c r="AC2418" s="33"/>
      <c r="AD2418" s="33"/>
      <c r="AE2418" s="33"/>
      <c r="AF2418" s="33"/>
      <c r="AG2418" s="33"/>
      <c r="AH2418" s="33"/>
      <c r="AI2418" s="33"/>
      <c r="AJ2418" s="33"/>
    </row>
    <row r="2419" spans="3:36" ht="12.75">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c r="AA2419" s="33"/>
      <c r="AB2419" s="33"/>
      <c r="AC2419" s="33"/>
      <c r="AD2419" s="33"/>
      <c r="AE2419" s="33"/>
      <c r="AF2419" s="33"/>
      <c r="AG2419" s="33"/>
      <c r="AH2419" s="33"/>
      <c r="AI2419" s="33"/>
      <c r="AJ2419" s="33"/>
    </row>
    <row r="2420" spans="3:36" ht="12.75">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c r="AA2420" s="33"/>
      <c r="AB2420" s="33"/>
      <c r="AC2420" s="33"/>
      <c r="AD2420" s="33"/>
      <c r="AE2420" s="33"/>
      <c r="AF2420" s="33"/>
      <c r="AG2420" s="33"/>
      <c r="AH2420" s="33"/>
      <c r="AI2420" s="33"/>
      <c r="AJ2420" s="33"/>
    </row>
    <row r="2421" spans="3:36" ht="12.75">
      <c r="C2421" s="33"/>
      <c r="D2421" s="33"/>
      <c r="E2421" s="33"/>
      <c r="F2421" s="33"/>
      <c r="G2421" s="33"/>
      <c r="H2421" s="33"/>
      <c r="I2421" s="33"/>
      <c r="J2421" s="33"/>
      <c r="K2421" s="33"/>
      <c r="L2421" s="33"/>
      <c r="M2421" s="33"/>
      <c r="N2421" s="33"/>
      <c r="O2421" s="33"/>
      <c r="P2421" s="33"/>
      <c r="Q2421" s="33"/>
      <c r="R2421" s="33"/>
      <c r="S2421" s="33"/>
      <c r="T2421" s="33"/>
      <c r="U2421" s="33"/>
      <c r="V2421" s="33"/>
      <c r="W2421" s="33"/>
      <c r="X2421" s="33"/>
      <c r="Y2421" s="33"/>
      <c r="Z2421" s="33"/>
      <c r="AA2421" s="33"/>
      <c r="AB2421" s="33"/>
      <c r="AC2421" s="33"/>
      <c r="AD2421" s="33"/>
      <c r="AE2421" s="33"/>
      <c r="AF2421" s="33"/>
      <c r="AG2421" s="33"/>
      <c r="AH2421" s="33"/>
      <c r="AI2421" s="33"/>
      <c r="AJ2421" s="33"/>
    </row>
    <row r="2422" spans="3:36" ht="12.75">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c r="AA2422" s="33"/>
      <c r="AB2422" s="33"/>
      <c r="AC2422" s="33"/>
      <c r="AD2422" s="33"/>
      <c r="AE2422" s="33"/>
      <c r="AF2422" s="33"/>
      <c r="AG2422" s="33"/>
      <c r="AH2422" s="33"/>
      <c r="AI2422" s="33"/>
      <c r="AJ2422" s="33"/>
    </row>
    <row r="2423" spans="3:36" ht="12.75">
      <c r="C2423" s="33"/>
      <c r="D2423" s="33"/>
      <c r="E2423" s="33"/>
      <c r="F2423" s="33"/>
      <c r="G2423" s="33"/>
      <c r="H2423" s="33"/>
      <c r="I2423" s="33"/>
      <c r="J2423" s="33"/>
      <c r="K2423" s="33"/>
      <c r="L2423" s="33"/>
      <c r="M2423" s="33"/>
      <c r="N2423" s="33"/>
      <c r="O2423" s="33"/>
      <c r="P2423" s="33"/>
      <c r="Q2423" s="33"/>
      <c r="R2423" s="33"/>
      <c r="S2423" s="33"/>
      <c r="T2423" s="33"/>
      <c r="U2423" s="33"/>
      <c r="V2423" s="33"/>
      <c r="W2423" s="33"/>
      <c r="X2423" s="33"/>
      <c r="Y2423" s="33"/>
      <c r="Z2423" s="33"/>
      <c r="AA2423" s="33"/>
      <c r="AB2423" s="33"/>
      <c r="AC2423" s="33"/>
      <c r="AD2423" s="33"/>
      <c r="AE2423" s="33"/>
      <c r="AF2423" s="33"/>
      <c r="AG2423" s="33"/>
      <c r="AH2423" s="33"/>
      <c r="AI2423" s="33"/>
      <c r="AJ2423" s="33"/>
    </row>
    <row r="2424" spans="3:36" ht="12.75">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3"/>
      <c r="AD2424" s="33"/>
      <c r="AE2424" s="33"/>
      <c r="AF2424" s="33"/>
      <c r="AG2424" s="33"/>
      <c r="AH2424" s="33"/>
      <c r="AI2424" s="33"/>
      <c r="AJ2424" s="33"/>
    </row>
    <row r="2425" spans="3:36" ht="12.75">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3"/>
      <c r="AD2425" s="33"/>
      <c r="AE2425" s="33"/>
      <c r="AF2425" s="33"/>
      <c r="AG2425" s="33"/>
      <c r="AH2425" s="33"/>
      <c r="AI2425" s="33"/>
      <c r="AJ2425" s="33"/>
    </row>
    <row r="2426" spans="3:36" ht="12.75">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3"/>
      <c r="AD2426" s="33"/>
      <c r="AE2426" s="33"/>
      <c r="AF2426" s="33"/>
      <c r="AG2426" s="33"/>
      <c r="AH2426" s="33"/>
      <c r="AI2426" s="33"/>
      <c r="AJ2426" s="33"/>
    </row>
    <row r="2427" spans="3:36" ht="12.75">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c r="AA2427" s="33"/>
      <c r="AB2427" s="33"/>
      <c r="AC2427" s="33"/>
      <c r="AD2427" s="33"/>
      <c r="AE2427" s="33"/>
      <c r="AF2427" s="33"/>
      <c r="AG2427" s="33"/>
      <c r="AH2427" s="33"/>
      <c r="AI2427" s="33"/>
      <c r="AJ2427" s="33"/>
    </row>
    <row r="2428" spans="3:36" ht="12.75">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c r="AA2428" s="33"/>
      <c r="AB2428" s="33"/>
      <c r="AC2428" s="33"/>
      <c r="AD2428" s="33"/>
      <c r="AE2428" s="33"/>
      <c r="AF2428" s="33"/>
      <c r="AG2428" s="33"/>
      <c r="AH2428" s="33"/>
      <c r="AI2428" s="33"/>
      <c r="AJ2428" s="33"/>
    </row>
    <row r="2429" spans="3:36" ht="12.75">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c r="AA2429" s="33"/>
      <c r="AB2429" s="33"/>
      <c r="AC2429" s="33"/>
      <c r="AD2429" s="33"/>
      <c r="AE2429" s="33"/>
      <c r="AF2429" s="33"/>
      <c r="AG2429" s="33"/>
      <c r="AH2429" s="33"/>
      <c r="AI2429" s="33"/>
      <c r="AJ2429" s="33"/>
    </row>
    <row r="2430" spans="3:36" ht="12.75">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c r="AA2430" s="33"/>
      <c r="AB2430" s="33"/>
      <c r="AC2430" s="33"/>
      <c r="AD2430" s="33"/>
      <c r="AE2430" s="33"/>
      <c r="AF2430" s="33"/>
      <c r="AG2430" s="33"/>
      <c r="AH2430" s="33"/>
      <c r="AI2430" s="33"/>
      <c r="AJ2430" s="33"/>
    </row>
    <row r="2431" spans="3:36" ht="12.75">
      <c r="C2431" s="33"/>
      <c r="D2431" s="33"/>
      <c r="E2431" s="33"/>
      <c r="F2431" s="33"/>
      <c r="G2431" s="33"/>
      <c r="H2431" s="33"/>
      <c r="I2431" s="33"/>
      <c r="J2431" s="33"/>
      <c r="K2431" s="33"/>
      <c r="L2431" s="33"/>
      <c r="M2431" s="33"/>
      <c r="N2431" s="33"/>
      <c r="O2431" s="33"/>
      <c r="P2431" s="33"/>
      <c r="Q2431" s="33"/>
      <c r="R2431" s="33"/>
      <c r="S2431" s="33"/>
      <c r="T2431" s="33"/>
      <c r="U2431" s="33"/>
      <c r="V2431" s="33"/>
      <c r="W2431" s="33"/>
      <c r="X2431" s="33"/>
      <c r="Y2431" s="33"/>
      <c r="Z2431" s="33"/>
      <c r="AA2431" s="33"/>
      <c r="AB2431" s="33"/>
      <c r="AC2431" s="33"/>
      <c r="AD2431" s="33"/>
      <c r="AE2431" s="33"/>
      <c r="AF2431" s="33"/>
      <c r="AG2431" s="33"/>
      <c r="AH2431" s="33"/>
      <c r="AI2431" s="33"/>
      <c r="AJ2431" s="33"/>
    </row>
    <row r="2432" spans="3:36" ht="12.75">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c r="AA2432" s="33"/>
      <c r="AB2432" s="33"/>
      <c r="AC2432" s="33"/>
      <c r="AD2432" s="33"/>
      <c r="AE2432" s="33"/>
      <c r="AF2432" s="33"/>
      <c r="AG2432" s="33"/>
      <c r="AH2432" s="33"/>
      <c r="AI2432" s="33"/>
      <c r="AJ2432" s="33"/>
    </row>
    <row r="2433" spans="3:36" ht="12.75">
      <c r="C2433" s="33"/>
      <c r="D2433" s="33"/>
      <c r="E2433" s="33"/>
      <c r="F2433" s="33"/>
      <c r="G2433" s="33"/>
      <c r="H2433" s="33"/>
      <c r="I2433" s="33"/>
      <c r="J2433" s="33"/>
      <c r="K2433" s="33"/>
      <c r="L2433" s="33"/>
      <c r="M2433" s="33"/>
      <c r="N2433" s="33"/>
      <c r="O2433" s="33"/>
      <c r="P2433" s="33"/>
      <c r="Q2433" s="33"/>
      <c r="R2433" s="33"/>
      <c r="S2433" s="33"/>
      <c r="T2433" s="33"/>
      <c r="U2433" s="33"/>
      <c r="V2433" s="33"/>
      <c r="W2433" s="33"/>
      <c r="X2433" s="33"/>
      <c r="Y2433" s="33"/>
      <c r="Z2433" s="33"/>
      <c r="AA2433" s="33"/>
      <c r="AB2433" s="33"/>
      <c r="AC2433" s="33"/>
      <c r="AD2433" s="33"/>
      <c r="AE2433" s="33"/>
      <c r="AF2433" s="33"/>
      <c r="AG2433" s="33"/>
      <c r="AH2433" s="33"/>
      <c r="AI2433" s="33"/>
      <c r="AJ2433" s="33"/>
    </row>
    <row r="2434" spans="3:36" ht="12.75">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3"/>
      <c r="AD2434" s="33"/>
      <c r="AE2434" s="33"/>
      <c r="AF2434" s="33"/>
      <c r="AG2434" s="33"/>
      <c r="AH2434" s="33"/>
      <c r="AI2434" s="33"/>
      <c r="AJ2434" s="33"/>
    </row>
    <row r="2435" spans="3:36" ht="12.75">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3"/>
      <c r="AD2435" s="33"/>
      <c r="AE2435" s="33"/>
      <c r="AF2435" s="33"/>
      <c r="AG2435" s="33"/>
      <c r="AH2435" s="33"/>
      <c r="AI2435" s="33"/>
      <c r="AJ2435" s="33"/>
    </row>
    <row r="2436" spans="3:36" ht="12.75">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3"/>
      <c r="AD2436" s="33"/>
      <c r="AE2436" s="33"/>
      <c r="AF2436" s="33"/>
      <c r="AG2436" s="33"/>
      <c r="AH2436" s="33"/>
      <c r="AI2436" s="33"/>
      <c r="AJ2436" s="33"/>
    </row>
    <row r="2437" spans="3:36" ht="12.75">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c r="AA2437" s="33"/>
      <c r="AB2437" s="33"/>
      <c r="AC2437" s="33"/>
      <c r="AD2437" s="33"/>
      <c r="AE2437" s="33"/>
      <c r="AF2437" s="33"/>
      <c r="AG2437" s="33"/>
      <c r="AH2437" s="33"/>
      <c r="AI2437" s="33"/>
      <c r="AJ2437" s="33"/>
    </row>
    <row r="2438" spans="3:36" ht="12.75">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c r="AA2438" s="33"/>
      <c r="AB2438" s="33"/>
      <c r="AC2438" s="33"/>
      <c r="AD2438" s="33"/>
      <c r="AE2438" s="33"/>
      <c r="AF2438" s="33"/>
      <c r="AG2438" s="33"/>
      <c r="AH2438" s="33"/>
      <c r="AI2438" s="33"/>
      <c r="AJ2438" s="33"/>
    </row>
    <row r="2439" spans="3:36" ht="12.75">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c r="AA2439" s="33"/>
      <c r="AB2439" s="33"/>
      <c r="AC2439" s="33"/>
      <c r="AD2439" s="33"/>
      <c r="AE2439" s="33"/>
      <c r="AF2439" s="33"/>
      <c r="AG2439" s="33"/>
      <c r="AH2439" s="33"/>
      <c r="AI2439" s="33"/>
      <c r="AJ2439" s="33"/>
    </row>
    <row r="2440" spans="3:36" ht="12.75">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c r="AA2440" s="33"/>
      <c r="AB2440" s="33"/>
      <c r="AC2440" s="33"/>
      <c r="AD2440" s="33"/>
      <c r="AE2440" s="33"/>
      <c r="AF2440" s="33"/>
      <c r="AG2440" s="33"/>
      <c r="AH2440" s="33"/>
      <c r="AI2440" s="33"/>
      <c r="AJ2440" s="33"/>
    </row>
    <row r="2441" spans="3:36" ht="12.75">
      <c r="C2441" s="33"/>
      <c r="D2441" s="33"/>
      <c r="E2441" s="33"/>
      <c r="F2441" s="33"/>
      <c r="G2441" s="33"/>
      <c r="H2441" s="33"/>
      <c r="I2441" s="33"/>
      <c r="J2441" s="33"/>
      <c r="K2441" s="33"/>
      <c r="L2441" s="33"/>
      <c r="M2441" s="33"/>
      <c r="N2441" s="33"/>
      <c r="O2441" s="33"/>
      <c r="P2441" s="33"/>
      <c r="Q2441" s="33"/>
      <c r="R2441" s="33"/>
      <c r="S2441" s="33"/>
      <c r="T2441" s="33"/>
      <c r="U2441" s="33"/>
      <c r="V2441" s="33"/>
      <c r="W2441" s="33"/>
      <c r="X2441" s="33"/>
      <c r="Y2441" s="33"/>
      <c r="Z2441" s="33"/>
      <c r="AA2441" s="33"/>
      <c r="AB2441" s="33"/>
      <c r="AC2441" s="33"/>
      <c r="AD2441" s="33"/>
      <c r="AE2441" s="33"/>
      <c r="AF2441" s="33"/>
      <c r="AG2441" s="33"/>
      <c r="AH2441" s="33"/>
      <c r="AI2441" s="33"/>
      <c r="AJ2441" s="33"/>
    </row>
    <row r="2442" spans="3:36" ht="12.75">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c r="AA2442" s="33"/>
      <c r="AB2442" s="33"/>
      <c r="AC2442" s="33"/>
      <c r="AD2442" s="33"/>
      <c r="AE2442" s="33"/>
      <c r="AF2442" s="33"/>
      <c r="AG2442" s="33"/>
      <c r="AH2442" s="33"/>
      <c r="AI2442" s="33"/>
      <c r="AJ2442" s="33"/>
    </row>
    <row r="2443" spans="3:36" ht="12.75">
      <c r="C2443" s="33"/>
      <c r="D2443" s="33"/>
      <c r="E2443" s="33"/>
      <c r="F2443" s="33"/>
      <c r="G2443" s="33"/>
      <c r="H2443" s="33"/>
      <c r="I2443" s="33"/>
      <c r="J2443" s="33"/>
      <c r="K2443" s="33"/>
      <c r="L2443" s="33"/>
      <c r="M2443" s="33"/>
      <c r="N2443" s="33"/>
      <c r="O2443" s="33"/>
      <c r="P2443" s="33"/>
      <c r="Q2443" s="33"/>
      <c r="R2443" s="33"/>
      <c r="S2443" s="33"/>
      <c r="T2443" s="33"/>
      <c r="U2443" s="33"/>
      <c r="V2443" s="33"/>
      <c r="W2443" s="33"/>
      <c r="X2443" s="33"/>
      <c r="Y2443" s="33"/>
      <c r="Z2443" s="33"/>
      <c r="AA2443" s="33"/>
      <c r="AB2443" s="33"/>
      <c r="AC2443" s="33"/>
      <c r="AD2443" s="33"/>
      <c r="AE2443" s="33"/>
      <c r="AF2443" s="33"/>
      <c r="AG2443" s="33"/>
      <c r="AH2443" s="33"/>
      <c r="AI2443" s="33"/>
      <c r="AJ2443" s="33"/>
    </row>
    <row r="2444" spans="3:36" ht="12.75">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3"/>
      <c r="AD2444" s="33"/>
      <c r="AE2444" s="33"/>
      <c r="AF2444" s="33"/>
      <c r="AG2444" s="33"/>
      <c r="AH2444" s="33"/>
      <c r="AI2444" s="33"/>
      <c r="AJ2444" s="33"/>
    </row>
    <row r="2445" spans="3:36" ht="12.75">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3"/>
      <c r="AD2445" s="33"/>
      <c r="AE2445" s="33"/>
      <c r="AF2445" s="33"/>
      <c r="AG2445" s="33"/>
      <c r="AH2445" s="33"/>
      <c r="AI2445" s="33"/>
      <c r="AJ2445" s="33"/>
    </row>
    <row r="2446" spans="3:36" ht="12.75">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3"/>
      <c r="AD2446" s="33"/>
      <c r="AE2446" s="33"/>
      <c r="AF2446" s="33"/>
      <c r="AG2446" s="33"/>
      <c r="AH2446" s="33"/>
      <c r="AI2446" s="33"/>
      <c r="AJ2446" s="33"/>
    </row>
    <row r="2447" spans="3:36" ht="12.75">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c r="AA2447" s="33"/>
      <c r="AB2447" s="33"/>
      <c r="AC2447" s="33"/>
      <c r="AD2447" s="33"/>
      <c r="AE2447" s="33"/>
      <c r="AF2447" s="33"/>
      <c r="AG2447" s="33"/>
      <c r="AH2447" s="33"/>
      <c r="AI2447" s="33"/>
      <c r="AJ2447" s="33"/>
    </row>
    <row r="2448" spans="3:36" ht="12.75">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c r="AA2448" s="33"/>
      <c r="AB2448" s="33"/>
      <c r="AC2448" s="33"/>
      <c r="AD2448" s="33"/>
      <c r="AE2448" s="33"/>
      <c r="AF2448" s="33"/>
      <c r="AG2448" s="33"/>
      <c r="AH2448" s="33"/>
      <c r="AI2448" s="33"/>
      <c r="AJ2448" s="33"/>
    </row>
    <row r="2449" spans="3:36" ht="12.75">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c r="AA2449" s="33"/>
      <c r="AB2449" s="33"/>
      <c r="AC2449" s="33"/>
      <c r="AD2449" s="33"/>
      <c r="AE2449" s="33"/>
      <c r="AF2449" s="33"/>
      <c r="AG2449" s="33"/>
      <c r="AH2449" s="33"/>
      <c r="AI2449" s="33"/>
      <c r="AJ2449" s="33"/>
    </row>
    <row r="2450" spans="3:36" ht="12.75">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c r="AA2450" s="33"/>
      <c r="AB2450" s="33"/>
      <c r="AC2450" s="33"/>
      <c r="AD2450" s="33"/>
      <c r="AE2450" s="33"/>
      <c r="AF2450" s="33"/>
      <c r="AG2450" s="33"/>
      <c r="AH2450" s="33"/>
      <c r="AI2450" s="33"/>
      <c r="AJ2450" s="33"/>
    </row>
    <row r="2451" spans="3:36" ht="12.75">
      <c r="C2451" s="33"/>
      <c r="D2451" s="33"/>
      <c r="E2451" s="33"/>
      <c r="F2451" s="33"/>
      <c r="G2451" s="33"/>
      <c r="H2451" s="33"/>
      <c r="I2451" s="33"/>
      <c r="J2451" s="33"/>
      <c r="K2451" s="33"/>
      <c r="L2451" s="33"/>
      <c r="M2451" s="33"/>
      <c r="N2451" s="33"/>
      <c r="O2451" s="33"/>
      <c r="P2451" s="33"/>
      <c r="Q2451" s="33"/>
      <c r="R2451" s="33"/>
      <c r="S2451" s="33"/>
      <c r="T2451" s="33"/>
      <c r="U2451" s="33"/>
      <c r="V2451" s="33"/>
      <c r="W2451" s="33"/>
      <c r="X2451" s="33"/>
      <c r="Y2451" s="33"/>
      <c r="Z2451" s="33"/>
      <c r="AA2451" s="33"/>
      <c r="AB2451" s="33"/>
      <c r="AC2451" s="33"/>
      <c r="AD2451" s="33"/>
      <c r="AE2451" s="33"/>
      <c r="AF2451" s="33"/>
      <c r="AG2451" s="33"/>
      <c r="AH2451" s="33"/>
      <c r="AI2451" s="33"/>
      <c r="AJ2451" s="33"/>
    </row>
    <row r="2452" spans="3:36" ht="12.75">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c r="AA2452" s="33"/>
      <c r="AB2452" s="33"/>
      <c r="AC2452" s="33"/>
      <c r="AD2452" s="33"/>
      <c r="AE2452" s="33"/>
      <c r="AF2452" s="33"/>
      <c r="AG2452" s="33"/>
      <c r="AH2452" s="33"/>
      <c r="AI2452" s="33"/>
      <c r="AJ2452" s="33"/>
    </row>
    <row r="2453" spans="3:36" ht="12.75">
      <c r="C2453" s="33"/>
      <c r="D2453" s="33"/>
      <c r="E2453" s="33"/>
      <c r="F2453" s="33"/>
      <c r="G2453" s="33"/>
      <c r="H2453" s="33"/>
      <c r="I2453" s="33"/>
      <c r="J2453" s="33"/>
      <c r="K2453" s="33"/>
      <c r="L2453" s="33"/>
      <c r="M2453" s="33"/>
      <c r="N2453" s="33"/>
      <c r="O2453" s="33"/>
      <c r="P2453" s="33"/>
      <c r="Q2453" s="33"/>
      <c r="R2453" s="33"/>
      <c r="S2453" s="33"/>
      <c r="T2453" s="33"/>
      <c r="U2453" s="33"/>
      <c r="V2453" s="33"/>
      <c r="W2453" s="33"/>
      <c r="X2453" s="33"/>
      <c r="Y2453" s="33"/>
      <c r="Z2453" s="33"/>
      <c r="AA2453" s="33"/>
      <c r="AB2453" s="33"/>
      <c r="AC2453" s="33"/>
      <c r="AD2453" s="33"/>
      <c r="AE2453" s="33"/>
      <c r="AF2453" s="33"/>
      <c r="AG2453" s="33"/>
      <c r="AH2453" s="33"/>
      <c r="AI2453" s="33"/>
      <c r="AJ2453" s="33"/>
    </row>
    <row r="2454" spans="3:36" ht="12.75">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3"/>
      <c r="AD2454" s="33"/>
      <c r="AE2454" s="33"/>
      <c r="AF2454" s="33"/>
      <c r="AG2454" s="33"/>
      <c r="AH2454" s="33"/>
      <c r="AI2454" s="33"/>
      <c r="AJ2454" s="33"/>
    </row>
    <row r="2455" spans="3:36" ht="12.75">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3"/>
      <c r="AD2455" s="33"/>
      <c r="AE2455" s="33"/>
      <c r="AF2455" s="33"/>
      <c r="AG2455" s="33"/>
      <c r="AH2455" s="33"/>
      <c r="AI2455" s="33"/>
      <c r="AJ2455" s="33"/>
    </row>
    <row r="2456" spans="3:36" ht="12.75">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3"/>
      <c r="AD2456" s="33"/>
      <c r="AE2456" s="33"/>
      <c r="AF2456" s="33"/>
      <c r="AG2456" s="33"/>
      <c r="AH2456" s="33"/>
      <c r="AI2456" s="33"/>
      <c r="AJ2456" s="33"/>
    </row>
    <row r="2457" spans="3:36" ht="12.75">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c r="AA2457" s="33"/>
      <c r="AB2457" s="33"/>
      <c r="AC2457" s="33"/>
      <c r="AD2457" s="33"/>
      <c r="AE2457" s="33"/>
      <c r="AF2457" s="33"/>
      <c r="AG2457" s="33"/>
      <c r="AH2457" s="33"/>
      <c r="AI2457" s="33"/>
      <c r="AJ2457" s="33"/>
    </row>
    <row r="2458" spans="3:36" ht="12.75">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c r="AA2458" s="33"/>
      <c r="AB2458" s="33"/>
      <c r="AC2458" s="33"/>
      <c r="AD2458" s="33"/>
      <c r="AE2458" s="33"/>
      <c r="AF2458" s="33"/>
      <c r="AG2458" s="33"/>
      <c r="AH2458" s="33"/>
      <c r="AI2458" s="33"/>
      <c r="AJ2458" s="33"/>
    </row>
    <row r="2459" spans="3:36" ht="12.75">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c r="AA2459" s="33"/>
      <c r="AB2459" s="33"/>
      <c r="AC2459" s="33"/>
      <c r="AD2459" s="33"/>
      <c r="AE2459" s="33"/>
      <c r="AF2459" s="33"/>
      <c r="AG2459" s="33"/>
      <c r="AH2459" s="33"/>
      <c r="AI2459" s="33"/>
      <c r="AJ2459" s="33"/>
    </row>
    <row r="2460" spans="3:36" ht="12.75">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c r="AA2460" s="33"/>
      <c r="AB2460" s="33"/>
      <c r="AC2460" s="33"/>
      <c r="AD2460" s="33"/>
      <c r="AE2460" s="33"/>
      <c r="AF2460" s="33"/>
      <c r="AG2460" s="33"/>
      <c r="AH2460" s="33"/>
      <c r="AI2460" s="33"/>
      <c r="AJ2460" s="33"/>
    </row>
    <row r="2461" spans="3:36" ht="12.75">
      <c r="C2461" s="33"/>
      <c r="D2461" s="33"/>
      <c r="E2461" s="33"/>
      <c r="F2461" s="33"/>
      <c r="G2461" s="33"/>
      <c r="H2461" s="33"/>
      <c r="I2461" s="33"/>
      <c r="J2461" s="33"/>
      <c r="K2461" s="33"/>
      <c r="L2461" s="33"/>
      <c r="M2461" s="33"/>
      <c r="N2461" s="33"/>
      <c r="O2461" s="33"/>
      <c r="P2461" s="33"/>
      <c r="Q2461" s="33"/>
      <c r="R2461" s="33"/>
      <c r="S2461" s="33"/>
      <c r="T2461" s="33"/>
      <c r="U2461" s="33"/>
      <c r="V2461" s="33"/>
      <c r="W2461" s="33"/>
      <c r="X2461" s="33"/>
      <c r="Y2461" s="33"/>
      <c r="Z2461" s="33"/>
      <c r="AA2461" s="33"/>
      <c r="AB2461" s="33"/>
      <c r="AC2461" s="33"/>
      <c r="AD2461" s="33"/>
      <c r="AE2461" s="33"/>
      <c r="AF2461" s="33"/>
      <c r="AG2461" s="33"/>
      <c r="AH2461" s="33"/>
      <c r="AI2461" s="33"/>
      <c r="AJ2461" s="33"/>
    </row>
    <row r="2462" spans="3:36" ht="12.75">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c r="AA2462" s="33"/>
      <c r="AB2462" s="33"/>
      <c r="AC2462" s="33"/>
      <c r="AD2462" s="33"/>
      <c r="AE2462" s="33"/>
      <c r="AF2462" s="33"/>
      <c r="AG2462" s="33"/>
      <c r="AH2462" s="33"/>
      <c r="AI2462" s="33"/>
      <c r="AJ2462" s="33"/>
    </row>
    <row r="2463" spans="3:36" ht="12.75">
      <c r="C2463" s="33"/>
      <c r="D2463" s="33"/>
      <c r="E2463" s="33"/>
      <c r="F2463" s="33"/>
      <c r="G2463" s="33"/>
      <c r="H2463" s="33"/>
      <c r="I2463" s="33"/>
      <c r="J2463" s="33"/>
      <c r="K2463" s="33"/>
      <c r="L2463" s="33"/>
      <c r="M2463" s="33"/>
      <c r="N2463" s="33"/>
      <c r="O2463" s="33"/>
      <c r="P2463" s="33"/>
      <c r="Q2463" s="33"/>
      <c r="R2463" s="33"/>
      <c r="S2463" s="33"/>
      <c r="T2463" s="33"/>
      <c r="U2463" s="33"/>
      <c r="V2463" s="33"/>
      <c r="W2463" s="33"/>
      <c r="X2463" s="33"/>
      <c r="Y2463" s="33"/>
      <c r="Z2463" s="33"/>
      <c r="AA2463" s="33"/>
      <c r="AB2463" s="33"/>
      <c r="AC2463" s="33"/>
      <c r="AD2463" s="33"/>
      <c r="AE2463" s="33"/>
      <c r="AF2463" s="33"/>
      <c r="AG2463" s="33"/>
      <c r="AH2463" s="33"/>
      <c r="AI2463" s="33"/>
      <c r="AJ2463" s="33"/>
    </row>
    <row r="2464" spans="3:36" ht="12.75">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3"/>
      <c r="AD2464" s="33"/>
      <c r="AE2464" s="33"/>
      <c r="AF2464" s="33"/>
      <c r="AG2464" s="33"/>
      <c r="AH2464" s="33"/>
      <c r="AI2464" s="33"/>
      <c r="AJ2464" s="33"/>
    </row>
    <row r="2465" spans="3:36" ht="12.75">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3"/>
      <c r="AD2465" s="33"/>
      <c r="AE2465" s="33"/>
      <c r="AF2465" s="33"/>
      <c r="AG2465" s="33"/>
      <c r="AH2465" s="33"/>
      <c r="AI2465" s="33"/>
      <c r="AJ2465" s="33"/>
    </row>
    <row r="2466" spans="3:36" ht="12.75">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3"/>
      <c r="AD2466" s="33"/>
      <c r="AE2466" s="33"/>
      <c r="AF2466" s="33"/>
      <c r="AG2466" s="33"/>
      <c r="AH2466" s="33"/>
      <c r="AI2466" s="33"/>
      <c r="AJ2466" s="33"/>
    </row>
    <row r="2467" spans="3:36" ht="12.75">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c r="AA2467" s="33"/>
      <c r="AB2467" s="33"/>
      <c r="AC2467" s="33"/>
      <c r="AD2467" s="33"/>
      <c r="AE2467" s="33"/>
      <c r="AF2467" s="33"/>
      <c r="AG2467" s="33"/>
      <c r="AH2467" s="33"/>
      <c r="AI2467" s="33"/>
      <c r="AJ2467" s="33"/>
    </row>
    <row r="2468" spans="3:36" ht="12.75">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c r="AA2468" s="33"/>
      <c r="AB2468" s="33"/>
      <c r="AC2468" s="33"/>
      <c r="AD2468" s="33"/>
      <c r="AE2468" s="33"/>
      <c r="AF2468" s="33"/>
      <c r="AG2468" s="33"/>
      <c r="AH2468" s="33"/>
      <c r="AI2468" s="33"/>
      <c r="AJ2468" s="33"/>
    </row>
    <row r="2469" spans="3:36" ht="12.75">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c r="AA2469" s="33"/>
      <c r="AB2469" s="33"/>
      <c r="AC2469" s="33"/>
      <c r="AD2469" s="33"/>
      <c r="AE2469" s="33"/>
      <c r="AF2469" s="33"/>
      <c r="AG2469" s="33"/>
      <c r="AH2469" s="33"/>
      <c r="AI2469" s="33"/>
      <c r="AJ2469" s="33"/>
    </row>
    <row r="2470" spans="3:36" ht="12.75">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c r="AA2470" s="33"/>
      <c r="AB2470" s="33"/>
      <c r="AC2470" s="33"/>
      <c r="AD2470" s="33"/>
      <c r="AE2470" s="33"/>
      <c r="AF2470" s="33"/>
      <c r="AG2470" s="33"/>
      <c r="AH2470" s="33"/>
      <c r="AI2470" s="33"/>
      <c r="AJ2470" s="33"/>
    </row>
    <row r="2471" spans="3:36" ht="12.75">
      <c r="C2471" s="33"/>
      <c r="D2471" s="33"/>
      <c r="E2471" s="33"/>
      <c r="F2471" s="33"/>
      <c r="G2471" s="33"/>
      <c r="H2471" s="33"/>
      <c r="I2471" s="33"/>
      <c r="J2471" s="33"/>
      <c r="K2471" s="33"/>
      <c r="L2471" s="33"/>
      <c r="M2471" s="33"/>
      <c r="N2471" s="33"/>
      <c r="O2471" s="33"/>
      <c r="P2471" s="33"/>
      <c r="Q2471" s="33"/>
      <c r="R2471" s="33"/>
      <c r="S2471" s="33"/>
      <c r="T2471" s="33"/>
      <c r="U2471" s="33"/>
      <c r="V2471" s="33"/>
      <c r="W2471" s="33"/>
      <c r="X2471" s="33"/>
      <c r="Y2471" s="33"/>
      <c r="Z2471" s="33"/>
      <c r="AA2471" s="33"/>
      <c r="AB2471" s="33"/>
      <c r="AC2471" s="33"/>
      <c r="AD2471" s="33"/>
      <c r="AE2471" s="33"/>
      <c r="AF2471" s="33"/>
      <c r="AG2471" s="33"/>
      <c r="AH2471" s="33"/>
      <c r="AI2471" s="33"/>
      <c r="AJ2471" s="33"/>
    </row>
    <row r="2472" spans="3:36" ht="12.75">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c r="AA2472" s="33"/>
      <c r="AB2472" s="33"/>
      <c r="AC2472" s="33"/>
      <c r="AD2472" s="33"/>
      <c r="AE2472" s="33"/>
      <c r="AF2472" s="33"/>
      <c r="AG2472" s="33"/>
      <c r="AH2472" s="33"/>
      <c r="AI2472" s="33"/>
      <c r="AJ2472" s="33"/>
    </row>
    <row r="2473" spans="3:36" ht="12.75">
      <c r="C2473" s="33"/>
      <c r="D2473" s="33"/>
      <c r="E2473" s="33"/>
      <c r="F2473" s="33"/>
      <c r="G2473" s="33"/>
      <c r="H2473" s="33"/>
      <c r="I2473" s="33"/>
      <c r="J2473" s="33"/>
      <c r="K2473" s="33"/>
      <c r="L2473" s="33"/>
      <c r="M2473" s="33"/>
      <c r="N2473" s="33"/>
      <c r="O2473" s="33"/>
      <c r="P2473" s="33"/>
      <c r="Q2473" s="33"/>
      <c r="R2473" s="33"/>
      <c r="S2473" s="33"/>
      <c r="T2473" s="33"/>
      <c r="U2473" s="33"/>
      <c r="V2473" s="33"/>
      <c r="W2473" s="33"/>
      <c r="X2473" s="33"/>
      <c r="Y2473" s="33"/>
      <c r="Z2473" s="33"/>
      <c r="AA2473" s="33"/>
      <c r="AB2473" s="33"/>
      <c r="AC2473" s="33"/>
      <c r="AD2473" s="33"/>
      <c r="AE2473" s="33"/>
      <c r="AF2473" s="33"/>
      <c r="AG2473" s="33"/>
      <c r="AH2473" s="33"/>
      <c r="AI2473" s="33"/>
      <c r="AJ2473" s="33"/>
    </row>
    <row r="2474" spans="3:36" ht="12.75">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3"/>
      <c r="AD2474" s="33"/>
      <c r="AE2474" s="33"/>
      <c r="AF2474" s="33"/>
      <c r="AG2474" s="33"/>
      <c r="AH2474" s="33"/>
      <c r="AI2474" s="33"/>
      <c r="AJ2474" s="33"/>
    </row>
    <row r="2475" spans="3:36" ht="12.75">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3"/>
      <c r="AD2475" s="33"/>
      <c r="AE2475" s="33"/>
      <c r="AF2475" s="33"/>
      <c r="AG2475" s="33"/>
      <c r="AH2475" s="33"/>
      <c r="AI2475" s="33"/>
      <c r="AJ2475" s="33"/>
    </row>
    <row r="2476" spans="3:36" ht="12.75">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3"/>
      <c r="AD2476" s="33"/>
      <c r="AE2476" s="33"/>
      <c r="AF2476" s="33"/>
      <c r="AG2476" s="33"/>
      <c r="AH2476" s="33"/>
      <c r="AI2476" s="33"/>
      <c r="AJ2476" s="33"/>
    </row>
    <row r="2477" spans="3:36" ht="12.75">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c r="AA2477" s="33"/>
      <c r="AB2477" s="33"/>
      <c r="AC2477" s="33"/>
      <c r="AD2477" s="33"/>
      <c r="AE2477" s="33"/>
      <c r="AF2477" s="33"/>
      <c r="AG2477" s="33"/>
      <c r="AH2477" s="33"/>
      <c r="AI2477" s="33"/>
      <c r="AJ2477" s="33"/>
    </row>
    <row r="2478" spans="3:36" ht="12.75">
      <c r="C2478" s="33"/>
      <c r="D2478" s="33"/>
      <c r="E2478" s="33"/>
      <c r="F2478" s="33"/>
      <c r="G2478" s="33"/>
      <c r="H2478" s="33"/>
      <c r="I2478" s="33"/>
      <c r="J2478" s="33"/>
      <c r="K2478" s="33"/>
      <c r="L2478" s="33"/>
      <c r="M2478" s="33"/>
      <c r="N2478" s="33"/>
      <c r="O2478" s="33"/>
      <c r="P2478" s="33"/>
      <c r="Q2478" s="33"/>
      <c r="R2478" s="33"/>
      <c r="S2478" s="33"/>
      <c r="T2478" s="33"/>
      <c r="U2478" s="33"/>
      <c r="V2478" s="33"/>
      <c r="W2478" s="33"/>
      <c r="X2478" s="33"/>
      <c r="Y2478" s="33"/>
      <c r="Z2478" s="33"/>
      <c r="AA2478" s="33"/>
      <c r="AB2478" s="33"/>
      <c r="AC2478" s="33"/>
      <c r="AD2478" s="33"/>
      <c r="AE2478" s="33"/>
      <c r="AF2478" s="33"/>
      <c r="AG2478" s="33"/>
      <c r="AH2478" s="33"/>
      <c r="AI2478" s="33"/>
      <c r="AJ2478" s="33"/>
    </row>
    <row r="2479" spans="3:36" ht="12.75">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c r="AA2479" s="33"/>
      <c r="AB2479" s="33"/>
      <c r="AC2479" s="33"/>
      <c r="AD2479" s="33"/>
      <c r="AE2479" s="33"/>
      <c r="AF2479" s="33"/>
      <c r="AG2479" s="33"/>
      <c r="AH2479" s="33"/>
      <c r="AI2479" s="33"/>
      <c r="AJ2479" s="33"/>
    </row>
    <row r="2480" spans="3:36" ht="12.75">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c r="AA2480" s="33"/>
      <c r="AB2480" s="33"/>
      <c r="AC2480" s="33"/>
      <c r="AD2480" s="33"/>
      <c r="AE2480" s="33"/>
      <c r="AF2480" s="33"/>
      <c r="AG2480" s="33"/>
      <c r="AH2480" s="33"/>
      <c r="AI2480" s="33"/>
      <c r="AJ2480" s="33"/>
    </row>
    <row r="2481" spans="3:36" ht="12.75">
      <c r="C2481" s="33"/>
      <c r="D2481" s="33"/>
      <c r="E2481" s="33"/>
      <c r="F2481" s="33"/>
      <c r="G2481" s="33"/>
      <c r="H2481" s="33"/>
      <c r="I2481" s="33"/>
      <c r="J2481" s="33"/>
      <c r="K2481" s="33"/>
      <c r="L2481" s="33"/>
      <c r="M2481" s="33"/>
      <c r="N2481" s="33"/>
      <c r="O2481" s="33"/>
      <c r="P2481" s="33"/>
      <c r="Q2481" s="33"/>
      <c r="R2481" s="33"/>
      <c r="S2481" s="33"/>
      <c r="T2481" s="33"/>
      <c r="U2481" s="33"/>
      <c r="V2481" s="33"/>
      <c r="W2481" s="33"/>
      <c r="X2481" s="33"/>
      <c r="Y2481" s="33"/>
      <c r="Z2481" s="33"/>
      <c r="AA2481" s="33"/>
      <c r="AB2481" s="33"/>
      <c r="AC2481" s="33"/>
      <c r="AD2481" s="33"/>
      <c r="AE2481" s="33"/>
      <c r="AF2481" s="33"/>
      <c r="AG2481" s="33"/>
      <c r="AH2481" s="33"/>
      <c r="AI2481" s="33"/>
      <c r="AJ2481" s="33"/>
    </row>
    <row r="2482" spans="3:36" ht="12.75">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c r="AA2482" s="33"/>
      <c r="AB2482" s="33"/>
      <c r="AC2482" s="33"/>
      <c r="AD2482" s="33"/>
      <c r="AE2482" s="33"/>
      <c r="AF2482" s="33"/>
      <c r="AG2482" s="33"/>
      <c r="AH2482" s="33"/>
      <c r="AI2482" s="33"/>
      <c r="AJ2482" s="33"/>
    </row>
    <row r="2483" spans="3:36" ht="12.75">
      <c r="C2483" s="33"/>
      <c r="D2483" s="33"/>
      <c r="E2483" s="33"/>
      <c r="F2483" s="33"/>
      <c r="G2483" s="33"/>
      <c r="H2483" s="33"/>
      <c r="I2483" s="33"/>
      <c r="J2483" s="33"/>
      <c r="K2483" s="33"/>
      <c r="L2483" s="33"/>
      <c r="M2483" s="33"/>
      <c r="N2483" s="33"/>
      <c r="O2483" s="33"/>
      <c r="P2483" s="33"/>
      <c r="Q2483" s="33"/>
      <c r="R2483" s="33"/>
      <c r="S2483" s="33"/>
      <c r="T2483" s="33"/>
      <c r="U2483" s="33"/>
      <c r="V2483" s="33"/>
      <c r="W2483" s="33"/>
      <c r="X2483" s="33"/>
      <c r="Y2483" s="33"/>
      <c r="Z2483" s="33"/>
      <c r="AA2483" s="33"/>
      <c r="AB2483" s="33"/>
      <c r="AC2483" s="33"/>
      <c r="AD2483" s="33"/>
      <c r="AE2483" s="33"/>
      <c r="AF2483" s="33"/>
      <c r="AG2483" s="33"/>
      <c r="AH2483" s="33"/>
      <c r="AI2483" s="33"/>
      <c r="AJ2483" s="33"/>
    </row>
    <row r="2484" spans="3:36" ht="12.75">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3"/>
      <c r="AD2484" s="33"/>
      <c r="AE2484" s="33"/>
      <c r="AF2484" s="33"/>
      <c r="AG2484" s="33"/>
      <c r="AH2484" s="33"/>
      <c r="AI2484" s="33"/>
      <c r="AJ2484" s="33"/>
    </row>
    <row r="2485" spans="3:36" ht="12.75">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3"/>
      <c r="AD2485" s="33"/>
      <c r="AE2485" s="33"/>
      <c r="AF2485" s="33"/>
      <c r="AG2485" s="33"/>
      <c r="AH2485" s="33"/>
      <c r="AI2485" s="33"/>
      <c r="AJ2485" s="33"/>
    </row>
    <row r="2486" spans="3:36" ht="12.75">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3"/>
      <c r="AD2486" s="33"/>
      <c r="AE2486" s="33"/>
      <c r="AF2486" s="33"/>
      <c r="AG2486" s="33"/>
      <c r="AH2486" s="33"/>
      <c r="AI2486" s="33"/>
      <c r="AJ2486" s="33"/>
    </row>
    <row r="2487" spans="3:36" ht="12.75">
      <c r="C2487" s="33"/>
      <c r="D2487" s="33"/>
      <c r="E2487" s="33"/>
      <c r="F2487" s="33"/>
      <c r="G2487" s="33"/>
      <c r="H2487" s="33"/>
      <c r="I2487" s="33"/>
      <c r="J2487" s="33"/>
      <c r="K2487" s="33"/>
      <c r="L2487" s="33"/>
      <c r="M2487" s="33"/>
      <c r="N2487" s="33"/>
      <c r="O2487" s="33"/>
      <c r="P2487" s="33"/>
      <c r="Q2487" s="33"/>
      <c r="R2487" s="33"/>
      <c r="S2487" s="33"/>
      <c r="T2487" s="33"/>
      <c r="U2487" s="33"/>
      <c r="V2487" s="33"/>
      <c r="W2487" s="33"/>
      <c r="X2487" s="33"/>
      <c r="Y2487" s="33"/>
      <c r="Z2487" s="33"/>
      <c r="AA2487" s="33"/>
      <c r="AB2487" s="33"/>
      <c r="AC2487" s="33"/>
      <c r="AD2487" s="33"/>
      <c r="AE2487" s="33"/>
      <c r="AF2487" s="33"/>
      <c r="AG2487" s="33"/>
      <c r="AH2487" s="33"/>
      <c r="AI2487" s="33"/>
      <c r="AJ2487" s="33"/>
    </row>
    <row r="2488" spans="3:36" ht="12.75">
      <c r="C2488" s="33"/>
      <c r="D2488" s="33"/>
      <c r="E2488" s="33"/>
      <c r="F2488" s="33"/>
      <c r="G2488" s="33"/>
      <c r="H2488" s="33"/>
      <c r="I2488" s="33"/>
      <c r="J2488" s="33"/>
      <c r="K2488" s="33"/>
      <c r="L2488" s="33"/>
      <c r="M2488" s="33"/>
      <c r="N2488" s="33"/>
      <c r="O2488" s="33"/>
      <c r="P2488" s="33"/>
      <c r="Q2488" s="33"/>
      <c r="R2488" s="33"/>
      <c r="S2488" s="33"/>
      <c r="T2488" s="33"/>
      <c r="U2488" s="33"/>
      <c r="V2488" s="33"/>
      <c r="W2488" s="33"/>
      <c r="X2488" s="33"/>
      <c r="Y2488" s="33"/>
      <c r="Z2488" s="33"/>
      <c r="AA2488" s="33"/>
      <c r="AB2488" s="33"/>
      <c r="AC2488" s="33"/>
      <c r="AD2488" s="33"/>
      <c r="AE2488" s="33"/>
      <c r="AF2488" s="33"/>
      <c r="AG2488" s="33"/>
      <c r="AH2488" s="33"/>
      <c r="AI2488" s="33"/>
      <c r="AJ2488" s="33"/>
    </row>
    <row r="2489" spans="3:36" ht="12.75">
      <c r="C2489" s="33"/>
      <c r="D2489" s="33"/>
      <c r="E2489" s="33"/>
      <c r="F2489" s="33"/>
      <c r="G2489" s="33"/>
      <c r="H2489" s="33"/>
      <c r="I2489" s="33"/>
      <c r="J2489" s="33"/>
      <c r="K2489" s="33"/>
      <c r="L2489" s="33"/>
      <c r="M2489" s="33"/>
      <c r="N2489" s="33"/>
      <c r="O2489" s="33"/>
      <c r="P2489" s="33"/>
      <c r="Q2489" s="33"/>
      <c r="R2489" s="33"/>
      <c r="S2489" s="33"/>
      <c r="T2489" s="33"/>
      <c r="U2489" s="33"/>
      <c r="V2489" s="33"/>
      <c r="W2489" s="33"/>
      <c r="X2489" s="33"/>
      <c r="Y2489" s="33"/>
      <c r="Z2489" s="33"/>
      <c r="AA2489" s="33"/>
      <c r="AB2489" s="33"/>
      <c r="AC2489" s="33"/>
      <c r="AD2489" s="33"/>
      <c r="AE2489" s="33"/>
      <c r="AF2489" s="33"/>
      <c r="AG2489" s="33"/>
      <c r="AH2489" s="33"/>
      <c r="AI2489" s="33"/>
      <c r="AJ2489" s="33"/>
    </row>
    <row r="2490" spans="3:36" ht="12.75">
      <c r="C2490" s="33"/>
      <c r="D2490" s="33"/>
      <c r="E2490" s="33"/>
      <c r="F2490" s="33"/>
      <c r="G2490" s="33"/>
      <c r="H2490" s="33"/>
      <c r="I2490" s="33"/>
      <c r="J2490" s="33"/>
      <c r="K2490" s="33"/>
      <c r="L2490" s="33"/>
      <c r="M2490" s="33"/>
      <c r="N2490" s="33"/>
      <c r="O2490" s="33"/>
      <c r="P2490" s="33"/>
      <c r="Q2490" s="33"/>
      <c r="R2490" s="33"/>
      <c r="S2490" s="33"/>
      <c r="T2490" s="33"/>
      <c r="U2490" s="33"/>
      <c r="V2490" s="33"/>
      <c r="W2490" s="33"/>
      <c r="X2490" s="33"/>
      <c r="Y2490" s="33"/>
      <c r="Z2490" s="33"/>
      <c r="AA2490" s="33"/>
      <c r="AB2490" s="33"/>
      <c r="AC2490" s="33"/>
      <c r="AD2490" s="33"/>
      <c r="AE2490" s="33"/>
      <c r="AF2490" s="33"/>
      <c r="AG2490" s="33"/>
      <c r="AH2490" s="33"/>
      <c r="AI2490" s="33"/>
      <c r="AJ2490" s="33"/>
    </row>
    <row r="2491" spans="3:36" ht="12.75">
      <c r="C2491" s="33"/>
      <c r="D2491" s="33"/>
      <c r="E2491" s="33"/>
      <c r="F2491" s="33"/>
      <c r="G2491" s="33"/>
      <c r="H2491" s="33"/>
      <c r="I2491" s="33"/>
      <c r="J2491" s="33"/>
      <c r="K2491" s="33"/>
      <c r="L2491" s="33"/>
      <c r="M2491" s="33"/>
      <c r="N2491" s="33"/>
      <c r="O2491" s="33"/>
      <c r="P2491" s="33"/>
      <c r="Q2491" s="33"/>
      <c r="R2491" s="33"/>
      <c r="S2491" s="33"/>
      <c r="T2491" s="33"/>
      <c r="U2491" s="33"/>
      <c r="V2491" s="33"/>
      <c r="W2491" s="33"/>
      <c r="X2491" s="33"/>
      <c r="Y2491" s="33"/>
      <c r="Z2491" s="33"/>
      <c r="AA2491" s="33"/>
      <c r="AB2491" s="33"/>
      <c r="AC2491" s="33"/>
      <c r="AD2491" s="33"/>
      <c r="AE2491" s="33"/>
      <c r="AF2491" s="33"/>
      <c r="AG2491" s="33"/>
      <c r="AH2491" s="33"/>
      <c r="AI2491" s="33"/>
      <c r="AJ2491" s="33"/>
    </row>
    <row r="2492" spans="3:36" ht="12.75">
      <c r="C2492" s="33"/>
      <c r="D2492" s="33"/>
      <c r="E2492" s="33"/>
      <c r="F2492" s="33"/>
      <c r="G2492" s="33"/>
      <c r="H2492" s="33"/>
      <c r="I2492" s="33"/>
      <c r="J2492" s="33"/>
      <c r="K2492" s="33"/>
      <c r="L2492" s="33"/>
      <c r="M2492" s="33"/>
      <c r="N2492" s="33"/>
      <c r="O2492" s="33"/>
      <c r="P2492" s="33"/>
      <c r="Q2492" s="33"/>
      <c r="R2492" s="33"/>
      <c r="S2492" s="33"/>
      <c r="T2492" s="33"/>
      <c r="U2492" s="33"/>
      <c r="V2492" s="33"/>
      <c r="W2492" s="33"/>
      <c r="X2492" s="33"/>
      <c r="Y2492" s="33"/>
      <c r="Z2492" s="33"/>
      <c r="AA2492" s="33"/>
      <c r="AB2492" s="33"/>
      <c r="AC2492" s="33"/>
      <c r="AD2492" s="33"/>
      <c r="AE2492" s="33"/>
      <c r="AF2492" s="33"/>
      <c r="AG2492" s="33"/>
      <c r="AH2492" s="33"/>
      <c r="AI2492" s="33"/>
      <c r="AJ2492" s="33"/>
    </row>
    <row r="2493" spans="3:36" ht="12.75">
      <c r="C2493" s="33"/>
      <c r="D2493" s="33"/>
      <c r="E2493" s="33"/>
      <c r="F2493" s="33"/>
      <c r="G2493" s="33"/>
      <c r="H2493" s="33"/>
      <c r="I2493" s="33"/>
      <c r="J2493" s="33"/>
      <c r="K2493" s="33"/>
      <c r="L2493" s="33"/>
      <c r="M2493" s="33"/>
      <c r="N2493" s="33"/>
      <c r="O2493" s="33"/>
      <c r="P2493" s="33"/>
      <c r="Q2493" s="33"/>
      <c r="R2493" s="33"/>
      <c r="S2493" s="33"/>
      <c r="T2493" s="33"/>
      <c r="U2493" s="33"/>
      <c r="V2493" s="33"/>
      <c r="W2493" s="33"/>
      <c r="X2493" s="33"/>
      <c r="Y2493" s="33"/>
      <c r="Z2493" s="33"/>
      <c r="AA2493" s="33"/>
      <c r="AB2493" s="33"/>
      <c r="AC2493" s="33"/>
      <c r="AD2493" s="33"/>
      <c r="AE2493" s="33"/>
      <c r="AF2493" s="33"/>
      <c r="AG2493" s="33"/>
      <c r="AH2493" s="33"/>
      <c r="AI2493" s="33"/>
      <c r="AJ2493" s="33"/>
    </row>
    <row r="2494" spans="3:36" ht="12.75">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3"/>
      <c r="AD2494" s="33"/>
      <c r="AE2494" s="33"/>
      <c r="AF2494" s="33"/>
      <c r="AG2494" s="33"/>
      <c r="AH2494" s="33"/>
      <c r="AI2494" s="33"/>
      <c r="AJ2494" s="33"/>
    </row>
    <row r="2495" spans="3:36" ht="12.75">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3"/>
      <c r="AD2495" s="33"/>
      <c r="AE2495" s="33"/>
      <c r="AF2495" s="33"/>
      <c r="AG2495" s="33"/>
      <c r="AH2495" s="33"/>
      <c r="AI2495" s="33"/>
      <c r="AJ2495" s="33"/>
    </row>
    <row r="2496" spans="3:36" ht="12.75">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3"/>
      <c r="AD2496" s="33"/>
      <c r="AE2496" s="33"/>
      <c r="AF2496" s="33"/>
      <c r="AG2496" s="33"/>
      <c r="AH2496" s="33"/>
      <c r="AI2496" s="33"/>
      <c r="AJ2496" s="33"/>
    </row>
    <row r="2497" spans="3:36" ht="12.75">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c r="AA2497" s="33"/>
      <c r="AB2497" s="33"/>
      <c r="AC2497" s="33"/>
      <c r="AD2497" s="33"/>
      <c r="AE2497" s="33"/>
      <c r="AF2497" s="33"/>
      <c r="AG2497" s="33"/>
      <c r="AH2497" s="33"/>
      <c r="AI2497" s="33"/>
      <c r="AJ2497" s="33"/>
    </row>
    <row r="2498" spans="3:36" ht="12.75">
      <c r="C2498" s="33"/>
      <c r="D2498" s="33"/>
      <c r="E2498" s="33"/>
      <c r="F2498" s="33"/>
      <c r="G2498" s="33"/>
      <c r="H2498" s="33"/>
      <c r="I2498" s="33"/>
      <c r="J2498" s="33"/>
      <c r="K2498" s="33"/>
      <c r="L2498" s="33"/>
      <c r="M2498" s="33"/>
      <c r="N2498" s="33"/>
      <c r="O2498" s="33"/>
      <c r="P2498" s="33"/>
      <c r="Q2498" s="33"/>
      <c r="R2498" s="33"/>
      <c r="S2498" s="33"/>
      <c r="T2498" s="33"/>
      <c r="U2498" s="33"/>
      <c r="V2498" s="33"/>
      <c r="W2498" s="33"/>
      <c r="X2498" s="33"/>
      <c r="Y2498" s="33"/>
      <c r="Z2498" s="33"/>
      <c r="AA2498" s="33"/>
      <c r="AB2498" s="33"/>
      <c r="AC2498" s="33"/>
      <c r="AD2498" s="33"/>
      <c r="AE2498" s="33"/>
      <c r="AF2498" s="33"/>
      <c r="AG2498" s="33"/>
      <c r="AH2498" s="33"/>
      <c r="AI2498" s="33"/>
      <c r="AJ2498" s="33"/>
    </row>
    <row r="2499" spans="3:36" ht="12.75">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c r="AA2499" s="33"/>
      <c r="AB2499" s="33"/>
      <c r="AC2499" s="33"/>
      <c r="AD2499" s="33"/>
      <c r="AE2499" s="33"/>
      <c r="AF2499" s="33"/>
      <c r="AG2499" s="33"/>
      <c r="AH2499" s="33"/>
      <c r="AI2499" s="33"/>
      <c r="AJ2499" s="33"/>
    </row>
    <row r="2500" spans="3:36" ht="12.75">
      <c r="C2500" s="33"/>
      <c r="D2500" s="33"/>
      <c r="E2500" s="33"/>
      <c r="F2500" s="33"/>
      <c r="G2500" s="33"/>
      <c r="H2500" s="33"/>
      <c r="I2500" s="33"/>
      <c r="J2500" s="33"/>
      <c r="K2500" s="33"/>
      <c r="L2500" s="33"/>
      <c r="M2500" s="33"/>
      <c r="N2500" s="33"/>
      <c r="O2500" s="33"/>
      <c r="P2500" s="33"/>
      <c r="Q2500" s="33"/>
      <c r="R2500" s="33"/>
      <c r="S2500" s="33"/>
      <c r="T2500" s="33"/>
      <c r="U2500" s="33"/>
      <c r="V2500" s="33"/>
      <c r="W2500" s="33"/>
      <c r="X2500" s="33"/>
      <c r="Y2500" s="33"/>
      <c r="Z2500" s="33"/>
      <c r="AA2500" s="33"/>
      <c r="AB2500" s="33"/>
      <c r="AC2500" s="33"/>
      <c r="AD2500" s="33"/>
      <c r="AE2500" s="33"/>
      <c r="AF2500" s="33"/>
      <c r="AG2500" s="33"/>
      <c r="AH2500" s="33"/>
      <c r="AI2500" s="33"/>
      <c r="AJ2500" s="33"/>
    </row>
    <row r="2501" spans="3:36" ht="12.75">
      <c r="C2501" s="33"/>
      <c r="D2501" s="33"/>
      <c r="E2501" s="33"/>
      <c r="F2501" s="33"/>
      <c r="G2501" s="33"/>
      <c r="H2501" s="33"/>
      <c r="I2501" s="33"/>
      <c r="J2501" s="33"/>
      <c r="K2501" s="33"/>
      <c r="L2501" s="33"/>
      <c r="M2501" s="33"/>
      <c r="N2501" s="33"/>
      <c r="O2501" s="33"/>
      <c r="P2501" s="33"/>
      <c r="Q2501" s="33"/>
      <c r="R2501" s="33"/>
      <c r="S2501" s="33"/>
      <c r="T2501" s="33"/>
      <c r="U2501" s="33"/>
      <c r="V2501" s="33"/>
      <c r="W2501" s="33"/>
      <c r="X2501" s="33"/>
      <c r="Y2501" s="33"/>
      <c r="Z2501" s="33"/>
      <c r="AA2501" s="33"/>
      <c r="AB2501" s="33"/>
      <c r="AC2501" s="33"/>
      <c r="AD2501" s="33"/>
      <c r="AE2501" s="33"/>
      <c r="AF2501" s="33"/>
      <c r="AG2501" s="33"/>
      <c r="AH2501" s="33"/>
      <c r="AI2501" s="33"/>
      <c r="AJ2501" s="33"/>
    </row>
    <row r="2502" spans="3:36" ht="12.75">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c r="AA2502" s="33"/>
      <c r="AB2502" s="33"/>
      <c r="AC2502" s="33"/>
      <c r="AD2502" s="33"/>
      <c r="AE2502" s="33"/>
      <c r="AF2502" s="33"/>
      <c r="AG2502" s="33"/>
      <c r="AH2502" s="33"/>
      <c r="AI2502" s="33"/>
      <c r="AJ2502" s="33"/>
    </row>
    <row r="2503" spans="3:36" ht="12.75">
      <c r="C2503" s="33"/>
      <c r="D2503" s="33"/>
      <c r="E2503" s="33"/>
      <c r="F2503" s="33"/>
      <c r="G2503" s="33"/>
      <c r="H2503" s="33"/>
      <c r="I2503" s="33"/>
      <c r="J2503" s="33"/>
      <c r="K2503" s="33"/>
      <c r="L2503" s="33"/>
      <c r="M2503" s="33"/>
      <c r="N2503" s="33"/>
      <c r="O2503" s="33"/>
      <c r="P2503" s="33"/>
      <c r="Q2503" s="33"/>
      <c r="R2503" s="33"/>
      <c r="S2503" s="33"/>
      <c r="T2503" s="33"/>
      <c r="U2503" s="33"/>
      <c r="V2503" s="33"/>
      <c r="W2503" s="33"/>
      <c r="X2503" s="33"/>
      <c r="Y2503" s="33"/>
      <c r="Z2503" s="33"/>
      <c r="AA2503" s="33"/>
      <c r="AB2503" s="33"/>
      <c r="AC2503" s="33"/>
      <c r="AD2503" s="33"/>
      <c r="AE2503" s="33"/>
      <c r="AF2503" s="33"/>
      <c r="AG2503" s="33"/>
      <c r="AH2503" s="33"/>
      <c r="AI2503" s="33"/>
      <c r="AJ2503" s="33"/>
    </row>
    <row r="2504" spans="3:36" ht="12.75">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3"/>
      <c r="AD2504" s="33"/>
      <c r="AE2504" s="33"/>
      <c r="AF2504" s="33"/>
      <c r="AG2504" s="33"/>
      <c r="AH2504" s="33"/>
      <c r="AI2504" s="33"/>
      <c r="AJ2504" s="33"/>
    </row>
    <row r="2505" spans="3:36" ht="12.75">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3"/>
      <c r="AD2505" s="33"/>
      <c r="AE2505" s="33"/>
      <c r="AF2505" s="33"/>
      <c r="AG2505" s="33"/>
      <c r="AH2505" s="33"/>
      <c r="AI2505" s="33"/>
      <c r="AJ2505" s="33"/>
    </row>
    <row r="2506" spans="3:36" ht="12.75">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3"/>
      <c r="AD2506" s="33"/>
      <c r="AE2506" s="33"/>
      <c r="AF2506" s="33"/>
      <c r="AG2506" s="33"/>
      <c r="AH2506" s="33"/>
      <c r="AI2506" s="33"/>
      <c r="AJ2506" s="33"/>
    </row>
    <row r="2507" spans="3:36" ht="12.75">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c r="AA2507" s="33"/>
      <c r="AB2507" s="33"/>
      <c r="AC2507" s="33"/>
      <c r="AD2507" s="33"/>
      <c r="AE2507" s="33"/>
      <c r="AF2507" s="33"/>
      <c r="AG2507" s="33"/>
      <c r="AH2507" s="33"/>
      <c r="AI2507" s="33"/>
      <c r="AJ2507" s="33"/>
    </row>
    <row r="2508" spans="3:36" ht="12.75">
      <c r="C2508" s="33"/>
      <c r="D2508" s="33"/>
      <c r="E2508" s="33"/>
      <c r="F2508" s="33"/>
      <c r="G2508" s="33"/>
      <c r="H2508" s="33"/>
      <c r="I2508" s="33"/>
      <c r="J2508" s="33"/>
      <c r="K2508" s="33"/>
      <c r="L2508" s="33"/>
      <c r="M2508" s="33"/>
      <c r="N2508" s="33"/>
      <c r="O2508" s="33"/>
      <c r="P2508" s="33"/>
      <c r="Q2508" s="33"/>
      <c r="R2508" s="33"/>
      <c r="S2508" s="33"/>
      <c r="T2508" s="33"/>
      <c r="U2508" s="33"/>
      <c r="V2508" s="33"/>
      <c r="W2508" s="33"/>
      <c r="X2508" s="33"/>
      <c r="Y2508" s="33"/>
      <c r="Z2508" s="33"/>
      <c r="AA2508" s="33"/>
      <c r="AB2508" s="33"/>
      <c r="AC2508" s="33"/>
      <c r="AD2508" s="33"/>
      <c r="AE2508" s="33"/>
      <c r="AF2508" s="33"/>
      <c r="AG2508" s="33"/>
      <c r="AH2508" s="33"/>
      <c r="AI2508" s="33"/>
      <c r="AJ2508" s="33"/>
    </row>
    <row r="2509" spans="3:36" ht="12.75">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c r="AA2509" s="33"/>
      <c r="AB2509" s="33"/>
      <c r="AC2509" s="33"/>
      <c r="AD2509" s="33"/>
      <c r="AE2509" s="33"/>
      <c r="AF2509" s="33"/>
      <c r="AG2509" s="33"/>
      <c r="AH2509" s="33"/>
      <c r="AI2509" s="33"/>
      <c r="AJ2509" s="33"/>
    </row>
    <row r="2510" spans="3:36" ht="12.75">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c r="AA2510" s="33"/>
      <c r="AB2510" s="33"/>
      <c r="AC2510" s="33"/>
      <c r="AD2510" s="33"/>
      <c r="AE2510" s="33"/>
      <c r="AF2510" s="33"/>
      <c r="AG2510" s="33"/>
      <c r="AH2510" s="33"/>
      <c r="AI2510" s="33"/>
      <c r="AJ2510" s="33"/>
    </row>
    <row r="2511" spans="3:36" ht="12.75">
      <c r="C2511" s="33"/>
      <c r="D2511" s="33"/>
      <c r="E2511" s="33"/>
      <c r="F2511" s="33"/>
      <c r="G2511" s="33"/>
      <c r="H2511" s="33"/>
      <c r="I2511" s="33"/>
      <c r="J2511" s="33"/>
      <c r="K2511" s="33"/>
      <c r="L2511" s="33"/>
      <c r="M2511" s="33"/>
      <c r="N2511" s="33"/>
      <c r="O2511" s="33"/>
      <c r="P2511" s="33"/>
      <c r="Q2511" s="33"/>
      <c r="R2511" s="33"/>
      <c r="S2511" s="33"/>
      <c r="T2511" s="33"/>
      <c r="U2511" s="33"/>
      <c r="V2511" s="33"/>
      <c r="W2511" s="33"/>
      <c r="X2511" s="33"/>
      <c r="Y2511" s="33"/>
      <c r="Z2511" s="33"/>
      <c r="AA2511" s="33"/>
      <c r="AB2511" s="33"/>
      <c r="AC2511" s="33"/>
      <c r="AD2511" s="33"/>
      <c r="AE2511" s="33"/>
      <c r="AF2511" s="33"/>
      <c r="AG2511" s="33"/>
      <c r="AH2511" s="33"/>
      <c r="AI2511" s="33"/>
      <c r="AJ2511" s="33"/>
    </row>
    <row r="2512" spans="3:36" ht="12.75">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c r="AA2512" s="33"/>
      <c r="AB2512" s="33"/>
      <c r="AC2512" s="33"/>
      <c r="AD2512" s="33"/>
      <c r="AE2512" s="33"/>
      <c r="AF2512" s="33"/>
      <c r="AG2512" s="33"/>
      <c r="AH2512" s="33"/>
      <c r="AI2512" s="33"/>
      <c r="AJ2512" s="33"/>
    </row>
    <row r="2513" spans="3:36" ht="12.75">
      <c r="C2513" s="33"/>
      <c r="D2513" s="33"/>
      <c r="E2513" s="33"/>
      <c r="F2513" s="33"/>
      <c r="G2513" s="33"/>
      <c r="H2513" s="33"/>
      <c r="I2513" s="33"/>
      <c r="J2513" s="33"/>
      <c r="K2513" s="33"/>
      <c r="L2513" s="33"/>
      <c r="M2513" s="33"/>
      <c r="N2513" s="33"/>
      <c r="O2513" s="33"/>
      <c r="P2513" s="33"/>
      <c r="Q2513" s="33"/>
      <c r="R2513" s="33"/>
      <c r="S2513" s="33"/>
      <c r="T2513" s="33"/>
      <c r="U2513" s="33"/>
      <c r="V2513" s="33"/>
      <c r="W2513" s="33"/>
      <c r="X2513" s="33"/>
      <c r="Y2513" s="33"/>
      <c r="Z2513" s="33"/>
      <c r="AA2513" s="33"/>
      <c r="AB2513" s="33"/>
      <c r="AC2513" s="33"/>
      <c r="AD2513" s="33"/>
      <c r="AE2513" s="33"/>
      <c r="AF2513" s="33"/>
      <c r="AG2513" s="33"/>
      <c r="AH2513" s="33"/>
      <c r="AI2513" s="33"/>
      <c r="AJ2513" s="33"/>
    </row>
    <row r="2514" spans="3:36" ht="12.75">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3"/>
      <c r="AD2514" s="33"/>
      <c r="AE2514" s="33"/>
      <c r="AF2514" s="33"/>
      <c r="AG2514" s="33"/>
      <c r="AH2514" s="33"/>
      <c r="AI2514" s="33"/>
      <c r="AJ2514" s="33"/>
    </row>
    <row r="2515" spans="3:36" ht="12.75">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3"/>
      <c r="AD2515" s="33"/>
      <c r="AE2515" s="33"/>
      <c r="AF2515" s="33"/>
      <c r="AG2515" s="33"/>
      <c r="AH2515" s="33"/>
      <c r="AI2515" s="33"/>
      <c r="AJ2515" s="33"/>
    </row>
    <row r="2516" spans="3:36" ht="12.75">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3"/>
      <c r="AD2516" s="33"/>
      <c r="AE2516" s="33"/>
      <c r="AF2516" s="33"/>
      <c r="AG2516" s="33"/>
      <c r="AH2516" s="33"/>
      <c r="AI2516" s="33"/>
      <c r="AJ2516" s="33"/>
    </row>
    <row r="2517" spans="3:36" ht="12.75">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c r="AA2517" s="33"/>
      <c r="AB2517" s="33"/>
      <c r="AC2517" s="33"/>
      <c r="AD2517" s="33"/>
      <c r="AE2517" s="33"/>
      <c r="AF2517" s="33"/>
      <c r="AG2517" s="33"/>
      <c r="AH2517" s="33"/>
      <c r="AI2517" s="33"/>
      <c r="AJ2517" s="33"/>
    </row>
    <row r="2518" spans="3:36" ht="12.75">
      <c r="C2518" s="33"/>
      <c r="D2518" s="33"/>
      <c r="E2518" s="33"/>
      <c r="F2518" s="33"/>
      <c r="G2518" s="33"/>
      <c r="H2518" s="33"/>
      <c r="I2518" s="33"/>
      <c r="J2518" s="33"/>
      <c r="K2518" s="33"/>
      <c r="L2518" s="33"/>
      <c r="M2518" s="33"/>
      <c r="N2518" s="33"/>
      <c r="O2518" s="33"/>
      <c r="P2518" s="33"/>
      <c r="Q2518" s="33"/>
      <c r="R2518" s="33"/>
      <c r="S2518" s="33"/>
      <c r="T2518" s="33"/>
      <c r="U2518" s="33"/>
      <c r="V2518" s="33"/>
      <c r="W2518" s="33"/>
      <c r="X2518" s="33"/>
      <c r="Y2518" s="33"/>
      <c r="Z2518" s="33"/>
      <c r="AA2518" s="33"/>
      <c r="AB2518" s="33"/>
      <c r="AC2518" s="33"/>
      <c r="AD2518" s="33"/>
      <c r="AE2518" s="33"/>
      <c r="AF2518" s="33"/>
      <c r="AG2518" s="33"/>
      <c r="AH2518" s="33"/>
      <c r="AI2518" s="33"/>
      <c r="AJ2518" s="33"/>
    </row>
    <row r="2519" spans="3:36" ht="12.75">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c r="AA2519" s="33"/>
      <c r="AB2519" s="33"/>
      <c r="AC2519" s="33"/>
      <c r="AD2519" s="33"/>
      <c r="AE2519" s="33"/>
      <c r="AF2519" s="33"/>
      <c r="AG2519" s="33"/>
      <c r="AH2519" s="33"/>
      <c r="AI2519" s="33"/>
      <c r="AJ2519" s="33"/>
    </row>
    <row r="2520" spans="3:36" ht="12.75">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c r="AA2520" s="33"/>
      <c r="AB2520" s="33"/>
      <c r="AC2520" s="33"/>
      <c r="AD2520" s="33"/>
      <c r="AE2520" s="33"/>
      <c r="AF2520" s="33"/>
      <c r="AG2520" s="33"/>
      <c r="AH2520" s="33"/>
      <c r="AI2520" s="33"/>
      <c r="AJ2520" s="33"/>
    </row>
    <row r="2521" spans="3:36" ht="12.75">
      <c r="C2521" s="33"/>
      <c r="D2521" s="33"/>
      <c r="E2521" s="33"/>
      <c r="F2521" s="33"/>
      <c r="G2521" s="33"/>
      <c r="H2521" s="33"/>
      <c r="I2521" s="33"/>
      <c r="J2521" s="33"/>
      <c r="K2521" s="33"/>
      <c r="L2521" s="33"/>
      <c r="M2521" s="33"/>
      <c r="N2521" s="33"/>
      <c r="O2521" s="33"/>
      <c r="P2521" s="33"/>
      <c r="Q2521" s="33"/>
      <c r="R2521" s="33"/>
      <c r="S2521" s="33"/>
      <c r="T2521" s="33"/>
      <c r="U2521" s="33"/>
      <c r="V2521" s="33"/>
      <c r="W2521" s="33"/>
      <c r="X2521" s="33"/>
      <c r="Y2521" s="33"/>
      <c r="Z2521" s="33"/>
      <c r="AA2521" s="33"/>
      <c r="AB2521" s="33"/>
      <c r="AC2521" s="33"/>
      <c r="AD2521" s="33"/>
      <c r="AE2521" s="33"/>
      <c r="AF2521" s="33"/>
      <c r="AG2521" s="33"/>
      <c r="AH2521" s="33"/>
      <c r="AI2521" s="33"/>
      <c r="AJ2521" s="33"/>
    </row>
    <row r="2522" spans="3:36" ht="12.75">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c r="AA2522" s="33"/>
      <c r="AB2522" s="33"/>
      <c r="AC2522" s="33"/>
      <c r="AD2522" s="33"/>
      <c r="AE2522" s="33"/>
      <c r="AF2522" s="33"/>
      <c r="AG2522" s="33"/>
      <c r="AH2522" s="33"/>
      <c r="AI2522" s="33"/>
      <c r="AJ2522" s="33"/>
    </row>
    <row r="2523" spans="3:36" ht="12.75">
      <c r="C2523" s="33"/>
      <c r="D2523" s="33"/>
      <c r="E2523" s="33"/>
      <c r="F2523" s="33"/>
      <c r="G2523" s="33"/>
      <c r="H2523" s="33"/>
      <c r="I2523" s="33"/>
      <c r="J2523" s="33"/>
      <c r="K2523" s="33"/>
      <c r="L2523" s="33"/>
      <c r="M2523" s="33"/>
      <c r="N2523" s="33"/>
      <c r="O2523" s="33"/>
      <c r="P2523" s="33"/>
      <c r="Q2523" s="33"/>
      <c r="R2523" s="33"/>
      <c r="S2523" s="33"/>
      <c r="T2523" s="33"/>
      <c r="U2523" s="33"/>
      <c r="V2523" s="33"/>
      <c r="W2523" s="33"/>
      <c r="X2523" s="33"/>
      <c r="Y2523" s="33"/>
      <c r="Z2523" s="33"/>
      <c r="AA2523" s="33"/>
      <c r="AB2523" s="33"/>
      <c r="AC2523" s="33"/>
      <c r="AD2523" s="33"/>
      <c r="AE2523" s="33"/>
      <c r="AF2523" s="33"/>
      <c r="AG2523" s="33"/>
      <c r="AH2523" s="33"/>
      <c r="AI2523" s="33"/>
      <c r="AJ2523" s="33"/>
    </row>
    <row r="2524" spans="3:36" ht="12.75">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3"/>
      <c r="AD2524" s="33"/>
      <c r="AE2524" s="33"/>
      <c r="AF2524" s="33"/>
      <c r="AG2524" s="33"/>
      <c r="AH2524" s="33"/>
      <c r="AI2524" s="33"/>
      <c r="AJ2524" s="33"/>
    </row>
    <row r="2525" spans="3:36" ht="12.75">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3"/>
      <c r="AD2525" s="33"/>
      <c r="AE2525" s="33"/>
      <c r="AF2525" s="33"/>
      <c r="AG2525" s="33"/>
      <c r="AH2525" s="33"/>
      <c r="AI2525" s="33"/>
      <c r="AJ2525" s="33"/>
    </row>
    <row r="2526" spans="3:36" ht="12.75">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3"/>
      <c r="AD2526" s="33"/>
      <c r="AE2526" s="33"/>
      <c r="AF2526" s="33"/>
      <c r="AG2526" s="33"/>
      <c r="AH2526" s="33"/>
      <c r="AI2526" s="33"/>
      <c r="AJ2526" s="33"/>
    </row>
    <row r="2527" spans="3:36" ht="12.75">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c r="AA2527" s="33"/>
      <c r="AB2527" s="33"/>
      <c r="AC2527" s="33"/>
      <c r="AD2527" s="33"/>
      <c r="AE2527" s="33"/>
      <c r="AF2527" s="33"/>
      <c r="AG2527" s="33"/>
      <c r="AH2527" s="33"/>
      <c r="AI2527" s="33"/>
      <c r="AJ2527" s="33"/>
    </row>
    <row r="2528" spans="3:36" ht="12.75">
      <c r="C2528" s="33"/>
      <c r="D2528" s="33"/>
      <c r="E2528" s="33"/>
      <c r="F2528" s="33"/>
      <c r="G2528" s="33"/>
      <c r="H2528" s="33"/>
      <c r="I2528" s="33"/>
      <c r="J2528" s="33"/>
      <c r="K2528" s="33"/>
      <c r="L2528" s="33"/>
      <c r="M2528" s="33"/>
      <c r="N2528" s="33"/>
      <c r="O2528" s="33"/>
      <c r="P2528" s="33"/>
      <c r="Q2528" s="33"/>
      <c r="R2528" s="33"/>
      <c r="S2528" s="33"/>
      <c r="T2528" s="33"/>
      <c r="U2528" s="33"/>
      <c r="V2528" s="33"/>
      <c r="W2528" s="33"/>
      <c r="X2528" s="33"/>
      <c r="Y2528" s="33"/>
      <c r="Z2528" s="33"/>
      <c r="AA2528" s="33"/>
      <c r="AB2528" s="33"/>
      <c r="AC2528" s="33"/>
      <c r="AD2528" s="33"/>
      <c r="AE2528" s="33"/>
      <c r="AF2528" s="33"/>
      <c r="AG2528" s="33"/>
      <c r="AH2528" s="33"/>
      <c r="AI2528" s="33"/>
      <c r="AJ2528" s="33"/>
    </row>
    <row r="2529" spans="3:36" ht="12.75">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c r="AA2529" s="33"/>
      <c r="AB2529" s="33"/>
      <c r="AC2529" s="33"/>
      <c r="AD2529" s="33"/>
      <c r="AE2529" s="33"/>
      <c r="AF2529" s="33"/>
      <c r="AG2529" s="33"/>
      <c r="AH2529" s="33"/>
      <c r="AI2529" s="33"/>
      <c r="AJ2529" s="33"/>
    </row>
    <row r="2530" spans="3:36" ht="12.75">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c r="AA2530" s="33"/>
      <c r="AB2530" s="33"/>
      <c r="AC2530" s="33"/>
      <c r="AD2530" s="33"/>
      <c r="AE2530" s="33"/>
      <c r="AF2530" s="33"/>
      <c r="AG2530" s="33"/>
      <c r="AH2530" s="33"/>
      <c r="AI2530" s="33"/>
      <c r="AJ2530" s="33"/>
    </row>
    <row r="2531" spans="3:36" ht="12.75">
      <c r="C2531" s="33"/>
      <c r="D2531" s="33"/>
      <c r="E2531" s="33"/>
      <c r="F2531" s="33"/>
      <c r="G2531" s="33"/>
      <c r="H2531" s="33"/>
      <c r="I2531" s="33"/>
      <c r="J2531" s="33"/>
      <c r="K2531" s="33"/>
      <c r="L2531" s="33"/>
      <c r="M2531" s="33"/>
      <c r="N2531" s="33"/>
      <c r="O2531" s="33"/>
      <c r="P2531" s="33"/>
      <c r="Q2531" s="33"/>
      <c r="R2531" s="33"/>
      <c r="S2531" s="33"/>
      <c r="T2531" s="33"/>
      <c r="U2531" s="33"/>
      <c r="V2531" s="33"/>
      <c r="W2531" s="33"/>
      <c r="X2531" s="33"/>
      <c r="Y2531" s="33"/>
      <c r="Z2531" s="33"/>
      <c r="AA2531" s="33"/>
      <c r="AB2531" s="33"/>
      <c r="AC2531" s="33"/>
      <c r="AD2531" s="33"/>
      <c r="AE2531" s="33"/>
      <c r="AF2531" s="33"/>
      <c r="AG2531" s="33"/>
      <c r="AH2531" s="33"/>
      <c r="AI2531" s="33"/>
      <c r="AJ2531" s="33"/>
    </row>
    <row r="2532" spans="3:36" ht="12.75">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c r="AA2532" s="33"/>
      <c r="AB2532" s="33"/>
      <c r="AC2532" s="33"/>
      <c r="AD2532" s="33"/>
      <c r="AE2532" s="33"/>
      <c r="AF2532" s="33"/>
      <c r="AG2532" s="33"/>
      <c r="AH2532" s="33"/>
      <c r="AI2532" s="33"/>
      <c r="AJ2532" s="33"/>
    </row>
    <row r="2533" spans="3:36" ht="12.75">
      <c r="C2533" s="33"/>
      <c r="D2533" s="33"/>
      <c r="E2533" s="33"/>
      <c r="F2533" s="33"/>
      <c r="G2533" s="33"/>
      <c r="H2533" s="33"/>
      <c r="I2533" s="33"/>
      <c r="J2533" s="33"/>
      <c r="K2533" s="33"/>
      <c r="L2533" s="33"/>
      <c r="M2533" s="33"/>
      <c r="N2533" s="33"/>
      <c r="O2533" s="33"/>
      <c r="P2533" s="33"/>
      <c r="Q2533" s="33"/>
      <c r="R2533" s="33"/>
      <c r="S2533" s="33"/>
      <c r="T2533" s="33"/>
      <c r="U2533" s="33"/>
      <c r="V2533" s="33"/>
      <c r="W2533" s="33"/>
      <c r="X2533" s="33"/>
      <c r="Y2533" s="33"/>
      <c r="Z2533" s="33"/>
      <c r="AA2533" s="33"/>
      <c r="AB2533" s="33"/>
      <c r="AC2533" s="33"/>
      <c r="AD2533" s="33"/>
      <c r="AE2533" s="33"/>
      <c r="AF2533" s="33"/>
      <c r="AG2533" s="33"/>
      <c r="AH2533" s="33"/>
      <c r="AI2533" s="33"/>
      <c r="AJ2533" s="33"/>
    </row>
    <row r="2534" spans="3:36" ht="12.75">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3"/>
      <c r="AD2534" s="33"/>
      <c r="AE2534" s="33"/>
      <c r="AF2534" s="33"/>
      <c r="AG2534" s="33"/>
      <c r="AH2534" s="33"/>
      <c r="AI2534" s="33"/>
      <c r="AJ2534" s="33"/>
    </row>
    <row r="2535" spans="3:36" ht="12.75">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3"/>
      <c r="AD2535" s="33"/>
      <c r="AE2535" s="33"/>
      <c r="AF2535" s="33"/>
      <c r="AG2535" s="33"/>
      <c r="AH2535" s="33"/>
      <c r="AI2535" s="33"/>
      <c r="AJ2535" s="33"/>
    </row>
    <row r="2536" spans="3:36" ht="12.75">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3"/>
      <c r="AD2536" s="33"/>
      <c r="AE2536" s="33"/>
      <c r="AF2536" s="33"/>
      <c r="AG2536" s="33"/>
      <c r="AH2536" s="33"/>
      <c r="AI2536" s="33"/>
      <c r="AJ2536" s="33"/>
    </row>
    <row r="2537" spans="3:36" ht="12.75">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c r="AA2537" s="33"/>
      <c r="AB2537" s="33"/>
      <c r="AC2537" s="33"/>
      <c r="AD2537" s="33"/>
      <c r="AE2537" s="33"/>
      <c r="AF2537" s="33"/>
      <c r="AG2537" s="33"/>
      <c r="AH2537" s="33"/>
      <c r="AI2537" s="33"/>
      <c r="AJ2537" s="33"/>
    </row>
    <row r="2538" spans="3:36" ht="12.75">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c r="AA2538" s="33"/>
      <c r="AB2538" s="33"/>
      <c r="AC2538" s="33"/>
      <c r="AD2538" s="33"/>
      <c r="AE2538" s="33"/>
      <c r="AF2538" s="33"/>
      <c r="AG2538" s="33"/>
      <c r="AH2538" s="33"/>
      <c r="AI2538" s="33"/>
      <c r="AJ2538" s="33"/>
    </row>
    <row r="2539" spans="3:36" ht="12.75">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c r="AA2539" s="33"/>
      <c r="AB2539" s="33"/>
      <c r="AC2539" s="33"/>
      <c r="AD2539" s="33"/>
      <c r="AE2539" s="33"/>
      <c r="AF2539" s="33"/>
      <c r="AG2539" s="33"/>
      <c r="AH2539" s="33"/>
      <c r="AI2539" s="33"/>
      <c r="AJ2539" s="33"/>
    </row>
    <row r="2540" spans="3:36" ht="12.75">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c r="AA2540" s="33"/>
      <c r="AB2540" s="33"/>
      <c r="AC2540" s="33"/>
      <c r="AD2540" s="33"/>
      <c r="AE2540" s="33"/>
      <c r="AF2540" s="33"/>
      <c r="AG2540" s="33"/>
      <c r="AH2540" s="33"/>
      <c r="AI2540" s="33"/>
      <c r="AJ2540" s="33"/>
    </row>
    <row r="2541" spans="3:36" ht="12.75">
      <c r="C2541" s="33"/>
      <c r="D2541" s="33"/>
      <c r="E2541" s="33"/>
      <c r="F2541" s="33"/>
      <c r="G2541" s="33"/>
      <c r="H2541" s="33"/>
      <c r="I2541" s="33"/>
      <c r="J2541" s="33"/>
      <c r="K2541" s="33"/>
      <c r="L2541" s="33"/>
      <c r="M2541" s="33"/>
      <c r="N2541" s="33"/>
      <c r="O2541" s="33"/>
      <c r="P2541" s="33"/>
      <c r="Q2541" s="33"/>
      <c r="R2541" s="33"/>
      <c r="S2541" s="33"/>
      <c r="T2541" s="33"/>
      <c r="U2541" s="33"/>
      <c r="V2541" s="33"/>
      <c r="W2541" s="33"/>
      <c r="X2541" s="33"/>
      <c r="Y2541" s="33"/>
      <c r="Z2541" s="33"/>
      <c r="AA2541" s="33"/>
      <c r="AB2541" s="33"/>
      <c r="AC2541" s="33"/>
      <c r="AD2541" s="33"/>
      <c r="AE2541" s="33"/>
      <c r="AF2541" s="33"/>
      <c r="AG2541" s="33"/>
      <c r="AH2541" s="33"/>
      <c r="AI2541" s="33"/>
      <c r="AJ2541" s="33"/>
    </row>
    <row r="2542" spans="3:36" ht="12.75">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c r="AA2542" s="33"/>
      <c r="AB2542" s="33"/>
      <c r="AC2542" s="33"/>
      <c r="AD2542" s="33"/>
      <c r="AE2542" s="33"/>
      <c r="AF2542" s="33"/>
      <c r="AG2542" s="33"/>
      <c r="AH2542" s="33"/>
      <c r="AI2542" s="33"/>
      <c r="AJ2542" s="33"/>
    </row>
    <row r="2543" spans="3:36" ht="12.75">
      <c r="C2543" s="33"/>
      <c r="D2543" s="33"/>
      <c r="E2543" s="33"/>
      <c r="F2543" s="33"/>
      <c r="G2543" s="33"/>
      <c r="H2543" s="33"/>
      <c r="I2543" s="33"/>
      <c r="J2543" s="33"/>
      <c r="K2543" s="33"/>
      <c r="L2543" s="33"/>
      <c r="M2543" s="33"/>
      <c r="N2543" s="33"/>
      <c r="O2543" s="33"/>
      <c r="P2543" s="33"/>
      <c r="Q2543" s="33"/>
      <c r="R2543" s="33"/>
      <c r="S2543" s="33"/>
      <c r="T2543" s="33"/>
      <c r="U2543" s="33"/>
      <c r="V2543" s="33"/>
      <c r="W2543" s="33"/>
      <c r="X2543" s="33"/>
      <c r="Y2543" s="33"/>
      <c r="Z2543" s="33"/>
      <c r="AA2543" s="33"/>
      <c r="AB2543" s="33"/>
      <c r="AC2543" s="33"/>
      <c r="AD2543" s="33"/>
      <c r="AE2543" s="33"/>
      <c r="AF2543" s="33"/>
      <c r="AG2543" s="33"/>
      <c r="AH2543" s="33"/>
      <c r="AI2543" s="33"/>
      <c r="AJ2543" s="33"/>
    </row>
    <row r="2544" spans="3:36" ht="12.75">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3"/>
      <c r="AD2544" s="33"/>
      <c r="AE2544" s="33"/>
      <c r="AF2544" s="33"/>
      <c r="AG2544" s="33"/>
      <c r="AH2544" s="33"/>
      <c r="AI2544" s="33"/>
      <c r="AJ2544" s="33"/>
    </row>
    <row r="2545" spans="3:36" ht="12.75">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3"/>
      <c r="AD2545" s="33"/>
      <c r="AE2545" s="33"/>
      <c r="AF2545" s="33"/>
      <c r="AG2545" s="33"/>
      <c r="AH2545" s="33"/>
      <c r="AI2545" s="33"/>
      <c r="AJ2545" s="33"/>
    </row>
    <row r="2546" spans="3:36" ht="12.75">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3"/>
      <c r="AD2546" s="33"/>
      <c r="AE2546" s="33"/>
      <c r="AF2546" s="33"/>
      <c r="AG2546" s="33"/>
      <c r="AH2546" s="33"/>
      <c r="AI2546" s="33"/>
      <c r="AJ2546" s="33"/>
    </row>
    <row r="2547" spans="3:36" ht="12.75">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c r="AA2547" s="33"/>
      <c r="AB2547" s="33"/>
      <c r="AC2547" s="33"/>
      <c r="AD2547" s="33"/>
      <c r="AE2547" s="33"/>
      <c r="AF2547" s="33"/>
      <c r="AG2547" s="33"/>
      <c r="AH2547" s="33"/>
      <c r="AI2547" s="33"/>
      <c r="AJ2547" s="33"/>
    </row>
    <row r="2548" spans="3:36" ht="12.75">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c r="AA2548" s="33"/>
      <c r="AB2548" s="33"/>
      <c r="AC2548" s="33"/>
      <c r="AD2548" s="33"/>
      <c r="AE2548" s="33"/>
      <c r="AF2548" s="33"/>
      <c r="AG2548" s="33"/>
      <c r="AH2548" s="33"/>
      <c r="AI2548" s="33"/>
      <c r="AJ2548" s="33"/>
    </row>
    <row r="2549" spans="3:36" ht="12.75">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c r="AA2549" s="33"/>
      <c r="AB2549" s="33"/>
      <c r="AC2549" s="33"/>
      <c r="AD2549" s="33"/>
      <c r="AE2549" s="33"/>
      <c r="AF2549" s="33"/>
      <c r="AG2549" s="33"/>
      <c r="AH2549" s="33"/>
      <c r="AI2549" s="33"/>
      <c r="AJ2549" s="33"/>
    </row>
    <row r="2550" spans="3:36" ht="12.75">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c r="AA2550" s="33"/>
      <c r="AB2550" s="33"/>
      <c r="AC2550" s="33"/>
      <c r="AD2550" s="33"/>
      <c r="AE2550" s="33"/>
      <c r="AF2550" s="33"/>
      <c r="AG2550" s="33"/>
      <c r="AH2550" s="33"/>
      <c r="AI2550" s="33"/>
      <c r="AJ2550" s="33"/>
    </row>
    <row r="2551" spans="3:36" ht="12.75">
      <c r="C2551" s="33"/>
      <c r="D2551" s="33"/>
      <c r="E2551" s="33"/>
      <c r="F2551" s="33"/>
      <c r="G2551" s="33"/>
      <c r="H2551" s="33"/>
      <c r="I2551" s="33"/>
      <c r="J2551" s="33"/>
      <c r="K2551" s="33"/>
      <c r="L2551" s="33"/>
      <c r="M2551" s="33"/>
      <c r="N2551" s="33"/>
      <c r="O2551" s="33"/>
      <c r="P2551" s="33"/>
      <c r="Q2551" s="33"/>
      <c r="R2551" s="33"/>
      <c r="S2551" s="33"/>
      <c r="T2551" s="33"/>
      <c r="U2551" s="33"/>
      <c r="V2551" s="33"/>
      <c r="W2551" s="33"/>
      <c r="X2551" s="33"/>
      <c r="Y2551" s="33"/>
      <c r="Z2551" s="33"/>
      <c r="AA2551" s="33"/>
      <c r="AB2551" s="33"/>
      <c r="AC2551" s="33"/>
      <c r="AD2551" s="33"/>
      <c r="AE2551" s="33"/>
      <c r="AF2551" s="33"/>
      <c r="AG2551" s="33"/>
      <c r="AH2551" s="33"/>
      <c r="AI2551" s="33"/>
      <c r="AJ2551" s="33"/>
    </row>
    <row r="2552" spans="3:36" ht="12.75">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c r="AA2552" s="33"/>
      <c r="AB2552" s="33"/>
      <c r="AC2552" s="33"/>
      <c r="AD2552" s="33"/>
      <c r="AE2552" s="33"/>
      <c r="AF2552" s="33"/>
      <c r="AG2552" s="33"/>
      <c r="AH2552" s="33"/>
      <c r="AI2552" s="33"/>
      <c r="AJ2552" s="33"/>
    </row>
    <row r="2553" spans="3:36" ht="12.75">
      <c r="C2553" s="33"/>
      <c r="D2553" s="33"/>
      <c r="E2553" s="33"/>
      <c r="F2553" s="33"/>
      <c r="G2553" s="33"/>
      <c r="H2553" s="33"/>
      <c r="I2553" s="33"/>
      <c r="J2553" s="33"/>
      <c r="K2553" s="33"/>
      <c r="L2553" s="33"/>
      <c r="M2553" s="33"/>
      <c r="N2553" s="33"/>
      <c r="O2553" s="33"/>
      <c r="P2553" s="33"/>
      <c r="Q2553" s="33"/>
      <c r="R2553" s="33"/>
      <c r="S2553" s="33"/>
      <c r="T2553" s="33"/>
      <c r="U2553" s="33"/>
      <c r="V2553" s="33"/>
      <c r="W2553" s="33"/>
      <c r="X2553" s="33"/>
      <c r="Y2553" s="33"/>
      <c r="Z2553" s="33"/>
      <c r="AA2553" s="33"/>
      <c r="AB2553" s="33"/>
      <c r="AC2553" s="33"/>
      <c r="AD2553" s="33"/>
      <c r="AE2553" s="33"/>
      <c r="AF2553" s="33"/>
      <c r="AG2553" s="33"/>
      <c r="AH2553" s="33"/>
      <c r="AI2553" s="33"/>
      <c r="AJ2553" s="33"/>
    </row>
    <row r="2554" spans="3:36" ht="12.75">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3"/>
      <c r="AD2554" s="33"/>
      <c r="AE2554" s="33"/>
      <c r="AF2554" s="33"/>
      <c r="AG2554" s="33"/>
      <c r="AH2554" s="33"/>
      <c r="AI2554" s="33"/>
      <c r="AJ2554" s="33"/>
    </row>
    <row r="2555" spans="3:36" ht="12.75">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3"/>
      <c r="AD2555" s="33"/>
      <c r="AE2555" s="33"/>
      <c r="AF2555" s="33"/>
      <c r="AG2555" s="33"/>
      <c r="AH2555" s="33"/>
      <c r="AI2555" s="33"/>
      <c r="AJ2555" s="33"/>
    </row>
    <row r="2556" spans="3:36" ht="12.75">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3"/>
      <c r="AD2556" s="33"/>
      <c r="AE2556" s="33"/>
      <c r="AF2556" s="33"/>
      <c r="AG2556" s="33"/>
      <c r="AH2556" s="33"/>
      <c r="AI2556" s="33"/>
      <c r="AJ2556" s="33"/>
    </row>
    <row r="2557" spans="3:36" ht="12.75">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c r="AA2557" s="33"/>
      <c r="AB2557" s="33"/>
      <c r="AC2557" s="33"/>
      <c r="AD2557" s="33"/>
      <c r="AE2557" s="33"/>
      <c r="AF2557" s="33"/>
      <c r="AG2557" s="33"/>
      <c r="AH2557" s="33"/>
      <c r="AI2557" s="33"/>
      <c r="AJ2557" s="33"/>
    </row>
    <row r="2558" spans="3:36" ht="12.75">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c r="AA2558" s="33"/>
      <c r="AB2558" s="33"/>
      <c r="AC2558" s="33"/>
      <c r="AD2558" s="33"/>
      <c r="AE2558" s="33"/>
      <c r="AF2558" s="33"/>
      <c r="AG2558" s="33"/>
      <c r="AH2558" s="33"/>
      <c r="AI2558" s="33"/>
      <c r="AJ2558" s="33"/>
    </row>
    <row r="2559" spans="3:36" ht="12.75">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c r="AA2559" s="33"/>
      <c r="AB2559" s="33"/>
      <c r="AC2559" s="33"/>
      <c r="AD2559" s="33"/>
      <c r="AE2559" s="33"/>
      <c r="AF2559" s="33"/>
      <c r="AG2559" s="33"/>
      <c r="AH2559" s="33"/>
      <c r="AI2559" s="33"/>
      <c r="AJ2559" s="33"/>
    </row>
    <row r="2560" spans="3:36" ht="12.75">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c r="AA2560" s="33"/>
      <c r="AB2560" s="33"/>
      <c r="AC2560" s="33"/>
      <c r="AD2560" s="33"/>
      <c r="AE2560" s="33"/>
      <c r="AF2560" s="33"/>
      <c r="AG2560" s="33"/>
      <c r="AH2560" s="33"/>
      <c r="AI2560" s="33"/>
      <c r="AJ2560" s="33"/>
    </row>
    <row r="2561" spans="3:36" ht="12.75">
      <c r="C2561" s="33"/>
      <c r="D2561" s="33"/>
      <c r="E2561" s="33"/>
      <c r="F2561" s="33"/>
      <c r="G2561" s="33"/>
      <c r="H2561" s="33"/>
      <c r="I2561" s="33"/>
      <c r="J2561" s="33"/>
      <c r="K2561" s="33"/>
      <c r="L2561" s="33"/>
      <c r="M2561" s="33"/>
      <c r="N2561" s="33"/>
      <c r="O2561" s="33"/>
      <c r="P2561" s="33"/>
      <c r="Q2561" s="33"/>
      <c r="R2561" s="33"/>
      <c r="S2561" s="33"/>
      <c r="T2561" s="33"/>
      <c r="U2561" s="33"/>
      <c r="V2561" s="33"/>
      <c r="W2561" s="33"/>
      <c r="X2561" s="33"/>
      <c r="Y2561" s="33"/>
      <c r="Z2561" s="33"/>
      <c r="AA2561" s="33"/>
      <c r="AB2561" s="33"/>
      <c r="AC2561" s="33"/>
      <c r="AD2561" s="33"/>
      <c r="AE2561" s="33"/>
      <c r="AF2561" s="33"/>
      <c r="AG2561" s="33"/>
      <c r="AH2561" s="33"/>
      <c r="AI2561" s="33"/>
      <c r="AJ2561" s="33"/>
    </row>
    <row r="2562" spans="3:36" ht="12.75">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c r="AA2562" s="33"/>
      <c r="AB2562" s="33"/>
      <c r="AC2562" s="33"/>
      <c r="AD2562" s="33"/>
      <c r="AE2562" s="33"/>
      <c r="AF2562" s="33"/>
      <c r="AG2562" s="33"/>
      <c r="AH2562" s="33"/>
      <c r="AI2562" s="33"/>
      <c r="AJ2562" s="33"/>
    </row>
    <row r="2563" spans="3:36" ht="12.75">
      <c r="C2563" s="33"/>
      <c r="D2563" s="33"/>
      <c r="E2563" s="33"/>
      <c r="F2563" s="33"/>
      <c r="G2563" s="33"/>
      <c r="H2563" s="33"/>
      <c r="I2563" s="33"/>
      <c r="J2563" s="33"/>
      <c r="K2563" s="33"/>
      <c r="L2563" s="33"/>
      <c r="M2563" s="33"/>
      <c r="N2563" s="33"/>
      <c r="O2563" s="33"/>
      <c r="P2563" s="33"/>
      <c r="Q2563" s="33"/>
      <c r="R2563" s="33"/>
      <c r="S2563" s="33"/>
      <c r="T2563" s="33"/>
      <c r="U2563" s="33"/>
      <c r="V2563" s="33"/>
      <c r="W2563" s="33"/>
      <c r="X2563" s="33"/>
      <c r="Y2563" s="33"/>
      <c r="Z2563" s="33"/>
      <c r="AA2563" s="33"/>
      <c r="AB2563" s="33"/>
      <c r="AC2563" s="33"/>
      <c r="AD2563" s="33"/>
      <c r="AE2563" s="33"/>
      <c r="AF2563" s="33"/>
      <c r="AG2563" s="33"/>
      <c r="AH2563" s="33"/>
      <c r="AI2563" s="33"/>
      <c r="AJ2563" s="33"/>
    </row>
    <row r="2564" spans="3:36" ht="12.75">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3"/>
      <c r="AD2564" s="33"/>
      <c r="AE2564" s="33"/>
      <c r="AF2564" s="33"/>
      <c r="AG2564" s="33"/>
      <c r="AH2564" s="33"/>
      <c r="AI2564" s="33"/>
      <c r="AJ2564" s="33"/>
    </row>
    <row r="2565" spans="3:36" ht="12.75">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3"/>
      <c r="AD2565" s="33"/>
      <c r="AE2565" s="33"/>
      <c r="AF2565" s="33"/>
      <c r="AG2565" s="33"/>
      <c r="AH2565" s="33"/>
      <c r="AI2565" s="33"/>
      <c r="AJ2565" s="33"/>
    </row>
    <row r="2566" spans="3:36" ht="12.75">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3"/>
      <c r="AD2566" s="33"/>
      <c r="AE2566" s="33"/>
      <c r="AF2566" s="33"/>
      <c r="AG2566" s="33"/>
      <c r="AH2566" s="33"/>
      <c r="AI2566" s="33"/>
      <c r="AJ2566" s="33"/>
    </row>
    <row r="2567" spans="3:36" ht="12.75">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c r="AA2567" s="33"/>
      <c r="AB2567" s="33"/>
      <c r="AC2567" s="33"/>
      <c r="AD2567" s="33"/>
      <c r="AE2567" s="33"/>
      <c r="AF2567" s="33"/>
      <c r="AG2567" s="33"/>
      <c r="AH2567" s="33"/>
      <c r="AI2567" s="33"/>
      <c r="AJ2567" s="33"/>
    </row>
    <row r="2568" spans="3:36" ht="12.75">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c r="AA2568" s="33"/>
      <c r="AB2568" s="33"/>
      <c r="AC2568" s="33"/>
      <c r="AD2568" s="33"/>
      <c r="AE2568" s="33"/>
      <c r="AF2568" s="33"/>
      <c r="AG2568" s="33"/>
      <c r="AH2568" s="33"/>
      <c r="AI2568" s="33"/>
      <c r="AJ2568" s="33"/>
    </row>
    <row r="2569" spans="3:36" ht="12.75">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c r="AA2569" s="33"/>
      <c r="AB2569" s="33"/>
      <c r="AC2569" s="33"/>
      <c r="AD2569" s="33"/>
      <c r="AE2569" s="33"/>
      <c r="AF2569" s="33"/>
      <c r="AG2569" s="33"/>
      <c r="AH2569" s="33"/>
      <c r="AI2569" s="33"/>
      <c r="AJ2569" s="33"/>
    </row>
    <row r="2570" spans="3:36" ht="12.75">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c r="AA2570" s="33"/>
      <c r="AB2570" s="33"/>
      <c r="AC2570" s="33"/>
      <c r="AD2570" s="33"/>
      <c r="AE2570" s="33"/>
      <c r="AF2570" s="33"/>
      <c r="AG2570" s="33"/>
      <c r="AH2570" s="33"/>
      <c r="AI2570" s="33"/>
      <c r="AJ2570" s="33"/>
    </row>
    <row r="2571" spans="3:36" ht="12.75">
      <c r="C2571" s="33"/>
      <c r="D2571" s="33"/>
      <c r="E2571" s="33"/>
      <c r="F2571" s="33"/>
      <c r="G2571" s="33"/>
      <c r="H2571" s="33"/>
      <c r="I2571" s="33"/>
      <c r="J2571" s="33"/>
      <c r="K2571" s="33"/>
      <c r="L2571" s="33"/>
      <c r="M2571" s="33"/>
      <c r="N2571" s="33"/>
      <c r="O2571" s="33"/>
      <c r="P2571" s="33"/>
      <c r="Q2571" s="33"/>
      <c r="R2571" s="33"/>
      <c r="S2571" s="33"/>
      <c r="T2571" s="33"/>
      <c r="U2571" s="33"/>
      <c r="V2571" s="33"/>
      <c r="W2571" s="33"/>
      <c r="X2571" s="33"/>
      <c r="Y2571" s="33"/>
      <c r="Z2571" s="33"/>
      <c r="AA2571" s="33"/>
      <c r="AB2571" s="33"/>
      <c r="AC2571" s="33"/>
      <c r="AD2571" s="33"/>
      <c r="AE2571" s="33"/>
      <c r="AF2571" s="33"/>
      <c r="AG2571" s="33"/>
      <c r="AH2571" s="33"/>
      <c r="AI2571" s="33"/>
      <c r="AJ2571" s="33"/>
    </row>
    <row r="2572" spans="3:36" ht="12.75">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c r="AA2572" s="33"/>
      <c r="AB2572" s="33"/>
      <c r="AC2572" s="33"/>
      <c r="AD2572" s="33"/>
      <c r="AE2572" s="33"/>
      <c r="AF2572" s="33"/>
      <c r="AG2572" s="33"/>
      <c r="AH2572" s="33"/>
      <c r="AI2572" s="33"/>
      <c r="AJ2572" s="33"/>
    </row>
    <row r="2573" spans="3:36" ht="12.75">
      <c r="C2573" s="33"/>
      <c r="D2573" s="33"/>
      <c r="E2573" s="33"/>
      <c r="F2573" s="33"/>
      <c r="G2573" s="33"/>
      <c r="H2573" s="33"/>
      <c r="I2573" s="33"/>
      <c r="J2573" s="33"/>
      <c r="K2573" s="33"/>
      <c r="L2573" s="33"/>
      <c r="M2573" s="33"/>
      <c r="N2573" s="33"/>
      <c r="O2573" s="33"/>
      <c r="P2573" s="33"/>
      <c r="Q2573" s="33"/>
      <c r="R2573" s="33"/>
      <c r="S2573" s="33"/>
      <c r="T2573" s="33"/>
      <c r="U2573" s="33"/>
      <c r="V2573" s="33"/>
      <c r="W2573" s="33"/>
      <c r="X2573" s="33"/>
      <c r="Y2573" s="33"/>
      <c r="Z2573" s="33"/>
      <c r="AA2573" s="33"/>
      <c r="AB2573" s="33"/>
      <c r="AC2573" s="33"/>
      <c r="AD2573" s="33"/>
      <c r="AE2573" s="33"/>
      <c r="AF2573" s="33"/>
      <c r="AG2573" s="33"/>
      <c r="AH2573" s="33"/>
      <c r="AI2573" s="33"/>
      <c r="AJ2573" s="33"/>
    </row>
    <row r="2574" spans="3:36" ht="12.75">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3"/>
      <c r="AD2574" s="33"/>
      <c r="AE2574" s="33"/>
      <c r="AF2574" s="33"/>
      <c r="AG2574" s="33"/>
      <c r="AH2574" s="33"/>
      <c r="AI2574" s="33"/>
      <c r="AJ2574" s="33"/>
    </row>
    <row r="2575" spans="3:36" ht="12.75">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3"/>
      <c r="AD2575" s="33"/>
      <c r="AE2575" s="33"/>
      <c r="AF2575" s="33"/>
      <c r="AG2575" s="33"/>
      <c r="AH2575" s="33"/>
      <c r="AI2575" s="33"/>
      <c r="AJ2575" s="33"/>
    </row>
    <row r="2576" spans="3:36" ht="12.75">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3"/>
      <c r="AD2576" s="33"/>
      <c r="AE2576" s="33"/>
      <c r="AF2576" s="33"/>
      <c r="AG2576" s="33"/>
      <c r="AH2576" s="33"/>
      <c r="AI2576" s="33"/>
      <c r="AJ2576" s="33"/>
    </row>
    <row r="2577" spans="3:36" ht="12.75">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c r="AA2577" s="33"/>
      <c r="AB2577" s="33"/>
      <c r="AC2577" s="33"/>
      <c r="AD2577" s="33"/>
      <c r="AE2577" s="33"/>
      <c r="AF2577" s="33"/>
      <c r="AG2577" s="33"/>
      <c r="AH2577" s="33"/>
      <c r="AI2577" s="33"/>
      <c r="AJ2577" s="33"/>
    </row>
    <row r="2578" spans="3:36" ht="12.75">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c r="AA2578" s="33"/>
      <c r="AB2578" s="33"/>
      <c r="AC2578" s="33"/>
      <c r="AD2578" s="33"/>
      <c r="AE2578" s="33"/>
      <c r="AF2578" s="33"/>
      <c r="AG2578" s="33"/>
      <c r="AH2578" s="33"/>
      <c r="AI2578" s="33"/>
      <c r="AJ2578" s="33"/>
    </row>
    <row r="2579" spans="3:36" ht="12.75">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c r="AA2579" s="33"/>
      <c r="AB2579" s="33"/>
      <c r="AC2579" s="33"/>
      <c r="AD2579" s="33"/>
      <c r="AE2579" s="33"/>
      <c r="AF2579" s="33"/>
      <c r="AG2579" s="33"/>
      <c r="AH2579" s="33"/>
      <c r="AI2579" s="33"/>
      <c r="AJ2579" s="33"/>
    </row>
    <row r="2580" spans="3:36" ht="12.75">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c r="AA2580" s="33"/>
      <c r="AB2580" s="33"/>
      <c r="AC2580" s="33"/>
      <c r="AD2580" s="33"/>
      <c r="AE2580" s="33"/>
      <c r="AF2580" s="33"/>
      <c r="AG2580" s="33"/>
      <c r="AH2580" s="33"/>
      <c r="AI2580" s="33"/>
      <c r="AJ2580" s="33"/>
    </row>
    <row r="2581" spans="3:36" ht="12.75">
      <c r="C2581" s="33"/>
      <c r="D2581" s="33"/>
      <c r="E2581" s="33"/>
      <c r="F2581" s="33"/>
      <c r="G2581" s="33"/>
      <c r="H2581" s="33"/>
      <c r="I2581" s="33"/>
      <c r="J2581" s="33"/>
      <c r="K2581" s="33"/>
      <c r="L2581" s="33"/>
      <c r="M2581" s="33"/>
      <c r="N2581" s="33"/>
      <c r="O2581" s="33"/>
      <c r="P2581" s="33"/>
      <c r="Q2581" s="33"/>
      <c r="R2581" s="33"/>
      <c r="S2581" s="33"/>
      <c r="T2581" s="33"/>
      <c r="U2581" s="33"/>
      <c r="V2581" s="33"/>
      <c r="W2581" s="33"/>
      <c r="X2581" s="33"/>
      <c r="Y2581" s="33"/>
      <c r="Z2581" s="33"/>
      <c r="AA2581" s="33"/>
      <c r="AB2581" s="33"/>
      <c r="AC2581" s="33"/>
      <c r="AD2581" s="33"/>
      <c r="AE2581" s="33"/>
      <c r="AF2581" s="33"/>
      <c r="AG2581" s="33"/>
      <c r="AH2581" s="33"/>
      <c r="AI2581" s="33"/>
      <c r="AJ2581" s="33"/>
    </row>
    <row r="2582" spans="3:36" ht="12.75">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c r="AA2582" s="33"/>
      <c r="AB2582" s="33"/>
      <c r="AC2582" s="33"/>
      <c r="AD2582" s="33"/>
      <c r="AE2582" s="33"/>
      <c r="AF2582" s="33"/>
      <c r="AG2582" s="33"/>
      <c r="AH2582" s="33"/>
      <c r="AI2582" s="33"/>
      <c r="AJ2582" s="33"/>
    </row>
    <row r="2583" spans="3:36" ht="12.75">
      <c r="C2583" s="33"/>
      <c r="D2583" s="33"/>
      <c r="E2583" s="33"/>
      <c r="F2583" s="33"/>
      <c r="G2583" s="33"/>
      <c r="H2583" s="33"/>
      <c r="I2583" s="33"/>
      <c r="J2583" s="33"/>
      <c r="K2583" s="33"/>
      <c r="L2583" s="33"/>
      <c r="M2583" s="33"/>
      <c r="N2583" s="33"/>
      <c r="O2583" s="33"/>
      <c r="P2583" s="33"/>
      <c r="Q2583" s="33"/>
      <c r="R2583" s="33"/>
      <c r="S2583" s="33"/>
      <c r="T2583" s="33"/>
      <c r="U2583" s="33"/>
      <c r="V2583" s="33"/>
      <c r="W2583" s="33"/>
      <c r="X2583" s="33"/>
      <c r="Y2583" s="33"/>
      <c r="Z2583" s="33"/>
      <c r="AA2583" s="33"/>
      <c r="AB2583" s="33"/>
      <c r="AC2583" s="33"/>
      <c r="AD2583" s="33"/>
      <c r="AE2583" s="33"/>
      <c r="AF2583" s="33"/>
      <c r="AG2583" s="33"/>
      <c r="AH2583" s="33"/>
      <c r="AI2583" s="33"/>
      <c r="AJ2583" s="33"/>
    </row>
    <row r="2584" spans="3:36" ht="12.75">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3"/>
      <c r="AD2584" s="33"/>
      <c r="AE2584" s="33"/>
      <c r="AF2584" s="33"/>
      <c r="AG2584" s="33"/>
      <c r="AH2584" s="33"/>
      <c r="AI2584" s="33"/>
      <c r="AJ2584" s="33"/>
    </row>
    <row r="2585" spans="3:36" ht="12.75">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3"/>
      <c r="AD2585" s="33"/>
      <c r="AE2585" s="33"/>
      <c r="AF2585" s="33"/>
      <c r="AG2585" s="33"/>
      <c r="AH2585" s="33"/>
      <c r="AI2585" s="33"/>
      <c r="AJ2585" s="33"/>
    </row>
    <row r="2586" spans="3:36" ht="12.75">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3"/>
      <c r="AD2586" s="33"/>
      <c r="AE2586" s="33"/>
      <c r="AF2586" s="33"/>
      <c r="AG2586" s="33"/>
      <c r="AH2586" s="33"/>
      <c r="AI2586" s="33"/>
      <c r="AJ2586" s="33"/>
    </row>
    <row r="2587" spans="3:36" ht="12.75">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c r="AA2587" s="33"/>
      <c r="AB2587" s="33"/>
      <c r="AC2587" s="33"/>
      <c r="AD2587" s="33"/>
      <c r="AE2587" s="33"/>
      <c r="AF2587" s="33"/>
      <c r="AG2587" s="33"/>
      <c r="AH2587" s="33"/>
      <c r="AI2587" s="33"/>
      <c r="AJ2587" s="33"/>
    </row>
    <row r="2588" spans="3:36" ht="12.75">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c r="AA2588" s="33"/>
      <c r="AB2588" s="33"/>
      <c r="AC2588" s="33"/>
      <c r="AD2588" s="33"/>
      <c r="AE2588" s="33"/>
      <c r="AF2588" s="33"/>
      <c r="AG2588" s="33"/>
      <c r="AH2588" s="33"/>
      <c r="AI2588" s="33"/>
      <c r="AJ2588" s="33"/>
    </row>
    <row r="2589" spans="3:36" ht="12.75">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c r="AA2589" s="33"/>
      <c r="AB2589" s="33"/>
      <c r="AC2589" s="33"/>
      <c r="AD2589" s="33"/>
      <c r="AE2589" s="33"/>
      <c r="AF2589" s="33"/>
      <c r="AG2589" s="33"/>
      <c r="AH2589" s="33"/>
      <c r="AI2589" s="33"/>
      <c r="AJ2589" s="33"/>
    </row>
    <row r="2590" spans="3:36" ht="12.75">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c r="AA2590" s="33"/>
      <c r="AB2590" s="33"/>
      <c r="AC2590" s="33"/>
      <c r="AD2590" s="33"/>
      <c r="AE2590" s="33"/>
      <c r="AF2590" s="33"/>
      <c r="AG2590" s="33"/>
      <c r="AH2590" s="33"/>
      <c r="AI2590" s="33"/>
      <c r="AJ2590" s="33"/>
    </row>
    <row r="2591" spans="3:36" ht="12.75">
      <c r="C2591" s="33"/>
      <c r="D2591" s="33"/>
      <c r="E2591" s="33"/>
      <c r="F2591" s="33"/>
      <c r="G2591" s="33"/>
      <c r="H2591" s="33"/>
      <c r="I2591" s="33"/>
      <c r="J2591" s="33"/>
      <c r="K2591" s="33"/>
      <c r="L2591" s="33"/>
      <c r="M2591" s="33"/>
      <c r="N2591" s="33"/>
      <c r="O2591" s="33"/>
      <c r="P2591" s="33"/>
      <c r="Q2591" s="33"/>
      <c r="R2591" s="33"/>
      <c r="S2591" s="33"/>
      <c r="T2591" s="33"/>
      <c r="U2591" s="33"/>
      <c r="V2591" s="33"/>
      <c r="W2591" s="33"/>
      <c r="X2591" s="33"/>
      <c r="Y2591" s="33"/>
      <c r="Z2591" s="33"/>
      <c r="AA2591" s="33"/>
      <c r="AB2591" s="33"/>
      <c r="AC2591" s="33"/>
      <c r="AD2591" s="33"/>
      <c r="AE2591" s="33"/>
      <c r="AF2591" s="33"/>
      <c r="AG2591" s="33"/>
      <c r="AH2591" s="33"/>
      <c r="AI2591" s="33"/>
      <c r="AJ2591" s="33"/>
    </row>
    <row r="2592" spans="3:36" ht="12.75">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c r="AA2592" s="33"/>
      <c r="AB2592" s="33"/>
      <c r="AC2592" s="33"/>
      <c r="AD2592" s="33"/>
      <c r="AE2592" s="33"/>
      <c r="AF2592" s="33"/>
      <c r="AG2592" s="33"/>
      <c r="AH2592" s="33"/>
      <c r="AI2592" s="33"/>
      <c r="AJ2592" s="33"/>
    </row>
    <row r="2593" spans="3:36" ht="12.75">
      <c r="C2593" s="33"/>
      <c r="D2593" s="33"/>
      <c r="E2593" s="33"/>
      <c r="F2593" s="33"/>
      <c r="G2593" s="33"/>
      <c r="H2593" s="33"/>
      <c r="I2593" s="33"/>
      <c r="J2593" s="33"/>
      <c r="K2593" s="33"/>
      <c r="L2593" s="33"/>
      <c r="M2593" s="33"/>
      <c r="N2593" s="33"/>
      <c r="O2593" s="33"/>
      <c r="P2593" s="33"/>
      <c r="Q2593" s="33"/>
      <c r="R2593" s="33"/>
      <c r="S2593" s="33"/>
      <c r="T2593" s="33"/>
      <c r="U2593" s="33"/>
      <c r="V2593" s="33"/>
      <c r="W2593" s="33"/>
      <c r="X2593" s="33"/>
      <c r="Y2593" s="33"/>
      <c r="Z2593" s="33"/>
      <c r="AA2593" s="33"/>
      <c r="AB2593" s="33"/>
      <c r="AC2593" s="33"/>
      <c r="AD2593" s="33"/>
      <c r="AE2593" s="33"/>
      <c r="AF2593" s="33"/>
      <c r="AG2593" s="33"/>
      <c r="AH2593" s="33"/>
      <c r="AI2593" s="33"/>
      <c r="AJ2593" s="33"/>
    </row>
    <row r="2594" spans="3:36" ht="12.75">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3"/>
      <c r="AD2594" s="33"/>
      <c r="AE2594" s="33"/>
      <c r="AF2594" s="33"/>
      <c r="AG2594" s="33"/>
      <c r="AH2594" s="33"/>
      <c r="AI2594" s="33"/>
      <c r="AJ2594" s="33"/>
    </row>
    <row r="2595" spans="3:36" ht="12.75">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3"/>
      <c r="AD2595" s="33"/>
      <c r="AE2595" s="33"/>
      <c r="AF2595" s="33"/>
      <c r="AG2595" s="33"/>
      <c r="AH2595" s="33"/>
      <c r="AI2595" s="33"/>
      <c r="AJ2595" s="33"/>
    </row>
    <row r="2596" spans="3:36" ht="12.75">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3"/>
      <c r="AD2596" s="33"/>
      <c r="AE2596" s="33"/>
      <c r="AF2596" s="33"/>
      <c r="AG2596" s="33"/>
      <c r="AH2596" s="33"/>
      <c r="AI2596" s="33"/>
      <c r="AJ2596" s="33"/>
    </row>
    <row r="2597" spans="3:36" ht="12.75">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c r="AA2597" s="33"/>
      <c r="AB2597" s="33"/>
      <c r="AC2597" s="33"/>
      <c r="AD2597" s="33"/>
      <c r="AE2597" s="33"/>
      <c r="AF2597" s="33"/>
      <c r="AG2597" s="33"/>
      <c r="AH2597" s="33"/>
      <c r="AI2597" s="33"/>
      <c r="AJ2597" s="33"/>
    </row>
    <row r="2598" spans="3:36" ht="12.75">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c r="AA2598" s="33"/>
      <c r="AB2598" s="33"/>
      <c r="AC2598" s="33"/>
      <c r="AD2598" s="33"/>
      <c r="AE2598" s="33"/>
      <c r="AF2598" s="33"/>
      <c r="AG2598" s="33"/>
      <c r="AH2598" s="33"/>
      <c r="AI2598" s="33"/>
      <c r="AJ2598" s="33"/>
    </row>
    <row r="2599" spans="3:36" ht="12.75">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c r="AA2599" s="33"/>
      <c r="AB2599" s="33"/>
      <c r="AC2599" s="33"/>
      <c r="AD2599" s="33"/>
      <c r="AE2599" s="33"/>
      <c r="AF2599" s="33"/>
      <c r="AG2599" s="33"/>
      <c r="AH2599" s="33"/>
      <c r="AI2599" s="33"/>
      <c r="AJ2599" s="33"/>
    </row>
    <row r="2600" spans="3:36" ht="12.75">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c r="AA2600" s="33"/>
      <c r="AB2600" s="33"/>
      <c r="AC2600" s="33"/>
      <c r="AD2600" s="33"/>
      <c r="AE2600" s="33"/>
      <c r="AF2600" s="33"/>
      <c r="AG2600" s="33"/>
      <c r="AH2600" s="33"/>
      <c r="AI2600" s="33"/>
      <c r="AJ2600" s="33"/>
    </row>
    <row r="2601" spans="3:36" ht="12.75">
      <c r="C2601" s="33"/>
      <c r="D2601" s="33"/>
      <c r="E2601" s="33"/>
      <c r="F2601" s="33"/>
      <c r="G2601" s="33"/>
      <c r="H2601" s="33"/>
      <c r="I2601" s="33"/>
      <c r="J2601" s="33"/>
      <c r="K2601" s="33"/>
      <c r="L2601" s="33"/>
      <c r="M2601" s="33"/>
      <c r="N2601" s="33"/>
      <c r="O2601" s="33"/>
      <c r="P2601" s="33"/>
      <c r="Q2601" s="33"/>
      <c r="R2601" s="33"/>
      <c r="S2601" s="33"/>
      <c r="T2601" s="33"/>
      <c r="U2601" s="33"/>
      <c r="V2601" s="33"/>
      <c r="W2601" s="33"/>
      <c r="X2601" s="33"/>
      <c r="Y2601" s="33"/>
      <c r="Z2601" s="33"/>
      <c r="AA2601" s="33"/>
      <c r="AB2601" s="33"/>
      <c r="AC2601" s="33"/>
      <c r="AD2601" s="33"/>
      <c r="AE2601" s="33"/>
      <c r="AF2601" s="33"/>
      <c r="AG2601" s="33"/>
      <c r="AH2601" s="33"/>
      <c r="AI2601" s="33"/>
      <c r="AJ2601" s="33"/>
    </row>
    <row r="2602" spans="3:36" ht="12.75">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c r="AA2602" s="33"/>
      <c r="AB2602" s="33"/>
      <c r="AC2602" s="33"/>
      <c r="AD2602" s="33"/>
      <c r="AE2602" s="33"/>
      <c r="AF2602" s="33"/>
      <c r="AG2602" s="33"/>
      <c r="AH2602" s="33"/>
      <c r="AI2602" s="33"/>
      <c r="AJ2602" s="33"/>
    </row>
    <row r="2603" spans="3:36" ht="12.75">
      <c r="C2603" s="33"/>
      <c r="D2603" s="33"/>
      <c r="E2603" s="33"/>
      <c r="F2603" s="33"/>
      <c r="G2603" s="33"/>
      <c r="H2603" s="33"/>
      <c r="I2603" s="33"/>
      <c r="J2603" s="33"/>
      <c r="K2603" s="33"/>
      <c r="L2603" s="33"/>
      <c r="M2603" s="33"/>
      <c r="N2603" s="33"/>
      <c r="O2603" s="33"/>
      <c r="P2603" s="33"/>
      <c r="Q2603" s="33"/>
      <c r="R2603" s="33"/>
      <c r="S2603" s="33"/>
      <c r="T2603" s="33"/>
      <c r="U2603" s="33"/>
      <c r="V2603" s="33"/>
      <c r="W2603" s="33"/>
      <c r="X2603" s="33"/>
      <c r="Y2603" s="33"/>
      <c r="Z2603" s="33"/>
      <c r="AA2603" s="33"/>
      <c r="AB2603" s="33"/>
      <c r="AC2603" s="33"/>
      <c r="AD2603" s="33"/>
      <c r="AE2603" s="33"/>
      <c r="AF2603" s="33"/>
      <c r="AG2603" s="33"/>
      <c r="AH2603" s="33"/>
      <c r="AI2603" s="33"/>
      <c r="AJ2603" s="33"/>
    </row>
    <row r="2604" spans="3:36" ht="12.75">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3"/>
      <c r="AD2604" s="33"/>
      <c r="AE2604" s="33"/>
      <c r="AF2604" s="33"/>
      <c r="AG2604" s="33"/>
      <c r="AH2604" s="33"/>
      <c r="AI2604" s="33"/>
      <c r="AJ2604" s="33"/>
    </row>
  </sheetData>
  <mergeCells count="8">
    <mergeCell ref="A100:AE100"/>
    <mergeCell ref="W12:Y12"/>
    <mergeCell ref="I11:O11"/>
    <mergeCell ref="A4:AE4"/>
    <mergeCell ref="A5:AE5"/>
    <mergeCell ref="A6:AE6"/>
    <mergeCell ref="A7:AE7"/>
    <mergeCell ref="Q11:S11"/>
  </mergeCells>
  <printOptions/>
  <pageMargins left="0.25" right="0.25" top="0.1" bottom="0.1" header="0.5" footer="0.5"/>
  <pageSetup horizontalDpi="600" verticalDpi="600" orientation="landscape" paperSize="5" scale="66" r:id="rId1"/>
  <rowBreaks count="2" manualBreakCount="2">
    <brk id="46" max="255" man="1"/>
    <brk id="78" max="255" man="1"/>
  </rowBreaks>
</worksheet>
</file>

<file path=xl/worksheets/sheet3.xml><?xml version="1.0" encoding="utf-8"?>
<worksheet xmlns="http://schemas.openxmlformats.org/spreadsheetml/2006/main" xmlns:r="http://schemas.openxmlformats.org/officeDocument/2006/relationships">
  <dimension ref="A1:AE223"/>
  <sheetViews>
    <sheetView workbookViewId="0" topLeftCell="A1">
      <selection activeCell="A100" sqref="A16:AE100"/>
    </sheetView>
  </sheetViews>
  <sheetFormatPr defaultColWidth="9.140625" defaultRowHeight="12.75"/>
  <cols>
    <col min="1" max="1" width="45.00390625" style="0" customWidth="1"/>
    <col min="2" max="2" width="1.7109375" style="0" customWidth="1"/>
    <col min="3" max="3" width="11.7109375" style="0" customWidth="1"/>
    <col min="4" max="6" width="11.7109375" style="0" hidden="1" customWidth="1"/>
    <col min="7" max="7" width="11.7109375" style="0" customWidth="1"/>
    <col min="8" max="8" width="1.7109375" style="0" customWidth="1"/>
    <col min="9" max="13" width="11.7109375" style="0" customWidth="1"/>
    <col min="14" max="14" width="13.7109375" style="0" customWidth="1"/>
    <col min="15" max="15" width="11.7109375" style="0" customWidth="1"/>
    <col min="16" max="16" width="1.7109375" style="0" customWidth="1"/>
    <col min="17" max="17" width="12.7109375" style="0" customWidth="1"/>
    <col min="18" max="19" width="11.7109375" style="0" customWidth="1"/>
    <col min="20" max="20" width="1.7109375" style="0" customWidth="1"/>
    <col min="21" max="21" width="11.7109375" style="0" customWidth="1"/>
    <col min="22" max="22" width="2.7109375" style="0" customWidth="1"/>
    <col min="23" max="23" width="11.7109375" style="0" customWidth="1"/>
    <col min="24" max="24" width="1.7109375" style="0" customWidth="1"/>
    <col min="25" max="25" width="11.7109375" style="0" customWidth="1"/>
    <col min="26" max="26" width="1.7109375" style="0" customWidth="1"/>
    <col min="27" max="31" width="11.7109375" style="0" customWidth="1"/>
  </cols>
  <sheetData>
    <row r="1" ht="12.75">
      <c r="A1" t="str">
        <f>+'To 000''s'!A1</f>
        <v>File:  O:\BOA\SHARED\TABLES\FY2006\05FYHISTORY\06HIST4.XLS</v>
      </c>
    </row>
    <row r="2" ht="12.75">
      <c r="A2" t="str">
        <f>+'To 000''s'!A2</f>
        <v>Date:  Revised 12/01/06</v>
      </c>
    </row>
    <row r="4" spans="1:31" ht="12.75">
      <c r="A4" s="147" t="s">
        <v>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1" ht="12.75">
      <c r="A5" s="147" t="s">
        <v>70</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1:31" ht="12.75">
      <c r="A6" s="147" t="s">
        <v>179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row>
    <row r="7" spans="1:31" ht="12.75">
      <c r="A7" s="148" t="s">
        <v>64</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row>
    <row r="8" ht="12.75">
      <c r="W8" s="65"/>
    </row>
    <row r="11" spans="3:25" ht="13.5" thickBot="1">
      <c r="C11" s="3"/>
      <c r="D11" s="3"/>
      <c r="E11" s="3"/>
      <c r="F11" s="3"/>
      <c r="G11" s="3"/>
      <c r="H11" s="3"/>
      <c r="I11" s="146" t="s">
        <v>73</v>
      </c>
      <c r="J11" s="146"/>
      <c r="K11" s="146"/>
      <c r="L11" s="146"/>
      <c r="M11" s="146"/>
      <c r="N11" s="146"/>
      <c r="O11" s="146"/>
      <c r="P11" s="50"/>
      <c r="Q11" s="146" t="s">
        <v>83</v>
      </c>
      <c r="R11" s="146"/>
      <c r="S11" s="146"/>
      <c r="U11" s="64" t="s">
        <v>84</v>
      </c>
      <c r="V11" s="64"/>
      <c r="W11" s="64"/>
      <c r="X11" s="64"/>
      <c r="Y11" s="64"/>
    </row>
    <row r="12" spans="3:31" ht="13.5" thickBot="1">
      <c r="C12" s="15"/>
      <c r="D12" s="25" t="s">
        <v>3</v>
      </c>
      <c r="E12" s="25" t="s">
        <v>4</v>
      </c>
      <c r="F12" s="25" t="s">
        <v>5</v>
      </c>
      <c r="G12" s="25" t="s">
        <v>71</v>
      </c>
      <c r="H12" s="3"/>
      <c r="I12" s="22"/>
      <c r="J12" s="22"/>
      <c r="K12" s="22"/>
      <c r="L12" s="22" t="s">
        <v>77</v>
      </c>
      <c r="M12" s="22"/>
      <c r="N12" s="22" t="s">
        <v>60</v>
      </c>
      <c r="O12" s="22"/>
      <c r="P12" s="22"/>
      <c r="Q12" s="22" t="s">
        <v>72</v>
      </c>
      <c r="R12" s="22" t="s">
        <v>79</v>
      </c>
      <c r="S12" s="22"/>
      <c r="U12" s="22" t="s">
        <v>85</v>
      </c>
      <c r="V12" s="22"/>
      <c r="W12" s="146" t="s">
        <v>89</v>
      </c>
      <c r="X12" s="146"/>
      <c r="Y12" s="146"/>
      <c r="AA12" s="22" t="s">
        <v>72</v>
      </c>
      <c r="AB12" s="34"/>
      <c r="AC12" s="34"/>
      <c r="AD12" s="34"/>
      <c r="AE12" s="22" t="s">
        <v>72</v>
      </c>
    </row>
    <row r="13" spans="3:31" ht="12.75">
      <c r="C13" s="26" t="s">
        <v>69</v>
      </c>
      <c r="D13" s="25" t="s">
        <v>6</v>
      </c>
      <c r="E13" s="25" t="s">
        <v>7</v>
      </c>
      <c r="F13" s="25" t="s">
        <v>7</v>
      </c>
      <c r="G13" s="25" t="s">
        <v>8</v>
      </c>
      <c r="H13" s="3"/>
      <c r="I13" s="22" t="s">
        <v>61</v>
      </c>
      <c r="J13" s="22"/>
      <c r="K13" s="22" t="s">
        <v>75</v>
      </c>
      <c r="L13" s="22" t="s">
        <v>4</v>
      </c>
      <c r="M13" s="22" t="s">
        <v>78</v>
      </c>
      <c r="N13" s="22" t="s">
        <v>62</v>
      </c>
      <c r="O13" s="22"/>
      <c r="P13" s="22"/>
      <c r="Q13" s="22" t="s">
        <v>62</v>
      </c>
      <c r="R13" s="22" t="s">
        <v>80</v>
      </c>
      <c r="S13" s="22" t="s">
        <v>82</v>
      </c>
      <c r="U13" s="22" t="s">
        <v>86</v>
      </c>
      <c r="V13" s="22"/>
      <c r="W13" s="22" t="s">
        <v>82</v>
      </c>
      <c r="X13" s="22"/>
      <c r="Y13" s="22" t="s">
        <v>85</v>
      </c>
      <c r="AA13" s="22" t="s">
        <v>10</v>
      </c>
      <c r="AB13" s="34"/>
      <c r="AC13" s="34"/>
      <c r="AD13" s="34"/>
      <c r="AE13" s="22" t="s">
        <v>10</v>
      </c>
    </row>
    <row r="14" spans="1:31" ht="12.75">
      <c r="A14" s="27" t="s">
        <v>9</v>
      </c>
      <c r="B14" s="28"/>
      <c r="C14" s="29" t="s">
        <v>10</v>
      </c>
      <c r="D14" s="30" t="s">
        <v>11</v>
      </c>
      <c r="E14" s="30" t="s">
        <v>11</v>
      </c>
      <c r="F14" s="30" t="s">
        <v>11</v>
      </c>
      <c r="G14" s="30" t="s">
        <v>12</v>
      </c>
      <c r="I14" s="23" t="s">
        <v>63</v>
      </c>
      <c r="J14" s="23" t="s">
        <v>74</v>
      </c>
      <c r="K14" s="23" t="s">
        <v>76</v>
      </c>
      <c r="L14" s="23" t="s">
        <v>26</v>
      </c>
      <c r="M14" s="23" t="s">
        <v>26</v>
      </c>
      <c r="N14" s="52">
        <v>-0.00476</v>
      </c>
      <c r="O14" s="23" t="s">
        <v>26</v>
      </c>
      <c r="P14" s="23"/>
      <c r="Q14" s="23">
        <v>-0.01</v>
      </c>
      <c r="R14" s="23" t="s">
        <v>81</v>
      </c>
      <c r="S14" s="23" t="s">
        <v>81</v>
      </c>
      <c r="U14" s="23" t="s">
        <v>87</v>
      </c>
      <c r="V14" s="23" t="s">
        <v>180</v>
      </c>
      <c r="W14" s="23" t="s">
        <v>81</v>
      </c>
      <c r="X14" s="23"/>
      <c r="Y14" s="23" t="s">
        <v>88</v>
      </c>
      <c r="AA14" s="23" t="s">
        <v>65</v>
      </c>
      <c r="AB14" s="23" t="s">
        <v>66</v>
      </c>
      <c r="AC14" s="23" t="s">
        <v>67</v>
      </c>
      <c r="AD14" s="23" t="s">
        <v>68</v>
      </c>
      <c r="AE14" s="23" t="s">
        <v>65</v>
      </c>
    </row>
    <row r="15" spans="1:31" ht="12.75">
      <c r="A15" s="12"/>
      <c r="B15" s="12"/>
      <c r="C15" s="12"/>
      <c r="D15" s="12"/>
      <c r="E15" s="12"/>
      <c r="F15" s="12"/>
      <c r="G15" s="12"/>
      <c r="AA15" s="34"/>
      <c r="AB15" s="34"/>
      <c r="AC15" s="34"/>
      <c r="AD15" s="34"/>
      <c r="AE15" s="34"/>
    </row>
    <row r="16" spans="1:31" ht="12.75">
      <c r="A16" s="15" t="s">
        <v>13</v>
      </c>
      <c r="B16" s="13"/>
      <c r="C16" s="13"/>
      <c r="D16" s="13"/>
      <c r="E16" s="13"/>
      <c r="F16" s="13"/>
      <c r="G16" s="13"/>
      <c r="AA16" s="34"/>
      <c r="AB16" s="34"/>
      <c r="AC16" s="34"/>
      <c r="AD16" s="34"/>
      <c r="AE16" s="34"/>
    </row>
    <row r="17" spans="1:31" ht="12.75">
      <c r="A17" s="15" t="s">
        <v>14</v>
      </c>
      <c r="B17" s="13"/>
      <c r="C17" s="13"/>
      <c r="D17" s="13"/>
      <c r="E17" s="13"/>
      <c r="F17" s="13"/>
      <c r="G17" s="13"/>
      <c r="W17" s="33"/>
      <c r="X17" s="33"/>
      <c r="Y17" s="33"/>
      <c r="AA17" s="34"/>
      <c r="AB17" s="34"/>
      <c r="AC17" s="34"/>
      <c r="AD17" s="34"/>
      <c r="AE17" s="34"/>
    </row>
    <row r="18" spans="1:31" ht="12.75">
      <c r="A18" s="13" t="s">
        <v>15</v>
      </c>
      <c r="B18" s="13"/>
      <c r="C18" s="16">
        <v>71393000</v>
      </c>
      <c r="D18" s="13">
        <v>1560000</v>
      </c>
      <c r="E18" s="13">
        <v>0</v>
      </c>
      <c r="F18" s="13">
        <v>-1071000</v>
      </c>
      <c r="G18" s="13">
        <f>+C18+D18+E18+F18</f>
        <v>71882000</v>
      </c>
      <c r="H18" s="13"/>
      <c r="I18" s="13">
        <v>71882000</v>
      </c>
      <c r="J18" s="33"/>
      <c r="K18" s="33">
        <v>-2000000</v>
      </c>
      <c r="L18" s="33">
        <f>SUM(J18:K18)</f>
        <v>-2000000</v>
      </c>
      <c r="M18" s="33">
        <f>+I18+L18</f>
        <v>69882000</v>
      </c>
      <c r="N18" s="13">
        <f>ROUND(M18*$N$14,0)</f>
        <v>-332638</v>
      </c>
      <c r="O18" s="13">
        <f>+M18+N18</f>
        <v>69549362</v>
      </c>
      <c r="P18" s="13"/>
      <c r="Q18" s="13">
        <f>ROUND(O18*$Q$14,0)</f>
        <v>-695494</v>
      </c>
      <c r="R18" s="13"/>
      <c r="S18" s="13"/>
      <c r="W18" s="33">
        <v>271793</v>
      </c>
      <c r="X18" s="33"/>
      <c r="Y18" s="33"/>
      <c r="AA18" s="13">
        <f>SUM(O18:Z18)</f>
        <v>69125661</v>
      </c>
      <c r="AB18" s="13">
        <f>+AA18-AD18</f>
        <v>68853868</v>
      </c>
      <c r="AC18" s="13"/>
      <c r="AD18" s="13">
        <v>271793</v>
      </c>
      <c r="AE18" s="13">
        <f>SUM(AB18:AD18)</f>
        <v>69125661</v>
      </c>
    </row>
    <row r="19" spans="1:31" ht="12.75">
      <c r="A19" s="13" t="s">
        <v>16</v>
      </c>
      <c r="B19" s="13"/>
      <c r="C19" s="16">
        <v>32730000</v>
      </c>
      <c r="D19" s="13">
        <v>259000</v>
      </c>
      <c r="E19" s="13">
        <v>0</v>
      </c>
      <c r="F19" s="13">
        <v>13407000</v>
      </c>
      <c r="G19" s="13">
        <f>+C19+D19+E19+F19</f>
        <v>46396000</v>
      </c>
      <c r="H19" s="13"/>
      <c r="I19" s="13">
        <v>44396000</v>
      </c>
      <c r="J19" s="33">
        <v>2000000</v>
      </c>
      <c r="K19" s="33"/>
      <c r="L19" s="33">
        <f>SUM(J19:K19)</f>
        <v>2000000</v>
      </c>
      <c r="M19" s="33">
        <f>+I19+L19</f>
        <v>46396000</v>
      </c>
      <c r="N19" s="13">
        <f>ROUND(M19*$N$14,0)</f>
        <v>-220845</v>
      </c>
      <c r="O19" s="13">
        <f>+M19+N19</f>
        <v>46175155</v>
      </c>
      <c r="P19" s="13"/>
      <c r="Q19" s="13">
        <f>ROUND(O19*$Q$14,0)+1</f>
        <v>-461751</v>
      </c>
      <c r="R19" s="13"/>
      <c r="S19" s="13"/>
      <c r="W19" s="33">
        <v>466203</v>
      </c>
      <c r="X19" s="33"/>
      <c r="Y19" s="33"/>
      <c r="AA19" s="13">
        <f>SUM(O19:Z19)</f>
        <v>46179607</v>
      </c>
      <c r="AB19" s="13">
        <f>+AA19-AD19</f>
        <v>37831103</v>
      </c>
      <c r="AC19" s="13"/>
      <c r="AD19" s="13">
        <f>8000000-38080-79619+466203</f>
        <v>8348504</v>
      </c>
      <c r="AE19" s="13">
        <f>SUM(AB19:AD19)</f>
        <v>46179607</v>
      </c>
    </row>
    <row r="20" spans="1:31" ht="12.75">
      <c r="A20" s="13" t="s">
        <v>17</v>
      </c>
      <c r="B20" s="13"/>
      <c r="C20" s="16">
        <v>14628000</v>
      </c>
      <c r="D20" s="13">
        <v>325000</v>
      </c>
      <c r="E20" s="13">
        <v>0</v>
      </c>
      <c r="F20" s="13">
        <v>222000</v>
      </c>
      <c r="G20" s="13">
        <f>+C20+D20+E20+F20</f>
        <v>15175000</v>
      </c>
      <c r="H20" s="13"/>
      <c r="I20" s="13">
        <v>14925000</v>
      </c>
      <c r="J20" s="33"/>
      <c r="K20" s="33"/>
      <c r="L20" s="33">
        <f>SUM(J20:K20)</f>
        <v>0</v>
      </c>
      <c r="M20" s="33">
        <f>+I20+L20</f>
        <v>14925000</v>
      </c>
      <c r="N20" s="13">
        <f>ROUND(M20*$N$14,0)</f>
        <v>-71043</v>
      </c>
      <c r="O20" s="13">
        <f>+M20+N20</f>
        <v>14853957</v>
      </c>
      <c r="P20" s="13"/>
      <c r="Q20" s="13">
        <f>ROUND(O20*$Q$14,0)</f>
        <v>-148540</v>
      </c>
      <c r="R20" s="13"/>
      <c r="S20" s="13"/>
      <c r="W20" s="33">
        <v>423769</v>
      </c>
      <c r="X20" s="33"/>
      <c r="Y20" s="33"/>
      <c r="AA20" s="13">
        <f>SUM(O20:Z20)</f>
        <v>15129186</v>
      </c>
      <c r="AB20" s="13">
        <f>+AA20-AD20</f>
        <v>14705417</v>
      </c>
      <c r="AC20" s="13"/>
      <c r="AD20" s="13">
        <v>423769</v>
      </c>
      <c r="AE20" s="13">
        <f>SUM(AB20:AD20)</f>
        <v>15129186</v>
      </c>
    </row>
    <row r="21" spans="1:31" ht="12.75">
      <c r="A21" s="13"/>
      <c r="B21" s="13"/>
      <c r="C21" s="16"/>
      <c r="D21" s="13"/>
      <c r="E21" s="13"/>
      <c r="F21" s="13"/>
      <c r="G21" s="13"/>
      <c r="H21" s="13"/>
      <c r="I21" s="13"/>
      <c r="J21" s="33"/>
      <c r="K21" s="33"/>
      <c r="L21" s="33"/>
      <c r="M21" s="33"/>
      <c r="N21" s="13"/>
      <c r="O21" s="13"/>
      <c r="P21" s="13"/>
      <c r="Q21" s="13"/>
      <c r="R21" s="13"/>
      <c r="S21" s="13"/>
      <c r="W21" s="33"/>
      <c r="X21" s="33"/>
      <c r="Y21" s="33"/>
      <c r="AA21" s="13"/>
      <c r="AB21" s="13"/>
      <c r="AC21" s="13"/>
      <c r="AD21" s="13"/>
      <c r="AE21" s="13"/>
    </row>
    <row r="22" spans="1:31" ht="14.25">
      <c r="A22" s="17" t="s">
        <v>18</v>
      </c>
      <c r="B22" s="13"/>
      <c r="C22" s="12">
        <f>SUM(C18:C20)</f>
        <v>118751000</v>
      </c>
      <c r="D22" s="12">
        <f>SUM(D18:D20)</f>
        <v>2144000</v>
      </c>
      <c r="E22" s="12">
        <f>SUM(E18:E20)</f>
        <v>0</v>
      </c>
      <c r="F22" s="12">
        <f>SUM(F18:F20)</f>
        <v>12558000</v>
      </c>
      <c r="G22" s="12">
        <f>SUM(G18:G20)</f>
        <v>133453000</v>
      </c>
      <c r="H22" s="4"/>
      <c r="I22" s="12">
        <f aca="true" t="shared" si="0" ref="I22:O22">SUM(I18:I20)</f>
        <v>131203000</v>
      </c>
      <c r="J22" s="42">
        <f t="shared" si="0"/>
        <v>2000000</v>
      </c>
      <c r="K22" s="42">
        <f t="shared" si="0"/>
        <v>-2000000</v>
      </c>
      <c r="L22" s="42">
        <f t="shared" si="0"/>
        <v>0</v>
      </c>
      <c r="M22" s="42">
        <f t="shared" si="0"/>
        <v>131203000</v>
      </c>
      <c r="N22" s="12">
        <f t="shared" si="0"/>
        <v>-624526</v>
      </c>
      <c r="O22" s="12">
        <f t="shared" si="0"/>
        <v>130578474</v>
      </c>
      <c r="P22" s="12"/>
      <c r="Q22" s="42">
        <f>SUM(Q18:Q20)</f>
        <v>-1305785</v>
      </c>
      <c r="R22" s="42">
        <f>SUM(R18:R20)</f>
        <v>0</v>
      </c>
      <c r="S22" s="42">
        <f>SUM(S18:S20)</f>
        <v>0</v>
      </c>
      <c r="U22" s="42">
        <f>SUM(U18:U20)</f>
        <v>0</v>
      </c>
      <c r="V22" s="42"/>
      <c r="W22" s="42">
        <f>SUM(W18:W20)</f>
        <v>1161765</v>
      </c>
      <c r="X22" s="42"/>
      <c r="Y22" s="42">
        <f>SUM(Y18:Y20)</f>
        <v>0</v>
      </c>
      <c r="AA22" s="42">
        <f>SUM(AA18:AA20)</f>
        <v>130434454</v>
      </c>
      <c r="AB22" s="42">
        <f>SUM(AB18:AB20)</f>
        <v>121390388</v>
      </c>
      <c r="AC22" s="42">
        <f>SUM(AC18:AC20)</f>
        <v>0</v>
      </c>
      <c r="AD22" s="42">
        <f>SUM(AD18:AD20)</f>
        <v>9044066</v>
      </c>
      <c r="AE22" s="42">
        <f>SUM(AE18:AE20)</f>
        <v>130434454</v>
      </c>
    </row>
    <row r="23" spans="1:31" ht="15" thickBot="1">
      <c r="A23" s="18"/>
      <c r="B23" s="18"/>
      <c r="C23" s="19"/>
      <c r="D23" s="19"/>
      <c r="E23" s="19"/>
      <c r="F23" s="19"/>
      <c r="G23" s="19"/>
      <c r="H23" s="9"/>
      <c r="I23" s="19"/>
      <c r="J23" s="43"/>
      <c r="K23" s="43"/>
      <c r="L23" s="43"/>
      <c r="M23" s="43"/>
      <c r="N23" s="53">
        <f>ROUND($N$14*I22,2)</f>
        <v>-624526.28</v>
      </c>
      <c r="O23" s="19"/>
      <c r="P23" s="19"/>
      <c r="Q23" s="43">
        <f>ROUND(O22*$Q$14,0)</f>
        <v>-1305785</v>
      </c>
      <c r="R23" s="43"/>
      <c r="S23" s="43"/>
      <c r="T23" s="36"/>
      <c r="U23" s="43"/>
      <c r="V23" s="43"/>
      <c r="W23" s="43"/>
      <c r="X23" s="43"/>
      <c r="Y23" s="43"/>
      <c r="Z23" s="36"/>
      <c r="AA23" s="43"/>
      <c r="AB23" s="43"/>
      <c r="AC23" s="43"/>
      <c r="AD23" s="43"/>
      <c r="AE23" s="43"/>
    </row>
    <row r="24" spans="1:31" ht="15" thickTop="1">
      <c r="A24" s="13"/>
      <c r="B24" s="13"/>
      <c r="C24" s="13"/>
      <c r="D24" s="13"/>
      <c r="E24" s="13"/>
      <c r="F24" s="13"/>
      <c r="G24" s="13"/>
      <c r="H24" s="5"/>
      <c r="I24" s="13"/>
      <c r="J24" s="44"/>
      <c r="K24" s="44"/>
      <c r="L24" s="44"/>
      <c r="M24" s="44"/>
      <c r="N24" s="13"/>
      <c r="O24" s="13"/>
      <c r="P24" s="13"/>
      <c r="Q24" s="44"/>
      <c r="R24" s="44"/>
      <c r="S24" s="44"/>
      <c r="T24" s="37"/>
      <c r="U24" s="44"/>
      <c r="V24" s="44"/>
      <c r="W24" s="44"/>
      <c r="X24" s="44"/>
      <c r="Y24" s="44"/>
      <c r="Z24" s="37"/>
      <c r="AA24" s="44"/>
      <c r="AB24" s="44"/>
      <c r="AC24" s="44"/>
      <c r="AD24" s="44"/>
      <c r="AE24" s="44"/>
    </row>
    <row r="25" spans="1:31" ht="14.25">
      <c r="A25" s="15" t="s">
        <v>19</v>
      </c>
      <c r="B25" s="13"/>
      <c r="C25" s="13"/>
      <c r="D25" s="13"/>
      <c r="E25" s="13"/>
      <c r="F25" s="13"/>
      <c r="G25" s="13"/>
      <c r="H25" s="5"/>
      <c r="I25" s="13"/>
      <c r="J25" s="25"/>
      <c r="K25" s="25"/>
      <c r="L25" s="25"/>
      <c r="M25" s="25"/>
      <c r="N25" s="13"/>
      <c r="O25" s="13"/>
      <c r="P25" s="13"/>
      <c r="Q25" s="25"/>
      <c r="R25" s="25"/>
      <c r="S25" s="25"/>
      <c r="T25" s="38"/>
      <c r="U25" s="25"/>
      <c r="V25" s="25"/>
      <c r="W25" s="25"/>
      <c r="X25" s="25"/>
      <c r="Y25" s="25"/>
      <c r="Z25" s="38"/>
      <c r="AA25" s="25"/>
      <c r="AB25" s="25"/>
      <c r="AC25" s="25"/>
      <c r="AD25" s="25"/>
      <c r="AE25" s="25"/>
    </row>
    <row r="26" spans="1:31" ht="14.25">
      <c r="A26" s="13" t="s">
        <v>20</v>
      </c>
      <c r="B26" s="13"/>
      <c r="C26" s="13"/>
      <c r="D26" s="13"/>
      <c r="E26" s="13"/>
      <c r="F26" s="13"/>
      <c r="G26" s="13"/>
      <c r="H26" s="5"/>
      <c r="I26" s="13"/>
      <c r="J26" s="44"/>
      <c r="K26" s="44"/>
      <c r="L26" s="44"/>
      <c r="M26" s="44"/>
      <c r="N26" s="13"/>
      <c r="O26" s="13"/>
      <c r="P26" s="13"/>
      <c r="Q26" s="44"/>
      <c r="R26" s="44"/>
      <c r="S26" s="44"/>
      <c r="T26" s="37"/>
      <c r="U26" s="44"/>
      <c r="V26" s="44"/>
      <c r="W26" s="44"/>
      <c r="X26" s="44"/>
      <c r="Y26" s="44"/>
      <c r="Z26" s="37"/>
      <c r="AA26" s="44"/>
      <c r="AB26" s="44"/>
      <c r="AC26" s="44"/>
      <c r="AD26" s="44"/>
      <c r="AE26" s="44"/>
    </row>
    <row r="27" spans="1:31" ht="14.25">
      <c r="A27" s="13" t="s">
        <v>21</v>
      </c>
      <c r="B27" s="13"/>
      <c r="C27" s="16">
        <f>46898000+3966000</f>
        <v>50864000</v>
      </c>
      <c r="D27" s="13">
        <v>694000</v>
      </c>
      <c r="E27" s="13">
        <v>0</v>
      </c>
      <c r="F27" s="13">
        <v>3745000</v>
      </c>
      <c r="G27" s="13">
        <f>+C27+D27+E27+F27-3966000</f>
        <v>51337000</v>
      </c>
      <c r="H27" s="5"/>
      <c r="I27" s="13">
        <v>51337000</v>
      </c>
      <c r="J27" s="13"/>
      <c r="K27" s="13"/>
      <c r="L27" s="33">
        <f>SUM(J27:K27)</f>
        <v>0</v>
      </c>
      <c r="M27" s="33">
        <f>+I27+L27</f>
        <v>51337000</v>
      </c>
      <c r="N27" s="13">
        <f>ROUND(M27*$N$14,0)</f>
        <v>-244364</v>
      </c>
      <c r="O27" s="13">
        <f>+M27+N27</f>
        <v>51092636</v>
      </c>
      <c r="P27" s="13"/>
      <c r="Q27" s="13">
        <f>ROUND(O27*$Q$14,0)</f>
        <v>-510926</v>
      </c>
      <c r="R27" s="13"/>
      <c r="S27" s="13"/>
      <c r="U27" s="42" t="s">
        <v>191</v>
      </c>
      <c r="V27" s="13"/>
      <c r="W27" s="13">
        <v>3870</v>
      </c>
      <c r="X27" s="13"/>
      <c r="Y27" s="13"/>
      <c r="AA27" s="13">
        <f>SUM(O27:Z27)</f>
        <v>50585580</v>
      </c>
      <c r="AB27" s="13">
        <f>+AA27-AC27-AD27</f>
        <v>50581710</v>
      </c>
      <c r="AC27" s="13"/>
      <c r="AD27" s="13">
        <v>3870</v>
      </c>
      <c r="AE27" s="13">
        <f>SUM(AB27:AD27)</f>
        <v>50585580</v>
      </c>
    </row>
    <row r="28" spans="1:31" ht="14.25">
      <c r="A28" s="13" t="s">
        <v>22</v>
      </c>
      <c r="B28" s="13"/>
      <c r="C28" s="16">
        <v>20714000</v>
      </c>
      <c r="D28" s="13">
        <v>247000</v>
      </c>
      <c r="E28" s="13">
        <v>0</v>
      </c>
      <c r="F28" s="13">
        <v>826000</v>
      </c>
      <c r="G28" s="13">
        <f>+C28+D28+E28+F28</f>
        <v>21787000</v>
      </c>
      <c r="H28" s="5"/>
      <c r="I28" s="13">
        <v>21787000</v>
      </c>
      <c r="J28" s="13"/>
      <c r="K28" s="13"/>
      <c r="L28" s="33">
        <f>SUM(J28:K28)</f>
        <v>0</v>
      </c>
      <c r="M28" s="33">
        <f>+I28+L28</f>
        <v>21787000</v>
      </c>
      <c r="N28" s="13">
        <f>ROUND(M28*$N$14,0)</f>
        <v>-103706</v>
      </c>
      <c r="O28" s="13">
        <f>+M28+N28</f>
        <v>21683294</v>
      </c>
      <c r="P28" s="13"/>
      <c r="Q28" s="13">
        <f>ROUND(O28*$Q$14,0)</f>
        <v>-216833</v>
      </c>
      <c r="R28" s="13"/>
      <c r="S28" s="13"/>
      <c r="U28" s="42"/>
      <c r="V28" s="13"/>
      <c r="W28" s="13"/>
      <c r="X28" s="13"/>
      <c r="Y28" s="13"/>
      <c r="AA28" s="13">
        <f>SUM(O28:Z28)</f>
        <v>21466461</v>
      </c>
      <c r="AB28" s="13">
        <f>+AA28</f>
        <v>21466461</v>
      </c>
      <c r="AC28" s="13"/>
      <c r="AD28" s="13"/>
      <c r="AE28" s="13">
        <f>SUM(AB28:AD28)</f>
        <v>21466461</v>
      </c>
    </row>
    <row r="29" spans="1:31" ht="14.25">
      <c r="A29" s="13" t="s">
        <v>23</v>
      </c>
      <c r="B29" s="13"/>
      <c r="C29" s="16">
        <v>3043000</v>
      </c>
      <c r="D29" s="13">
        <v>51000</v>
      </c>
      <c r="E29" s="13">
        <v>0</v>
      </c>
      <c r="F29" s="13">
        <v>-6000</v>
      </c>
      <c r="G29" s="13">
        <f>+C29+D29+E29+F29</f>
        <v>3088000</v>
      </c>
      <c r="H29" s="5"/>
      <c r="I29" s="13">
        <v>3088000</v>
      </c>
      <c r="J29" s="13"/>
      <c r="K29" s="13"/>
      <c r="L29" s="33">
        <f>SUM(J29:K29)</f>
        <v>0</v>
      </c>
      <c r="M29" s="33">
        <f>+I29+L29</f>
        <v>3088000</v>
      </c>
      <c r="N29" s="13">
        <f>ROUND(M29*$N$14,0)</f>
        <v>-14699</v>
      </c>
      <c r="O29" s="13">
        <f>+M29+N29</f>
        <v>3073301</v>
      </c>
      <c r="P29" s="13"/>
      <c r="Q29" s="13">
        <f>ROUND(O29*$Q$14,0)</f>
        <v>-30733</v>
      </c>
      <c r="R29" s="13"/>
      <c r="S29" s="13"/>
      <c r="U29" s="42"/>
      <c r="V29" s="13"/>
      <c r="W29" s="13"/>
      <c r="X29" s="13"/>
      <c r="Y29" s="13"/>
      <c r="AA29" s="13">
        <f>SUM(O29:Z29)</f>
        <v>3042568</v>
      </c>
      <c r="AB29" s="13">
        <f>+AA29</f>
        <v>3042568</v>
      </c>
      <c r="AC29" s="13"/>
      <c r="AD29" s="13"/>
      <c r="AE29" s="13">
        <f>SUM(AB29:AD29)</f>
        <v>3042568</v>
      </c>
    </row>
    <row r="30" spans="1:31" ht="14.25">
      <c r="A30" s="13" t="s">
        <v>24</v>
      </c>
      <c r="B30" s="13"/>
      <c r="C30" s="16">
        <f>3335000+4134000</f>
        <v>7469000</v>
      </c>
      <c r="D30" s="13">
        <v>42000</v>
      </c>
      <c r="E30" s="13">
        <v>0</v>
      </c>
      <c r="F30" s="13">
        <v>595000</v>
      </c>
      <c r="G30" s="13">
        <f>+C30+D30+E30+F30-4134000</f>
        <v>3972000</v>
      </c>
      <c r="H30" s="5"/>
      <c r="I30" s="13">
        <v>3972000</v>
      </c>
      <c r="J30" s="13"/>
      <c r="K30" s="13"/>
      <c r="L30" s="33">
        <f>SUM(J30:K30)</f>
        <v>0</v>
      </c>
      <c r="M30" s="33">
        <f>+I30+L30</f>
        <v>3972000</v>
      </c>
      <c r="N30" s="13">
        <f>ROUND(M30*$N$14,0)</f>
        <v>-18907</v>
      </c>
      <c r="O30" s="13">
        <f>+M30+N30</f>
        <v>3953093</v>
      </c>
      <c r="P30" s="13"/>
      <c r="Q30" s="13">
        <f>ROUND(O30*$Q$14,0)</f>
        <v>-39531</v>
      </c>
      <c r="R30" s="13"/>
      <c r="S30" s="13"/>
      <c r="U30" s="42"/>
      <c r="V30" s="13"/>
      <c r="W30" s="13"/>
      <c r="X30" s="13"/>
      <c r="Y30" s="13"/>
      <c r="AA30" s="13">
        <f>SUM(O30:Z30)</f>
        <v>3913562</v>
      </c>
      <c r="AB30" s="13">
        <f>+AA30</f>
        <v>3913562</v>
      </c>
      <c r="AC30" s="13"/>
      <c r="AD30" s="13"/>
      <c r="AE30" s="13">
        <f>SUM(AB30:AD30)</f>
        <v>3913562</v>
      </c>
    </row>
    <row r="31" spans="1:31" ht="14.25">
      <c r="A31" s="13" t="s">
        <v>25</v>
      </c>
      <c r="B31" s="13"/>
      <c r="C31" s="20">
        <v>1989000</v>
      </c>
      <c r="D31" s="20">
        <v>42000</v>
      </c>
      <c r="E31" s="20">
        <v>0</v>
      </c>
      <c r="F31" s="20">
        <v>-6000</v>
      </c>
      <c r="G31" s="20">
        <f>+C31+D31+E31+F31</f>
        <v>2025000</v>
      </c>
      <c r="H31" s="10"/>
      <c r="I31" s="20">
        <v>2025000</v>
      </c>
      <c r="J31" s="45"/>
      <c r="K31" s="45"/>
      <c r="L31" s="57">
        <f>SUM(J31:K31)</f>
        <v>0</v>
      </c>
      <c r="M31" s="57">
        <f>+I31+L31</f>
        <v>2025000</v>
      </c>
      <c r="N31" s="45">
        <f>ROUND(M31*$N$14,0)</f>
        <v>-9639</v>
      </c>
      <c r="O31" s="45">
        <f>+M31+N31</f>
        <v>2015361</v>
      </c>
      <c r="P31" s="45"/>
      <c r="Q31" s="45">
        <f>ROUND(O31*$Q$14,0)</f>
        <v>-20154</v>
      </c>
      <c r="R31" s="45"/>
      <c r="S31" s="45">
        <v>200000</v>
      </c>
      <c r="T31" s="60"/>
      <c r="U31" s="156"/>
      <c r="V31" s="45"/>
      <c r="W31" s="45"/>
      <c r="X31" s="45"/>
      <c r="Y31" s="45"/>
      <c r="Z31" s="60"/>
      <c r="AA31" s="45">
        <f>SUM(O31:Z31)</f>
        <v>2195207</v>
      </c>
      <c r="AB31" s="45">
        <f>+AA31-AD31</f>
        <v>1995207</v>
      </c>
      <c r="AC31" s="45"/>
      <c r="AD31" s="45">
        <v>200000</v>
      </c>
      <c r="AE31" s="45">
        <f>SUM(AB31:AD31)</f>
        <v>2195207</v>
      </c>
    </row>
    <row r="32" spans="1:31" ht="14.25">
      <c r="A32" s="17" t="s">
        <v>26</v>
      </c>
      <c r="B32" s="13"/>
      <c r="C32" s="12">
        <f>SUM(C27:C31)</f>
        <v>84079000</v>
      </c>
      <c r="D32" s="12">
        <f>SUM(D27:D31)</f>
        <v>1076000</v>
      </c>
      <c r="E32" s="12">
        <f>SUM(E27:E31)</f>
        <v>0</v>
      </c>
      <c r="F32" s="12">
        <f>SUM(F27:F31)</f>
        <v>5154000</v>
      </c>
      <c r="G32" s="12">
        <f>SUM(G27:G31)</f>
        <v>82209000</v>
      </c>
      <c r="H32" s="4"/>
      <c r="I32" s="12">
        <f aca="true" t="shared" si="1" ref="I32:O32">SUM(I27:I31)</f>
        <v>82209000</v>
      </c>
      <c r="J32" s="44">
        <f t="shared" si="1"/>
        <v>0</v>
      </c>
      <c r="K32" s="44">
        <f t="shared" si="1"/>
        <v>0</v>
      </c>
      <c r="L32" s="44">
        <f t="shared" si="1"/>
        <v>0</v>
      </c>
      <c r="M32" s="44">
        <f t="shared" si="1"/>
        <v>82209000</v>
      </c>
      <c r="N32" s="12">
        <f t="shared" si="1"/>
        <v>-391315</v>
      </c>
      <c r="O32" s="12">
        <f t="shared" si="1"/>
        <v>81817685</v>
      </c>
      <c r="P32" s="12"/>
      <c r="Q32" s="44">
        <f>SUM(Q27:Q31)</f>
        <v>-818177</v>
      </c>
      <c r="R32" s="44">
        <f>SUM(R27:R31)</f>
        <v>0</v>
      </c>
      <c r="S32" s="44">
        <f>SUM(S27:S31)</f>
        <v>200000</v>
      </c>
      <c r="T32" s="37"/>
      <c r="U32" s="44" t="s">
        <v>191</v>
      </c>
      <c r="V32" s="44"/>
      <c r="W32" s="44">
        <f>SUM(W27:W31)</f>
        <v>3870</v>
      </c>
      <c r="X32" s="44"/>
      <c r="Y32" s="44">
        <f>SUM(Y27:Y31)</f>
        <v>0</v>
      </c>
      <c r="Z32" s="37"/>
      <c r="AA32" s="44">
        <f>SUM(AA27:AA31)</f>
        <v>81203378</v>
      </c>
      <c r="AB32" s="44">
        <f>SUM(AB27:AB31)</f>
        <v>80999508</v>
      </c>
      <c r="AC32" s="44">
        <f>SUM(AC27:AC31)</f>
        <v>0</v>
      </c>
      <c r="AD32" s="44">
        <f>SUM(AD27:AD31)</f>
        <v>203870</v>
      </c>
      <c r="AE32" s="44">
        <f>SUM(AE27:AE31)</f>
        <v>81203378</v>
      </c>
    </row>
    <row r="33" spans="1:31" ht="14.25">
      <c r="A33" s="13"/>
      <c r="B33" s="13"/>
      <c r="C33" s="13"/>
      <c r="D33" s="13"/>
      <c r="E33" s="13"/>
      <c r="F33" s="13"/>
      <c r="G33" s="13"/>
      <c r="H33" s="5"/>
      <c r="I33" s="13"/>
      <c r="J33" s="44"/>
      <c r="K33" s="44"/>
      <c r="L33" s="44"/>
      <c r="M33" s="44"/>
      <c r="N33" s="13"/>
      <c r="O33" s="13"/>
      <c r="P33" s="13"/>
      <c r="Q33" s="44"/>
      <c r="R33" s="44"/>
      <c r="S33" s="44"/>
      <c r="T33" s="37"/>
      <c r="U33" s="44"/>
      <c r="V33" s="44"/>
      <c r="W33" s="44"/>
      <c r="X33" s="44"/>
      <c r="Y33" s="44"/>
      <c r="Z33" s="37"/>
      <c r="AA33" s="44"/>
      <c r="AB33" s="44"/>
      <c r="AC33" s="44"/>
      <c r="AD33" s="44"/>
      <c r="AE33" s="44"/>
    </row>
    <row r="34" spans="1:31" ht="14.25">
      <c r="A34" s="13" t="s">
        <v>27</v>
      </c>
      <c r="B34" s="13"/>
      <c r="C34" s="13"/>
      <c r="D34" s="13"/>
      <c r="E34" s="13"/>
      <c r="F34" s="13"/>
      <c r="G34" s="13"/>
      <c r="H34" s="5"/>
      <c r="I34" s="13"/>
      <c r="J34" s="44"/>
      <c r="K34" s="44"/>
      <c r="L34" s="44"/>
      <c r="M34" s="44"/>
      <c r="N34" s="13"/>
      <c r="O34" s="13"/>
      <c r="P34" s="13"/>
      <c r="Q34" s="44"/>
      <c r="R34" s="44"/>
      <c r="S34" s="44"/>
      <c r="T34" s="37"/>
      <c r="U34" s="44"/>
      <c r="V34" s="44"/>
      <c r="W34" s="44"/>
      <c r="X34" s="44"/>
      <c r="Y34" s="44"/>
      <c r="Z34" s="37"/>
      <c r="AA34" s="44"/>
      <c r="AB34" s="44"/>
      <c r="AC34" s="44"/>
      <c r="AD34" s="44"/>
      <c r="AE34" s="44"/>
    </row>
    <row r="35" spans="1:31" ht="14.25">
      <c r="A35" s="13" t="s">
        <v>28</v>
      </c>
      <c r="B35" s="13"/>
      <c r="C35" s="16">
        <v>13634000</v>
      </c>
      <c r="D35" s="13">
        <v>190000</v>
      </c>
      <c r="E35" s="13">
        <v>-243000</v>
      </c>
      <c r="F35" s="13">
        <v>-277000</v>
      </c>
      <c r="G35" s="13">
        <f>+C35+D35+E35+F35</f>
        <v>13304000</v>
      </c>
      <c r="H35" s="5"/>
      <c r="I35" s="13">
        <v>13554000</v>
      </c>
      <c r="J35" s="13"/>
      <c r="K35" s="13"/>
      <c r="L35" s="33">
        <f>SUM(J35:K35)</f>
        <v>0</v>
      </c>
      <c r="M35" s="33">
        <f>+I35+L35</f>
        <v>13554000</v>
      </c>
      <c r="N35" s="13">
        <f>ROUND(M35*$N$14,0)</f>
        <v>-64517</v>
      </c>
      <c r="O35" s="13">
        <f>+M35+N35</f>
        <v>13489483</v>
      </c>
      <c r="P35" s="13"/>
      <c r="Q35" s="13">
        <f>ROUND(O35*$Q$14,0)</f>
        <v>-134895</v>
      </c>
      <c r="R35" s="13"/>
      <c r="S35" s="13"/>
      <c r="U35" s="42" t="s">
        <v>192</v>
      </c>
      <c r="V35" s="13"/>
      <c r="W35" s="13"/>
      <c r="X35" s="13"/>
      <c r="Y35" s="13"/>
      <c r="AA35" s="13">
        <f>SUM(O35:Z35)</f>
        <v>13354588</v>
      </c>
      <c r="AB35" s="13">
        <f>+AA35-AC35</f>
        <v>13354588</v>
      </c>
      <c r="AC35" s="13"/>
      <c r="AD35" s="13"/>
      <c r="AE35" s="13">
        <f>SUM(AB35:AD35)</f>
        <v>13354588</v>
      </c>
    </row>
    <row r="36" spans="1:31" ht="14.25">
      <c r="A36" s="13" t="s">
        <v>29</v>
      </c>
      <c r="B36" s="13"/>
      <c r="C36" s="16">
        <v>25162000</v>
      </c>
      <c r="D36" s="13">
        <v>400000</v>
      </c>
      <c r="E36" s="13">
        <v>0</v>
      </c>
      <c r="F36" s="13">
        <v>-74000</v>
      </c>
      <c r="G36" s="13">
        <f>+C36+D36+E36+F36</f>
        <v>25488000</v>
      </c>
      <c r="H36" s="5"/>
      <c r="I36" s="13">
        <v>25488000</v>
      </c>
      <c r="J36" s="13"/>
      <c r="K36" s="13"/>
      <c r="L36" s="33">
        <f>SUM(J36:K36)</f>
        <v>0</v>
      </c>
      <c r="M36" s="33">
        <f>+I36+L36</f>
        <v>25488000</v>
      </c>
      <c r="N36" s="13">
        <f>ROUND(M36*$N$14,0)</f>
        <v>-121323</v>
      </c>
      <c r="O36" s="13">
        <f>+M36+N36</f>
        <v>25366677</v>
      </c>
      <c r="P36" s="13"/>
      <c r="Q36" s="13">
        <f>ROUND(O36*$Q$14,0)</f>
        <v>-253667</v>
      </c>
      <c r="R36" s="13"/>
      <c r="S36" s="13"/>
      <c r="U36" s="42" t="s">
        <v>193</v>
      </c>
      <c r="V36" s="13"/>
      <c r="W36" s="13"/>
      <c r="X36" s="13"/>
      <c r="Y36" s="13"/>
      <c r="AA36" s="13">
        <f>SUM(O36:Z36)</f>
        <v>25113010</v>
      </c>
      <c r="AB36" s="13">
        <f>+AA36-AC36</f>
        <v>25113010</v>
      </c>
      <c r="AC36" s="13"/>
      <c r="AD36" s="13"/>
      <c r="AE36" s="13">
        <f>SUM(AB36:AD36)</f>
        <v>25113010</v>
      </c>
    </row>
    <row r="37" spans="1:31" ht="14.25">
      <c r="A37" s="13" t="s">
        <v>30</v>
      </c>
      <c r="B37" s="13"/>
      <c r="C37" s="20">
        <v>37457000</v>
      </c>
      <c r="D37" s="20">
        <v>597000</v>
      </c>
      <c r="E37" s="20">
        <v>-194000</v>
      </c>
      <c r="F37" s="20">
        <v>576000</v>
      </c>
      <c r="G37" s="20">
        <f>+C37+D37+E37+F37</f>
        <v>38436000</v>
      </c>
      <c r="H37" s="10"/>
      <c r="I37" s="20">
        <v>39872000</v>
      </c>
      <c r="J37" s="45"/>
      <c r="K37" s="45"/>
      <c r="L37" s="57">
        <f>SUM(J37:K37)</f>
        <v>0</v>
      </c>
      <c r="M37" s="57">
        <f>+I37+L37</f>
        <v>39872000</v>
      </c>
      <c r="N37" s="45">
        <f>ROUND(M37*$N$14,0)</f>
        <v>-189791</v>
      </c>
      <c r="O37" s="45">
        <f>+M37+N37</f>
        <v>39682209</v>
      </c>
      <c r="P37" s="45"/>
      <c r="Q37" s="45">
        <f>ROUND(O37*$Q$14,0)</f>
        <v>-396822</v>
      </c>
      <c r="R37" s="45"/>
      <c r="S37" s="45"/>
      <c r="T37" s="60"/>
      <c r="U37" s="156"/>
      <c r="V37" s="45"/>
      <c r="W37" s="45">
        <v>988880</v>
      </c>
      <c r="X37" s="45"/>
      <c r="Y37" s="45"/>
      <c r="Z37" s="60"/>
      <c r="AA37" s="45">
        <f>SUM(O37:Z37)</f>
        <v>40274267</v>
      </c>
      <c r="AB37" s="45">
        <f>+AA37-AD37</f>
        <v>39285387</v>
      </c>
      <c r="AC37" s="45"/>
      <c r="AD37" s="45">
        <v>988880</v>
      </c>
      <c r="AE37" s="45">
        <f>SUM(AB37:AD37)</f>
        <v>40274267</v>
      </c>
    </row>
    <row r="38" spans="1:31" ht="14.25">
      <c r="A38" s="17" t="s">
        <v>26</v>
      </c>
      <c r="B38" s="13"/>
      <c r="C38" s="12">
        <f>SUM(C35:C37)</f>
        <v>76253000</v>
      </c>
      <c r="D38" s="12">
        <f>SUM(D35:D37)</f>
        <v>1187000</v>
      </c>
      <c r="E38" s="12">
        <f>SUM(E35:E37)</f>
        <v>-437000</v>
      </c>
      <c r="F38" s="12">
        <f>SUM(F35:F37)</f>
        <v>225000</v>
      </c>
      <c r="G38" s="12">
        <f>SUM(G35:G37)</f>
        <v>77228000</v>
      </c>
      <c r="H38" s="4"/>
      <c r="I38" s="12">
        <f aca="true" t="shared" si="2" ref="I38:O38">SUM(I35:I37)</f>
        <v>78914000</v>
      </c>
      <c r="J38" s="44">
        <f t="shared" si="2"/>
        <v>0</v>
      </c>
      <c r="K38" s="44">
        <f t="shared" si="2"/>
        <v>0</v>
      </c>
      <c r="L38" s="44">
        <f t="shared" si="2"/>
        <v>0</v>
      </c>
      <c r="M38" s="44">
        <f t="shared" si="2"/>
        <v>78914000</v>
      </c>
      <c r="N38" s="12">
        <f t="shared" si="2"/>
        <v>-375631</v>
      </c>
      <c r="O38" s="12">
        <f t="shared" si="2"/>
        <v>78538369</v>
      </c>
      <c r="P38" s="12"/>
      <c r="Q38" s="44">
        <f>SUM(Q35:Q37)</f>
        <v>-785384</v>
      </c>
      <c r="R38" s="44">
        <f>SUM(R35:R37)</f>
        <v>0</v>
      </c>
      <c r="S38" s="44">
        <f>SUM(S35:S37)</f>
        <v>0</v>
      </c>
      <c r="T38" s="37"/>
      <c r="U38" s="44" t="s">
        <v>194</v>
      </c>
      <c r="V38" s="44"/>
      <c r="W38" s="44">
        <f>SUM(W35:W37)</f>
        <v>988880</v>
      </c>
      <c r="X38" s="44"/>
      <c r="Y38" s="44">
        <f>SUM(Y35:Y37)</f>
        <v>0</v>
      </c>
      <c r="Z38" s="37"/>
      <c r="AA38" s="44">
        <f>SUM(AA35:AA37)</f>
        <v>78741865</v>
      </c>
      <c r="AB38" s="44">
        <f>SUM(AB35:AB37)</f>
        <v>77752985</v>
      </c>
      <c r="AC38" s="44">
        <f>SUM(AC35:AC37)</f>
        <v>0</v>
      </c>
      <c r="AD38" s="44">
        <f>SUM(AD35:AD37)</f>
        <v>988880</v>
      </c>
      <c r="AE38" s="44">
        <f>SUM(AE35:AE37)</f>
        <v>78741865</v>
      </c>
    </row>
    <row r="39" spans="1:31" ht="14.25">
      <c r="A39" s="13"/>
      <c r="B39" s="13"/>
      <c r="C39" s="13"/>
      <c r="D39" s="13"/>
      <c r="E39" s="13"/>
      <c r="F39" s="13"/>
      <c r="G39" s="13"/>
      <c r="H39" s="5"/>
      <c r="I39" s="13"/>
      <c r="J39" s="44"/>
      <c r="K39" s="44"/>
      <c r="L39" s="44"/>
      <c r="M39" s="44"/>
      <c r="N39" s="13"/>
      <c r="O39" s="13"/>
      <c r="P39" s="13"/>
      <c r="Q39" s="44"/>
      <c r="R39" s="44"/>
      <c r="S39" s="44"/>
      <c r="T39" s="37"/>
      <c r="U39" s="44"/>
      <c r="V39" s="44"/>
      <c r="W39" s="44"/>
      <c r="X39" s="44"/>
      <c r="Y39" s="44"/>
      <c r="Z39" s="37"/>
      <c r="AA39" s="44"/>
      <c r="AB39" s="44"/>
      <c r="AC39" s="44"/>
      <c r="AD39" s="44"/>
      <c r="AE39" s="44"/>
    </row>
    <row r="40" spans="1:31" ht="14.25">
      <c r="A40" s="13" t="s">
        <v>31</v>
      </c>
      <c r="B40" s="13"/>
      <c r="C40" s="13"/>
      <c r="D40" s="13"/>
      <c r="E40" s="13"/>
      <c r="F40" s="13"/>
      <c r="G40" s="13"/>
      <c r="H40" s="5"/>
      <c r="I40" s="13"/>
      <c r="J40" s="44"/>
      <c r="K40" s="44"/>
      <c r="L40" s="44"/>
      <c r="M40" s="44"/>
      <c r="N40" s="13"/>
      <c r="O40" s="13"/>
      <c r="P40" s="13"/>
      <c r="Q40" s="44"/>
      <c r="R40" s="44"/>
      <c r="S40" s="44"/>
      <c r="T40" s="37"/>
      <c r="U40" s="44"/>
      <c r="V40" s="44"/>
      <c r="W40" s="44"/>
      <c r="X40" s="44"/>
      <c r="Y40" s="44"/>
      <c r="Z40" s="37"/>
      <c r="AA40" s="44"/>
      <c r="AB40" s="44"/>
      <c r="AC40" s="44"/>
      <c r="AD40" s="44"/>
      <c r="AE40" s="44"/>
    </row>
    <row r="41" spans="1:31" ht="14.25">
      <c r="A41" s="13" t="s">
        <v>32</v>
      </c>
      <c r="B41" s="13"/>
      <c r="C41" s="16">
        <f>53764000+1436000</f>
        <v>55200000</v>
      </c>
      <c r="D41" s="13">
        <v>1140000</v>
      </c>
      <c r="E41" s="13">
        <v>0</v>
      </c>
      <c r="F41" s="13">
        <v>-29820000</v>
      </c>
      <c r="G41" s="13">
        <f>+C41+D41+E41+F41-1436000</f>
        <v>25084000</v>
      </c>
      <c r="H41" s="5"/>
      <c r="I41" s="13">
        <v>53562000</v>
      </c>
      <c r="J41" s="13"/>
      <c r="K41" s="13"/>
      <c r="L41" s="33">
        <f>SUM(J41:K41)</f>
        <v>0</v>
      </c>
      <c r="M41" s="33">
        <f>+I41+L41</f>
        <v>53562000</v>
      </c>
      <c r="N41" s="13">
        <f>ROUND(M41*$N$14,0)</f>
        <v>-254955</v>
      </c>
      <c r="O41" s="13">
        <f>+M41+N41</f>
        <v>53307045</v>
      </c>
      <c r="P41" s="13"/>
      <c r="Q41" s="13">
        <f>ROUND(O41*$Q$14,0)</f>
        <v>-533070</v>
      </c>
      <c r="R41" s="13"/>
      <c r="S41" s="13"/>
      <c r="U41" s="42" t="s">
        <v>195</v>
      </c>
      <c r="V41" s="13"/>
      <c r="W41" s="13">
        <v>284308</v>
      </c>
      <c r="X41" s="13"/>
      <c r="Y41" s="13"/>
      <c r="AA41" s="13">
        <f>SUM(O41:Z41)</f>
        <v>53058283</v>
      </c>
      <c r="AB41" s="13">
        <f>+AA41-AC41-AD41</f>
        <v>52773975</v>
      </c>
      <c r="AC41" s="13"/>
      <c r="AD41" s="13">
        <v>284308</v>
      </c>
      <c r="AE41" s="13">
        <f>SUM(AB41:AD41)</f>
        <v>53058283</v>
      </c>
    </row>
    <row r="42" spans="1:31" ht="14.25">
      <c r="A42" s="13" t="s">
        <v>33</v>
      </c>
      <c r="B42" s="13"/>
      <c r="C42" s="20">
        <v>23250000</v>
      </c>
      <c r="D42" s="20">
        <v>444000</v>
      </c>
      <c r="E42" s="20">
        <v>-25000</v>
      </c>
      <c r="F42" s="20">
        <v>-54000</v>
      </c>
      <c r="G42" s="20">
        <f>+C42+D42+E42+F42</f>
        <v>23615000</v>
      </c>
      <c r="H42" s="10"/>
      <c r="I42" s="20">
        <v>24115000</v>
      </c>
      <c r="J42" s="45"/>
      <c r="K42" s="45"/>
      <c r="L42" s="57">
        <f>SUM(J42:K42)</f>
        <v>0</v>
      </c>
      <c r="M42" s="57">
        <f>+I42+L42</f>
        <v>24115000</v>
      </c>
      <c r="N42" s="45">
        <f>ROUND(M42*$N$14,0)</f>
        <v>-114787</v>
      </c>
      <c r="O42" s="45">
        <f>+M42+N42</f>
        <v>24000213</v>
      </c>
      <c r="P42" s="45"/>
      <c r="Q42" s="45">
        <f>ROUND(O42*$Q$14,0)</f>
        <v>-240002</v>
      </c>
      <c r="R42" s="45"/>
      <c r="S42" s="45"/>
      <c r="T42" s="60"/>
      <c r="U42" s="156" t="s">
        <v>196</v>
      </c>
      <c r="V42" s="45"/>
      <c r="W42" s="45"/>
      <c r="X42" s="45"/>
      <c r="Y42" s="45"/>
      <c r="Z42" s="60"/>
      <c r="AA42" s="45">
        <f>SUM(O42:Z42)</f>
        <v>23760211</v>
      </c>
      <c r="AB42" s="45">
        <f>+AA42-AC42</f>
        <v>23760211</v>
      </c>
      <c r="AC42" s="45"/>
      <c r="AD42" s="45"/>
      <c r="AE42" s="45">
        <f>SUM(AB42:AD42)</f>
        <v>23760211</v>
      </c>
    </row>
    <row r="43" spans="1:31" ht="14.25">
      <c r="A43" s="17" t="s">
        <v>26</v>
      </c>
      <c r="B43" s="13"/>
      <c r="C43" s="12">
        <f>SUM(C41:C42)</f>
        <v>78450000</v>
      </c>
      <c r="D43" s="12">
        <f>SUM(D41:D42)</f>
        <v>1584000</v>
      </c>
      <c r="E43" s="12">
        <f>SUM(E41:E42)</f>
        <v>-25000</v>
      </c>
      <c r="F43" s="12">
        <f>SUM(F41:F42)</f>
        <v>-29874000</v>
      </c>
      <c r="G43" s="12">
        <f>SUM(G41:G42)</f>
        <v>48699000</v>
      </c>
      <c r="H43" s="4"/>
      <c r="I43" s="12">
        <f aca="true" t="shared" si="3" ref="I43:O43">SUM(I41:I42)</f>
        <v>77677000</v>
      </c>
      <c r="J43" s="12">
        <f t="shared" si="3"/>
        <v>0</v>
      </c>
      <c r="K43" s="12">
        <f t="shared" si="3"/>
        <v>0</v>
      </c>
      <c r="L43" s="12">
        <f t="shared" si="3"/>
        <v>0</v>
      </c>
      <c r="M43" s="12">
        <f t="shared" si="3"/>
        <v>77677000</v>
      </c>
      <c r="N43" s="12">
        <f t="shared" si="3"/>
        <v>-369742</v>
      </c>
      <c r="O43" s="12">
        <f t="shared" si="3"/>
        <v>77307258</v>
      </c>
      <c r="P43" s="12"/>
      <c r="Q43" s="12">
        <f>SUM(Q41:Q42)</f>
        <v>-773072</v>
      </c>
      <c r="R43" s="12">
        <f>SUM(R41:R42)</f>
        <v>0</v>
      </c>
      <c r="S43" s="12">
        <f>SUM(S41:S42)</f>
        <v>0</v>
      </c>
      <c r="T43" s="61"/>
      <c r="U43" s="44" t="s">
        <v>197</v>
      </c>
      <c r="V43" s="12"/>
      <c r="W43" s="12">
        <f>SUM(W41:W42)</f>
        <v>284308</v>
      </c>
      <c r="X43" s="12"/>
      <c r="Y43" s="12">
        <f>SUM(Y41:Y42)</f>
        <v>0</v>
      </c>
      <c r="Z43" s="61"/>
      <c r="AA43" s="16">
        <f>SUM(AA41:AA42)</f>
        <v>76818494</v>
      </c>
      <c r="AB43" s="12">
        <f>SUM(AB41:AB42)</f>
        <v>76534186</v>
      </c>
      <c r="AC43" s="12">
        <f>SUM(AC41:AC42)</f>
        <v>0</v>
      </c>
      <c r="AD43" s="12">
        <f>SUM(AD41:AD42)</f>
        <v>284308</v>
      </c>
      <c r="AE43" s="46">
        <f>SUM(AB43:AD43)</f>
        <v>76818494</v>
      </c>
    </row>
    <row r="44" spans="1:31" ht="14.25">
      <c r="A44" s="17"/>
      <c r="B44" s="13"/>
      <c r="C44" s="13"/>
      <c r="D44" s="13"/>
      <c r="E44" s="13"/>
      <c r="F44" s="13"/>
      <c r="G44" s="13"/>
      <c r="H44" s="5"/>
      <c r="I44" s="13"/>
      <c r="J44" s="44"/>
      <c r="K44" s="44"/>
      <c r="L44" s="44"/>
      <c r="M44" s="44"/>
      <c r="N44" s="13"/>
      <c r="O44" s="13"/>
      <c r="P44" s="13"/>
      <c r="Q44" s="44"/>
      <c r="R44" s="44"/>
      <c r="S44" s="44"/>
      <c r="T44" s="37"/>
      <c r="U44" s="44"/>
      <c r="V44" s="44"/>
      <c r="W44" s="44"/>
      <c r="X44" s="44"/>
      <c r="Y44" s="44"/>
      <c r="Z44" s="37"/>
      <c r="AA44" s="44"/>
      <c r="AB44" s="44"/>
      <c r="AC44" s="44"/>
      <c r="AD44" s="44"/>
      <c r="AE44" s="44"/>
    </row>
    <row r="45" spans="1:31" ht="14.25">
      <c r="A45" s="17" t="s">
        <v>18</v>
      </c>
      <c r="B45" s="13"/>
      <c r="C45" s="12">
        <f>SUM(C32,C38,C43)</f>
        <v>238782000</v>
      </c>
      <c r="D45" s="12">
        <f>SUM(D32,D38,D43)</f>
        <v>3847000</v>
      </c>
      <c r="E45" s="12">
        <f>SUM(E32,E38,E43)</f>
        <v>-462000</v>
      </c>
      <c r="F45" s="12">
        <f>SUM(F32,F38,F43)</f>
        <v>-24495000</v>
      </c>
      <c r="G45" s="12">
        <f>SUM(G32,G38,G43)</f>
        <v>208136000</v>
      </c>
      <c r="H45" s="4"/>
      <c r="I45" s="12">
        <f>SUM(I32,I38,I43)</f>
        <v>238800000</v>
      </c>
      <c r="J45" s="44">
        <f>+J32+J38+J43</f>
        <v>0</v>
      </c>
      <c r="K45" s="44">
        <f>+K32+K38+K43</f>
        <v>0</v>
      </c>
      <c r="L45" s="44">
        <f>+L32+L38+L43</f>
        <v>0</v>
      </c>
      <c r="M45" s="44">
        <f>+M32+M38+M43</f>
        <v>238800000</v>
      </c>
      <c r="N45" s="12">
        <f>SUM(N32,N38,N43)</f>
        <v>-1136688</v>
      </c>
      <c r="O45" s="12">
        <f>SUM(O32,O38,O43)</f>
        <v>237663312</v>
      </c>
      <c r="P45" s="12"/>
      <c r="Q45" s="44">
        <f>+Q32+Q38+Q43</f>
        <v>-2376633</v>
      </c>
      <c r="R45" s="44">
        <f>+R32+R38+R43</f>
        <v>0</v>
      </c>
      <c r="S45" s="44">
        <f>+S32+S38+S43</f>
        <v>200000</v>
      </c>
      <c r="T45" s="37"/>
      <c r="U45" s="44" t="s">
        <v>198</v>
      </c>
      <c r="V45" s="44"/>
      <c r="W45" s="44">
        <f>+W32+W38+W43</f>
        <v>1277058</v>
      </c>
      <c r="X45" s="44"/>
      <c r="Y45" s="44">
        <f>+Y32+Y38+Y43</f>
        <v>0</v>
      </c>
      <c r="Z45" s="37"/>
      <c r="AA45" s="44">
        <f>+AA32+AA38+AA43</f>
        <v>236763737</v>
      </c>
      <c r="AB45" s="44">
        <f>+AB32+AB38+AB43</f>
        <v>235286679</v>
      </c>
      <c r="AC45" s="44">
        <f>+AC32+AC38+AC43</f>
        <v>0</v>
      </c>
      <c r="AD45" s="44">
        <f>+AD32+AD38+AD43</f>
        <v>1477058</v>
      </c>
      <c r="AE45" s="44">
        <f>+AE32+AE38+AE43</f>
        <v>236763737</v>
      </c>
    </row>
    <row r="46" spans="1:31" ht="15" thickBot="1">
      <c r="A46" s="18"/>
      <c r="B46" s="18"/>
      <c r="C46" s="19"/>
      <c r="D46" s="18"/>
      <c r="E46" s="18"/>
      <c r="F46" s="18"/>
      <c r="G46" s="18"/>
      <c r="H46" s="8"/>
      <c r="I46" s="18"/>
      <c r="J46" s="43"/>
      <c r="K46" s="43"/>
      <c r="L46" s="43"/>
      <c r="M46" s="43"/>
      <c r="N46" s="53">
        <f>ROUND($N$14*I45,2)</f>
        <v>-1136688</v>
      </c>
      <c r="O46" s="18"/>
      <c r="P46" s="18"/>
      <c r="Q46" s="43">
        <f>ROUND(O45*$Q$14,0)</f>
        <v>-2376633</v>
      </c>
      <c r="R46" s="43"/>
      <c r="S46" s="43"/>
      <c r="T46" s="36"/>
      <c r="U46" s="43"/>
      <c r="V46" s="43"/>
      <c r="W46" s="43"/>
      <c r="X46" s="43"/>
      <c r="Y46" s="43"/>
      <c r="Z46" s="36"/>
      <c r="AA46" s="43"/>
      <c r="AB46" s="43"/>
      <c r="AC46" s="43"/>
      <c r="AD46" s="43"/>
      <c r="AE46" s="43"/>
    </row>
    <row r="47" spans="1:31" ht="15" thickTop="1">
      <c r="A47" s="13"/>
      <c r="B47" s="13"/>
      <c r="C47" s="13"/>
      <c r="D47" s="13"/>
      <c r="E47" s="13"/>
      <c r="F47" s="13"/>
      <c r="G47" s="13"/>
      <c r="H47" s="5"/>
      <c r="I47" s="13"/>
      <c r="J47" s="44"/>
      <c r="K47" s="44"/>
      <c r="L47" s="44"/>
      <c r="M47" s="44"/>
      <c r="N47" s="13"/>
      <c r="O47" s="13"/>
      <c r="P47" s="13"/>
      <c r="Q47" s="44"/>
      <c r="R47" s="44"/>
      <c r="S47" s="44"/>
      <c r="T47" s="37"/>
      <c r="U47" s="44"/>
      <c r="V47" s="44"/>
      <c r="W47" s="44"/>
      <c r="X47" s="44"/>
      <c r="Y47" s="44"/>
      <c r="Z47" s="37"/>
      <c r="AA47" s="44"/>
      <c r="AB47" s="44"/>
      <c r="AC47" s="44"/>
      <c r="AD47" s="44"/>
      <c r="AE47" s="44"/>
    </row>
    <row r="48" spans="1:31" ht="14.25">
      <c r="A48" s="15" t="s">
        <v>34</v>
      </c>
      <c r="B48" s="13"/>
      <c r="C48" s="13"/>
      <c r="D48" s="13"/>
      <c r="E48" s="13"/>
      <c r="F48" s="13"/>
      <c r="G48" s="13"/>
      <c r="H48" s="5"/>
      <c r="I48" s="13"/>
      <c r="J48" s="25"/>
      <c r="K48" s="25"/>
      <c r="L48" s="25"/>
      <c r="M48" s="25"/>
      <c r="N48" s="13"/>
      <c r="O48" s="13"/>
      <c r="P48" s="13"/>
      <c r="Q48" s="25"/>
      <c r="R48" s="25"/>
      <c r="S48" s="25"/>
      <c r="T48" s="38"/>
      <c r="U48" s="25"/>
      <c r="V48" s="25"/>
      <c r="W48" s="25"/>
      <c r="X48" s="25"/>
      <c r="Y48" s="25"/>
      <c r="Z48" s="38"/>
      <c r="AA48" s="25"/>
      <c r="AB48" s="25"/>
      <c r="AC48" s="25"/>
      <c r="AD48" s="25"/>
      <c r="AE48" s="25"/>
    </row>
    <row r="49" spans="1:31" ht="14.25">
      <c r="A49" s="13" t="s">
        <v>35</v>
      </c>
      <c r="B49" s="13"/>
      <c r="C49" s="13"/>
      <c r="D49" s="13"/>
      <c r="E49" s="13"/>
      <c r="F49" s="13"/>
      <c r="G49" s="13"/>
      <c r="H49" s="5"/>
      <c r="I49" s="13"/>
      <c r="J49" s="44"/>
      <c r="K49" s="44"/>
      <c r="L49" s="44"/>
      <c r="M49" s="44"/>
      <c r="N49" s="13"/>
      <c r="O49" s="13"/>
      <c r="P49" s="13"/>
      <c r="Q49" s="44"/>
      <c r="R49" s="44"/>
      <c r="S49" s="44"/>
      <c r="T49" s="37"/>
      <c r="U49" s="44"/>
      <c r="V49" s="44"/>
      <c r="W49" s="44"/>
      <c r="X49" s="44"/>
      <c r="Y49" s="44"/>
      <c r="Z49" s="37"/>
      <c r="AA49" s="44"/>
      <c r="AB49" s="44"/>
      <c r="AC49" s="44"/>
      <c r="AD49" s="44"/>
      <c r="AE49" s="44"/>
    </row>
    <row r="50" spans="1:31" ht="14.25">
      <c r="A50" s="13" t="s">
        <v>36</v>
      </c>
      <c r="B50" s="13"/>
      <c r="C50" s="16">
        <v>6998000</v>
      </c>
      <c r="D50" s="13">
        <v>147000</v>
      </c>
      <c r="E50" s="13">
        <v>-98000</v>
      </c>
      <c r="F50" s="13">
        <v>370000</v>
      </c>
      <c r="G50" s="13">
        <f>+C50+D50+E50+F50</f>
        <v>7417000</v>
      </c>
      <c r="H50" s="5"/>
      <c r="I50" s="13">
        <v>8147000</v>
      </c>
      <c r="J50" s="13"/>
      <c r="K50" s="13"/>
      <c r="L50" s="33">
        <f aca="true" t="shared" si="4" ref="L50:L55">SUM(J50:K50)</f>
        <v>0</v>
      </c>
      <c r="M50" s="33">
        <f aca="true" t="shared" si="5" ref="M50:M55">+I50+L50</f>
        <v>8147000</v>
      </c>
      <c r="N50" s="13">
        <f aca="true" t="shared" si="6" ref="N50:N55">ROUND(M50*$N$14,0)</f>
        <v>-38780</v>
      </c>
      <c r="O50" s="13">
        <f aca="true" t="shared" si="7" ref="O50:O55">+M50+N50</f>
        <v>8108220</v>
      </c>
      <c r="P50" s="13"/>
      <c r="Q50" s="13">
        <f aca="true" t="shared" si="8" ref="Q50:Q55">ROUND(O50*$Q$14,0)</f>
        <v>-81082</v>
      </c>
      <c r="R50" s="13"/>
      <c r="S50" s="13"/>
      <c r="U50" s="13"/>
      <c r="V50" s="13"/>
      <c r="W50" s="13"/>
      <c r="X50" s="13"/>
      <c r="Y50" s="13"/>
      <c r="AA50" s="13">
        <f aca="true" t="shared" si="9" ref="AA50:AA55">SUM(O50:Z50)</f>
        <v>8027138</v>
      </c>
      <c r="AB50" s="13">
        <f>+AA50</f>
        <v>8027138</v>
      </c>
      <c r="AC50" s="13"/>
      <c r="AD50" s="13"/>
      <c r="AE50" s="13">
        <f aca="true" t="shared" si="10" ref="AE50:AE55">SUM(AB50:AD50)</f>
        <v>8027138</v>
      </c>
    </row>
    <row r="51" spans="1:31" ht="14.25">
      <c r="A51" s="13" t="s">
        <v>37</v>
      </c>
      <c r="B51" s="13"/>
      <c r="C51" s="16">
        <v>61645000</v>
      </c>
      <c r="D51" s="13">
        <v>1669000</v>
      </c>
      <c r="E51" s="13">
        <v>0</v>
      </c>
      <c r="F51" s="13">
        <v>-182000</v>
      </c>
      <c r="G51" s="13">
        <f>+C51+D51+E51+F51</f>
        <v>63132000</v>
      </c>
      <c r="H51" s="5"/>
      <c r="I51" s="13">
        <v>63132000</v>
      </c>
      <c r="J51" s="13"/>
      <c r="K51" s="13"/>
      <c r="L51" s="33">
        <f t="shared" si="4"/>
        <v>0</v>
      </c>
      <c r="M51" s="33">
        <f t="shared" si="5"/>
        <v>63132000</v>
      </c>
      <c r="N51" s="13">
        <f t="shared" si="6"/>
        <v>-300508</v>
      </c>
      <c r="O51" s="13">
        <f t="shared" si="7"/>
        <v>62831492</v>
      </c>
      <c r="P51" s="13"/>
      <c r="Q51" s="13">
        <f t="shared" si="8"/>
        <v>-628315</v>
      </c>
      <c r="R51" s="13"/>
      <c r="S51" s="13"/>
      <c r="U51" s="13"/>
      <c r="V51" s="13"/>
      <c r="W51" s="13">
        <v>421424</v>
      </c>
      <c r="X51" s="13"/>
      <c r="Y51" s="13"/>
      <c r="AA51" s="13">
        <f t="shared" si="9"/>
        <v>62624601</v>
      </c>
      <c r="AB51" s="13">
        <f>+AA51-AD51</f>
        <v>62203177</v>
      </c>
      <c r="AC51" s="13"/>
      <c r="AD51" s="13">
        <v>421424</v>
      </c>
      <c r="AE51" s="13">
        <f t="shared" si="10"/>
        <v>62624601</v>
      </c>
    </row>
    <row r="52" spans="1:31" ht="14.25">
      <c r="A52" s="13" t="s">
        <v>38</v>
      </c>
      <c r="B52" s="13"/>
      <c r="C52" s="16">
        <v>14476000</v>
      </c>
      <c r="D52" s="13">
        <v>367000</v>
      </c>
      <c r="E52" s="13">
        <v>0</v>
      </c>
      <c r="F52" s="13">
        <v>-1723000</v>
      </c>
      <c r="G52" s="13">
        <f>+C52+D52+E52+F52</f>
        <v>13120000</v>
      </c>
      <c r="H52" s="5"/>
      <c r="I52" s="13">
        <v>14600000</v>
      </c>
      <c r="J52" s="13"/>
      <c r="K52" s="13"/>
      <c r="L52" s="33">
        <f t="shared" si="4"/>
        <v>0</v>
      </c>
      <c r="M52" s="33">
        <f t="shared" si="5"/>
        <v>14600000</v>
      </c>
      <c r="N52" s="13">
        <f t="shared" si="6"/>
        <v>-69496</v>
      </c>
      <c r="O52" s="13">
        <f t="shared" si="7"/>
        <v>14530504</v>
      </c>
      <c r="P52" s="13"/>
      <c r="Q52" s="13">
        <f t="shared" si="8"/>
        <v>-145305</v>
      </c>
      <c r="R52" s="13"/>
      <c r="S52" s="13"/>
      <c r="U52" s="13"/>
      <c r="V52" s="13"/>
      <c r="W52" s="13"/>
      <c r="X52" s="13"/>
      <c r="Y52" s="13"/>
      <c r="AA52" s="13">
        <f t="shared" si="9"/>
        <v>14385199</v>
      </c>
      <c r="AB52" s="13">
        <f>+AA52</f>
        <v>14385199</v>
      </c>
      <c r="AC52" s="13"/>
      <c r="AD52" s="13"/>
      <c r="AE52" s="13">
        <f t="shared" si="10"/>
        <v>14385199</v>
      </c>
    </row>
    <row r="53" spans="1:31" ht="14.25">
      <c r="A53" s="13" t="s">
        <v>39</v>
      </c>
      <c r="B53" s="13"/>
      <c r="C53" s="16">
        <v>15997000</v>
      </c>
      <c r="D53" s="13">
        <v>363000</v>
      </c>
      <c r="E53" s="13">
        <v>0</v>
      </c>
      <c r="F53" s="13">
        <v>-1932000</v>
      </c>
      <c r="G53" s="13">
        <f>+C53+D53+E53+F53</f>
        <v>14428000</v>
      </c>
      <c r="H53" s="5"/>
      <c r="I53" s="13">
        <v>14828000</v>
      </c>
      <c r="J53" s="13"/>
      <c r="K53" s="13"/>
      <c r="L53" s="33">
        <f t="shared" si="4"/>
        <v>0</v>
      </c>
      <c r="M53" s="33">
        <f t="shared" si="5"/>
        <v>14828000</v>
      </c>
      <c r="N53" s="13">
        <f t="shared" si="6"/>
        <v>-70581</v>
      </c>
      <c r="O53" s="13">
        <f t="shared" si="7"/>
        <v>14757419</v>
      </c>
      <c r="P53" s="13"/>
      <c r="Q53" s="13">
        <f t="shared" si="8"/>
        <v>-147574</v>
      </c>
      <c r="R53" s="13"/>
      <c r="S53" s="13"/>
      <c r="U53" s="13"/>
      <c r="V53" s="13"/>
      <c r="W53" s="13">
        <v>147728</v>
      </c>
      <c r="X53" s="13"/>
      <c r="Y53" s="13"/>
      <c r="AA53" s="13">
        <f t="shared" si="9"/>
        <v>14757573</v>
      </c>
      <c r="AB53" s="13">
        <f>+AA53-AD53</f>
        <v>14609845</v>
      </c>
      <c r="AC53" s="13"/>
      <c r="AD53" s="13">
        <v>147728</v>
      </c>
      <c r="AE53" s="13">
        <f t="shared" si="10"/>
        <v>14757573</v>
      </c>
    </row>
    <row r="54" spans="1:31" ht="14.25">
      <c r="A54" s="13" t="s">
        <v>40</v>
      </c>
      <c r="B54" s="13"/>
      <c r="C54" s="16">
        <v>13814000</v>
      </c>
      <c r="D54" s="13">
        <v>379000</v>
      </c>
      <c r="E54" s="13">
        <v>0</v>
      </c>
      <c r="F54" s="13">
        <v>-41000</v>
      </c>
      <c r="G54" s="13">
        <f>+C54+D54+E54+F54</f>
        <v>14152000</v>
      </c>
      <c r="H54" s="5"/>
      <c r="I54" s="13">
        <v>14152000</v>
      </c>
      <c r="J54" s="13"/>
      <c r="K54" s="13"/>
      <c r="L54" s="33">
        <f t="shared" si="4"/>
        <v>0</v>
      </c>
      <c r="M54" s="33">
        <f t="shared" si="5"/>
        <v>14152000</v>
      </c>
      <c r="N54" s="13">
        <f t="shared" si="6"/>
        <v>-67364</v>
      </c>
      <c r="O54" s="13">
        <f t="shared" si="7"/>
        <v>14084636</v>
      </c>
      <c r="P54" s="13"/>
      <c r="Q54" s="13">
        <f t="shared" si="8"/>
        <v>-140846</v>
      </c>
      <c r="R54" s="13"/>
      <c r="S54" s="13">
        <v>5100000</v>
      </c>
      <c r="U54" s="13"/>
      <c r="V54" s="13"/>
      <c r="W54" s="13">
        <v>1506874</v>
      </c>
      <c r="X54" s="13"/>
      <c r="Y54" s="13"/>
      <c r="AA54" s="13">
        <f t="shared" si="9"/>
        <v>20550664</v>
      </c>
      <c r="AB54" s="13">
        <f>+AA54-AD54</f>
        <v>13943790</v>
      </c>
      <c r="AC54" s="13"/>
      <c r="AD54" s="13">
        <f>5100000+1506874</f>
        <v>6606874</v>
      </c>
      <c r="AE54" s="13">
        <f t="shared" si="10"/>
        <v>20550664</v>
      </c>
    </row>
    <row r="55" spans="1:31" ht="14.25">
      <c r="A55" s="13" t="s">
        <v>41</v>
      </c>
      <c r="B55" s="13"/>
      <c r="C55" s="20">
        <f>29524000+707000</f>
        <v>30231000</v>
      </c>
      <c r="D55" s="20">
        <v>660000</v>
      </c>
      <c r="E55" s="20">
        <v>-268000</v>
      </c>
      <c r="F55" s="20">
        <v>-1764000</v>
      </c>
      <c r="G55" s="20">
        <f>+C55+D55+E55+F55-707000</f>
        <v>28152000</v>
      </c>
      <c r="H55" s="10"/>
      <c r="I55" s="20">
        <v>29797000</v>
      </c>
      <c r="J55" s="45"/>
      <c r="K55" s="45"/>
      <c r="L55" s="57">
        <f t="shared" si="4"/>
        <v>0</v>
      </c>
      <c r="M55" s="57">
        <f t="shared" si="5"/>
        <v>29797000</v>
      </c>
      <c r="N55" s="45">
        <f t="shared" si="6"/>
        <v>-141834</v>
      </c>
      <c r="O55" s="45">
        <f t="shared" si="7"/>
        <v>29655166</v>
      </c>
      <c r="P55" s="45"/>
      <c r="Q55" s="45">
        <f t="shared" si="8"/>
        <v>-296552</v>
      </c>
      <c r="R55" s="45"/>
      <c r="S55" s="45"/>
      <c r="T55" s="60"/>
      <c r="U55" s="156" t="s">
        <v>199</v>
      </c>
      <c r="V55" s="45"/>
      <c r="W55" s="45">
        <v>46479</v>
      </c>
      <c r="X55" s="45"/>
      <c r="Y55" s="45"/>
      <c r="Z55" s="60"/>
      <c r="AA55" s="45">
        <f t="shared" si="9"/>
        <v>29405093</v>
      </c>
      <c r="AB55" s="45">
        <f>+AA55-AC55-AD55</f>
        <v>29358614</v>
      </c>
      <c r="AC55" s="45"/>
      <c r="AD55" s="45">
        <v>46479</v>
      </c>
      <c r="AE55" s="45">
        <f t="shared" si="10"/>
        <v>29405093</v>
      </c>
    </row>
    <row r="56" spans="1:31" ht="14.25">
      <c r="A56" s="17" t="s">
        <v>26</v>
      </c>
      <c r="B56" s="13"/>
      <c r="C56" s="12">
        <f>SUM(C49:C55)</f>
        <v>143161000</v>
      </c>
      <c r="D56" s="12">
        <f>SUM(D49:D55)</f>
        <v>3585000</v>
      </c>
      <c r="E56" s="12">
        <f>SUM(E49:E55)</f>
        <v>-366000</v>
      </c>
      <c r="F56" s="12">
        <f>SUM(F49:F55)</f>
        <v>-5272000</v>
      </c>
      <c r="G56" s="12">
        <f>SUM(G49:G55)</f>
        <v>140401000</v>
      </c>
      <c r="H56" s="4"/>
      <c r="I56" s="12">
        <f>SUM(I49:I55)</f>
        <v>144656000</v>
      </c>
      <c r="J56" s="44">
        <f>SUM(J50:J55)</f>
        <v>0</v>
      </c>
      <c r="K56" s="44">
        <f>SUM(K50:K55)</f>
        <v>0</v>
      </c>
      <c r="L56" s="44">
        <f>SUM(L50:L55)</f>
        <v>0</v>
      </c>
      <c r="M56" s="44">
        <f>SUM(M50:M55)</f>
        <v>144656000</v>
      </c>
      <c r="N56" s="12">
        <f>SUM(N49:N55)</f>
        <v>-688563</v>
      </c>
      <c r="O56" s="12">
        <f>SUM(O49:O55)</f>
        <v>143967437</v>
      </c>
      <c r="P56" s="12"/>
      <c r="Q56" s="44">
        <f>SUM(Q50:Q55)</f>
        <v>-1439674</v>
      </c>
      <c r="R56" s="44">
        <f>SUM(R50:R55)</f>
        <v>0</v>
      </c>
      <c r="S56" s="44">
        <f>SUM(S50:S55)</f>
        <v>5100000</v>
      </c>
      <c r="T56" s="37"/>
      <c r="U56" s="44" t="s">
        <v>199</v>
      </c>
      <c r="V56" s="44"/>
      <c r="W56" s="44">
        <f>SUM(W50:W55)</f>
        <v>2122505</v>
      </c>
      <c r="X56" s="44"/>
      <c r="Y56" s="44">
        <f>SUM(Y50:Y55)</f>
        <v>0</v>
      </c>
      <c r="Z56" s="37"/>
      <c r="AA56" s="44">
        <f>SUM(AA50:AA55)</f>
        <v>149750268</v>
      </c>
      <c r="AB56" s="44">
        <f>SUM(AB50:AB55)</f>
        <v>142527763</v>
      </c>
      <c r="AC56" s="44">
        <f>SUM(AC50:AC55)</f>
        <v>0</v>
      </c>
      <c r="AD56" s="44">
        <f>SUM(AD50:AD55)</f>
        <v>7222505</v>
      </c>
      <c r="AE56" s="44">
        <f>SUM(AE50:AE55)</f>
        <v>149750268</v>
      </c>
    </row>
    <row r="57" spans="1:31" ht="14.25">
      <c r="A57" s="13"/>
      <c r="B57" s="13"/>
      <c r="C57" s="13"/>
      <c r="D57" s="13"/>
      <c r="E57" s="13"/>
      <c r="F57" s="13"/>
      <c r="G57" s="13"/>
      <c r="H57" s="5"/>
      <c r="I57" s="13"/>
      <c r="J57" s="44"/>
      <c r="K57" s="44"/>
      <c r="L57" s="44"/>
      <c r="M57" s="44"/>
      <c r="N57" s="13"/>
      <c r="O57" s="13"/>
      <c r="P57" s="13"/>
      <c r="Q57" s="44"/>
      <c r="R57" s="44"/>
      <c r="S57" s="44"/>
      <c r="T57" s="37"/>
      <c r="U57" s="44"/>
      <c r="V57" s="44"/>
      <c r="W57" s="44"/>
      <c r="X57" s="44"/>
      <c r="Y57" s="44"/>
      <c r="Z57" s="37"/>
      <c r="AA57" s="44"/>
      <c r="AB57" s="44"/>
      <c r="AC57" s="44"/>
      <c r="AD57" s="44"/>
      <c r="AE57" s="44"/>
    </row>
    <row r="58" spans="1:31" ht="14.25">
      <c r="A58" s="13" t="s">
        <v>42</v>
      </c>
      <c r="B58" s="13"/>
      <c r="C58" s="16">
        <v>62337000</v>
      </c>
      <c r="D58" s="13">
        <v>1711000</v>
      </c>
      <c r="E58" s="13">
        <v>0</v>
      </c>
      <c r="F58" s="13">
        <v>-278000</v>
      </c>
      <c r="G58" s="13">
        <f>+C58+D58+E58+F58</f>
        <v>63770000</v>
      </c>
      <c r="H58" s="5"/>
      <c r="I58" s="13">
        <v>63770000</v>
      </c>
      <c r="J58" s="13"/>
      <c r="K58" s="13"/>
      <c r="L58" s="33">
        <f>SUM(J58:K58)</f>
        <v>0</v>
      </c>
      <c r="M58" s="33">
        <f>+I58+L58</f>
        <v>63770000</v>
      </c>
      <c r="N58" s="13">
        <f>ROUND(M58*$N$14,0)</f>
        <v>-303545</v>
      </c>
      <c r="O58" s="13">
        <f>+M58+N58</f>
        <v>63466455</v>
      </c>
      <c r="P58" s="13"/>
      <c r="Q58" s="13">
        <f>ROUND(O58*$Q$14,0)+1</f>
        <v>-634664</v>
      </c>
      <c r="R58" s="13"/>
      <c r="S58" s="13"/>
      <c r="U58" s="13"/>
      <c r="V58" s="13"/>
      <c r="W58" s="13"/>
      <c r="X58" s="13"/>
      <c r="Y58" s="13"/>
      <c r="AA58" s="13">
        <f>SUM(O58:Z58)</f>
        <v>62831791</v>
      </c>
      <c r="AB58" s="13">
        <f>+AA58</f>
        <v>62831791</v>
      </c>
      <c r="AC58" s="13"/>
      <c r="AD58" s="13"/>
      <c r="AE58" s="13">
        <f>SUM(AB58:AD58)</f>
        <v>62831791</v>
      </c>
    </row>
    <row r="59" spans="1:31" ht="14.25">
      <c r="A59" s="13" t="s">
        <v>43</v>
      </c>
      <c r="B59" s="13"/>
      <c r="C59" s="16">
        <v>6409000</v>
      </c>
      <c r="D59" s="13">
        <v>0</v>
      </c>
      <c r="E59" s="13">
        <v>0</v>
      </c>
      <c r="F59" s="13">
        <v>-6409000</v>
      </c>
      <c r="G59" s="13">
        <f>+C59+D59+E59+F59</f>
        <v>0</v>
      </c>
      <c r="H59" s="5"/>
      <c r="I59" s="13">
        <v>6500000</v>
      </c>
      <c r="J59" s="13"/>
      <c r="K59" s="13"/>
      <c r="L59" s="33">
        <f>SUM(J59:K59)</f>
        <v>0</v>
      </c>
      <c r="M59" s="33">
        <f>+I59+L59</f>
        <v>6500000</v>
      </c>
      <c r="N59" s="13">
        <f>ROUND(M59*$N$14,0)</f>
        <v>-30940</v>
      </c>
      <c r="O59" s="13">
        <f>+M59+N59</f>
        <v>6469060</v>
      </c>
      <c r="P59" s="13"/>
      <c r="Q59" s="13">
        <f>ROUND(O59*$Q$14,0)</f>
        <v>-64691</v>
      </c>
      <c r="R59" s="13"/>
      <c r="S59" s="13"/>
      <c r="U59" s="13"/>
      <c r="V59" s="13"/>
      <c r="W59" s="13"/>
      <c r="X59" s="13"/>
      <c r="Y59" s="13"/>
      <c r="AA59" s="13">
        <f>SUM(O59:Z59)</f>
        <v>6404369</v>
      </c>
      <c r="AB59" s="13">
        <f>+AA59</f>
        <v>6404369</v>
      </c>
      <c r="AC59" s="13"/>
      <c r="AD59" s="13"/>
      <c r="AE59" s="13">
        <f>SUM(AB59:AD59)</f>
        <v>6404369</v>
      </c>
    </row>
    <row r="60" spans="1:31" ht="14.25">
      <c r="A60" s="13"/>
      <c r="B60" s="13"/>
      <c r="C60" s="13"/>
      <c r="D60" s="13"/>
      <c r="E60" s="13"/>
      <c r="F60" s="13"/>
      <c r="G60" s="13"/>
      <c r="H60" s="5"/>
      <c r="I60" s="13"/>
      <c r="J60" s="44"/>
      <c r="K60" s="44"/>
      <c r="L60" s="44"/>
      <c r="M60" s="44"/>
      <c r="N60" s="13"/>
      <c r="O60" s="13"/>
      <c r="P60" s="13"/>
      <c r="Q60" s="44"/>
      <c r="R60" s="44"/>
      <c r="S60" s="44"/>
      <c r="T60" s="37"/>
      <c r="U60" s="44"/>
      <c r="V60" s="44"/>
      <c r="W60" s="44"/>
      <c r="X60" s="44"/>
      <c r="Y60" s="44"/>
      <c r="Z60" s="37"/>
      <c r="AA60" s="44"/>
      <c r="AB60" s="44"/>
      <c r="AC60" s="44"/>
      <c r="AD60" s="44"/>
      <c r="AE60" s="44"/>
    </row>
    <row r="61" spans="1:31" ht="14.25">
      <c r="A61" s="17" t="s">
        <v>18</v>
      </c>
      <c r="B61" s="13"/>
      <c r="C61" s="12">
        <f>SUM(C56,C58:C59)</f>
        <v>211907000</v>
      </c>
      <c r="D61" s="12">
        <f>SUM(D56,D58:D59)</f>
        <v>5296000</v>
      </c>
      <c r="E61" s="12">
        <f>SUM(E56,E58:E59)</f>
        <v>-366000</v>
      </c>
      <c r="F61" s="12">
        <f>SUM(F56,F58:F59)</f>
        <v>-11959000</v>
      </c>
      <c r="G61" s="12">
        <f>SUM(G56,G58:G59)</f>
        <v>204171000</v>
      </c>
      <c r="H61" s="4"/>
      <c r="I61" s="12">
        <f>SUM(I56,I58:I59)</f>
        <v>214926000</v>
      </c>
      <c r="J61" s="44">
        <f>+J56+J58+J59</f>
        <v>0</v>
      </c>
      <c r="K61" s="44">
        <f>+K56+K58+K59</f>
        <v>0</v>
      </c>
      <c r="L61" s="44">
        <f>+L56+L58+L59</f>
        <v>0</v>
      </c>
      <c r="M61" s="44">
        <f>+M56+M58+M59</f>
        <v>214926000</v>
      </c>
      <c r="N61" s="12">
        <f>SUM(N56,N58:N59)</f>
        <v>-1023048</v>
      </c>
      <c r="O61" s="12">
        <f>SUM(O56,O58:O59)</f>
        <v>213902952</v>
      </c>
      <c r="P61" s="12"/>
      <c r="Q61" s="44">
        <f>+Q56+Q58+Q59</f>
        <v>-2139029</v>
      </c>
      <c r="R61" s="44">
        <f>+R56+R58+R59</f>
        <v>0</v>
      </c>
      <c r="S61" s="44">
        <f>+S56+S58+S59</f>
        <v>5100000</v>
      </c>
      <c r="T61" s="37"/>
      <c r="U61" s="44" t="s">
        <v>199</v>
      </c>
      <c r="V61" s="44"/>
      <c r="W61" s="44">
        <f>+W56+W58+W59</f>
        <v>2122505</v>
      </c>
      <c r="X61" s="44"/>
      <c r="Y61" s="44">
        <f>+Y56+Y58+Y59</f>
        <v>0</v>
      </c>
      <c r="Z61" s="37"/>
      <c r="AA61" s="44">
        <f>+AA56+AA58+AA59</f>
        <v>218986428</v>
      </c>
      <c r="AB61" s="44">
        <f>+AB56+AB58+AB59</f>
        <v>211763923</v>
      </c>
      <c r="AC61" s="44">
        <f>+AC56+AC58+AC59</f>
        <v>0</v>
      </c>
      <c r="AD61" s="44">
        <f>+AD56+AD58+AD59</f>
        <v>7222505</v>
      </c>
      <c r="AE61" s="44">
        <f>+AE56+AE58+AE59</f>
        <v>218986428</v>
      </c>
    </row>
    <row r="62" spans="1:31" ht="15" thickBot="1">
      <c r="A62" s="18"/>
      <c r="B62" s="18"/>
      <c r="C62" s="19"/>
      <c r="D62" s="18"/>
      <c r="E62" s="18"/>
      <c r="F62" s="18"/>
      <c r="G62" s="18"/>
      <c r="H62" s="8"/>
      <c r="I62" s="18"/>
      <c r="J62" s="43"/>
      <c r="K62" s="43"/>
      <c r="L62" s="43"/>
      <c r="M62" s="43"/>
      <c r="N62" s="53">
        <f>ROUND($N$14*I61,2)</f>
        <v>-1023047.76</v>
      </c>
      <c r="O62" s="18"/>
      <c r="P62" s="18"/>
      <c r="Q62" s="43">
        <f>ROUND(O61*$Q$14,0)+1</f>
        <v>-2139029</v>
      </c>
      <c r="R62" s="43"/>
      <c r="S62" s="43"/>
      <c r="T62" s="36"/>
      <c r="U62" s="43"/>
      <c r="V62" s="43"/>
      <c r="W62" s="43"/>
      <c r="X62" s="43"/>
      <c r="Y62" s="43"/>
      <c r="Z62" s="36"/>
      <c r="AA62" s="43"/>
      <c r="AB62" s="43"/>
      <c r="AC62" s="43"/>
      <c r="AD62" s="43"/>
      <c r="AE62" s="43"/>
    </row>
    <row r="63" spans="1:31" ht="15" thickTop="1">
      <c r="A63" s="13"/>
      <c r="B63" s="13"/>
      <c r="C63" s="13"/>
      <c r="D63" s="13"/>
      <c r="E63" s="13"/>
      <c r="F63" s="13"/>
      <c r="G63" s="13"/>
      <c r="H63" s="5"/>
      <c r="I63" s="13"/>
      <c r="J63" s="44"/>
      <c r="K63" s="44"/>
      <c r="L63" s="44"/>
      <c r="M63" s="44"/>
      <c r="N63" s="13"/>
      <c r="O63" s="13"/>
      <c r="P63" s="13"/>
      <c r="Q63" s="44"/>
      <c r="R63" s="44"/>
      <c r="S63" s="44"/>
      <c r="T63" s="37"/>
      <c r="U63" s="44"/>
      <c r="V63" s="44"/>
      <c r="W63" s="44"/>
      <c r="X63" s="44"/>
      <c r="Y63" s="44"/>
      <c r="Z63" s="37"/>
      <c r="AA63" s="44"/>
      <c r="AB63" s="44"/>
      <c r="AC63" s="44"/>
      <c r="AD63" s="44"/>
      <c r="AE63" s="44"/>
    </row>
    <row r="64" spans="1:31" ht="14.25">
      <c r="A64" s="15" t="s">
        <v>44</v>
      </c>
      <c r="B64" s="13"/>
      <c r="C64" s="13"/>
      <c r="D64" s="13"/>
      <c r="E64" s="13"/>
      <c r="F64" s="13"/>
      <c r="G64" s="13"/>
      <c r="H64" s="5"/>
      <c r="I64" s="13"/>
      <c r="J64" s="25"/>
      <c r="K64" s="25"/>
      <c r="L64" s="25"/>
      <c r="M64" s="25"/>
      <c r="N64" s="13"/>
      <c r="O64" s="13"/>
      <c r="P64" s="13"/>
      <c r="Q64" s="25"/>
      <c r="R64" s="25"/>
      <c r="S64" s="25"/>
      <c r="T64" s="38"/>
      <c r="U64" s="25"/>
      <c r="V64" s="25"/>
      <c r="W64" s="25"/>
      <c r="X64" s="25"/>
      <c r="Y64" s="25"/>
      <c r="Z64" s="38"/>
      <c r="AA64" s="25"/>
      <c r="AB64" s="25"/>
      <c r="AC64" s="25"/>
      <c r="AD64" s="25"/>
      <c r="AE64" s="25"/>
    </row>
    <row r="65" spans="1:31" ht="14.25">
      <c r="A65" s="13" t="s">
        <v>45</v>
      </c>
      <c r="B65" s="13"/>
      <c r="C65" s="16">
        <f>133130000+293000</f>
        <v>133423000</v>
      </c>
      <c r="D65" s="13">
        <v>2565000</v>
      </c>
      <c r="E65" s="13">
        <v>828000</v>
      </c>
      <c r="F65" s="13">
        <v>-2175000</v>
      </c>
      <c r="G65" s="13">
        <f>+C65+D65+E65+F65-293000</f>
        <v>134348000</v>
      </c>
      <c r="H65" s="5"/>
      <c r="I65" s="13">
        <v>138453000</v>
      </c>
      <c r="J65" s="13"/>
      <c r="K65" s="13"/>
      <c r="L65" s="33">
        <f>SUM(J65:K65)</f>
        <v>0</v>
      </c>
      <c r="M65" s="33">
        <f>+I65+L65</f>
        <v>138453000</v>
      </c>
      <c r="N65" s="13">
        <f>ROUND(M65*$N$14,0)-1</f>
        <v>-659037</v>
      </c>
      <c r="O65" s="13">
        <f>+M65+N65</f>
        <v>137793963</v>
      </c>
      <c r="P65" s="13"/>
      <c r="Q65" s="13">
        <f>ROUND(O65*$Q$14,0)</f>
        <v>-1377940</v>
      </c>
      <c r="R65" s="13">
        <v>3670000</v>
      </c>
      <c r="S65" s="13"/>
      <c r="U65" s="13"/>
      <c r="V65" s="13"/>
      <c r="W65" s="13">
        <v>1562600</v>
      </c>
      <c r="X65" s="13"/>
      <c r="Y65" s="13"/>
      <c r="AA65" s="13">
        <f>SUM(O65:Z65)</f>
        <v>141648623</v>
      </c>
      <c r="AB65" s="13"/>
      <c r="AC65" s="13">
        <f>+AA65-AD65</f>
        <v>140086023</v>
      </c>
      <c r="AD65" s="13">
        <v>1562600</v>
      </c>
      <c r="AE65" s="13">
        <f>SUM(AB65:AD65)</f>
        <v>141648623</v>
      </c>
    </row>
    <row r="66" spans="1:31" ht="14.25">
      <c r="A66" s="13" t="s">
        <v>46</v>
      </c>
      <c r="B66" s="13"/>
      <c r="C66" s="16">
        <v>23999000</v>
      </c>
      <c r="D66" s="13">
        <v>217000</v>
      </c>
      <c r="E66" s="13">
        <v>0</v>
      </c>
      <c r="F66" s="13">
        <v>-67000</v>
      </c>
      <c r="G66" s="13">
        <f>+C66+D66+E66+F66</f>
        <v>24149000</v>
      </c>
      <c r="H66" s="5"/>
      <c r="I66" s="13">
        <v>24149000</v>
      </c>
      <c r="J66" s="13"/>
      <c r="K66" s="13"/>
      <c r="L66" s="33">
        <f>SUM(J66:K66)</f>
        <v>0</v>
      </c>
      <c r="M66" s="33">
        <f>+I66+L66</f>
        <v>24149000</v>
      </c>
      <c r="N66" s="13">
        <f>ROUND(M66*$N$14,0)</f>
        <v>-114949</v>
      </c>
      <c r="O66" s="13">
        <f>+M66+N66</f>
        <v>24034051</v>
      </c>
      <c r="P66" s="13"/>
      <c r="Q66" s="13">
        <f>ROUND(O66*$Q$14,0)+1</f>
        <v>-240340</v>
      </c>
      <c r="R66" s="13"/>
      <c r="S66" s="13"/>
      <c r="U66" s="13"/>
      <c r="V66" s="13"/>
      <c r="W66" s="13"/>
      <c r="X66" s="13"/>
      <c r="Y66" s="13"/>
      <c r="AA66" s="13">
        <f>SUM(O66:Z66)</f>
        <v>23793711</v>
      </c>
      <c r="AB66" s="13"/>
      <c r="AC66" s="13">
        <f>+AA66</f>
        <v>23793711</v>
      </c>
      <c r="AD66" s="13"/>
      <c r="AE66" s="13">
        <f>SUM(AB66:AD66)</f>
        <v>23793711</v>
      </c>
    </row>
    <row r="67" spans="1:31" ht="14.25">
      <c r="A67" s="13" t="s">
        <v>47</v>
      </c>
      <c r="B67" s="13"/>
      <c r="C67" s="16">
        <v>14570000</v>
      </c>
      <c r="D67" s="13">
        <v>343000</v>
      </c>
      <c r="E67" s="13">
        <v>0</v>
      </c>
      <c r="F67" s="13">
        <v>-485000</v>
      </c>
      <c r="G67" s="13">
        <f>+C67+D67+E67+F67</f>
        <v>14428000</v>
      </c>
      <c r="H67" s="5"/>
      <c r="I67" s="13">
        <v>14883000</v>
      </c>
      <c r="J67" s="13"/>
      <c r="K67" s="13"/>
      <c r="L67" s="33">
        <f>SUM(J67:K67)</f>
        <v>0</v>
      </c>
      <c r="M67" s="33">
        <f>+I67+L67</f>
        <v>14883000</v>
      </c>
      <c r="N67" s="13">
        <f>ROUND(M67*$N$14,0)</f>
        <v>-70843</v>
      </c>
      <c r="O67" s="13">
        <f>+M67+N67</f>
        <v>14812157</v>
      </c>
      <c r="P67" s="13"/>
      <c r="Q67" s="13">
        <f>ROUND(O67*$Q$14,0)</f>
        <v>-148122</v>
      </c>
      <c r="R67" s="13"/>
      <c r="S67" s="13"/>
      <c r="U67" s="13"/>
      <c r="V67" s="13"/>
      <c r="W67" s="13">
        <v>27022</v>
      </c>
      <c r="X67" s="13"/>
      <c r="Y67" s="13"/>
      <c r="AA67" s="13">
        <f>SUM(O67:Z67)</f>
        <v>14691057</v>
      </c>
      <c r="AB67" s="13"/>
      <c r="AC67" s="13">
        <f>+AA67-AD67</f>
        <v>14664035</v>
      </c>
      <c r="AD67" s="13">
        <v>27022</v>
      </c>
      <c r="AE67" s="13">
        <f>SUM(AB67:AD67)</f>
        <v>14691057</v>
      </c>
    </row>
    <row r="68" spans="1:31" ht="14.25">
      <c r="A68" s="13"/>
      <c r="B68" s="13"/>
      <c r="C68" s="13"/>
      <c r="D68" s="13"/>
      <c r="E68" s="13"/>
      <c r="F68" s="13"/>
      <c r="G68" s="13"/>
      <c r="H68" s="5"/>
      <c r="I68" s="13"/>
      <c r="J68" s="44"/>
      <c r="K68" s="44"/>
      <c r="L68" s="44"/>
      <c r="M68" s="44"/>
      <c r="N68" s="13"/>
      <c r="O68" s="13"/>
      <c r="P68" s="13"/>
      <c r="Q68" s="44"/>
      <c r="R68" s="44"/>
      <c r="S68" s="44"/>
      <c r="T68" s="37"/>
      <c r="U68" s="44"/>
      <c r="V68" s="44"/>
      <c r="W68" s="44"/>
      <c r="X68" s="44"/>
      <c r="Y68" s="44"/>
      <c r="Z68" s="37"/>
      <c r="AA68" s="44"/>
      <c r="AB68" s="44"/>
      <c r="AC68" s="44"/>
      <c r="AD68" s="44"/>
      <c r="AE68" s="44"/>
    </row>
    <row r="69" spans="1:31" ht="14.25">
      <c r="A69" s="17" t="s">
        <v>18</v>
      </c>
      <c r="B69" s="13"/>
      <c r="C69" s="12">
        <f>SUM(C65:C67)</f>
        <v>171992000</v>
      </c>
      <c r="D69" s="12">
        <f>SUM(D65:D67)</f>
        <v>3125000</v>
      </c>
      <c r="E69" s="12">
        <f>SUM(E65:E67)</f>
        <v>828000</v>
      </c>
      <c r="F69" s="12">
        <f>SUM(F65:F67)</f>
        <v>-2727000</v>
      </c>
      <c r="G69" s="12">
        <f>SUM(G65:G67)</f>
        <v>172925000</v>
      </c>
      <c r="H69" s="4"/>
      <c r="I69" s="12">
        <f aca="true" t="shared" si="11" ref="I69:O69">SUM(I65:I67)</f>
        <v>177485000</v>
      </c>
      <c r="J69" s="44">
        <f t="shared" si="11"/>
        <v>0</v>
      </c>
      <c r="K69" s="44">
        <f t="shared" si="11"/>
        <v>0</v>
      </c>
      <c r="L69" s="44">
        <f t="shared" si="11"/>
        <v>0</v>
      </c>
      <c r="M69" s="44">
        <f t="shared" si="11"/>
        <v>177485000</v>
      </c>
      <c r="N69" s="12">
        <f t="shared" si="11"/>
        <v>-844829</v>
      </c>
      <c r="O69" s="12">
        <f t="shared" si="11"/>
        <v>176640171</v>
      </c>
      <c r="P69" s="12"/>
      <c r="Q69" s="44">
        <f>SUM(Q65:Q67)</f>
        <v>-1766402</v>
      </c>
      <c r="R69" s="44">
        <f>SUM(R65:R67)</f>
        <v>3670000</v>
      </c>
      <c r="S69" s="44">
        <f>SUM(S65:S67)</f>
        <v>0</v>
      </c>
      <c r="T69" s="37"/>
      <c r="U69" s="44">
        <f>SUM(U65:U67)</f>
        <v>0</v>
      </c>
      <c r="V69" s="44"/>
      <c r="W69" s="44">
        <f>SUM(W65:W67)</f>
        <v>1589622</v>
      </c>
      <c r="X69" s="44"/>
      <c r="Y69" s="44">
        <f>SUM(Y65:Y67)</f>
        <v>0</v>
      </c>
      <c r="Z69" s="37"/>
      <c r="AA69" s="44">
        <f>SUM(AA65:AA67)</f>
        <v>180133391</v>
      </c>
      <c r="AB69" s="44">
        <f>SUM(AB65:AB67)</f>
        <v>0</v>
      </c>
      <c r="AC69" s="44">
        <f>SUM(AC65:AC67)</f>
        <v>178543769</v>
      </c>
      <c r="AD69" s="44">
        <f>SUM(AD65:AD67)</f>
        <v>1589622</v>
      </c>
      <c r="AE69" s="44">
        <f>SUM(AE65:AE67)</f>
        <v>180133391</v>
      </c>
    </row>
    <row r="70" spans="1:31" ht="15" thickBot="1">
      <c r="A70" s="18"/>
      <c r="B70" s="18"/>
      <c r="C70" s="19"/>
      <c r="D70" s="18"/>
      <c r="E70" s="18"/>
      <c r="F70" s="18"/>
      <c r="G70" s="18"/>
      <c r="H70" s="8"/>
      <c r="I70" s="18"/>
      <c r="J70" s="43"/>
      <c r="K70" s="43"/>
      <c r="L70" s="43"/>
      <c r="M70" s="43"/>
      <c r="N70" s="53">
        <f>ROUND($N$14*I69,2)</f>
        <v>-844828.6</v>
      </c>
      <c r="O70" s="18"/>
      <c r="P70" s="18"/>
      <c r="Q70" s="43">
        <f>ROUND(O69*$Q$14,0)</f>
        <v>-1766402</v>
      </c>
      <c r="R70" s="43"/>
      <c r="S70" s="43"/>
      <c r="T70" s="36"/>
      <c r="U70" s="43"/>
      <c r="V70" s="43"/>
      <c r="W70" s="43"/>
      <c r="X70" s="43"/>
      <c r="Y70" s="43"/>
      <c r="Z70" s="36"/>
      <c r="AA70" s="43"/>
      <c r="AB70" s="43"/>
      <c r="AC70" s="43"/>
      <c r="AD70" s="43"/>
      <c r="AE70" s="43"/>
    </row>
    <row r="71" spans="1:31" ht="15" thickTop="1">
      <c r="A71" s="13"/>
      <c r="B71" s="13"/>
      <c r="C71" s="13"/>
      <c r="D71" s="13"/>
      <c r="E71" s="13"/>
      <c r="F71" s="13"/>
      <c r="G71" s="13"/>
      <c r="H71" s="7"/>
      <c r="I71" s="16"/>
      <c r="J71" s="47"/>
      <c r="K71" s="47"/>
      <c r="L71" s="47"/>
      <c r="M71" s="47"/>
      <c r="N71" s="16"/>
      <c r="O71" s="16"/>
      <c r="P71" s="16"/>
      <c r="Q71" s="47"/>
      <c r="R71" s="47"/>
      <c r="S71" s="47"/>
      <c r="T71" s="39"/>
      <c r="U71" s="47"/>
      <c r="V71" s="47"/>
      <c r="W71" s="47"/>
      <c r="X71" s="47"/>
      <c r="Y71" s="47"/>
      <c r="Z71" s="39"/>
      <c r="AA71" s="47"/>
      <c r="AB71" s="47"/>
      <c r="AC71" s="47"/>
      <c r="AD71" s="47"/>
      <c r="AE71" s="47"/>
    </row>
    <row r="72" spans="1:31" ht="14.25">
      <c r="A72" s="15" t="s">
        <v>48</v>
      </c>
      <c r="B72" s="13"/>
      <c r="C72" s="13"/>
      <c r="D72" s="13"/>
      <c r="E72" s="13"/>
      <c r="F72" s="13"/>
      <c r="G72" s="13"/>
      <c r="H72" s="5"/>
      <c r="I72" s="16"/>
      <c r="J72" s="25"/>
      <c r="K72" s="25"/>
      <c r="L72" s="25"/>
      <c r="M72" s="25"/>
      <c r="N72" s="16"/>
      <c r="O72" s="16"/>
      <c r="P72" s="16"/>
      <c r="Q72" s="25"/>
      <c r="R72" s="25"/>
      <c r="S72" s="25"/>
      <c r="T72" s="38"/>
      <c r="U72" s="25"/>
      <c r="V72" s="25"/>
      <c r="W72" s="25"/>
      <c r="X72" s="25"/>
      <c r="Y72" s="25"/>
      <c r="Z72" s="38"/>
      <c r="AA72" s="25"/>
      <c r="AB72" s="25"/>
      <c r="AC72" s="25"/>
      <c r="AD72" s="25"/>
      <c r="AE72" s="25"/>
    </row>
    <row r="73" spans="1:31" ht="14.25">
      <c r="A73" s="13" t="s">
        <v>49</v>
      </c>
      <c r="B73" s="13"/>
      <c r="C73" s="16">
        <v>22714000</v>
      </c>
      <c r="D73" s="13">
        <v>256000</v>
      </c>
      <c r="E73" s="13">
        <v>0</v>
      </c>
      <c r="F73" s="13">
        <v>2267000</v>
      </c>
      <c r="G73" s="13">
        <f>+C73+D73+E73+F73</f>
        <v>25237000</v>
      </c>
      <c r="H73" s="5"/>
      <c r="I73" s="13">
        <v>25237000</v>
      </c>
      <c r="J73" s="13"/>
      <c r="K73" s="13"/>
      <c r="L73" s="33">
        <f>SUM(J73:K73)</f>
        <v>0</v>
      </c>
      <c r="M73" s="33">
        <f>+I73+L73</f>
        <v>25237000</v>
      </c>
      <c r="N73" s="13">
        <f>ROUND(M73*$N$14,0)</f>
        <v>-120128</v>
      </c>
      <c r="O73" s="13">
        <f>+M73+N73</f>
        <v>25116872</v>
      </c>
      <c r="P73" s="13"/>
      <c r="Q73" s="13">
        <f>ROUND(O73*$Q$14,0)</f>
        <v>-251169</v>
      </c>
      <c r="R73" s="13"/>
      <c r="S73" s="13"/>
      <c r="U73" s="13"/>
      <c r="V73" s="13"/>
      <c r="W73" s="13">
        <v>6116</v>
      </c>
      <c r="X73" s="13"/>
      <c r="Y73" s="13"/>
      <c r="AA73" s="13">
        <f>SUM(O73:Z73)</f>
        <v>24871819</v>
      </c>
      <c r="AB73" s="13">
        <f>+AA73-AD73</f>
        <v>24865703</v>
      </c>
      <c r="AC73" s="13"/>
      <c r="AD73" s="13">
        <v>6116</v>
      </c>
      <c r="AE73" s="13">
        <f>SUM(AB73:AD73)</f>
        <v>24871819</v>
      </c>
    </row>
    <row r="74" spans="1:31" ht="14.25">
      <c r="A74" s="13" t="s">
        <v>50</v>
      </c>
      <c r="B74" s="13"/>
      <c r="C74" s="16">
        <v>16989000</v>
      </c>
      <c r="D74" s="13">
        <v>185000</v>
      </c>
      <c r="E74" s="13">
        <v>0</v>
      </c>
      <c r="F74" s="13">
        <v>-21000</v>
      </c>
      <c r="G74" s="13">
        <f>+C74+D74+E74+F74</f>
        <v>17153000</v>
      </c>
      <c r="H74" s="5"/>
      <c r="I74" s="13">
        <v>17153000</v>
      </c>
      <c r="J74" s="13"/>
      <c r="K74" s="13"/>
      <c r="L74" s="33">
        <f>SUM(J74:K74)</f>
        <v>0</v>
      </c>
      <c r="M74" s="33">
        <f>+I74+L74</f>
        <v>17153000</v>
      </c>
      <c r="N74" s="13">
        <f>ROUND(M74*$N$14,0)</f>
        <v>-81648</v>
      </c>
      <c r="O74" s="13">
        <f>+M74+N74</f>
        <v>17071352</v>
      </c>
      <c r="P74" s="13"/>
      <c r="Q74" s="13">
        <f>ROUND(O74*$Q$14,0)</f>
        <v>-170714</v>
      </c>
      <c r="R74" s="13"/>
      <c r="S74" s="13"/>
      <c r="U74" s="13"/>
      <c r="V74" s="13"/>
      <c r="W74" s="13">
        <v>4770</v>
      </c>
      <c r="X74" s="13"/>
      <c r="Y74" s="13"/>
      <c r="AA74" s="13">
        <f>SUM(O74:Z74)</f>
        <v>16905408</v>
      </c>
      <c r="AB74" s="13">
        <f>+AA74-AD74</f>
        <v>16900638</v>
      </c>
      <c r="AC74" s="13"/>
      <c r="AD74" s="13">
        <v>4770</v>
      </c>
      <c r="AE74" s="13">
        <f>SUM(AB74:AD74)</f>
        <v>16905408</v>
      </c>
    </row>
    <row r="75" spans="1:31" ht="14.25">
      <c r="A75" s="13" t="s">
        <v>51</v>
      </c>
      <c r="B75" s="13"/>
      <c r="C75" s="16">
        <v>4670000</v>
      </c>
      <c r="D75" s="13">
        <v>34000</v>
      </c>
      <c r="E75" s="13">
        <v>0</v>
      </c>
      <c r="F75" s="13">
        <v>673000</v>
      </c>
      <c r="G75" s="13">
        <f>+C75+D75+E75+F75</f>
        <v>5377000</v>
      </c>
      <c r="H75" s="5"/>
      <c r="I75" s="13">
        <v>4697000</v>
      </c>
      <c r="J75" s="13"/>
      <c r="K75" s="13"/>
      <c r="L75" s="33">
        <f>SUM(J75:K75)</f>
        <v>0</v>
      </c>
      <c r="M75" s="33">
        <f>+I75+L75</f>
        <v>4697000</v>
      </c>
      <c r="N75" s="13">
        <f>ROUND(M75*$N$14,0)</f>
        <v>-22358</v>
      </c>
      <c r="O75" s="13">
        <f>+M75+N75</f>
        <v>4674642</v>
      </c>
      <c r="P75" s="13"/>
      <c r="Q75" s="13">
        <f>ROUND(O75*$Q$14,0)</f>
        <v>-46746</v>
      </c>
      <c r="R75" s="13"/>
      <c r="S75" s="13"/>
      <c r="U75" s="13"/>
      <c r="V75" s="13"/>
      <c r="W75" s="13"/>
      <c r="X75" s="13"/>
      <c r="Y75" s="13"/>
      <c r="AA75" s="13">
        <f>SUM(O75:Z75)</f>
        <v>4627896</v>
      </c>
      <c r="AB75" s="13">
        <f>+AA75</f>
        <v>4627896</v>
      </c>
      <c r="AC75" s="13"/>
      <c r="AD75" s="13"/>
      <c r="AE75" s="13">
        <f>SUM(AB75:AD75)</f>
        <v>4627896</v>
      </c>
    </row>
    <row r="76" spans="1:31" ht="14.25">
      <c r="A76" s="13"/>
      <c r="B76" s="13"/>
      <c r="C76" s="13"/>
      <c r="D76" s="13"/>
      <c r="E76" s="13"/>
      <c r="F76" s="13"/>
      <c r="G76" s="13"/>
      <c r="H76" s="5"/>
      <c r="I76" s="13"/>
      <c r="J76" s="13"/>
      <c r="K76" s="13"/>
      <c r="L76" s="13"/>
      <c r="M76" s="13"/>
      <c r="N76" s="13"/>
      <c r="O76" s="13"/>
      <c r="P76" s="13"/>
      <c r="Q76" s="13"/>
      <c r="R76" s="13"/>
      <c r="S76" s="13"/>
      <c r="U76" s="13"/>
      <c r="V76" s="13"/>
      <c r="W76" s="13"/>
      <c r="X76" s="13"/>
      <c r="Y76" s="13"/>
      <c r="AA76" s="3"/>
      <c r="AB76" s="13"/>
      <c r="AC76" s="13"/>
      <c r="AD76" s="13"/>
      <c r="AE76" s="13"/>
    </row>
    <row r="77" spans="1:31" ht="14.25">
      <c r="A77" s="17" t="s">
        <v>18</v>
      </c>
      <c r="B77" s="13"/>
      <c r="C77" s="12">
        <f>SUM(C73:C75)</f>
        <v>44373000</v>
      </c>
      <c r="D77" s="12">
        <f>SUM(D73:D75)</f>
        <v>475000</v>
      </c>
      <c r="E77" s="12">
        <f>SUM(E73:E75)</f>
        <v>0</v>
      </c>
      <c r="F77" s="12">
        <f>SUM(F73:F75)</f>
        <v>2919000</v>
      </c>
      <c r="G77" s="12">
        <f>SUM(G73:G75)</f>
        <v>47767000</v>
      </c>
      <c r="H77" s="4"/>
      <c r="I77" s="12">
        <f aca="true" t="shared" si="12" ref="I77:O77">SUM(I73:I75)</f>
        <v>47087000</v>
      </c>
      <c r="J77" s="12">
        <f t="shared" si="12"/>
        <v>0</v>
      </c>
      <c r="K77" s="12">
        <f t="shared" si="12"/>
        <v>0</v>
      </c>
      <c r="L77" s="12">
        <f t="shared" si="12"/>
        <v>0</v>
      </c>
      <c r="M77" s="12">
        <f t="shared" si="12"/>
        <v>47087000</v>
      </c>
      <c r="N77" s="12">
        <f t="shared" si="12"/>
        <v>-224134</v>
      </c>
      <c r="O77" s="12">
        <f t="shared" si="12"/>
        <v>46862866</v>
      </c>
      <c r="P77" s="12"/>
      <c r="Q77" s="12">
        <f>SUM(Q73:Q75)</f>
        <v>-468629</v>
      </c>
      <c r="R77" s="12">
        <f>SUM(R73:R75)</f>
        <v>0</v>
      </c>
      <c r="S77" s="12">
        <f>SUM(S73:S75)</f>
        <v>0</v>
      </c>
      <c r="U77" s="12">
        <f>SUM(U73:U75)</f>
        <v>0</v>
      </c>
      <c r="V77" s="12"/>
      <c r="W77" s="12">
        <f>SUM(W73:W75)</f>
        <v>10886</v>
      </c>
      <c r="X77" s="12"/>
      <c r="Y77" s="12">
        <f>SUM(Y73:Y75)</f>
        <v>0</v>
      </c>
      <c r="AA77" s="12">
        <f>SUM(AA73:AA75)</f>
        <v>46405123</v>
      </c>
      <c r="AB77" s="12">
        <f>SUM(AB73:AB75)</f>
        <v>46394237</v>
      </c>
      <c r="AC77" s="12">
        <f>SUM(AC73:AC75)</f>
        <v>0</v>
      </c>
      <c r="AD77" s="12">
        <f>SUM(AD73:AD75)</f>
        <v>10886</v>
      </c>
      <c r="AE77" s="12">
        <f>SUM(AE73:AE75)</f>
        <v>46405123</v>
      </c>
    </row>
    <row r="78" spans="1:31" ht="15" thickBot="1">
      <c r="A78" s="18"/>
      <c r="B78" s="18"/>
      <c r="C78" s="18"/>
      <c r="D78" s="18"/>
      <c r="E78" s="18"/>
      <c r="F78" s="18"/>
      <c r="G78" s="18"/>
      <c r="H78" s="8"/>
      <c r="I78" s="18"/>
      <c r="J78" s="56"/>
      <c r="K78" s="56"/>
      <c r="L78" s="56"/>
      <c r="M78" s="56"/>
      <c r="N78" s="53">
        <f>ROUND($N$14*I77,2)</f>
        <v>-224134.12</v>
      </c>
      <c r="O78" s="18"/>
      <c r="P78" s="56"/>
      <c r="Q78" s="43">
        <f>ROUND(O77*$Q$14,0)</f>
        <v>-468629</v>
      </c>
      <c r="R78" s="56"/>
      <c r="S78" s="56"/>
      <c r="T78" s="41"/>
      <c r="U78" s="56"/>
      <c r="V78" s="56"/>
      <c r="W78" s="56"/>
      <c r="X78" s="56"/>
      <c r="Y78" s="56"/>
      <c r="Z78" s="41"/>
      <c r="AA78" s="48"/>
      <c r="AB78" s="56"/>
      <c r="AC78" s="56"/>
      <c r="AD78" s="56"/>
      <c r="AE78" s="56"/>
    </row>
    <row r="79" spans="1:31" ht="15" thickTop="1">
      <c r="A79" s="13"/>
      <c r="B79" s="13"/>
      <c r="C79" s="13"/>
      <c r="D79" s="13"/>
      <c r="E79" s="13"/>
      <c r="F79" s="13"/>
      <c r="G79" s="13"/>
      <c r="H79" s="7"/>
      <c r="I79" s="16"/>
      <c r="J79" s="13"/>
      <c r="K79" s="13"/>
      <c r="L79" s="13"/>
      <c r="M79" s="13"/>
      <c r="N79" s="16"/>
      <c r="O79" s="16"/>
      <c r="P79" s="16"/>
      <c r="Q79" s="13"/>
      <c r="R79" s="13"/>
      <c r="S79" s="13"/>
      <c r="U79" s="13"/>
      <c r="V79" s="13"/>
      <c r="W79" s="13"/>
      <c r="X79" s="13"/>
      <c r="Y79" s="13"/>
      <c r="AA79" s="3"/>
      <c r="AB79" s="13"/>
      <c r="AC79" s="13"/>
      <c r="AD79" s="13"/>
      <c r="AE79" s="13"/>
    </row>
    <row r="80" spans="1:31" ht="14.25">
      <c r="A80" s="15" t="s">
        <v>52</v>
      </c>
      <c r="B80" s="13"/>
      <c r="C80" s="13"/>
      <c r="D80" s="13"/>
      <c r="E80" s="13"/>
      <c r="F80" s="13"/>
      <c r="G80" s="13"/>
      <c r="H80" s="5"/>
      <c r="I80" s="13"/>
      <c r="J80" s="13"/>
      <c r="K80" s="13"/>
      <c r="L80" s="13"/>
      <c r="M80" s="13"/>
      <c r="N80" s="13"/>
      <c r="O80" s="13"/>
      <c r="P80" s="13"/>
      <c r="Q80" s="13"/>
      <c r="R80" s="13"/>
      <c r="S80" s="13"/>
      <c r="U80" s="13"/>
      <c r="V80" s="13"/>
      <c r="W80" s="13"/>
      <c r="X80" s="13"/>
      <c r="Y80" s="13"/>
      <c r="AA80" s="3"/>
      <c r="AB80" s="13"/>
      <c r="AC80" s="13"/>
      <c r="AD80" s="13"/>
      <c r="AE80" s="13"/>
    </row>
    <row r="81" spans="1:31" ht="14.25">
      <c r="A81" s="13" t="s">
        <v>53</v>
      </c>
      <c r="B81" s="13"/>
      <c r="C81" s="16">
        <v>64636000</v>
      </c>
      <c r="D81" s="13">
        <v>582000</v>
      </c>
      <c r="E81" s="13">
        <v>0</v>
      </c>
      <c r="F81" s="13">
        <v>6171000</v>
      </c>
      <c r="G81" s="13">
        <f>+C81+D81+E81+F81</f>
        <v>71389000</v>
      </c>
      <c r="H81" s="5"/>
      <c r="I81" s="13">
        <v>69389000</v>
      </c>
      <c r="J81" s="13"/>
      <c r="K81" s="13"/>
      <c r="L81" s="33">
        <f>SUM(J81:K81)</f>
        <v>0</v>
      </c>
      <c r="M81" s="33">
        <f>+I81+L81</f>
        <v>69389000</v>
      </c>
      <c r="N81" s="13">
        <f>ROUND(M81*$N$14,0)</f>
        <v>-330292</v>
      </c>
      <c r="O81" s="13">
        <f>+M81+N81</f>
        <v>69058708</v>
      </c>
      <c r="P81" s="13"/>
      <c r="Q81" s="13">
        <f>ROUND(O81*$Q$14,0)</f>
        <v>-690587</v>
      </c>
      <c r="R81" s="13"/>
      <c r="S81" s="13"/>
      <c r="U81" s="13"/>
      <c r="V81" s="13"/>
      <c r="W81" s="13">
        <f>38164+4000000</f>
        <v>4038164</v>
      </c>
      <c r="X81" s="13"/>
      <c r="Y81" s="13">
        <v>-4000000</v>
      </c>
      <c r="AA81" s="13">
        <f>SUM(O81:Z81)</f>
        <v>68406285</v>
      </c>
      <c r="AB81" s="13">
        <f>+AA81-AD81</f>
        <v>68368121</v>
      </c>
      <c r="AC81" s="13"/>
      <c r="AD81" s="13">
        <v>38164</v>
      </c>
      <c r="AE81" s="13">
        <f>SUM(AB81:AD81)</f>
        <v>68406285</v>
      </c>
    </row>
    <row r="82" spans="1:31" ht="14.25">
      <c r="A82" s="13" t="s">
        <v>54</v>
      </c>
      <c r="B82" s="13"/>
      <c r="C82" s="16">
        <v>948000</v>
      </c>
      <c r="D82" s="13">
        <v>0</v>
      </c>
      <c r="E82" s="13">
        <v>0</v>
      </c>
      <c r="F82" s="13">
        <v>0</v>
      </c>
      <c r="G82" s="13">
        <f>+C82+D82+E82+F82</f>
        <v>948000</v>
      </c>
      <c r="H82" s="5"/>
      <c r="I82" s="13">
        <v>948000</v>
      </c>
      <c r="J82" s="13"/>
      <c r="K82" s="13"/>
      <c r="L82" s="33">
        <f>SUM(J82:K82)</f>
        <v>0</v>
      </c>
      <c r="M82" s="33">
        <f>+I82+L82</f>
        <v>948000</v>
      </c>
      <c r="N82" s="13">
        <f>ROUND(M82*$N$14,0)</f>
        <v>-4512</v>
      </c>
      <c r="O82" s="13">
        <f>+M82+N82</f>
        <v>943488</v>
      </c>
      <c r="P82" s="13"/>
      <c r="Q82" s="13">
        <f>ROUND(O82*$Q$14,0)</f>
        <v>-9435</v>
      </c>
      <c r="R82" s="13"/>
      <c r="S82" s="13"/>
      <c r="U82" s="13"/>
      <c r="V82" s="13"/>
      <c r="W82" s="13"/>
      <c r="X82" s="13"/>
      <c r="Y82" s="13"/>
      <c r="AA82" s="13">
        <f>SUM(O82:Z82)</f>
        <v>934053</v>
      </c>
      <c r="AB82" s="13">
        <f>+AA82</f>
        <v>934053</v>
      </c>
      <c r="AC82" s="13"/>
      <c r="AD82" s="13"/>
      <c r="AE82" s="13">
        <f>SUM(AB82:AD82)</f>
        <v>934053</v>
      </c>
    </row>
    <row r="83" spans="1:31" ht="14.25">
      <c r="A83" s="13"/>
      <c r="B83" s="13"/>
      <c r="C83" s="13"/>
      <c r="D83" s="13"/>
      <c r="E83" s="13"/>
      <c r="F83" s="13"/>
      <c r="G83" s="13"/>
      <c r="H83" s="5"/>
      <c r="I83" s="13"/>
      <c r="J83" s="44"/>
      <c r="K83" s="44"/>
      <c r="L83" s="44"/>
      <c r="M83" s="44"/>
      <c r="N83" s="13"/>
      <c r="O83" s="13"/>
      <c r="P83" s="13"/>
      <c r="Q83" s="44"/>
      <c r="R83" s="44"/>
      <c r="S83" s="44"/>
      <c r="T83" s="37"/>
      <c r="U83" s="44"/>
      <c r="V83" s="44"/>
      <c r="W83" s="44"/>
      <c r="X83" s="44"/>
      <c r="Y83" s="44"/>
      <c r="Z83" s="37"/>
      <c r="AA83" s="44"/>
      <c r="AB83" s="44"/>
      <c r="AC83" s="44"/>
      <c r="AD83" s="44"/>
      <c r="AE83" s="44"/>
    </row>
    <row r="84" spans="1:31" ht="14.25">
      <c r="A84" s="17" t="s">
        <v>18</v>
      </c>
      <c r="B84" s="13"/>
      <c r="C84" s="12">
        <f>SUM(C81:C82)</f>
        <v>65584000</v>
      </c>
      <c r="D84" s="12">
        <f>SUM(D81:D82)</f>
        <v>582000</v>
      </c>
      <c r="E84" s="12">
        <f>SUM(E81:E82)</f>
        <v>0</v>
      </c>
      <c r="F84" s="12">
        <f>SUM(F81:F82)</f>
        <v>6171000</v>
      </c>
      <c r="G84" s="12">
        <f>SUM(G81:G82)</f>
        <v>72337000</v>
      </c>
      <c r="H84" s="4"/>
      <c r="I84" s="12">
        <f>SUM(I81:I82)</f>
        <v>70337000</v>
      </c>
      <c r="J84" s="44">
        <f>+J81+J82</f>
        <v>0</v>
      </c>
      <c r="K84" s="44">
        <f>+K81+K82</f>
        <v>0</v>
      </c>
      <c r="L84" s="44">
        <f>+L81+L82</f>
        <v>0</v>
      </c>
      <c r="M84" s="44">
        <f>+M81+M82</f>
        <v>70337000</v>
      </c>
      <c r="N84" s="12">
        <f>SUM(N81:N82)</f>
        <v>-334804</v>
      </c>
      <c r="O84" s="12">
        <f>SUM(O81:O82)</f>
        <v>70002196</v>
      </c>
      <c r="P84" s="12"/>
      <c r="Q84" s="44">
        <f>+Q81+Q82</f>
        <v>-700022</v>
      </c>
      <c r="R84" s="44">
        <f>+R81+R82</f>
        <v>0</v>
      </c>
      <c r="S84" s="44">
        <f>+S81+S82</f>
        <v>0</v>
      </c>
      <c r="T84" s="37"/>
      <c r="U84" s="44">
        <f>+U81+U82</f>
        <v>0</v>
      </c>
      <c r="V84" s="44"/>
      <c r="W84" s="44">
        <f>+W81+W82</f>
        <v>4038164</v>
      </c>
      <c r="X84" s="44"/>
      <c r="Y84" s="44">
        <f>+Y81+Y82</f>
        <v>-4000000</v>
      </c>
      <c r="Z84" s="37"/>
      <c r="AA84" s="44">
        <f>+AA81+AA82</f>
        <v>69340338</v>
      </c>
      <c r="AB84" s="44">
        <f>+AB81+AB82</f>
        <v>69302174</v>
      </c>
      <c r="AC84" s="44">
        <f>+AC81+AC82</f>
        <v>0</v>
      </c>
      <c r="AD84" s="44">
        <f>+AD81+AD82</f>
        <v>38164</v>
      </c>
      <c r="AE84" s="44">
        <f>+AE81+AE82</f>
        <v>69340338</v>
      </c>
    </row>
    <row r="85" spans="1:31" ht="15" thickBot="1">
      <c r="A85" s="18"/>
      <c r="B85" s="18"/>
      <c r="C85" s="19"/>
      <c r="D85" s="18"/>
      <c r="E85" s="18"/>
      <c r="F85" s="18"/>
      <c r="G85" s="18"/>
      <c r="H85" s="8"/>
      <c r="I85" s="18"/>
      <c r="J85" s="43"/>
      <c r="K85" s="43"/>
      <c r="L85" s="43"/>
      <c r="M85" s="43"/>
      <c r="N85" s="53">
        <f>ROUND($N$14*I84,2)</f>
        <v>-334804.12</v>
      </c>
      <c r="O85" s="18"/>
      <c r="P85" s="18"/>
      <c r="Q85" s="43">
        <f>ROUND(O84*$Q$14,0)</f>
        <v>-700022</v>
      </c>
      <c r="R85" s="43"/>
      <c r="S85" s="43"/>
      <c r="T85" s="36"/>
      <c r="U85" s="43"/>
      <c r="V85" s="43"/>
      <c r="W85" s="43"/>
      <c r="X85" s="43"/>
      <c r="Y85" s="43"/>
      <c r="Z85" s="36"/>
      <c r="AA85" s="43"/>
      <c r="AB85" s="43"/>
      <c r="AC85" s="43"/>
      <c r="AD85" s="43"/>
      <c r="AE85" s="43"/>
    </row>
    <row r="86" spans="1:31" ht="15" thickTop="1">
      <c r="A86" s="13"/>
      <c r="B86" s="13"/>
      <c r="C86" s="13"/>
      <c r="D86" s="13"/>
      <c r="E86" s="13"/>
      <c r="F86" s="13"/>
      <c r="G86" s="13"/>
      <c r="H86" s="5"/>
      <c r="I86" s="13"/>
      <c r="J86" s="44"/>
      <c r="K86" s="44"/>
      <c r="L86" s="44"/>
      <c r="M86" s="44"/>
      <c r="N86" s="13"/>
      <c r="O86" s="13"/>
      <c r="P86" s="13"/>
      <c r="Q86" s="44"/>
      <c r="R86" s="44"/>
      <c r="S86" s="44"/>
      <c r="T86" s="37"/>
      <c r="U86" s="44"/>
      <c r="V86" s="44"/>
      <c r="W86" s="44"/>
      <c r="X86" s="44"/>
      <c r="Y86" s="44"/>
      <c r="Z86" s="37"/>
      <c r="AA86" s="44"/>
      <c r="AB86" s="44"/>
      <c r="AC86" s="44"/>
      <c r="AD86" s="44"/>
      <c r="AE86" s="44"/>
    </row>
    <row r="87" spans="1:31" ht="14.25">
      <c r="A87" s="15" t="s">
        <v>55</v>
      </c>
      <c r="B87" s="13"/>
      <c r="C87" s="13"/>
      <c r="D87" s="13"/>
      <c r="E87" s="13"/>
      <c r="F87" s="13"/>
      <c r="G87" s="13"/>
      <c r="H87" s="5"/>
      <c r="I87" s="13"/>
      <c r="J87" s="25"/>
      <c r="K87" s="25"/>
      <c r="L87" s="25"/>
      <c r="M87" s="25"/>
      <c r="N87" s="13"/>
      <c r="O87" s="13"/>
      <c r="P87" s="13"/>
      <c r="Q87" s="25"/>
      <c r="R87" s="25"/>
      <c r="S87" s="25"/>
      <c r="T87" s="38"/>
      <c r="U87" s="25"/>
      <c r="V87" s="25"/>
      <c r="W87" s="25"/>
      <c r="X87" s="25"/>
      <c r="Y87" s="25"/>
      <c r="Z87" s="38"/>
      <c r="AA87" s="25"/>
      <c r="AB87" s="25"/>
      <c r="AC87" s="25"/>
      <c r="AD87" s="25"/>
      <c r="AE87" s="25"/>
    </row>
    <row r="88" spans="1:31" ht="14.25">
      <c r="A88" s="13" t="s">
        <v>56</v>
      </c>
      <c r="B88" s="13"/>
      <c r="C88" s="16">
        <v>71367000</v>
      </c>
      <c r="D88" s="13">
        <v>1509000</v>
      </c>
      <c r="E88" s="13">
        <v>0</v>
      </c>
      <c r="F88" s="13">
        <v>-1471000</v>
      </c>
      <c r="G88" s="13">
        <f>+C88+D88+E88+F88</f>
        <v>71405000</v>
      </c>
      <c r="H88" s="5"/>
      <c r="I88" s="13">
        <v>72877000</v>
      </c>
      <c r="J88" s="13"/>
      <c r="K88" s="13"/>
      <c r="L88" s="33">
        <f>SUM(J88:K88)</f>
        <v>0</v>
      </c>
      <c r="M88" s="33">
        <f>+I88+L88</f>
        <v>72877000</v>
      </c>
      <c r="N88" s="13">
        <f>ROUND(M88*$N$14,0)</f>
        <v>-346895</v>
      </c>
      <c r="O88" s="13">
        <f>+M88+N88</f>
        <v>72530105</v>
      </c>
      <c r="P88" s="13"/>
      <c r="Q88" s="13">
        <f>ROUND(O88*$Q$14,0)</f>
        <v>-725301</v>
      </c>
      <c r="R88" s="13"/>
      <c r="S88" s="13"/>
      <c r="U88" s="13"/>
      <c r="V88" s="13"/>
      <c r="W88" s="13"/>
      <c r="X88" s="13"/>
      <c r="Y88" s="13"/>
      <c r="AA88" s="13">
        <f>SUM(O88:Z88)</f>
        <v>71804804</v>
      </c>
      <c r="AB88" s="13">
        <f>+AA88</f>
        <v>71804804</v>
      </c>
      <c r="AC88" s="13"/>
      <c r="AD88" s="13"/>
      <c r="AE88" s="13">
        <f>SUM(AB88:AD88)</f>
        <v>71804804</v>
      </c>
    </row>
    <row r="89" spans="1:31" ht="14.25">
      <c r="A89" s="13" t="s">
        <v>57</v>
      </c>
      <c r="B89" s="13"/>
      <c r="C89" s="16">
        <v>19820000</v>
      </c>
      <c r="D89" s="13">
        <v>77000</v>
      </c>
      <c r="E89" s="13">
        <v>0</v>
      </c>
      <c r="F89" s="13">
        <v>0</v>
      </c>
      <c r="G89" s="13">
        <f>+C89+D89+E89+F89</f>
        <v>19897000</v>
      </c>
      <c r="H89" s="5"/>
      <c r="I89" s="13">
        <v>19897000</v>
      </c>
      <c r="J89" s="13"/>
      <c r="K89" s="13"/>
      <c r="L89" s="33">
        <f>SUM(J89:K89)</f>
        <v>0</v>
      </c>
      <c r="M89" s="33">
        <f>+I89+L89</f>
        <v>19897000</v>
      </c>
      <c r="N89" s="13">
        <f>ROUND(M89*$N$14,0)</f>
        <v>-94710</v>
      </c>
      <c r="O89" s="13">
        <f>+M89+N89</f>
        <v>19802290</v>
      </c>
      <c r="P89" s="13"/>
      <c r="Q89" s="13">
        <f>ROUND(O89*$Q$14,0)</f>
        <v>-198023</v>
      </c>
      <c r="R89" s="13"/>
      <c r="S89" s="13"/>
      <c r="U89" s="13"/>
      <c r="V89" s="13"/>
      <c r="W89" s="13"/>
      <c r="X89" s="13"/>
      <c r="Y89" s="13"/>
      <c r="AA89" s="13">
        <f>SUM(O89:Z89)</f>
        <v>19604267</v>
      </c>
      <c r="AB89" s="13"/>
      <c r="AC89" s="13">
        <f>+AA89</f>
        <v>19604267</v>
      </c>
      <c r="AD89" s="13"/>
      <c r="AE89" s="13">
        <f>SUM(AB89:AD89)</f>
        <v>19604267</v>
      </c>
    </row>
    <row r="90" spans="1:31" ht="14.25">
      <c r="A90" s="13" t="s">
        <v>58</v>
      </c>
      <c r="B90" s="13"/>
      <c r="C90" s="16">
        <v>3424000</v>
      </c>
      <c r="D90" s="13">
        <v>0</v>
      </c>
      <c r="E90" s="13">
        <v>0</v>
      </c>
      <c r="F90" s="13">
        <v>0</v>
      </c>
      <c r="G90" s="13">
        <f>+C90+D90+E90+F90</f>
        <v>3424000</v>
      </c>
      <c r="H90" s="5"/>
      <c r="I90" s="13">
        <v>3423000</v>
      </c>
      <c r="J90" s="13"/>
      <c r="K90" s="13"/>
      <c r="L90" s="33">
        <f>SUM(J90:K90)</f>
        <v>0</v>
      </c>
      <c r="M90" s="33">
        <f>+I90+L90</f>
        <v>3423000</v>
      </c>
      <c r="N90" s="13">
        <f>ROUND(M90*$N$14,0)</f>
        <v>-16293</v>
      </c>
      <c r="O90" s="13">
        <f>+M90+N90</f>
        <v>3406707</v>
      </c>
      <c r="P90" s="13"/>
      <c r="Q90" s="13">
        <f>ROUND(O90*$Q$14,0)</f>
        <v>-34067</v>
      </c>
      <c r="R90" s="13"/>
      <c r="S90" s="13"/>
      <c r="U90" s="13"/>
      <c r="V90" s="13"/>
      <c r="W90" s="13"/>
      <c r="X90" s="13"/>
      <c r="Y90" s="13"/>
      <c r="AA90" s="13">
        <f>SUM(O90:Z90)</f>
        <v>3372640</v>
      </c>
      <c r="AB90" s="13"/>
      <c r="AC90" s="13">
        <f>+AA90-AD90</f>
        <v>1796180</v>
      </c>
      <c r="AD90" s="13">
        <f>1600000-7616-15924</f>
        <v>1576460</v>
      </c>
      <c r="AE90" s="13">
        <f>SUM(AB90:AD90)</f>
        <v>3372640</v>
      </c>
    </row>
    <row r="91" spans="1:31" ht="14.25">
      <c r="A91" s="13"/>
      <c r="B91" s="13"/>
      <c r="C91" s="13"/>
      <c r="D91" s="13"/>
      <c r="E91" s="13"/>
      <c r="F91" s="13"/>
      <c r="G91" s="13"/>
      <c r="H91" s="5"/>
      <c r="I91" s="13"/>
      <c r="J91" s="25"/>
      <c r="K91" s="25"/>
      <c r="L91" s="25"/>
      <c r="M91" s="25"/>
      <c r="N91" s="13"/>
      <c r="O91" s="13"/>
      <c r="P91" s="13"/>
      <c r="Q91" s="25"/>
      <c r="R91" s="25"/>
      <c r="S91" s="25"/>
      <c r="T91" s="38"/>
      <c r="U91" s="25"/>
      <c r="V91" s="25"/>
      <c r="W91" s="25"/>
      <c r="X91" s="25"/>
      <c r="Y91" s="25"/>
      <c r="Z91" s="38"/>
      <c r="AA91" s="25"/>
      <c r="AB91" s="25"/>
      <c r="AC91" s="25"/>
      <c r="AD91" s="25"/>
      <c r="AE91" s="25"/>
    </row>
    <row r="92" spans="1:31" ht="14.25">
      <c r="A92" s="17" t="s">
        <v>18</v>
      </c>
      <c r="B92" s="13"/>
      <c r="C92" s="12">
        <f>C88+C89+C90</f>
        <v>94611000</v>
      </c>
      <c r="D92" s="12">
        <f>D88+D89+D90</f>
        <v>1586000</v>
      </c>
      <c r="E92" s="12">
        <f>E88+E89+E90</f>
        <v>0</v>
      </c>
      <c r="F92" s="12">
        <f>F88+F89+F90</f>
        <v>-1471000</v>
      </c>
      <c r="G92" s="12">
        <f>G88+G89+G90</f>
        <v>94726000</v>
      </c>
      <c r="H92" s="4"/>
      <c r="I92" s="12">
        <f>I88+I89+I90</f>
        <v>96197000</v>
      </c>
      <c r="J92" s="44">
        <f>SUM(J88:J90)</f>
        <v>0</v>
      </c>
      <c r="K92" s="44">
        <f>SUM(K88:K90)</f>
        <v>0</v>
      </c>
      <c r="L92" s="44">
        <f>SUM(L88:L90)</f>
        <v>0</v>
      </c>
      <c r="M92" s="44">
        <f>SUM(M88:M90)</f>
        <v>96197000</v>
      </c>
      <c r="N92" s="12">
        <f>N88+N89+N90</f>
        <v>-457898</v>
      </c>
      <c r="O92" s="12">
        <f>O88+O89+O90</f>
        <v>95739102</v>
      </c>
      <c r="P92" s="12"/>
      <c r="Q92" s="44">
        <f>SUM(Q88:Q90)</f>
        <v>-957391</v>
      </c>
      <c r="R92" s="44">
        <f>SUM(R88:R90)</f>
        <v>0</v>
      </c>
      <c r="S92" s="44">
        <f>SUM(S88:S90)</f>
        <v>0</v>
      </c>
      <c r="T92" s="37"/>
      <c r="U92" s="44">
        <f>SUM(U88:U90)</f>
        <v>0</v>
      </c>
      <c r="V92" s="44"/>
      <c r="W92" s="44">
        <f>SUM(W88:W90)</f>
        <v>0</v>
      </c>
      <c r="X92" s="44"/>
      <c r="Y92" s="44">
        <f>SUM(Y88:Y90)</f>
        <v>0</v>
      </c>
      <c r="Z92" s="37"/>
      <c r="AA92" s="44">
        <f>SUM(AA88:AA90)</f>
        <v>94781711</v>
      </c>
      <c r="AB92" s="44">
        <f>SUM(AB88:AB90)</f>
        <v>71804804</v>
      </c>
      <c r="AC92" s="44">
        <f>SUM(AC88:AC90)</f>
        <v>21400447</v>
      </c>
      <c r="AD92" s="44">
        <f>SUM(AD88:AD90)</f>
        <v>1576460</v>
      </c>
      <c r="AE92" s="44">
        <f>SUM(AE88:AE90)</f>
        <v>94781711</v>
      </c>
    </row>
    <row r="93" spans="1:31" ht="15" thickBot="1">
      <c r="A93" s="21"/>
      <c r="B93" s="21"/>
      <c r="C93" s="14"/>
      <c r="D93" s="21"/>
      <c r="E93" s="21"/>
      <c r="F93" s="21"/>
      <c r="G93" s="21"/>
      <c r="H93" s="11"/>
      <c r="I93" s="21"/>
      <c r="J93" s="49"/>
      <c r="K93" s="49"/>
      <c r="L93" s="49"/>
      <c r="M93" s="49"/>
      <c r="N93" s="54">
        <f>ROUND($N$14*I92,2)</f>
        <v>-457897.72</v>
      </c>
      <c r="O93" s="21"/>
      <c r="P93" s="21"/>
      <c r="Q93" s="43">
        <f>ROUND(O92*$Q$14,0)</f>
        <v>-957391</v>
      </c>
      <c r="R93" s="49"/>
      <c r="S93" s="49"/>
      <c r="T93" s="40"/>
      <c r="U93" s="49"/>
      <c r="V93" s="49"/>
      <c r="W93" s="49"/>
      <c r="X93" s="49"/>
      <c r="Y93" s="49"/>
      <c r="Z93" s="40"/>
      <c r="AA93" s="49"/>
      <c r="AB93" s="49"/>
      <c r="AC93" s="49"/>
      <c r="AD93" s="49"/>
      <c r="AE93" s="49"/>
    </row>
    <row r="94" spans="1:31" ht="14.25">
      <c r="A94" s="13"/>
      <c r="B94" s="13"/>
      <c r="C94" s="13"/>
      <c r="D94" s="13"/>
      <c r="E94" s="13"/>
      <c r="F94" s="13"/>
      <c r="G94" s="13"/>
      <c r="H94" s="5"/>
      <c r="I94" s="13"/>
      <c r="J94" s="44"/>
      <c r="K94" s="44"/>
      <c r="L94" s="44"/>
      <c r="M94" s="44"/>
      <c r="N94" s="13"/>
      <c r="O94" s="13"/>
      <c r="P94" s="13"/>
      <c r="Q94" s="44"/>
      <c r="R94" s="44"/>
      <c r="S94" s="44"/>
      <c r="T94" s="37"/>
      <c r="U94" s="44"/>
      <c r="V94" s="44"/>
      <c r="W94" s="44"/>
      <c r="X94" s="44"/>
      <c r="Y94" s="44"/>
      <c r="Z94" s="37"/>
      <c r="AA94" s="44"/>
      <c r="AB94" s="44"/>
      <c r="AC94" s="44"/>
      <c r="AD94" s="44"/>
      <c r="AE94" s="44"/>
    </row>
    <row r="95" spans="1:31" ht="15">
      <c r="A95" s="31" t="s">
        <v>59</v>
      </c>
      <c r="B95" s="13"/>
      <c r="C95" s="15">
        <f>SUM(C22,C45,C61,C69,C77,C84,C92)</f>
        <v>946000000</v>
      </c>
      <c r="D95" s="15">
        <f>SUM(D22,D45,D61,D69,D77,D84,D92)</f>
        <v>17055000</v>
      </c>
      <c r="E95" s="15">
        <f>SUM(E22,E45,E61,E69,E77,E84,E92)</f>
        <v>0</v>
      </c>
      <c r="F95" s="15">
        <f>SUM(F22,F45,F61,F69,F77,F84,F92)</f>
        <v>-19004000</v>
      </c>
      <c r="G95" s="15">
        <f>SUM(G22,G45,G61,G69,G77,G84,G92)</f>
        <v>933515000</v>
      </c>
      <c r="H95" s="6"/>
      <c r="I95" s="15">
        <f aca="true" t="shared" si="13" ref="I95:O95">SUM(I22,I45,I61,I69,I77,I84,I92)</f>
        <v>976035000</v>
      </c>
      <c r="J95" s="25">
        <f t="shared" si="13"/>
        <v>2000000</v>
      </c>
      <c r="K95" s="25">
        <f t="shared" si="13"/>
        <v>-2000000</v>
      </c>
      <c r="L95" s="25">
        <f t="shared" si="13"/>
        <v>0</v>
      </c>
      <c r="M95" s="25">
        <f t="shared" si="13"/>
        <v>976035000</v>
      </c>
      <c r="N95" s="15">
        <f t="shared" si="13"/>
        <v>-4645927</v>
      </c>
      <c r="O95" s="15">
        <f t="shared" si="13"/>
        <v>971389073</v>
      </c>
      <c r="P95" s="15"/>
      <c r="Q95" s="25">
        <f>SUM(Q22,Q45,Q61,Q69,Q77,Q84,Q92)</f>
        <v>-9713891</v>
      </c>
      <c r="R95" s="25">
        <f>SUM(R22,R45,R61,R69,R77,R84,R92)</f>
        <v>3670000</v>
      </c>
      <c r="S95" s="25">
        <f>SUM(S22,S45,S61,S69,S77,S84,S92)</f>
        <v>5300000</v>
      </c>
      <c r="T95" s="38"/>
      <c r="U95" s="25">
        <f>SUM(U22,U45,U61,U69,U77,U84,U92)</f>
        <v>0</v>
      </c>
      <c r="V95" s="25"/>
      <c r="W95" s="25">
        <f>SUM(W22,W45,W61,W69,W77,W84,W92)</f>
        <v>10200000</v>
      </c>
      <c r="X95" s="25"/>
      <c r="Y95" s="25">
        <f>SUM(Y22,Y45,Y61,Y69,Y77,Y84,Y92)</f>
        <v>-4000000</v>
      </c>
      <c r="Z95" s="38"/>
      <c r="AA95" s="25">
        <f>SUM(AA22,AA45,AA61,AA69,AA77,AA84,AA92)</f>
        <v>976845182</v>
      </c>
      <c r="AB95" s="25">
        <f>SUM(AB22,AB45,AB61,AB69,AB77,AB84,AB92)</f>
        <v>755942205</v>
      </c>
      <c r="AC95" s="25">
        <f>SUM(AC22,AC45,AC61,AC69,AC77,AC84,AC92)</f>
        <v>199944216</v>
      </c>
      <c r="AD95" s="25">
        <f>SUM(AD22,AD45,AD61,AD69,AD77,AD84,AD92)</f>
        <v>20958761</v>
      </c>
      <c r="AE95" s="25">
        <f>SUM(AE22,AE45,AE61,AE69,AE77,AE84,AE92)</f>
        <v>976845182</v>
      </c>
    </row>
    <row r="96" spans="1:31" ht="12.75">
      <c r="A96" s="13"/>
      <c r="B96" s="13"/>
      <c r="C96" s="13"/>
      <c r="D96" s="13"/>
      <c r="E96" s="13"/>
      <c r="F96" s="13"/>
      <c r="G96" s="13"/>
      <c r="H96" s="13"/>
      <c r="I96" s="13"/>
      <c r="J96" s="42"/>
      <c r="K96" s="42"/>
      <c r="L96" s="42"/>
      <c r="M96" s="42"/>
      <c r="N96" s="55">
        <f>ROUND($N$14*I95,2)</f>
        <v>-4645926.6</v>
      </c>
      <c r="O96" s="13"/>
      <c r="P96" s="13"/>
      <c r="Q96" s="62">
        <f>ROUND(O95*$Q$14,2)</f>
        <v>-9713890.73</v>
      </c>
      <c r="R96" s="42"/>
      <c r="S96" s="42"/>
      <c r="T96" s="35"/>
      <c r="U96" s="42"/>
      <c r="V96" s="42"/>
      <c r="W96" s="42">
        <v>10200000</v>
      </c>
      <c r="X96" s="42"/>
      <c r="Y96" s="42">
        <v>-4000000</v>
      </c>
      <c r="Z96" s="35"/>
      <c r="AA96" s="13">
        <f>SUM(O95:U95,W96:Y96)</f>
        <v>976845182</v>
      </c>
      <c r="AB96" s="42">
        <v>755942205</v>
      </c>
      <c r="AC96" s="42">
        <f>205444216-5500000</f>
        <v>199944216</v>
      </c>
      <c r="AD96" s="42">
        <f>14758761+6200000</f>
        <v>20958761</v>
      </c>
      <c r="AE96" s="42">
        <f>SUM(AB96:AD96)</f>
        <v>976845182</v>
      </c>
    </row>
    <row r="97" spans="10:31" ht="12.75">
      <c r="J97" s="13"/>
      <c r="K97" s="13"/>
      <c r="L97" s="13"/>
      <c r="M97" s="13"/>
      <c r="N97" s="13"/>
      <c r="O97" s="13"/>
      <c r="P97" s="13"/>
      <c r="Q97" s="13"/>
      <c r="R97" s="13"/>
      <c r="S97" s="13"/>
      <c r="W97" s="33"/>
      <c r="X97" s="33"/>
      <c r="Y97" s="33"/>
      <c r="AA97" s="3"/>
      <c r="AB97" s="3"/>
      <c r="AC97" s="3"/>
      <c r="AD97" s="3"/>
      <c r="AE97" s="3"/>
    </row>
    <row r="98" spans="14:31" ht="12.75">
      <c r="N98" s="13"/>
      <c r="O98" s="13"/>
      <c r="P98" s="13"/>
      <c r="Q98" s="33"/>
      <c r="R98" s="33"/>
      <c r="S98" s="33"/>
      <c r="W98" s="33"/>
      <c r="X98" s="33"/>
      <c r="Y98" s="33"/>
      <c r="AA98" s="3"/>
      <c r="AB98" s="3"/>
      <c r="AC98" s="3"/>
      <c r="AD98" s="3"/>
      <c r="AE98" s="3"/>
    </row>
    <row r="99" spans="17:31" ht="12.75">
      <c r="Q99" s="33"/>
      <c r="R99" s="33"/>
      <c r="S99" s="33"/>
      <c r="W99" s="33"/>
      <c r="X99" s="33"/>
      <c r="Y99" s="33"/>
      <c r="AA99" s="3"/>
      <c r="AB99" s="3"/>
      <c r="AC99" s="3"/>
      <c r="AD99" s="3"/>
      <c r="AE99" s="3"/>
    </row>
    <row r="100" spans="1:31" ht="12.75">
      <c r="A100" s="153" t="s">
        <v>181</v>
      </c>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row>
    <row r="101" spans="17:31" ht="12.75">
      <c r="Q101" s="33"/>
      <c r="R101" s="33"/>
      <c r="S101" s="33"/>
      <c r="W101" s="33"/>
      <c r="X101" s="33"/>
      <c r="Y101" s="33"/>
      <c r="AA101" s="3"/>
      <c r="AB101" s="3"/>
      <c r="AC101" s="3"/>
      <c r="AD101" s="3"/>
      <c r="AE101" s="3"/>
    </row>
    <row r="102" spans="17:31" ht="12.75">
      <c r="Q102" s="33"/>
      <c r="R102" s="33"/>
      <c r="S102" s="33"/>
      <c r="W102" s="33"/>
      <c r="X102" s="33"/>
      <c r="Y102" s="33"/>
      <c r="AA102" s="3"/>
      <c r="AB102" s="3"/>
      <c r="AC102" s="3"/>
      <c r="AD102" s="3"/>
      <c r="AE102" s="3"/>
    </row>
    <row r="103" spans="17:31" ht="12.75">
      <c r="Q103" s="33"/>
      <c r="R103" s="33"/>
      <c r="S103" s="33"/>
      <c r="W103" s="33"/>
      <c r="X103" s="33"/>
      <c r="Y103" s="33"/>
      <c r="AA103" s="3"/>
      <c r="AB103" s="3"/>
      <c r="AC103" s="3"/>
      <c r="AD103" s="3"/>
      <c r="AE103" s="3"/>
    </row>
    <row r="104" spans="17:31" ht="12.75">
      <c r="Q104" s="33"/>
      <c r="R104" s="33"/>
      <c r="S104" s="33"/>
      <c r="W104" s="33"/>
      <c r="X104" s="33"/>
      <c r="Y104" s="33"/>
      <c r="AA104" s="3"/>
      <c r="AB104" s="3"/>
      <c r="AC104" s="3"/>
      <c r="AD104" s="3"/>
      <c r="AE104" s="3"/>
    </row>
    <row r="105" spans="17:25" ht="12.75">
      <c r="Q105" s="33"/>
      <c r="R105" s="33"/>
      <c r="S105" s="33"/>
      <c r="W105" s="33"/>
      <c r="X105" s="33"/>
      <c r="Y105" s="33"/>
    </row>
    <row r="106" spans="17:25" ht="12.75">
      <c r="Q106" s="33"/>
      <c r="R106" s="33"/>
      <c r="S106" s="33"/>
      <c r="W106" s="33"/>
      <c r="X106" s="33"/>
      <c r="Y106" s="33"/>
    </row>
    <row r="107" spans="17:25" ht="12.75">
      <c r="Q107" s="33"/>
      <c r="R107" s="33"/>
      <c r="S107" s="33"/>
      <c r="W107" s="33"/>
      <c r="X107" s="33"/>
      <c r="Y107" s="33"/>
    </row>
    <row r="108" spans="17:25" ht="12.75">
      <c r="Q108" s="33"/>
      <c r="R108" s="33"/>
      <c r="S108" s="33"/>
      <c r="W108" s="33"/>
      <c r="X108" s="33"/>
      <c r="Y108" s="33"/>
    </row>
    <row r="109" spans="17:25" ht="12.75">
      <c r="Q109" s="33"/>
      <c r="R109" s="33"/>
      <c r="S109" s="33"/>
      <c r="W109" s="33"/>
      <c r="X109" s="33"/>
      <c r="Y109" s="33"/>
    </row>
    <row r="110" spans="17:25" ht="12.75">
      <c r="Q110" s="33"/>
      <c r="R110" s="33"/>
      <c r="S110" s="33"/>
      <c r="W110" s="33"/>
      <c r="X110" s="33"/>
      <c r="Y110" s="33"/>
    </row>
    <row r="111" spans="17:25" ht="12.75">
      <c r="Q111" s="33"/>
      <c r="R111" s="33"/>
      <c r="S111" s="33"/>
      <c r="W111" s="33"/>
      <c r="X111" s="33"/>
      <c r="Y111" s="33"/>
    </row>
    <row r="112" spans="17:25" ht="12.75">
      <c r="Q112" s="59"/>
      <c r="R112" s="59"/>
      <c r="S112" s="59"/>
      <c r="W112" s="33"/>
      <c r="X112" s="33"/>
      <c r="Y112" s="33"/>
    </row>
    <row r="113" spans="17:25" ht="12.75">
      <c r="Q113" s="59"/>
      <c r="R113" s="59"/>
      <c r="S113" s="59"/>
      <c r="W113" s="33"/>
      <c r="X113" s="33"/>
      <c r="Y113" s="33"/>
    </row>
    <row r="114" spans="17:25" ht="12.75">
      <c r="Q114" s="59"/>
      <c r="R114" s="59"/>
      <c r="S114" s="59"/>
      <c r="W114" s="33"/>
      <c r="X114" s="33"/>
      <c r="Y114" s="33"/>
    </row>
    <row r="115" spans="23:25" ht="12.75">
      <c r="W115" s="33"/>
      <c r="X115" s="33"/>
      <c r="Y115" s="33"/>
    </row>
    <row r="116" spans="23:25" ht="12.75">
      <c r="W116" s="33"/>
      <c r="X116" s="33"/>
      <c r="Y116" s="33"/>
    </row>
    <row r="117" spans="23:25" ht="12.75">
      <c r="W117" s="33"/>
      <c r="X117" s="33"/>
      <c r="Y117" s="33"/>
    </row>
    <row r="118" spans="23:25" ht="12.75">
      <c r="W118" s="33"/>
      <c r="X118" s="33"/>
      <c r="Y118" s="33"/>
    </row>
    <row r="119" spans="23:25" ht="12.75">
      <c r="W119" s="33"/>
      <c r="X119" s="33"/>
      <c r="Y119" s="33"/>
    </row>
    <row r="120" spans="23:25" ht="12.75">
      <c r="W120" s="33"/>
      <c r="X120" s="33"/>
      <c r="Y120" s="33"/>
    </row>
    <row r="121" spans="23:25" ht="12.75">
      <c r="W121" s="33"/>
      <c r="X121" s="33"/>
      <c r="Y121" s="33"/>
    </row>
    <row r="122" spans="23:25" ht="12.75">
      <c r="W122" s="33"/>
      <c r="X122" s="33"/>
      <c r="Y122" s="33"/>
    </row>
    <row r="123" spans="23:25" ht="12.75">
      <c r="W123" s="33"/>
      <c r="X123" s="33"/>
      <c r="Y123" s="33"/>
    </row>
    <row r="124" spans="23:25" ht="12.75">
      <c r="W124" s="33"/>
      <c r="X124" s="33"/>
      <c r="Y124" s="33"/>
    </row>
    <row r="125" spans="23:25" ht="12.75">
      <c r="W125" s="33"/>
      <c r="X125" s="33"/>
      <c r="Y125" s="33"/>
    </row>
    <row r="126" spans="23:25" ht="12.75">
      <c r="W126" s="33"/>
      <c r="X126" s="33"/>
      <c r="Y126" s="33"/>
    </row>
    <row r="127" spans="23:25" ht="12.75">
      <c r="W127" s="33"/>
      <c r="X127" s="33"/>
      <c r="Y127" s="33"/>
    </row>
    <row r="128" spans="23:25" ht="12.75">
      <c r="W128" s="33"/>
      <c r="X128" s="33"/>
      <c r="Y128" s="33"/>
    </row>
    <row r="129" spans="23:25" ht="12.75">
      <c r="W129" s="33"/>
      <c r="X129" s="33"/>
      <c r="Y129" s="33"/>
    </row>
    <row r="130" spans="23:25" ht="12.75">
      <c r="W130" s="33"/>
      <c r="X130" s="33"/>
      <c r="Y130" s="33"/>
    </row>
    <row r="131" spans="23:25" ht="12.75">
      <c r="W131" s="33"/>
      <c r="X131" s="33"/>
      <c r="Y131" s="33"/>
    </row>
    <row r="132" spans="23:25" ht="12.75">
      <c r="W132" s="33"/>
      <c r="X132" s="33"/>
      <c r="Y132" s="33"/>
    </row>
    <row r="133" spans="23:25" ht="12.75">
      <c r="W133" s="33"/>
      <c r="X133" s="33"/>
      <c r="Y133" s="33"/>
    </row>
    <row r="134" spans="23:25" ht="12.75">
      <c r="W134" s="33"/>
      <c r="X134" s="33"/>
      <c r="Y134" s="33"/>
    </row>
    <row r="135" spans="23:25" ht="12.75">
      <c r="W135" s="33"/>
      <c r="X135" s="33"/>
      <c r="Y135" s="33"/>
    </row>
    <row r="136" spans="23:25" ht="12.75">
      <c r="W136" s="33"/>
      <c r="X136" s="33"/>
      <c r="Y136" s="33"/>
    </row>
    <row r="137" spans="23:25" ht="12.75">
      <c r="W137" s="33"/>
      <c r="X137" s="33"/>
      <c r="Y137" s="33"/>
    </row>
    <row r="138" spans="23:25" ht="12.75">
      <c r="W138" s="33"/>
      <c r="X138" s="33"/>
      <c r="Y138" s="33"/>
    </row>
    <row r="139" spans="23:25" ht="12.75">
      <c r="W139" s="33"/>
      <c r="X139" s="33"/>
      <c r="Y139" s="33"/>
    </row>
    <row r="140" spans="23:25" ht="12.75">
      <c r="W140" s="33"/>
      <c r="X140" s="33"/>
      <c r="Y140" s="33"/>
    </row>
    <row r="141" spans="23:25" ht="12.75">
      <c r="W141" s="33"/>
      <c r="X141" s="33"/>
      <c r="Y141" s="33"/>
    </row>
    <row r="142" spans="23:25" ht="12.75">
      <c r="W142" s="33"/>
      <c r="X142" s="33"/>
      <c r="Y142" s="33"/>
    </row>
    <row r="143" spans="23:25" ht="12.75">
      <c r="W143" s="33"/>
      <c r="X143" s="33"/>
      <c r="Y143" s="33"/>
    </row>
    <row r="144" spans="23:25" ht="12.75">
      <c r="W144" s="33"/>
      <c r="X144" s="33"/>
      <c r="Y144" s="33"/>
    </row>
    <row r="145" spans="23:25" ht="12.75">
      <c r="W145" s="33"/>
      <c r="X145" s="33"/>
      <c r="Y145" s="33"/>
    </row>
    <row r="146" spans="23:25" ht="12.75">
      <c r="W146" s="33"/>
      <c r="X146" s="33"/>
      <c r="Y146" s="33"/>
    </row>
    <row r="147" spans="23:25" ht="12.75">
      <c r="W147" s="33"/>
      <c r="X147" s="33"/>
      <c r="Y147" s="33"/>
    </row>
    <row r="148" spans="23:25" ht="12.75">
      <c r="W148" s="33"/>
      <c r="X148" s="33"/>
      <c r="Y148" s="33"/>
    </row>
    <row r="149" spans="23:25" ht="12.75">
      <c r="W149" s="33"/>
      <c r="X149" s="33"/>
      <c r="Y149" s="33"/>
    </row>
    <row r="150" spans="23:25" ht="12.75">
      <c r="W150" s="33"/>
      <c r="X150" s="33"/>
      <c r="Y150" s="33"/>
    </row>
    <row r="151" spans="23:25" ht="12.75">
      <c r="W151" s="33"/>
      <c r="X151" s="33"/>
      <c r="Y151" s="33"/>
    </row>
    <row r="152" spans="23:25" ht="12.75">
      <c r="W152" s="33"/>
      <c r="X152" s="33"/>
      <c r="Y152" s="33"/>
    </row>
    <row r="153" spans="23:25" ht="12.75">
      <c r="W153" s="33"/>
      <c r="X153" s="33"/>
      <c r="Y153" s="33"/>
    </row>
    <row r="154" spans="23:25" ht="12.75">
      <c r="W154" s="33"/>
      <c r="X154" s="33"/>
      <c r="Y154" s="33"/>
    </row>
    <row r="155" spans="23:25" ht="12.75">
      <c r="W155" s="33"/>
      <c r="X155" s="33"/>
      <c r="Y155" s="33"/>
    </row>
    <row r="156" spans="23:25" ht="12.75">
      <c r="W156" s="33"/>
      <c r="X156" s="33"/>
      <c r="Y156" s="33"/>
    </row>
    <row r="157" spans="23:25" ht="12.75">
      <c r="W157" s="33"/>
      <c r="X157" s="33"/>
      <c r="Y157" s="33"/>
    </row>
    <row r="158" spans="23:25" ht="12.75">
      <c r="W158" s="33"/>
      <c r="X158" s="33"/>
      <c r="Y158" s="33"/>
    </row>
    <row r="159" spans="23:25" ht="12.75">
      <c r="W159" s="33"/>
      <c r="X159" s="33"/>
      <c r="Y159" s="33"/>
    </row>
    <row r="160" spans="23:25" ht="12.75">
      <c r="W160" s="33"/>
      <c r="X160" s="33"/>
      <c r="Y160" s="33"/>
    </row>
    <row r="161" spans="23:25" ht="12.75">
      <c r="W161" s="33"/>
      <c r="X161" s="33"/>
      <c r="Y161" s="33"/>
    </row>
    <row r="162" spans="23:25" ht="12.75">
      <c r="W162" s="33"/>
      <c r="X162" s="33"/>
      <c r="Y162" s="33"/>
    </row>
    <row r="163" spans="23:25" ht="12.75">
      <c r="W163" s="33"/>
      <c r="X163" s="33"/>
      <c r="Y163" s="33"/>
    </row>
    <row r="164" spans="23:25" ht="12.75">
      <c r="W164" s="33"/>
      <c r="X164" s="33"/>
      <c r="Y164" s="33"/>
    </row>
    <row r="165" spans="23:25" ht="12.75">
      <c r="W165" s="33"/>
      <c r="X165" s="33"/>
      <c r="Y165" s="33"/>
    </row>
    <row r="166" spans="23:25" ht="12.75">
      <c r="W166" s="33"/>
      <c r="X166" s="33"/>
      <c r="Y166" s="33"/>
    </row>
    <row r="167" spans="23:25" ht="12.75">
      <c r="W167" s="33"/>
      <c r="X167" s="33"/>
      <c r="Y167" s="33"/>
    </row>
    <row r="168" spans="23:25" ht="12.75">
      <c r="W168" s="33"/>
      <c r="X168" s="33"/>
      <c r="Y168" s="33"/>
    </row>
    <row r="169" spans="23:25" ht="12.75">
      <c r="W169" s="33"/>
      <c r="X169" s="33"/>
      <c r="Y169" s="33"/>
    </row>
    <row r="170" spans="23:25" ht="12.75">
      <c r="W170" s="33"/>
      <c r="X170" s="33"/>
      <c r="Y170" s="33"/>
    </row>
    <row r="171" spans="23:25" ht="12.75">
      <c r="W171" s="33"/>
      <c r="X171" s="33"/>
      <c r="Y171" s="33"/>
    </row>
    <row r="172" spans="23:25" ht="12.75">
      <c r="W172" s="33"/>
      <c r="X172" s="33"/>
      <c r="Y172" s="33"/>
    </row>
    <row r="173" spans="23:25" ht="12.75">
      <c r="W173" s="33"/>
      <c r="X173" s="33"/>
      <c r="Y173" s="33"/>
    </row>
    <row r="174" spans="23:25" ht="12.75">
      <c r="W174" s="33"/>
      <c r="X174" s="33"/>
      <c r="Y174" s="33"/>
    </row>
    <row r="175" spans="23:25" ht="12.75">
      <c r="W175" s="33"/>
      <c r="X175" s="33"/>
      <c r="Y175" s="33"/>
    </row>
    <row r="176" spans="23:25" ht="12.75">
      <c r="W176" s="33"/>
      <c r="X176" s="33"/>
      <c r="Y176" s="33"/>
    </row>
    <row r="177" spans="23:25" ht="12.75">
      <c r="W177" s="33"/>
      <c r="X177" s="33"/>
      <c r="Y177" s="33"/>
    </row>
    <row r="178" spans="23:25" ht="12.75">
      <c r="W178" s="33"/>
      <c r="X178" s="33"/>
      <c r="Y178" s="33"/>
    </row>
    <row r="179" spans="23:25" ht="12.75">
      <c r="W179" s="33"/>
      <c r="X179" s="33"/>
      <c r="Y179" s="33"/>
    </row>
    <row r="180" spans="23:25" ht="12.75">
      <c r="W180" s="33"/>
      <c r="X180" s="33"/>
      <c r="Y180" s="33"/>
    </row>
    <row r="181" spans="23:25" ht="12.75">
      <c r="W181" s="33"/>
      <c r="X181" s="33"/>
      <c r="Y181" s="33"/>
    </row>
    <row r="182" spans="23:25" ht="12.75">
      <c r="W182" s="33"/>
      <c r="X182" s="33"/>
      <c r="Y182" s="33"/>
    </row>
    <row r="183" spans="23:25" ht="12.75">
      <c r="W183" s="33"/>
      <c r="X183" s="33"/>
      <c r="Y183" s="33"/>
    </row>
    <row r="184" spans="23:25" ht="12.75">
      <c r="W184" s="33"/>
      <c r="X184" s="33"/>
      <c r="Y184" s="33"/>
    </row>
    <row r="185" spans="23:25" ht="12.75">
      <c r="W185" s="33"/>
      <c r="X185" s="33"/>
      <c r="Y185" s="33"/>
    </row>
    <row r="186" spans="23:25" ht="12.75">
      <c r="W186" s="33"/>
      <c r="X186" s="33"/>
      <c r="Y186" s="33"/>
    </row>
    <row r="187" spans="23:25" ht="12.75">
      <c r="W187" s="33"/>
      <c r="X187" s="33"/>
      <c r="Y187" s="33"/>
    </row>
    <row r="188" spans="23:25" ht="12.75">
      <c r="W188" s="33"/>
      <c r="X188" s="33"/>
      <c r="Y188" s="33"/>
    </row>
    <row r="189" spans="23:25" ht="12.75">
      <c r="W189" s="33"/>
      <c r="X189" s="33"/>
      <c r="Y189" s="33"/>
    </row>
    <row r="190" spans="23:25" ht="12.75">
      <c r="W190" s="33"/>
      <c r="X190" s="33"/>
      <c r="Y190" s="33"/>
    </row>
    <row r="191" spans="23:25" ht="12.75">
      <c r="W191" s="33"/>
      <c r="X191" s="33"/>
      <c r="Y191" s="33"/>
    </row>
    <row r="192" spans="23:25" ht="12.75">
      <c r="W192" s="33"/>
      <c r="X192" s="33"/>
      <c r="Y192" s="33"/>
    </row>
    <row r="193" spans="23:25" ht="12.75">
      <c r="W193" s="33"/>
      <c r="X193" s="33"/>
      <c r="Y193" s="33"/>
    </row>
    <row r="194" spans="23:25" ht="12.75">
      <c r="W194" s="33"/>
      <c r="X194" s="33"/>
      <c r="Y194" s="33"/>
    </row>
    <row r="195" spans="23:25" ht="12.75">
      <c r="W195" s="33"/>
      <c r="X195" s="33"/>
      <c r="Y195" s="33"/>
    </row>
    <row r="196" spans="23:25" ht="12.75">
      <c r="W196" s="33"/>
      <c r="X196" s="33"/>
      <c r="Y196" s="33"/>
    </row>
    <row r="197" spans="23:25" ht="12.75">
      <c r="W197" s="33"/>
      <c r="X197" s="33"/>
      <c r="Y197" s="33"/>
    </row>
    <row r="198" spans="23:25" ht="12.75">
      <c r="W198" s="33"/>
      <c r="X198" s="33"/>
      <c r="Y198" s="33"/>
    </row>
    <row r="199" spans="23:25" ht="12.75">
      <c r="W199" s="33"/>
      <c r="X199" s="33"/>
      <c r="Y199" s="33"/>
    </row>
    <row r="200" spans="23:25" ht="12.75">
      <c r="W200" s="33"/>
      <c r="X200" s="33"/>
      <c r="Y200" s="33"/>
    </row>
    <row r="201" spans="23:25" ht="12.75">
      <c r="W201" s="33"/>
      <c r="X201" s="33"/>
      <c r="Y201" s="33"/>
    </row>
    <row r="202" spans="23:25" ht="12.75">
      <c r="W202" s="33"/>
      <c r="X202" s="33"/>
      <c r="Y202" s="33"/>
    </row>
    <row r="203" spans="23:25" ht="12.75">
      <c r="W203" s="33"/>
      <c r="X203" s="33"/>
      <c r="Y203" s="33"/>
    </row>
    <row r="204" spans="23:25" ht="12.75">
      <c r="W204" s="33"/>
      <c r="X204" s="33"/>
      <c r="Y204" s="33"/>
    </row>
    <row r="205" spans="23:25" ht="12.75">
      <c r="W205" s="33"/>
      <c r="X205" s="33"/>
      <c r="Y205" s="33"/>
    </row>
    <row r="206" spans="23:25" ht="12.75">
      <c r="W206" s="33"/>
      <c r="X206" s="33"/>
      <c r="Y206" s="33"/>
    </row>
    <row r="207" spans="23:25" ht="12.75">
      <c r="W207" s="33"/>
      <c r="X207" s="33"/>
      <c r="Y207" s="33"/>
    </row>
    <row r="208" spans="23:25" ht="12.75">
      <c r="W208" s="33"/>
      <c r="X208" s="33"/>
      <c r="Y208" s="33"/>
    </row>
    <row r="209" spans="23:25" ht="12.75">
      <c r="W209" s="33"/>
      <c r="X209" s="33"/>
      <c r="Y209" s="33"/>
    </row>
    <row r="210" spans="23:25" ht="12.75">
      <c r="W210" s="33"/>
      <c r="X210" s="33"/>
      <c r="Y210" s="33"/>
    </row>
    <row r="211" spans="23:25" ht="12.75">
      <c r="W211" s="33"/>
      <c r="X211" s="33"/>
      <c r="Y211" s="33"/>
    </row>
    <row r="212" spans="23:25" ht="12.75">
      <c r="W212" s="33"/>
      <c r="X212" s="33"/>
      <c r="Y212" s="33"/>
    </row>
    <row r="213" spans="23:25" ht="12.75">
      <c r="W213" s="33"/>
      <c r="X213" s="33"/>
      <c r="Y213" s="33"/>
    </row>
    <row r="214" spans="23:25" ht="12.75">
      <c r="W214" s="33"/>
      <c r="X214" s="33"/>
      <c r="Y214" s="33"/>
    </row>
    <row r="215" spans="23:25" ht="12.75">
      <c r="W215" s="33"/>
      <c r="X215" s="33"/>
      <c r="Y215" s="33"/>
    </row>
    <row r="216" spans="23:25" ht="12.75">
      <c r="W216" s="33"/>
      <c r="X216" s="33"/>
      <c r="Y216" s="33"/>
    </row>
    <row r="217" spans="23:25" ht="12.75">
      <c r="W217" s="33"/>
      <c r="X217" s="33"/>
      <c r="Y217" s="33"/>
    </row>
    <row r="218" spans="23:25" ht="12.75">
      <c r="W218" s="33"/>
      <c r="X218" s="33"/>
      <c r="Y218" s="33"/>
    </row>
    <row r="219" spans="23:25" ht="12.75">
      <c r="W219" s="33"/>
      <c r="X219" s="33"/>
      <c r="Y219" s="33"/>
    </row>
    <row r="220" spans="23:25" ht="12.75">
      <c r="W220" s="33"/>
      <c r="X220" s="33"/>
      <c r="Y220" s="33"/>
    </row>
    <row r="221" spans="23:25" ht="12.75">
      <c r="W221" s="33"/>
      <c r="X221" s="33"/>
      <c r="Y221" s="33"/>
    </row>
    <row r="222" spans="23:25" ht="12.75">
      <c r="W222" s="33"/>
      <c r="X222" s="33"/>
      <c r="Y222" s="33"/>
    </row>
    <row r="223" spans="23:25" ht="12.75">
      <c r="W223" s="33"/>
      <c r="X223" s="33"/>
      <c r="Y223" s="33"/>
    </row>
  </sheetData>
  <mergeCells count="8">
    <mergeCell ref="A100:AE100"/>
    <mergeCell ref="W12:Y12"/>
    <mergeCell ref="I11:O11"/>
    <mergeCell ref="A4:AE4"/>
    <mergeCell ref="A5:AE5"/>
    <mergeCell ref="A6:AE6"/>
    <mergeCell ref="A7:AE7"/>
    <mergeCell ref="Q11:S11"/>
  </mergeCells>
  <printOptions/>
  <pageMargins left="0.25" right="0.25" top="0.1" bottom="0.1" header="0.5" footer="0.5"/>
  <pageSetup horizontalDpi="600" verticalDpi="600" orientation="landscape" paperSize="5" scale="59" r:id="rId1"/>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AE201"/>
  <sheetViews>
    <sheetView workbookViewId="0" topLeftCell="A1">
      <selection activeCell="A1" sqref="A1"/>
    </sheetView>
  </sheetViews>
  <sheetFormatPr defaultColWidth="9.140625" defaultRowHeight="12.75"/>
  <cols>
    <col min="1" max="1" width="45.7109375" style="0" customWidth="1"/>
    <col min="2" max="2" width="1.7109375" style="0" customWidth="1"/>
    <col min="3" max="10" width="11.7109375" style="0" customWidth="1"/>
    <col min="11" max="11" width="9.8515625" style="0" customWidth="1"/>
  </cols>
  <sheetData>
    <row r="1" ht="12.75">
      <c r="A1" t="str">
        <f>+'To 000''s'!A1</f>
        <v>File:  O:\BOA\SHARED\TABLES\FY2006\05FYHISTORY\06HIST4.XLS</v>
      </c>
    </row>
    <row r="2" ht="12.75">
      <c r="A2" t="str">
        <f>+'To 000''s'!A2</f>
        <v>Date:  Revised 12/01/06</v>
      </c>
    </row>
    <row r="6" spans="1:11" ht="12.75">
      <c r="A6" s="149" t="s">
        <v>200</v>
      </c>
      <c r="B6" s="149"/>
      <c r="C6" s="149"/>
      <c r="D6" s="149"/>
      <c r="E6" s="149"/>
      <c r="F6" s="149"/>
      <c r="G6" s="149"/>
      <c r="H6" s="149"/>
      <c r="I6" s="149"/>
      <c r="J6" s="149"/>
      <c r="K6" s="149"/>
    </row>
    <row r="7" spans="1:11" ht="12.75">
      <c r="A7" s="149" t="s">
        <v>90</v>
      </c>
      <c r="B7" s="149"/>
      <c r="C7" s="149"/>
      <c r="D7" s="149"/>
      <c r="E7" s="149"/>
      <c r="F7" s="149"/>
      <c r="G7" s="149"/>
      <c r="H7" s="149"/>
      <c r="I7" s="149"/>
      <c r="J7" s="149"/>
      <c r="K7" s="149"/>
    </row>
    <row r="8" spans="1:11" ht="12.75">
      <c r="A8" s="66"/>
      <c r="B8" s="34"/>
      <c r="C8" s="150" t="s">
        <v>91</v>
      </c>
      <c r="D8" s="151"/>
      <c r="E8" s="150" t="s">
        <v>92</v>
      </c>
      <c r="F8" s="151"/>
      <c r="G8" s="150" t="s">
        <v>93</v>
      </c>
      <c r="H8" s="152"/>
      <c r="I8" s="67" t="s">
        <v>94</v>
      </c>
      <c r="J8" s="67" t="s">
        <v>95</v>
      </c>
      <c r="K8" s="68" t="s">
        <v>18</v>
      </c>
    </row>
    <row r="9" spans="1:11" ht="12.75">
      <c r="A9" s="69"/>
      <c r="B9" s="34"/>
      <c r="C9" s="70">
        <v>1.1</v>
      </c>
      <c r="D9" s="71">
        <v>1.2</v>
      </c>
      <c r="E9" s="70">
        <v>2.1</v>
      </c>
      <c r="F9" s="71">
        <v>2.2</v>
      </c>
      <c r="G9" s="70">
        <v>4.1</v>
      </c>
      <c r="H9" s="72">
        <v>4.2</v>
      </c>
      <c r="I9" s="70"/>
      <c r="J9" s="70"/>
      <c r="K9" s="73"/>
    </row>
    <row r="10" spans="1:11" ht="150" customHeight="1">
      <c r="A10" s="74" t="s">
        <v>96</v>
      </c>
      <c r="B10" s="34"/>
      <c r="C10" s="75" t="s">
        <v>136</v>
      </c>
      <c r="D10" s="76" t="s">
        <v>137</v>
      </c>
      <c r="E10" s="129" t="s">
        <v>138</v>
      </c>
      <c r="F10" s="129" t="s">
        <v>139</v>
      </c>
      <c r="G10" s="75" t="s">
        <v>140</v>
      </c>
      <c r="H10" s="130" t="s">
        <v>141</v>
      </c>
      <c r="I10" s="75" t="s">
        <v>142</v>
      </c>
      <c r="J10" s="75" t="s">
        <v>143</v>
      </c>
      <c r="K10" s="76"/>
    </row>
    <row r="11" spans="1:11" ht="12.75">
      <c r="A11" s="34"/>
      <c r="B11" s="34"/>
      <c r="C11" s="77"/>
      <c r="D11" s="78"/>
      <c r="E11" s="79"/>
      <c r="F11" s="78"/>
      <c r="G11" s="79"/>
      <c r="H11" s="78"/>
      <c r="I11" s="80"/>
      <c r="J11" s="80"/>
      <c r="K11" s="79"/>
    </row>
    <row r="12" spans="1:11" ht="12.75">
      <c r="A12" s="69" t="s">
        <v>97</v>
      </c>
      <c r="B12" s="69"/>
      <c r="C12" s="77"/>
      <c r="D12" s="78"/>
      <c r="E12" s="79"/>
      <c r="F12" s="78"/>
      <c r="G12" s="79"/>
      <c r="H12" s="78"/>
      <c r="I12" s="80"/>
      <c r="J12" s="80"/>
      <c r="K12" s="81"/>
    </row>
    <row r="13" spans="1:11" ht="12.75">
      <c r="A13" s="34" t="s">
        <v>15</v>
      </c>
      <c r="B13" s="34"/>
      <c r="C13" s="82"/>
      <c r="D13" s="83"/>
      <c r="E13" s="61"/>
      <c r="F13" s="83"/>
      <c r="G13" s="84"/>
      <c r="H13" s="83">
        <v>68855</v>
      </c>
      <c r="I13" s="85"/>
      <c r="J13" s="85"/>
      <c r="K13" s="84">
        <f>SUM(C13:I13)</f>
        <v>68855</v>
      </c>
    </row>
    <row r="14" spans="1:11" ht="12.75">
      <c r="A14" s="34" t="s">
        <v>16</v>
      </c>
      <c r="B14" s="34"/>
      <c r="C14" s="82"/>
      <c r="D14" s="83"/>
      <c r="E14" s="61"/>
      <c r="F14" s="83"/>
      <c r="G14" s="61"/>
      <c r="H14" s="83">
        <v>45713</v>
      </c>
      <c r="I14" s="86"/>
      <c r="J14" s="86"/>
      <c r="K14" s="84">
        <f>SUM(C14:I14)</f>
        <v>45713</v>
      </c>
    </row>
    <row r="15" spans="1:11" ht="12.75">
      <c r="A15" s="34" t="s">
        <v>17</v>
      </c>
      <c r="B15" s="34"/>
      <c r="C15" s="82"/>
      <c r="D15" s="83"/>
      <c r="E15" s="61"/>
      <c r="F15" s="83"/>
      <c r="G15" s="61"/>
      <c r="H15" s="83">
        <v>14705</v>
      </c>
      <c r="I15" s="86"/>
      <c r="J15" s="86"/>
      <c r="K15" s="84">
        <f>SUM(C15:I15)</f>
        <v>14705</v>
      </c>
    </row>
    <row r="16" spans="1:11" ht="12.75">
      <c r="A16" s="74" t="s">
        <v>18</v>
      </c>
      <c r="B16" s="74"/>
      <c r="C16" s="87">
        <f aca="true" t="shared" si="0" ref="C16:I16">SUM(C13:C15)</f>
        <v>0</v>
      </c>
      <c r="D16" s="88">
        <f t="shared" si="0"/>
        <v>0</v>
      </c>
      <c r="E16" s="89">
        <f t="shared" si="0"/>
        <v>0</v>
      </c>
      <c r="F16" s="88">
        <f t="shared" si="0"/>
        <v>0</v>
      </c>
      <c r="G16" s="89">
        <f t="shared" si="0"/>
        <v>0</v>
      </c>
      <c r="H16" s="88">
        <f t="shared" si="0"/>
        <v>129273</v>
      </c>
      <c r="I16" s="90">
        <f t="shared" si="0"/>
        <v>0</v>
      </c>
      <c r="J16" s="90"/>
      <c r="K16" s="91">
        <f>SUM(K13:K15)</f>
        <v>129273</v>
      </c>
    </row>
    <row r="17" spans="1:11" ht="13.5" thickBot="1">
      <c r="A17" s="92"/>
      <c r="B17" s="93"/>
      <c r="C17" s="94"/>
      <c r="D17" s="95"/>
      <c r="E17" s="93"/>
      <c r="F17" s="95"/>
      <c r="G17" s="93"/>
      <c r="H17" s="95"/>
      <c r="I17" s="96"/>
      <c r="J17" s="96"/>
      <c r="K17" s="93"/>
    </row>
    <row r="18" spans="1:11" ht="13.5" thickTop="1">
      <c r="A18" s="34"/>
      <c r="B18" s="97"/>
      <c r="C18" s="82"/>
      <c r="D18" s="83"/>
      <c r="E18" s="97"/>
      <c r="F18" s="83"/>
      <c r="G18" s="97"/>
      <c r="H18" s="83"/>
      <c r="I18" s="86"/>
      <c r="J18" s="86"/>
      <c r="K18" s="97"/>
    </row>
    <row r="19" spans="1:11" ht="12.75">
      <c r="A19" s="69" t="s">
        <v>19</v>
      </c>
      <c r="B19" s="97"/>
      <c r="C19" s="82"/>
      <c r="D19" s="83"/>
      <c r="E19" s="97"/>
      <c r="F19" s="83"/>
      <c r="G19" s="97"/>
      <c r="H19" s="83"/>
      <c r="I19" s="86"/>
      <c r="J19" s="86"/>
      <c r="K19" s="97"/>
    </row>
    <row r="20" spans="1:11" ht="12.75">
      <c r="A20" s="34" t="s">
        <v>20</v>
      </c>
      <c r="B20" s="97"/>
      <c r="C20" s="82"/>
      <c r="D20" s="83"/>
      <c r="E20" s="97"/>
      <c r="F20" s="83"/>
      <c r="G20" s="97"/>
      <c r="H20" s="83"/>
      <c r="I20" s="86"/>
      <c r="J20" s="86"/>
      <c r="K20" s="97"/>
    </row>
    <row r="21" spans="1:11" ht="12.75">
      <c r="A21" s="34" t="s">
        <v>21</v>
      </c>
      <c r="B21" s="97"/>
      <c r="C21" s="82"/>
      <c r="D21" s="83"/>
      <c r="E21" s="97"/>
      <c r="F21" s="83"/>
      <c r="G21" s="97">
        <v>50583</v>
      </c>
      <c r="H21" s="83"/>
      <c r="I21" s="86"/>
      <c r="J21" s="86"/>
      <c r="K21" s="84">
        <f>SUM(C21:I21)</f>
        <v>50583</v>
      </c>
    </row>
    <row r="22" spans="1:11" ht="12.75">
      <c r="A22" s="34" t="s">
        <v>22</v>
      </c>
      <c r="B22" s="97"/>
      <c r="C22" s="82"/>
      <c r="D22" s="83"/>
      <c r="E22" s="97"/>
      <c r="F22" s="83"/>
      <c r="G22" s="97">
        <v>21466</v>
      </c>
      <c r="H22" s="83"/>
      <c r="I22" s="86"/>
      <c r="J22" s="86"/>
      <c r="K22" s="84">
        <f>SUM(C22:I22)</f>
        <v>21466</v>
      </c>
    </row>
    <row r="23" spans="1:11" ht="12.75">
      <c r="A23" s="34" t="s">
        <v>23</v>
      </c>
      <c r="B23" s="97"/>
      <c r="C23" s="82"/>
      <c r="D23" s="83"/>
      <c r="E23" s="97"/>
      <c r="F23" s="83"/>
      <c r="G23" s="97">
        <v>3042</v>
      </c>
      <c r="H23" s="83"/>
      <c r="I23" s="86"/>
      <c r="J23" s="86"/>
      <c r="K23" s="84">
        <f>SUM(C23:I23)</f>
        <v>3042</v>
      </c>
    </row>
    <row r="24" spans="1:11" ht="12.75">
      <c r="A24" s="34" t="s">
        <v>24</v>
      </c>
      <c r="B24" s="97"/>
      <c r="C24" s="82"/>
      <c r="D24" s="83"/>
      <c r="E24" s="97"/>
      <c r="F24" s="83"/>
      <c r="G24" s="97">
        <v>3914</v>
      </c>
      <c r="H24" s="83"/>
      <c r="I24" s="86"/>
      <c r="J24" s="86"/>
      <c r="K24" s="84">
        <f>SUM(C24:I24)</f>
        <v>3914</v>
      </c>
    </row>
    <row r="25" spans="1:11" ht="12.75">
      <c r="A25" s="34" t="s">
        <v>25</v>
      </c>
      <c r="B25" s="98"/>
      <c r="C25" s="99"/>
      <c r="D25" s="100"/>
      <c r="E25" s="98"/>
      <c r="F25" s="100"/>
      <c r="G25" s="99">
        <v>1995</v>
      </c>
      <c r="H25" s="100"/>
      <c r="I25" s="101"/>
      <c r="J25" s="101"/>
      <c r="K25" s="102">
        <f>SUM(C25:I25)</f>
        <v>1995</v>
      </c>
    </row>
    <row r="26" spans="1:11" ht="12.75">
      <c r="A26" s="74" t="s">
        <v>26</v>
      </c>
      <c r="B26" s="89"/>
      <c r="C26" s="87">
        <f aca="true" t="shared" si="1" ref="C26:I26">SUM(C21:C25)</f>
        <v>0</v>
      </c>
      <c r="D26" s="88">
        <f t="shared" si="1"/>
        <v>0</v>
      </c>
      <c r="E26" s="89">
        <f t="shared" si="1"/>
        <v>0</v>
      </c>
      <c r="F26" s="88">
        <f t="shared" si="1"/>
        <v>0</v>
      </c>
      <c r="G26" s="89">
        <f t="shared" si="1"/>
        <v>81000</v>
      </c>
      <c r="H26" s="88">
        <f t="shared" si="1"/>
        <v>0</v>
      </c>
      <c r="I26" s="90">
        <f t="shared" si="1"/>
        <v>0</v>
      </c>
      <c r="J26" s="90"/>
      <c r="K26" s="91">
        <f>SUM(K21:K25)</f>
        <v>81000</v>
      </c>
    </row>
    <row r="27" spans="1:11" ht="12.75">
      <c r="A27" s="34"/>
      <c r="B27" s="97"/>
      <c r="C27" s="82"/>
      <c r="D27" s="83"/>
      <c r="E27" s="97"/>
      <c r="F27" s="83"/>
      <c r="G27" s="97"/>
      <c r="H27" s="83"/>
      <c r="I27" s="86"/>
      <c r="J27" s="86"/>
      <c r="K27" s="97"/>
    </row>
    <row r="28" spans="1:11" ht="12.75">
      <c r="A28" s="34" t="s">
        <v>27</v>
      </c>
      <c r="B28" s="97"/>
      <c r="C28" s="82"/>
      <c r="D28" s="83"/>
      <c r="E28" s="97"/>
      <c r="F28" s="83"/>
      <c r="G28" s="97"/>
      <c r="H28" s="83"/>
      <c r="I28" s="86"/>
      <c r="J28" s="86"/>
      <c r="K28" s="61"/>
    </row>
    <row r="29" spans="1:11" ht="12.75">
      <c r="A29" s="34" t="s">
        <v>28</v>
      </c>
      <c r="B29" s="97"/>
      <c r="C29" s="82"/>
      <c r="D29" s="83"/>
      <c r="E29" s="97"/>
      <c r="F29" s="83"/>
      <c r="G29" s="97"/>
      <c r="H29" s="83">
        <v>13354</v>
      </c>
      <c r="I29" s="86"/>
      <c r="J29" s="86"/>
      <c r="K29" s="84">
        <f>SUM(C29:I29)</f>
        <v>13354</v>
      </c>
    </row>
    <row r="30" spans="1:11" ht="12.75">
      <c r="A30" s="34" t="s">
        <v>29</v>
      </c>
      <c r="B30" s="97"/>
      <c r="C30" s="82"/>
      <c r="D30" s="83"/>
      <c r="E30" s="97"/>
      <c r="F30" s="83"/>
      <c r="G30" s="97"/>
      <c r="H30" s="83">
        <v>25113</v>
      </c>
      <c r="I30" s="86"/>
      <c r="J30" s="86"/>
      <c r="K30" s="84">
        <f>SUM(C30:I30)</f>
        <v>25113</v>
      </c>
    </row>
    <row r="31" spans="1:11" ht="12.75">
      <c r="A31" s="34" t="s">
        <v>30</v>
      </c>
      <c r="B31" s="98"/>
      <c r="C31" s="99"/>
      <c r="D31" s="100"/>
      <c r="E31" s="98"/>
      <c r="F31" s="100"/>
      <c r="G31" s="98"/>
      <c r="H31" s="100">
        <v>39285</v>
      </c>
      <c r="I31" s="101"/>
      <c r="J31" s="101"/>
      <c r="K31" s="102">
        <f>SUM(C31:I31)</f>
        <v>39285</v>
      </c>
    </row>
    <row r="32" spans="1:11" ht="12.75">
      <c r="A32" s="74" t="s">
        <v>26</v>
      </c>
      <c r="B32" s="89"/>
      <c r="C32" s="87">
        <f aca="true" t="shared" si="2" ref="C32:I32">SUM(C29:C31)</f>
        <v>0</v>
      </c>
      <c r="D32" s="88">
        <f t="shared" si="2"/>
        <v>0</v>
      </c>
      <c r="E32" s="89">
        <f t="shared" si="2"/>
        <v>0</v>
      </c>
      <c r="F32" s="88">
        <f t="shared" si="2"/>
        <v>0</v>
      </c>
      <c r="G32" s="89">
        <f t="shared" si="2"/>
        <v>0</v>
      </c>
      <c r="H32" s="88">
        <f t="shared" si="2"/>
        <v>77752</v>
      </c>
      <c r="I32" s="90">
        <f t="shared" si="2"/>
        <v>0</v>
      </c>
      <c r="J32" s="90"/>
      <c r="K32" s="103">
        <f>SUM(K27:K31)</f>
        <v>77752</v>
      </c>
    </row>
    <row r="33" spans="1:11" ht="12.75">
      <c r="A33" s="34"/>
      <c r="B33" s="97"/>
      <c r="C33" s="82"/>
      <c r="D33" s="83"/>
      <c r="E33" s="97"/>
      <c r="F33" s="83"/>
      <c r="G33" s="97"/>
      <c r="H33" s="83"/>
      <c r="I33" s="86"/>
      <c r="J33" s="86"/>
      <c r="K33" s="61"/>
    </row>
    <row r="34" spans="1:11" ht="12.75">
      <c r="A34" s="34" t="s">
        <v>31</v>
      </c>
      <c r="B34" s="97"/>
      <c r="C34" s="82"/>
      <c r="D34" s="83"/>
      <c r="E34" s="97"/>
      <c r="F34" s="83"/>
      <c r="G34" s="97"/>
      <c r="H34" s="83"/>
      <c r="I34" s="86"/>
      <c r="J34" s="86"/>
      <c r="K34" s="61"/>
    </row>
    <row r="35" spans="1:11" ht="12.75">
      <c r="A35" s="34" t="s">
        <v>32</v>
      </c>
      <c r="B35" s="97"/>
      <c r="C35" s="82"/>
      <c r="D35" s="83"/>
      <c r="E35" s="97"/>
      <c r="F35" s="83">
        <v>52774</v>
      </c>
      <c r="G35" s="97"/>
      <c r="H35" s="83"/>
      <c r="I35" s="86"/>
      <c r="J35" s="86"/>
      <c r="K35" s="84">
        <f>SUM(C35:I35)</f>
        <v>52774</v>
      </c>
    </row>
    <row r="36" spans="1:11" ht="12.75">
      <c r="A36" s="34" t="s">
        <v>33</v>
      </c>
      <c r="B36" s="98"/>
      <c r="C36" s="99"/>
      <c r="D36" s="100"/>
      <c r="E36" s="98">
        <v>23760</v>
      </c>
      <c r="F36" s="100"/>
      <c r="G36" s="98"/>
      <c r="H36" s="100"/>
      <c r="I36" s="101"/>
      <c r="J36" s="101"/>
      <c r="K36" s="102">
        <f>SUM(C36:I36)</f>
        <v>23760</v>
      </c>
    </row>
    <row r="37" spans="1:11" ht="12.75">
      <c r="A37" s="74" t="s">
        <v>26</v>
      </c>
      <c r="B37" s="89"/>
      <c r="C37" s="87">
        <f aca="true" t="shared" si="3" ref="C37:I37">SUM(C35:C36)</f>
        <v>0</v>
      </c>
      <c r="D37" s="88">
        <f t="shared" si="3"/>
        <v>0</v>
      </c>
      <c r="E37" s="89">
        <f t="shared" si="3"/>
        <v>23760</v>
      </c>
      <c r="F37" s="88">
        <f t="shared" si="3"/>
        <v>52774</v>
      </c>
      <c r="G37" s="89">
        <f t="shared" si="3"/>
        <v>0</v>
      </c>
      <c r="H37" s="88">
        <f t="shared" si="3"/>
        <v>0</v>
      </c>
      <c r="I37" s="90">
        <f t="shared" si="3"/>
        <v>0</v>
      </c>
      <c r="J37" s="90"/>
      <c r="K37" s="104">
        <f>SUM(K35:K36)</f>
        <v>76534</v>
      </c>
    </row>
    <row r="38" spans="1:11" ht="12.75">
      <c r="A38" s="74"/>
      <c r="B38" s="97"/>
      <c r="C38" s="82"/>
      <c r="D38" s="83"/>
      <c r="E38" s="97"/>
      <c r="F38" s="83"/>
      <c r="G38" s="97"/>
      <c r="H38" s="83"/>
      <c r="I38" s="86"/>
      <c r="J38" s="86"/>
      <c r="K38" s="61"/>
    </row>
    <row r="39" spans="1:11" ht="12.75">
      <c r="A39" s="74" t="s">
        <v>18</v>
      </c>
      <c r="B39" s="89"/>
      <c r="C39" s="87">
        <f aca="true" t="shared" si="4" ref="C39:I39">SUM(C26,C32,C37)</f>
        <v>0</v>
      </c>
      <c r="D39" s="88">
        <f t="shared" si="4"/>
        <v>0</v>
      </c>
      <c r="E39" s="89">
        <f t="shared" si="4"/>
        <v>23760</v>
      </c>
      <c r="F39" s="88">
        <f t="shared" si="4"/>
        <v>52774</v>
      </c>
      <c r="G39" s="89">
        <f t="shared" si="4"/>
        <v>81000</v>
      </c>
      <c r="H39" s="88">
        <f t="shared" si="4"/>
        <v>77752</v>
      </c>
      <c r="I39" s="90">
        <f t="shared" si="4"/>
        <v>0</v>
      </c>
      <c r="J39" s="90"/>
      <c r="K39" s="103">
        <f>SUM(K26,K32,K37)</f>
        <v>235286</v>
      </c>
    </row>
    <row r="40" spans="1:11" ht="13.5" thickBot="1">
      <c r="A40" s="92"/>
      <c r="B40" s="93"/>
      <c r="C40" s="94"/>
      <c r="D40" s="95"/>
      <c r="E40" s="93"/>
      <c r="F40" s="95"/>
      <c r="G40" s="93"/>
      <c r="H40" s="95"/>
      <c r="I40" s="96"/>
      <c r="J40" s="96"/>
      <c r="K40" s="93"/>
    </row>
    <row r="41" spans="1:11" ht="13.5" thickTop="1">
      <c r="A41" s="34"/>
      <c r="B41" s="97"/>
      <c r="C41" s="82"/>
      <c r="D41" s="83"/>
      <c r="E41" s="97"/>
      <c r="F41" s="83"/>
      <c r="G41" s="97"/>
      <c r="H41" s="83"/>
      <c r="I41" s="86"/>
      <c r="J41" s="86"/>
      <c r="K41" s="61"/>
    </row>
    <row r="42" spans="1:11" ht="12.75">
      <c r="A42" s="69" t="s">
        <v>34</v>
      </c>
      <c r="B42" s="97"/>
      <c r="C42" s="82"/>
      <c r="D42" s="83"/>
      <c r="E42" s="97"/>
      <c r="F42" s="83"/>
      <c r="G42" s="97"/>
      <c r="H42" s="83"/>
      <c r="I42" s="86"/>
      <c r="J42" s="86"/>
      <c r="K42" s="61"/>
    </row>
    <row r="43" spans="1:11" ht="12.75">
      <c r="A43" s="34" t="s">
        <v>35</v>
      </c>
      <c r="B43" s="97"/>
      <c r="C43" s="82"/>
      <c r="D43" s="83"/>
      <c r="E43" s="97"/>
      <c r="F43" s="83"/>
      <c r="G43" s="97"/>
      <c r="H43" s="83"/>
      <c r="I43" s="86"/>
      <c r="J43" s="86"/>
      <c r="K43" s="61"/>
    </row>
    <row r="44" spans="1:11" ht="12.75">
      <c r="A44" s="34" t="s">
        <v>36</v>
      </c>
      <c r="B44" s="97"/>
      <c r="C44" s="82"/>
      <c r="D44" s="83"/>
      <c r="E44" s="97"/>
      <c r="F44" s="83"/>
      <c r="G44" s="97"/>
      <c r="H44" s="83">
        <v>8027</v>
      </c>
      <c r="I44" s="86"/>
      <c r="J44" s="86"/>
      <c r="K44" s="84">
        <f aca="true" t="shared" si="5" ref="K44:K49">SUM(C44:I44)</f>
        <v>8027</v>
      </c>
    </row>
    <row r="45" spans="1:11" ht="12.75">
      <c r="A45" s="34" t="s">
        <v>37</v>
      </c>
      <c r="B45" s="97"/>
      <c r="C45" s="82"/>
      <c r="D45" s="83"/>
      <c r="E45" s="97"/>
      <c r="F45" s="83"/>
      <c r="G45" s="97"/>
      <c r="H45" s="83">
        <v>62203</v>
      </c>
      <c r="I45" s="86"/>
      <c r="J45" s="86"/>
      <c r="K45" s="84">
        <f t="shared" si="5"/>
        <v>62203</v>
      </c>
    </row>
    <row r="46" spans="1:11" ht="12.75">
      <c r="A46" s="34" t="s">
        <v>38</v>
      </c>
      <c r="B46" s="97"/>
      <c r="C46" s="82"/>
      <c r="D46" s="83"/>
      <c r="E46" s="97"/>
      <c r="F46" s="83"/>
      <c r="G46" s="97"/>
      <c r="H46" s="83">
        <v>14386</v>
      </c>
      <c r="I46" s="86"/>
      <c r="J46" s="86"/>
      <c r="K46" s="84">
        <f t="shared" si="5"/>
        <v>14386</v>
      </c>
    </row>
    <row r="47" spans="1:11" ht="12.75">
      <c r="A47" s="34" t="s">
        <v>39</v>
      </c>
      <c r="B47" s="97"/>
      <c r="C47" s="82"/>
      <c r="D47" s="83"/>
      <c r="E47" s="97"/>
      <c r="F47" s="83"/>
      <c r="G47" s="97"/>
      <c r="H47" s="83">
        <v>14609</v>
      </c>
      <c r="I47" s="86"/>
      <c r="J47" s="86"/>
      <c r="K47" s="84">
        <f t="shared" si="5"/>
        <v>14609</v>
      </c>
    </row>
    <row r="48" spans="1:11" ht="12.75">
      <c r="A48" s="34" t="s">
        <v>40</v>
      </c>
      <c r="B48" s="97"/>
      <c r="C48" s="82"/>
      <c r="D48" s="83"/>
      <c r="E48" s="97"/>
      <c r="F48" s="83"/>
      <c r="G48" s="97"/>
      <c r="H48" s="83">
        <v>13944</v>
      </c>
      <c r="I48" s="86"/>
      <c r="J48" s="86"/>
      <c r="K48" s="84">
        <f t="shared" si="5"/>
        <v>13944</v>
      </c>
    </row>
    <row r="49" spans="1:11" ht="12.75">
      <c r="A49" s="34" t="s">
        <v>41</v>
      </c>
      <c r="B49" s="98"/>
      <c r="C49" s="99"/>
      <c r="D49" s="100"/>
      <c r="E49" s="98"/>
      <c r="F49" s="100"/>
      <c r="G49" s="98"/>
      <c r="H49" s="100">
        <v>29358</v>
      </c>
      <c r="I49" s="101"/>
      <c r="J49" s="101"/>
      <c r="K49" s="102">
        <f t="shared" si="5"/>
        <v>29358</v>
      </c>
    </row>
    <row r="50" spans="1:11" ht="12.75">
      <c r="A50" s="74" t="s">
        <v>26</v>
      </c>
      <c r="B50" s="89"/>
      <c r="C50" s="87">
        <f aca="true" t="shared" si="6" ref="C50:I50">SUM(C43:C49)</f>
        <v>0</v>
      </c>
      <c r="D50" s="88">
        <f t="shared" si="6"/>
        <v>0</v>
      </c>
      <c r="E50" s="89">
        <f t="shared" si="6"/>
        <v>0</v>
      </c>
      <c r="F50" s="88">
        <f t="shared" si="6"/>
        <v>0</v>
      </c>
      <c r="G50" s="89">
        <f t="shared" si="6"/>
        <v>0</v>
      </c>
      <c r="H50" s="88">
        <f t="shared" si="6"/>
        <v>142527</v>
      </c>
      <c r="I50" s="90">
        <f t="shared" si="6"/>
        <v>0</v>
      </c>
      <c r="J50" s="90"/>
      <c r="K50" s="103">
        <f>SUM(K43:K49)</f>
        <v>142527</v>
      </c>
    </row>
    <row r="51" spans="1:11" ht="12.75">
      <c r="A51" s="34"/>
      <c r="B51" s="97"/>
      <c r="C51" s="82"/>
      <c r="D51" s="83"/>
      <c r="E51" s="97"/>
      <c r="F51" s="83"/>
      <c r="G51" s="97"/>
      <c r="H51" s="83"/>
      <c r="I51" s="86"/>
      <c r="J51" s="86"/>
      <c r="K51" s="61"/>
    </row>
    <row r="52" spans="1:11" ht="12.75">
      <c r="A52" s="34" t="s">
        <v>42</v>
      </c>
      <c r="B52" s="97"/>
      <c r="C52" s="82"/>
      <c r="D52" s="83"/>
      <c r="E52" s="97"/>
      <c r="F52" s="83"/>
      <c r="G52" s="97"/>
      <c r="H52" s="83">
        <v>62833</v>
      </c>
      <c r="I52" s="86"/>
      <c r="J52" s="86"/>
      <c r="K52" s="84">
        <f>SUM(C52:I52)</f>
        <v>62833</v>
      </c>
    </row>
    <row r="53" spans="1:11" ht="12.75">
      <c r="A53" s="34" t="s">
        <v>43</v>
      </c>
      <c r="B53" s="97"/>
      <c r="C53" s="82"/>
      <c r="D53" s="83"/>
      <c r="E53" s="97"/>
      <c r="F53" s="83"/>
      <c r="G53" s="97"/>
      <c r="H53" s="83">
        <v>6404</v>
      </c>
      <c r="I53" s="86"/>
      <c r="J53" s="86"/>
      <c r="K53" s="84">
        <f>SUM(C53:I53)</f>
        <v>6404</v>
      </c>
    </row>
    <row r="54" spans="1:11" ht="12.75">
      <c r="A54" s="34"/>
      <c r="B54" s="97"/>
      <c r="C54" s="82"/>
      <c r="D54" s="83"/>
      <c r="E54" s="97"/>
      <c r="F54" s="83"/>
      <c r="G54" s="97"/>
      <c r="H54" s="83"/>
      <c r="I54" s="86"/>
      <c r="J54" s="86"/>
      <c r="K54" s="97"/>
    </row>
    <row r="55" spans="1:11" ht="12.75">
      <c r="A55" s="74" t="s">
        <v>18</v>
      </c>
      <c r="B55" s="89"/>
      <c r="C55" s="87">
        <f aca="true" t="shared" si="7" ref="C55:I55">SUM(C50,C52:C53)</f>
        <v>0</v>
      </c>
      <c r="D55" s="88">
        <f t="shared" si="7"/>
        <v>0</v>
      </c>
      <c r="E55" s="89">
        <f t="shared" si="7"/>
        <v>0</v>
      </c>
      <c r="F55" s="88">
        <f t="shared" si="7"/>
        <v>0</v>
      </c>
      <c r="G55" s="89">
        <f t="shared" si="7"/>
        <v>0</v>
      </c>
      <c r="H55" s="88">
        <f>SUM(H50,H52:H53)</f>
        <v>211764</v>
      </c>
      <c r="I55" s="90">
        <f t="shared" si="7"/>
        <v>0</v>
      </c>
      <c r="J55" s="90"/>
      <c r="K55" s="91">
        <f>SUM(K50,K52:K53)</f>
        <v>211764</v>
      </c>
    </row>
    <row r="56" spans="1:11" ht="13.5" thickBot="1">
      <c r="A56" s="92"/>
      <c r="B56" s="93"/>
      <c r="C56" s="94"/>
      <c r="D56" s="95"/>
      <c r="E56" s="93"/>
      <c r="F56" s="95"/>
      <c r="G56" s="93"/>
      <c r="H56" s="95"/>
      <c r="I56" s="96"/>
      <c r="J56" s="96"/>
      <c r="K56" s="93"/>
    </row>
    <row r="57" spans="1:11" ht="13.5" thickTop="1">
      <c r="A57" s="34"/>
      <c r="B57" s="97"/>
      <c r="C57" s="82"/>
      <c r="D57" s="83"/>
      <c r="E57" s="97"/>
      <c r="F57" s="83"/>
      <c r="G57" s="97"/>
      <c r="H57" s="83"/>
      <c r="I57" s="86"/>
      <c r="J57" s="86"/>
      <c r="K57" s="97"/>
    </row>
    <row r="58" spans="1:11" ht="12.75">
      <c r="A58" s="69" t="s">
        <v>44</v>
      </c>
      <c r="B58" s="97"/>
      <c r="C58" s="82"/>
      <c r="D58" s="83"/>
      <c r="E58" s="97"/>
      <c r="F58" s="83"/>
      <c r="G58" s="97"/>
      <c r="H58" s="83"/>
      <c r="I58" s="86"/>
      <c r="J58" s="86"/>
      <c r="K58" s="97"/>
    </row>
    <row r="59" spans="1:11" ht="12.75">
      <c r="A59" s="34" t="s">
        <v>45</v>
      </c>
      <c r="B59" s="97"/>
      <c r="C59" s="82">
        <f>+C196</f>
        <v>41159</v>
      </c>
      <c r="D59" s="83">
        <f>+D196</f>
        <v>95257</v>
      </c>
      <c r="E59" s="97"/>
      <c r="F59" s="83"/>
      <c r="G59" s="97">
        <v>3670</v>
      </c>
      <c r="H59" s="83"/>
      <c r="I59" s="86"/>
      <c r="J59" s="86"/>
      <c r="K59" s="84">
        <f>SUM(C59:I59)</f>
        <v>140086</v>
      </c>
    </row>
    <row r="60" spans="1:11" ht="12.75">
      <c r="A60" s="34" t="s">
        <v>46</v>
      </c>
      <c r="B60" s="97"/>
      <c r="C60" s="82"/>
      <c r="D60" s="83"/>
      <c r="E60" s="97"/>
      <c r="F60" s="83"/>
      <c r="G60" s="97"/>
      <c r="H60" s="83">
        <v>23794</v>
      </c>
      <c r="I60" s="86"/>
      <c r="J60" s="86"/>
      <c r="K60" s="84">
        <f>SUM(C60:I60)</f>
        <v>23794</v>
      </c>
    </row>
    <row r="61" spans="1:11" ht="12.75">
      <c r="A61" s="34" t="s">
        <v>47</v>
      </c>
      <c r="B61" s="97"/>
      <c r="C61" s="82"/>
      <c r="D61" s="83">
        <v>14664</v>
      </c>
      <c r="E61" s="97"/>
      <c r="F61" s="83"/>
      <c r="G61" s="97"/>
      <c r="H61" s="83"/>
      <c r="I61" s="86"/>
      <c r="J61" s="86"/>
      <c r="K61" s="84">
        <f>SUM(C61:I61)</f>
        <v>14664</v>
      </c>
    </row>
    <row r="62" spans="1:11" ht="12.75">
      <c r="A62" s="34"/>
      <c r="B62" s="97"/>
      <c r="C62" s="82"/>
      <c r="D62" s="83"/>
      <c r="E62" s="97"/>
      <c r="F62" s="83"/>
      <c r="G62" s="97"/>
      <c r="H62" s="83"/>
      <c r="I62" s="86"/>
      <c r="J62" s="86"/>
      <c r="K62" s="97"/>
    </row>
    <row r="63" spans="1:11" ht="12.75">
      <c r="A63" s="74" t="s">
        <v>18</v>
      </c>
      <c r="B63" s="89"/>
      <c r="C63" s="87">
        <f aca="true" t="shared" si="8" ref="C63:I63">SUM(C59:C61)</f>
        <v>41159</v>
      </c>
      <c r="D63" s="88">
        <f t="shared" si="8"/>
        <v>109921</v>
      </c>
      <c r="E63" s="89">
        <f t="shared" si="8"/>
        <v>0</v>
      </c>
      <c r="F63" s="88">
        <f t="shared" si="8"/>
        <v>0</v>
      </c>
      <c r="G63" s="89">
        <f t="shared" si="8"/>
        <v>3670</v>
      </c>
      <c r="H63" s="88">
        <f t="shared" si="8"/>
        <v>23794</v>
      </c>
      <c r="I63" s="90">
        <f t="shared" si="8"/>
        <v>0</v>
      </c>
      <c r="J63" s="90"/>
      <c r="K63" s="91">
        <f>SUM(K59:K61)</f>
        <v>178544</v>
      </c>
    </row>
    <row r="64" spans="1:11" ht="13.5" thickBot="1">
      <c r="A64" s="92"/>
      <c r="B64" s="92"/>
      <c r="C64" s="105"/>
      <c r="D64" s="106"/>
      <c r="E64" s="107"/>
      <c r="F64" s="106"/>
      <c r="G64" s="107"/>
      <c r="H64" s="106"/>
      <c r="I64" s="108"/>
      <c r="J64" s="108"/>
      <c r="K64" s="107"/>
    </row>
    <row r="65" spans="1:11" ht="13.5" thickTop="1">
      <c r="A65" s="109"/>
      <c r="B65" s="97"/>
      <c r="C65" s="82"/>
      <c r="D65" s="83"/>
      <c r="E65" s="97"/>
      <c r="F65" s="83"/>
      <c r="G65" s="97"/>
      <c r="H65" s="110"/>
      <c r="I65" s="86"/>
      <c r="J65" s="86"/>
      <c r="K65" s="97"/>
    </row>
    <row r="66" spans="1:11" ht="12.75">
      <c r="A66" s="69" t="s">
        <v>48</v>
      </c>
      <c r="B66" s="97"/>
      <c r="C66" s="82"/>
      <c r="D66" s="83"/>
      <c r="E66" s="97"/>
      <c r="F66" s="83"/>
      <c r="G66" s="97"/>
      <c r="H66" s="83"/>
      <c r="I66" s="86"/>
      <c r="J66" s="86"/>
      <c r="K66" s="97"/>
    </row>
    <row r="67" spans="1:11" ht="12.75">
      <c r="A67" s="34" t="s">
        <v>49</v>
      </c>
      <c r="B67" s="97"/>
      <c r="C67" s="82"/>
      <c r="D67" s="83"/>
      <c r="E67" s="97"/>
      <c r="F67" s="83"/>
      <c r="G67" s="97"/>
      <c r="H67" s="83">
        <v>24866</v>
      </c>
      <c r="I67" s="86"/>
      <c r="J67" s="86"/>
      <c r="K67" s="84">
        <f>SUM(C67:I67)</f>
        <v>24866</v>
      </c>
    </row>
    <row r="68" spans="1:11" ht="12.75">
      <c r="A68" s="34" t="s">
        <v>50</v>
      </c>
      <c r="B68" s="97"/>
      <c r="C68" s="82"/>
      <c r="D68" s="83"/>
      <c r="E68" s="97"/>
      <c r="F68" s="83"/>
      <c r="G68" s="97"/>
      <c r="H68" s="83">
        <v>16900</v>
      </c>
      <c r="I68" s="86"/>
      <c r="J68" s="86"/>
      <c r="K68" s="84">
        <f>SUM(C68:I68)</f>
        <v>16900</v>
      </c>
    </row>
    <row r="69" spans="1:11" ht="12.75">
      <c r="A69" s="34" t="s">
        <v>98</v>
      </c>
      <c r="B69" s="97"/>
      <c r="C69" s="82"/>
      <c r="D69" s="83"/>
      <c r="E69" s="97"/>
      <c r="F69" s="83"/>
      <c r="G69" s="97"/>
      <c r="H69" s="83">
        <v>4628</v>
      </c>
      <c r="I69" s="86"/>
      <c r="J69" s="86"/>
      <c r="K69" s="84">
        <f>SUM(C69:I69)</f>
        <v>4628</v>
      </c>
    </row>
    <row r="70" spans="1:11" ht="12.75">
      <c r="A70" s="34"/>
      <c r="B70" s="97"/>
      <c r="C70" s="82"/>
      <c r="D70" s="83"/>
      <c r="E70" s="97"/>
      <c r="F70" s="83"/>
      <c r="G70" s="97"/>
      <c r="H70" s="83"/>
      <c r="I70" s="86"/>
      <c r="J70" s="86"/>
      <c r="K70" s="97"/>
    </row>
    <row r="71" spans="1:11" ht="12.75">
      <c r="A71" s="74" t="s">
        <v>18</v>
      </c>
      <c r="B71" s="89"/>
      <c r="C71" s="87">
        <f aca="true" t="shared" si="9" ref="C71:I71">SUM(C67:C69)</f>
        <v>0</v>
      </c>
      <c r="D71" s="88">
        <f t="shared" si="9"/>
        <v>0</v>
      </c>
      <c r="E71" s="89">
        <f t="shared" si="9"/>
        <v>0</v>
      </c>
      <c r="F71" s="88">
        <f t="shared" si="9"/>
        <v>0</v>
      </c>
      <c r="G71" s="89">
        <f t="shared" si="9"/>
        <v>0</v>
      </c>
      <c r="H71" s="88">
        <f t="shared" si="9"/>
        <v>46394</v>
      </c>
      <c r="I71" s="90">
        <f t="shared" si="9"/>
        <v>0</v>
      </c>
      <c r="J71" s="90"/>
      <c r="K71" s="91">
        <f>SUM(K67:K69)</f>
        <v>46394</v>
      </c>
    </row>
    <row r="72" spans="1:11" ht="13.5" thickBot="1">
      <c r="A72" s="92"/>
      <c r="B72" s="92"/>
      <c r="C72" s="105"/>
      <c r="D72" s="106"/>
      <c r="E72" s="107"/>
      <c r="F72" s="106"/>
      <c r="G72" s="107"/>
      <c r="H72" s="106"/>
      <c r="I72" s="108"/>
      <c r="J72" s="108"/>
      <c r="K72" s="107"/>
    </row>
    <row r="73" spans="1:11" ht="13.5" thickTop="1">
      <c r="A73" s="34"/>
      <c r="B73" s="34"/>
      <c r="C73" s="82"/>
      <c r="D73" s="83"/>
      <c r="E73" s="97"/>
      <c r="F73" s="83"/>
      <c r="G73" s="97"/>
      <c r="H73" s="83"/>
      <c r="I73" s="86"/>
      <c r="J73" s="86"/>
      <c r="K73" s="97"/>
    </row>
    <row r="74" spans="1:11" ht="12.75">
      <c r="A74" s="69" t="s">
        <v>52</v>
      </c>
      <c r="B74" s="89"/>
      <c r="C74" s="87">
        <v>0</v>
      </c>
      <c r="D74" s="88">
        <v>0</v>
      </c>
      <c r="E74" s="89">
        <v>0</v>
      </c>
      <c r="F74" s="88">
        <v>0</v>
      </c>
      <c r="G74" s="89">
        <v>0</v>
      </c>
      <c r="H74" s="88">
        <v>69302</v>
      </c>
      <c r="I74" s="90">
        <v>0</v>
      </c>
      <c r="J74" s="90"/>
      <c r="K74" s="84">
        <f>SUM(C74:I74)</f>
        <v>69302</v>
      </c>
    </row>
    <row r="75" spans="1:11" ht="13.5" thickBot="1">
      <c r="A75" s="92"/>
      <c r="B75" s="93"/>
      <c r="C75" s="94"/>
      <c r="D75" s="95"/>
      <c r="E75" s="93"/>
      <c r="F75" s="95"/>
      <c r="G75" s="93"/>
      <c r="H75" s="95"/>
      <c r="I75" s="96"/>
      <c r="J75" s="96"/>
      <c r="K75" s="93"/>
    </row>
    <row r="76" spans="1:11" ht="13.5" thickTop="1">
      <c r="A76" s="34"/>
      <c r="B76" s="97"/>
      <c r="C76" s="82"/>
      <c r="D76" s="83"/>
      <c r="E76" s="97"/>
      <c r="F76" s="83"/>
      <c r="G76" s="97"/>
      <c r="H76" s="83"/>
      <c r="I76" s="86"/>
      <c r="J76" s="86"/>
      <c r="K76" s="97"/>
    </row>
    <row r="77" spans="1:11" ht="12.75">
      <c r="A77" s="69" t="s">
        <v>55</v>
      </c>
      <c r="B77" s="97"/>
      <c r="C77" s="82"/>
      <c r="D77" s="83"/>
      <c r="E77" s="97"/>
      <c r="F77" s="83"/>
      <c r="G77" s="97"/>
      <c r="H77" s="83"/>
      <c r="I77" s="86"/>
      <c r="J77" s="86"/>
      <c r="K77" s="97"/>
    </row>
    <row r="78" spans="1:11" ht="12.75">
      <c r="A78" s="34" t="s">
        <v>56</v>
      </c>
      <c r="B78" s="97"/>
      <c r="C78" s="82"/>
      <c r="D78" s="83"/>
      <c r="E78" s="97"/>
      <c r="F78" s="83"/>
      <c r="G78" s="97"/>
      <c r="H78" s="83">
        <v>71805</v>
      </c>
      <c r="I78" s="86"/>
      <c r="J78" s="86"/>
      <c r="K78" s="84">
        <f>SUM(C78:I78)</f>
        <v>71805</v>
      </c>
    </row>
    <row r="79" spans="1:11" ht="12.75">
      <c r="A79" s="34" t="s">
        <v>57</v>
      </c>
      <c r="B79" s="97"/>
      <c r="C79" s="82"/>
      <c r="D79" s="83"/>
      <c r="E79" s="97"/>
      <c r="F79" s="83"/>
      <c r="G79" s="97"/>
      <c r="H79" s="83">
        <v>19604</v>
      </c>
      <c r="I79" s="86"/>
      <c r="J79" s="86"/>
      <c r="K79" s="84">
        <f>SUM(C79:I79)</f>
        <v>19604</v>
      </c>
    </row>
    <row r="80" spans="1:11" ht="12.75">
      <c r="A80" s="34" t="s">
        <v>58</v>
      </c>
      <c r="B80" s="97"/>
      <c r="C80" s="82"/>
      <c r="D80" s="83"/>
      <c r="E80" s="97"/>
      <c r="F80" s="83"/>
      <c r="G80" s="97"/>
      <c r="H80" s="83">
        <v>3373</v>
      </c>
      <c r="I80" s="86"/>
      <c r="J80" s="86"/>
      <c r="K80" s="84">
        <f>SUM(C80:I80)</f>
        <v>3373</v>
      </c>
    </row>
    <row r="81" spans="1:11" ht="12.75">
      <c r="A81" s="34"/>
      <c r="B81" s="97"/>
      <c r="C81" s="82"/>
      <c r="D81" s="83"/>
      <c r="E81" s="97"/>
      <c r="F81" s="83"/>
      <c r="G81" s="97"/>
      <c r="H81" s="83"/>
      <c r="I81" s="86"/>
      <c r="J81" s="86"/>
      <c r="K81" s="97"/>
    </row>
    <row r="82" spans="1:11" ht="12.75">
      <c r="A82" s="74" t="s">
        <v>18</v>
      </c>
      <c r="B82" s="89"/>
      <c r="C82" s="87">
        <f aca="true" t="shared" si="10" ref="C82:I82">C78+C79+C80</f>
        <v>0</v>
      </c>
      <c r="D82" s="88">
        <f t="shared" si="10"/>
        <v>0</v>
      </c>
      <c r="E82" s="89">
        <f t="shared" si="10"/>
        <v>0</v>
      </c>
      <c r="F82" s="88">
        <f t="shared" si="10"/>
        <v>0</v>
      </c>
      <c r="G82" s="89">
        <f t="shared" si="10"/>
        <v>0</v>
      </c>
      <c r="H82" s="88">
        <f t="shared" si="10"/>
        <v>94782</v>
      </c>
      <c r="I82" s="90">
        <f t="shared" si="10"/>
        <v>0</v>
      </c>
      <c r="J82" s="90"/>
      <c r="K82" s="91">
        <f>K78+K79+K80</f>
        <v>94782</v>
      </c>
    </row>
    <row r="83" spans="1:11" ht="13.5" thickBot="1">
      <c r="A83" s="111"/>
      <c r="B83" s="112"/>
      <c r="C83" s="113"/>
      <c r="D83" s="114"/>
      <c r="E83" s="112"/>
      <c r="F83" s="114"/>
      <c r="G83" s="112"/>
      <c r="H83" s="114"/>
      <c r="I83" s="115"/>
      <c r="J83" s="115"/>
      <c r="K83" s="112"/>
    </row>
    <row r="84" spans="1:11" ht="12.75">
      <c r="A84" s="34"/>
      <c r="B84" s="97"/>
      <c r="C84" s="82"/>
      <c r="D84" s="83"/>
      <c r="E84" s="97"/>
      <c r="F84" s="83"/>
      <c r="G84" s="97"/>
      <c r="H84" s="83"/>
      <c r="I84" s="86"/>
      <c r="J84" s="86"/>
      <c r="K84" s="97"/>
    </row>
    <row r="85" spans="1:11" ht="12.75">
      <c r="A85" s="69" t="s">
        <v>59</v>
      </c>
      <c r="B85" s="116"/>
      <c r="C85" s="117">
        <f aca="true" t="shared" si="11" ref="C85:I85">SUM(C16,C39,C55,C63,C71,C74,C82)</f>
        <v>41159</v>
      </c>
      <c r="D85" s="118">
        <f t="shared" si="11"/>
        <v>109921</v>
      </c>
      <c r="E85" s="117">
        <f t="shared" si="11"/>
        <v>23760</v>
      </c>
      <c r="F85" s="118">
        <f t="shared" si="11"/>
        <v>52774</v>
      </c>
      <c r="G85" s="117">
        <f t="shared" si="11"/>
        <v>84670</v>
      </c>
      <c r="H85" s="118">
        <f t="shared" si="11"/>
        <v>653061</v>
      </c>
      <c r="I85" s="85">
        <f t="shared" si="11"/>
        <v>0</v>
      </c>
      <c r="J85" s="85"/>
      <c r="K85" s="116">
        <f>SUM(K16,K39,K55,K63,K71,K74,K82)</f>
        <v>965345</v>
      </c>
    </row>
    <row r="86" spans="1:11" ht="12.75">
      <c r="A86" s="34"/>
      <c r="B86" s="34"/>
      <c r="C86" s="97"/>
      <c r="D86" s="61"/>
      <c r="E86" s="97"/>
      <c r="F86" s="97"/>
      <c r="G86" s="97"/>
      <c r="H86" s="97"/>
      <c r="I86" s="97"/>
      <c r="J86" s="97"/>
      <c r="K86" s="97"/>
    </row>
    <row r="87" spans="1:11" ht="12.75">
      <c r="A87" s="34"/>
      <c r="B87" s="34"/>
      <c r="C87" s="97"/>
      <c r="D87" s="119">
        <f>+C85+D85</f>
        <v>151080</v>
      </c>
      <c r="E87" s="120"/>
      <c r="F87" s="120">
        <f>+E85+F85</f>
        <v>76534</v>
      </c>
      <c r="G87" s="120"/>
      <c r="H87" s="120">
        <f>+G85+H85</f>
        <v>737731</v>
      </c>
      <c r="I87" s="120"/>
      <c r="J87" s="120"/>
      <c r="K87" s="120">
        <f>+D87+F87+H87</f>
        <v>965345</v>
      </c>
    </row>
    <row r="88" spans="1:11" ht="12.75">
      <c r="A88" s="34"/>
      <c r="B88" s="34"/>
      <c r="C88" s="97"/>
      <c r="D88" s="61"/>
      <c r="E88" s="97"/>
      <c r="F88" s="97"/>
      <c r="G88" s="97"/>
      <c r="H88" s="97"/>
      <c r="I88" s="97"/>
      <c r="J88" s="97"/>
      <c r="K88" s="97"/>
    </row>
    <row r="89" spans="1:11" ht="12.75">
      <c r="A89" s="97" t="s">
        <v>99</v>
      </c>
      <c r="B89" s="34"/>
      <c r="C89" s="97"/>
      <c r="D89" s="61"/>
      <c r="E89" s="97"/>
      <c r="F89" s="97"/>
      <c r="G89" s="97">
        <v>200</v>
      </c>
      <c r="H89" s="97">
        <v>5100</v>
      </c>
      <c r="I89" s="97"/>
      <c r="J89" s="97"/>
      <c r="K89" s="84">
        <f>SUM(C89:I89)</f>
        <v>5300</v>
      </c>
    </row>
    <row r="90" spans="1:11" ht="13.5" thickBot="1">
      <c r="A90" s="121"/>
      <c r="B90" s="121"/>
      <c r="C90" s="122"/>
      <c r="D90" s="122"/>
      <c r="E90" s="122"/>
      <c r="F90" s="122"/>
      <c r="G90" s="122"/>
      <c r="H90" s="122"/>
      <c r="I90" s="122"/>
      <c r="J90" s="122"/>
      <c r="K90" s="122"/>
    </row>
    <row r="91" spans="1:11" ht="12.75">
      <c r="A91" s="34"/>
      <c r="B91" s="34"/>
      <c r="C91" s="97"/>
      <c r="D91" s="61"/>
      <c r="E91" s="97"/>
      <c r="F91" s="97"/>
      <c r="G91" s="97"/>
      <c r="H91" s="97"/>
      <c r="I91" s="97"/>
      <c r="J91" s="97"/>
      <c r="K91" s="97"/>
    </row>
    <row r="92" spans="1:11" ht="12.75">
      <c r="A92" s="69" t="s">
        <v>59</v>
      </c>
      <c r="B92" s="34"/>
      <c r="C92" s="116">
        <f>+C85+C89</f>
        <v>41159</v>
      </c>
      <c r="D92" s="116">
        <f aca="true" t="shared" si="12" ref="D92:I92">+D85+D89</f>
        <v>109921</v>
      </c>
      <c r="E92" s="116">
        <f t="shared" si="12"/>
        <v>23760</v>
      </c>
      <c r="F92" s="116">
        <f t="shared" si="12"/>
        <v>52774</v>
      </c>
      <c r="G92" s="116">
        <f t="shared" si="12"/>
        <v>84870</v>
      </c>
      <c r="H92" s="116">
        <f t="shared" si="12"/>
        <v>658161</v>
      </c>
      <c r="I92" s="116">
        <f t="shared" si="12"/>
        <v>0</v>
      </c>
      <c r="J92" s="116"/>
      <c r="K92" s="116">
        <f>+K85+K89</f>
        <v>970645</v>
      </c>
    </row>
    <row r="93" spans="1:11" ht="12.75">
      <c r="A93" s="34"/>
      <c r="B93" s="34"/>
      <c r="C93" s="97"/>
      <c r="D93" s="61"/>
      <c r="E93" s="97"/>
      <c r="F93" s="97"/>
      <c r="G93" s="97"/>
      <c r="H93" s="97"/>
      <c r="I93" s="97"/>
      <c r="J93" s="97"/>
      <c r="K93" s="97"/>
    </row>
    <row r="94" spans="1:11" ht="12.75">
      <c r="A94" s="34"/>
      <c r="B94" s="34"/>
      <c r="C94" s="97"/>
      <c r="D94" s="119">
        <f>+C92+D92</f>
        <v>151080</v>
      </c>
      <c r="E94" s="120"/>
      <c r="F94" s="120">
        <f>+E92+F92</f>
        <v>76534</v>
      </c>
      <c r="G94" s="120"/>
      <c r="H94" s="120">
        <f>+G92+H92</f>
        <v>743031</v>
      </c>
      <c r="I94" s="120"/>
      <c r="J94" s="120"/>
      <c r="K94" s="120">
        <f>+D94+F94+H94</f>
        <v>970645</v>
      </c>
    </row>
    <row r="95" spans="1:11" ht="12.75">
      <c r="A95" s="34"/>
      <c r="B95" s="34"/>
      <c r="C95" s="97"/>
      <c r="D95" s="119"/>
      <c r="E95" s="120"/>
      <c r="F95" s="120"/>
      <c r="G95" s="120"/>
      <c r="H95" s="120"/>
      <c r="I95" s="120"/>
      <c r="J95" s="120"/>
      <c r="K95" s="120"/>
    </row>
    <row r="96" spans="1:12" ht="12.75">
      <c r="A96" s="131"/>
      <c r="B96" s="131"/>
      <c r="C96" s="132"/>
      <c r="D96" s="133"/>
      <c r="E96" s="134"/>
      <c r="F96" s="134"/>
      <c r="G96" s="134"/>
      <c r="H96" s="134"/>
      <c r="I96" s="134"/>
      <c r="J96" s="134"/>
      <c r="K96" s="134"/>
      <c r="L96" s="135"/>
    </row>
    <row r="97" spans="1:11" ht="12.75">
      <c r="A97" s="34"/>
      <c r="B97" s="34"/>
      <c r="C97" s="97"/>
      <c r="D97" s="119"/>
      <c r="E97" s="120"/>
      <c r="F97" s="120"/>
      <c r="G97" s="120"/>
      <c r="H97" s="120"/>
      <c r="I97" s="120"/>
      <c r="J97" s="120"/>
      <c r="K97" s="120"/>
    </row>
    <row r="98" spans="1:11" ht="12.75">
      <c r="A98" s="69" t="s">
        <v>201</v>
      </c>
      <c r="B98" s="34"/>
      <c r="C98" s="97"/>
      <c r="D98" s="119"/>
      <c r="E98" s="120"/>
      <c r="F98" s="120"/>
      <c r="G98" s="120"/>
      <c r="H98" s="120"/>
      <c r="I98" s="120"/>
      <c r="J98" s="120"/>
      <c r="K98" s="120"/>
    </row>
    <row r="99" spans="1:12" ht="12.75">
      <c r="A99" s="34" t="s">
        <v>144</v>
      </c>
      <c r="B99" s="34"/>
      <c r="C99" s="97"/>
      <c r="D99" s="61"/>
      <c r="E99" s="35"/>
      <c r="F99" s="35"/>
      <c r="G99" s="35" t="s">
        <v>182</v>
      </c>
      <c r="H99" s="35"/>
      <c r="I99" s="97"/>
      <c r="J99" s="97"/>
      <c r="K99" s="84">
        <f aca="true" t="shared" si="13" ref="K99:K104">SUM(C99:I99)</f>
        <v>0</v>
      </c>
      <c r="L99" s="3"/>
    </row>
    <row r="100" spans="1:12" ht="12.75">
      <c r="A100" s="34" t="s">
        <v>145</v>
      </c>
      <c r="B100" s="34"/>
      <c r="C100" s="97"/>
      <c r="D100" s="61"/>
      <c r="E100" s="35"/>
      <c r="F100" s="35"/>
      <c r="G100" s="35"/>
      <c r="H100" s="35" t="s">
        <v>183</v>
      </c>
      <c r="I100" s="97"/>
      <c r="J100" s="97"/>
      <c r="K100" s="84">
        <f t="shared" si="13"/>
        <v>0</v>
      </c>
      <c r="L100" s="3"/>
    </row>
    <row r="101" spans="1:12" ht="12.75">
      <c r="A101" s="34" t="s">
        <v>145</v>
      </c>
      <c r="B101" s="34"/>
      <c r="C101" s="97"/>
      <c r="D101" s="61"/>
      <c r="E101" s="35"/>
      <c r="F101" s="35"/>
      <c r="G101" s="35"/>
      <c r="H101" s="35" t="s">
        <v>184</v>
      </c>
      <c r="I101" s="97"/>
      <c r="J101" s="97"/>
      <c r="K101" s="84">
        <f t="shared" si="13"/>
        <v>0</v>
      </c>
      <c r="L101" s="3"/>
    </row>
    <row r="102" spans="1:12" ht="12.75">
      <c r="A102" s="34" t="s">
        <v>146</v>
      </c>
      <c r="B102" s="34"/>
      <c r="C102" s="97"/>
      <c r="D102" s="61"/>
      <c r="E102" s="35"/>
      <c r="F102" s="35" t="s">
        <v>186</v>
      </c>
      <c r="G102" s="35"/>
      <c r="H102" s="35"/>
      <c r="I102" s="97"/>
      <c r="J102" s="97"/>
      <c r="K102" s="84">
        <f t="shared" si="13"/>
        <v>0</v>
      </c>
      <c r="L102" s="3"/>
    </row>
    <row r="103" spans="1:12" ht="12.75">
      <c r="A103" s="34" t="s">
        <v>147</v>
      </c>
      <c r="B103" s="34"/>
      <c r="C103" s="97"/>
      <c r="D103" s="61"/>
      <c r="E103" s="35" t="s">
        <v>187</v>
      </c>
      <c r="F103" s="35"/>
      <c r="G103" s="35"/>
      <c r="H103" s="35"/>
      <c r="I103" s="97"/>
      <c r="J103" s="97"/>
      <c r="K103" s="84">
        <f t="shared" si="13"/>
        <v>0</v>
      </c>
      <c r="L103" s="3"/>
    </row>
    <row r="104" spans="1:12" ht="12.75">
      <c r="A104" s="34" t="s">
        <v>148</v>
      </c>
      <c r="B104" s="34"/>
      <c r="C104" s="97"/>
      <c r="D104" s="61"/>
      <c r="E104" s="35"/>
      <c r="F104" s="35"/>
      <c r="G104" s="35"/>
      <c r="H104" s="35" t="s">
        <v>190</v>
      </c>
      <c r="I104" s="97"/>
      <c r="J104" s="97"/>
      <c r="K104" s="84">
        <f t="shared" si="13"/>
        <v>0</v>
      </c>
      <c r="L104" s="3"/>
    </row>
    <row r="105" spans="1:12" ht="13.5" thickBot="1">
      <c r="A105" s="121"/>
      <c r="B105" s="121"/>
      <c r="C105" s="122"/>
      <c r="D105" s="122"/>
      <c r="E105" s="122"/>
      <c r="F105" s="122"/>
      <c r="G105" s="122"/>
      <c r="H105" s="122"/>
      <c r="I105" s="122"/>
      <c r="J105" s="122"/>
      <c r="K105" s="122"/>
      <c r="L105" s="3"/>
    </row>
    <row r="106" spans="1:12" ht="12.75">
      <c r="A106" s="34"/>
      <c r="B106" s="34"/>
      <c r="C106" s="97"/>
      <c r="D106" s="61"/>
      <c r="E106" s="97"/>
      <c r="F106" s="97"/>
      <c r="G106" s="97"/>
      <c r="H106" s="97"/>
      <c r="I106" s="97"/>
      <c r="J106" s="97"/>
      <c r="K106" s="97"/>
      <c r="L106" s="3"/>
    </row>
    <row r="107" spans="1:12" ht="12.75">
      <c r="A107" s="69" t="s">
        <v>149</v>
      </c>
      <c r="B107" s="34"/>
      <c r="C107" s="116">
        <f>SUM(C99:C104)</f>
        <v>0</v>
      </c>
      <c r="D107" s="116">
        <f aca="true" t="shared" si="14" ref="D107:I107">SUM(D99:D104)</f>
        <v>0</v>
      </c>
      <c r="E107" s="116">
        <f t="shared" si="14"/>
        <v>0</v>
      </c>
      <c r="F107" s="116">
        <f t="shared" si="14"/>
        <v>0</v>
      </c>
      <c r="G107" s="116">
        <f t="shared" si="14"/>
        <v>0</v>
      </c>
      <c r="H107" s="116">
        <f>SUM(H99:H104)</f>
        <v>0</v>
      </c>
      <c r="I107" s="116">
        <f t="shared" si="14"/>
        <v>0</v>
      </c>
      <c r="J107" s="97"/>
      <c r="K107" s="116">
        <f>SUM(K99:K104)</f>
        <v>0</v>
      </c>
      <c r="L107" s="3"/>
    </row>
    <row r="108" spans="1:12" ht="12.75">
      <c r="A108" s="34"/>
      <c r="B108" s="34"/>
      <c r="C108" s="97"/>
      <c r="D108" s="61"/>
      <c r="E108" s="97"/>
      <c r="F108" s="97"/>
      <c r="G108" s="97"/>
      <c r="H108" s="97"/>
      <c r="I108" s="97"/>
      <c r="J108" s="97"/>
      <c r="K108" s="97"/>
      <c r="L108" s="3"/>
    </row>
    <row r="109" spans="1:12" ht="12.75">
      <c r="A109" s="69" t="s">
        <v>149</v>
      </c>
      <c r="B109" s="34"/>
      <c r="C109" s="97"/>
      <c r="D109" s="119">
        <f>+C107+D107</f>
        <v>0</v>
      </c>
      <c r="E109" s="97"/>
      <c r="F109" s="119">
        <f>+E107+F107</f>
        <v>0</v>
      </c>
      <c r="G109" s="97"/>
      <c r="H109" s="119">
        <f>+G107+H107</f>
        <v>0</v>
      </c>
      <c r="I109" s="97"/>
      <c r="J109" s="97"/>
      <c r="K109" s="119">
        <f>+J107+K107</f>
        <v>0</v>
      </c>
      <c r="L109" s="3"/>
    </row>
    <row r="110" spans="1:12" ht="12.75">
      <c r="A110" s="34"/>
      <c r="B110" s="34"/>
      <c r="C110" s="97"/>
      <c r="D110" s="61"/>
      <c r="E110" s="97"/>
      <c r="F110" s="97"/>
      <c r="G110" s="97"/>
      <c r="H110" s="97"/>
      <c r="I110" s="97"/>
      <c r="J110" s="97"/>
      <c r="K110" s="97"/>
      <c r="L110" s="3"/>
    </row>
    <row r="111" spans="1:12" ht="13.5" thickBot="1">
      <c r="A111" s="136"/>
      <c r="B111" s="136"/>
      <c r="C111" s="137"/>
      <c r="D111" s="137"/>
      <c r="E111" s="137"/>
      <c r="F111" s="137"/>
      <c r="G111" s="137"/>
      <c r="H111" s="137"/>
      <c r="I111" s="137"/>
      <c r="J111" s="137"/>
      <c r="K111" s="137"/>
      <c r="L111" s="3"/>
    </row>
    <row r="112" spans="1:12" ht="13.5" thickTop="1">
      <c r="A112" s="69" t="s">
        <v>150</v>
      </c>
      <c r="B112" s="34"/>
      <c r="C112" s="116">
        <f>+C92+C107</f>
        <v>41159</v>
      </c>
      <c r="D112" s="116">
        <f aca="true" t="shared" si="15" ref="D112:K112">+D92+D107</f>
        <v>109921</v>
      </c>
      <c r="E112" s="116">
        <f t="shared" si="15"/>
        <v>23760</v>
      </c>
      <c r="F112" s="116">
        <f t="shared" si="15"/>
        <v>52774</v>
      </c>
      <c r="G112" s="116">
        <f t="shared" si="15"/>
        <v>84870</v>
      </c>
      <c r="H112" s="116">
        <f t="shared" si="15"/>
        <v>658161</v>
      </c>
      <c r="I112" s="116">
        <f t="shared" si="15"/>
        <v>0</v>
      </c>
      <c r="J112" s="97"/>
      <c r="K112" s="116">
        <f t="shared" si="15"/>
        <v>970645</v>
      </c>
      <c r="L112" s="3"/>
    </row>
    <row r="113" spans="1:12" ht="12.75">
      <c r="A113" s="34"/>
      <c r="B113" s="34"/>
      <c r="C113" s="97"/>
      <c r="D113" s="61"/>
      <c r="E113" s="97"/>
      <c r="F113" s="97"/>
      <c r="G113" s="97"/>
      <c r="H113" s="97"/>
      <c r="I113" s="97"/>
      <c r="J113" s="97"/>
      <c r="K113" s="97"/>
      <c r="L113" s="3"/>
    </row>
    <row r="114" spans="1:12" ht="12.75">
      <c r="A114" s="34"/>
      <c r="B114" s="34"/>
      <c r="C114" s="97"/>
      <c r="D114" s="119">
        <f>+C112+D112</f>
        <v>151080</v>
      </c>
      <c r="E114" s="120"/>
      <c r="F114" s="120">
        <f>+E112+F112</f>
        <v>76534</v>
      </c>
      <c r="G114" s="120"/>
      <c r="H114" s="120">
        <f>+G112+H112</f>
        <v>743031</v>
      </c>
      <c r="I114" s="120"/>
      <c r="J114" s="120"/>
      <c r="K114" s="120">
        <f>+D114+F114+H114</f>
        <v>970645</v>
      </c>
      <c r="L114" s="3"/>
    </row>
    <row r="115" spans="1:12" ht="12.75">
      <c r="A115" s="34"/>
      <c r="B115" s="34"/>
      <c r="C115" s="97"/>
      <c r="D115" s="61"/>
      <c r="E115" s="97"/>
      <c r="F115" s="97"/>
      <c r="G115" s="97"/>
      <c r="H115" s="97"/>
      <c r="I115" s="97"/>
      <c r="J115" s="97"/>
      <c r="K115" s="97"/>
      <c r="L115" s="3"/>
    </row>
    <row r="116" spans="1:12" ht="12.75">
      <c r="A116" s="131"/>
      <c r="B116" s="131"/>
      <c r="C116" s="132"/>
      <c r="D116" s="133"/>
      <c r="E116" s="134"/>
      <c r="F116" s="134"/>
      <c r="G116" s="134"/>
      <c r="H116" s="134"/>
      <c r="I116" s="134"/>
      <c r="J116" s="134"/>
      <c r="K116" s="134"/>
      <c r="L116" s="135"/>
    </row>
    <row r="117" spans="1:12" ht="12.75">
      <c r="A117" s="34"/>
      <c r="B117" s="34"/>
      <c r="C117" s="97"/>
      <c r="D117" s="61"/>
      <c r="E117" s="97"/>
      <c r="F117" s="97"/>
      <c r="G117" s="97"/>
      <c r="H117" s="97"/>
      <c r="I117" s="97"/>
      <c r="J117" s="97"/>
      <c r="K117" s="97"/>
      <c r="L117" s="3"/>
    </row>
    <row r="118" spans="1:12" ht="12.75">
      <c r="A118" s="69" t="s">
        <v>151</v>
      </c>
      <c r="B118" s="34"/>
      <c r="C118" s="97"/>
      <c r="D118" s="61"/>
      <c r="E118" s="97"/>
      <c r="F118" s="97"/>
      <c r="G118" s="97"/>
      <c r="H118" s="97"/>
      <c r="I118" s="97"/>
      <c r="J118" s="97"/>
      <c r="K118" s="97"/>
      <c r="L118" s="3"/>
    </row>
    <row r="119" spans="1:12" ht="12.75">
      <c r="A119" s="34" t="s">
        <v>152</v>
      </c>
      <c r="B119" s="34"/>
      <c r="C119" s="97"/>
      <c r="D119" s="61"/>
      <c r="E119" s="97"/>
      <c r="F119" s="97"/>
      <c r="G119" s="97"/>
      <c r="H119" s="97">
        <v>272</v>
      </c>
      <c r="I119" s="97"/>
      <c r="J119" s="97"/>
      <c r="K119" s="84">
        <f aca="true" t="shared" si="16" ref="K119:K133">SUM(C119:I119)</f>
        <v>272</v>
      </c>
      <c r="L119" s="3"/>
    </row>
    <row r="120" spans="1:12" ht="12.75">
      <c r="A120" s="34" t="s">
        <v>153</v>
      </c>
      <c r="B120" s="34"/>
      <c r="C120" s="97"/>
      <c r="D120" s="61"/>
      <c r="E120" s="97"/>
      <c r="F120" s="97"/>
      <c r="G120" s="97"/>
      <c r="H120" s="97">
        <v>466</v>
      </c>
      <c r="I120" s="97"/>
      <c r="J120" s="97"/>
      <c r="K120" s="84">
        <f t="shared" si="16"/>
        <v>466</v>
      </c>
      <c r="L120" s="3"/>
    </row>
    <row r="121" spans="1:12" ht="12.75">
      <c r="A121" s="34" t="s">
        <v>154</v>
      </c>
      <c r="B121" s="34"/>
      <c r="C121" s="97"/>
      <c r="D121" s="61"/>
      <c r="E121" s="97"/>
      <c r="F121" s="97"/>
      <c r="G121" s="97"/>
      <c r="H121" s="97">
        <v>424</v>
      </c>
      <c r="I121" s="97"/>
      <c r="J121" s="97"/>
      <c r="K121" s="84">
        <f t="shared" si="16"/>
        <v>424</v>
      </c>
      <c r="L121" s="3"/>
    </row>
    <row r="122" spans="1:12" ht="12.75">
      <c r="A122" s="34" t="s">
        <v>144</v>
      </c>
      <c r="B122" s="34"/>
      <c r="C122" s="97"/>
      <c r="D122" s="61"/>
      <c r="E122" s="97"/>
      <c r="F122" s="97"/>
      <c r="G122" s="97">
        <v>4</v>
      </c>
      <c r="H122" s="97"/>
      <c r="I122" s="97"/>
      <c r="J122" s="97"/>
      <c r="K122" s="84">
        <f t="shared" si="16"/>
        <v>4</v>
      </c>
      <c r="L122" s="3"/>
    </row>
    <row r="123" spans="1:12" ht="12.75">
      <c r="A123" s="34" t="s">
        <v>155</v>
      </c>
      <c r="B123" s="34"/>
      <c r="C123" s="97"/>
      <c r="D123" s="61"/>
      <c r="E123" s="97"/>
      <c r="F123" s="97"/>
      <c r="G123" s="97"/>
      <c r="H123" s="97">
        <v>989</v>
      </c>
      <c r="I123" s="97"/>
      <c r="J123" s="97"/>
      <c r="K123" s="84">
        <f t="shared" si="16"/>
        <v>989</v>
      </c>
      <c r="L123" s="3"/>
    </row>
    <row r="124" spans="1:12" ht="12.75">
      <c r="A124" s="34" t="s">
        <v>146</v>
      </c>
      <c r="B124" s="34"/>
      <c r="C124" s="97"/>
      <c r="D124" s="61"/>
      <c r="E124" s="97"/>
      <c r="F124" s="97">
        <v>284</v>
      </c>
      <c r="G124" s="97"/>
      <c r="H124" s="97"/>
      <c r="I124" s="97"/>
      <c r="J124" s="97"/>
      <c r="K124" s="84">
        <f t="shared" si="16"/>
        <v>284</v>
      </c>
      <c r="L124" s="13"/>
    </row>
    <row r="125" spans="1:12" ht="12.75">
      <c r="A125" s="34" t="s">
        <v>156</v>
      </c>
      <c r="B125" s="34"/>
      <c r="C125" s="97"/>
      <c r="D125" s="61"/>
      <c r="E125" s="97"/>
      <c r="F125" s="97"/>
      <c r="G125" s="97"/>
      <c r="H125" s="97">
        <v>421</v>
      </c>
      <c r="I125" s="97"/>
      <c r="J125" s="97"/>
      <c r="K125" s="84">
        <f t="shared" si="16"/>
        <v>421</v>
      </c>
      <c r="L125" s="3"/>
    </row>
    <row r="126" spans="1:12" ht="12.75">
      <c r="A126" s="34" t="s">
        <v>157</v>
      </c>
      <c r="B126" s="34"/>
      <c r="C126" s="97"/>
      <c r="D126" s="61"/>
      <c r="E126" s="97"/>
      <c r="F126" s="97"/>
      <c r="G126" s="97"/>
      <c r="H126" s="97">
        <v>148</v>
      </c>
      <c r="I126" s="97"/>
      <c r="J126" s="97"/>
      <c r="K126" s="84">
        <f t="shared" si="16"/>
        <v>148</v>
      </c>
      <c r="L126" s="3"/>
    </row>
    <row r="127" spans="1:12" ht="12.75">
      <c r="A127" s="34" t="s">
        <v>158</v>
      </c>
      <c r="B127" s="34"/>
      <c r="C127" s="97"/>
      <c r="D127" s="61"/>
      <c r="E127" s="97"/>
      <c r="F127" s="97"/>
      <c r="G127" s="97"/>
      <c r="H127" s="97">
        <v>1507</v>
      </c>
      <c r="I127" s="97"/>
      <c r="J127" s="97"/>
      <c r="K127" s="84">
        <f t="shared" si="16"/>
        <v>1507</v>
      </c>
      <c r="L127" s="3"/>
    </row>
    <row r="128" spans="1:12" ht="12.75">
      <c r="A128" s="34" t="s">
        <v>148</v>
      </c>
      <c r="B128" s="34"/>
      <c r="C128" s="97"/>
      <c r="D128" s="61"/>
      <c r="E128" s="97"/>
      <c r="F128" s="97"/>
      <c r="G128" s="97"/>
      <c r="H128" s="97">
        <v>46</v>
      </c>
      <c r="I128" s="97"/>
      <c r="J128" s="97"/>
      <c r="K128" s="84">
        <f t="shared" si="16"/>
        <v>46</v>
      </c>
      <c r="L128" s="3"/>
    </row>
    <row r="129" spans="1:12" ht="12.75">
      <c r="A129" s="34" t="s">
        <v>159</v>
      </c>
      <c r="B129" s="34"/>
      <c r="C129" s="97">
        <v>1563</v>
      </c>
      <c r="D129" s="61"/>
      <c r="E129" s="97"/>
      <c r="F129" s="97"/>
      <c r="G129" s="97"/>
      <c r="H129" s="97"/>
      <c r="I129" s="97"/>
      <c r="J129" s="97"/>
      <c r="K129" s="84">
        <f t="shared" si="16"/>
        <v>1563</v>
      </c>
      <c r="L129" s="3"/>
    </row>
    <row r="130" spans="1:12" ht="12.75">
      <c r="A130" s="34" t="s">
        <v>160</v>
      </c>
      <c r="B130" s="34"/>
      <c r="C130" s="97"/>
      <c r="D130" s="61">
        <v>27</v>
      </c>
      <c r="E130" s="97"/>
      <c r="F130" s="97"/>
      <c r="G130" s="97"/>
      <c r="H130" s="97"/>
      <c r="I130" s="97"/>
      <c r="J130" s="97"/>
      <c r="K130" s="84">
        <f t="shared" si="16"/>
        <v>27</v>
      </c>
      <c r="L130" s="13"/>
    </row>
    <row r="131" spans="1:12" ht="12.75">
      <c r="A131" s="34" t="s">
        <v>161</v>
      </c>
      <c r="B131" s="34"/>
      <c r="C131" s="97"/>
      <c r="D131" s="61"/>
      <c r="E131" s="97"/>
      <c r="F131" s="97"/>
      <c r="G131" s="97"/>
      <c r="H131" s="97">
        <v>6</v>
      </c>
      <c r="I131" s="97"/>
      <c r="J131" s="97"/>
      <c r="K131" s="84">
        <f t="shared" si="16"/>
        <v>6</v>
      </c>
      <c r="L131" s="3"/>
    </row>
    <row r="132" spans="1:12" ht="12.75">
      <c r="A132" s="34" t="s">
        <v>172</v>
      </c>
      <c r="B132" s="34"/>
      <c r="C132" s="97"/>
      <c r="D132" s="61"/>
      <c r="E132" s="97"/>
      <c r="F132" s="97"/>
      <c r="G132" s="97"/>
      <c r="H132" s="97">
        <v>5</v>
      </c>
      <c r="I132" s="97"/>
      <c r="J132" s="97"/>
      <c r="K132" s="84">
        <f t="shared" si="16"/>
        <v>5</v>
      </c>
      <c r="L132" s="3"/>
    </row>
    <row r="133" spans="1:12" ht="12.75">
      <c r="A133" s="34" t="s">
        <v>162</v>
      </c>
      <c r="B133" s="34"/>
      <c r="C133" s="97"/>
      <c r="D133" s="61"/>
      <c r="E133" s="97"/>
      <c r="F133" s="97"/>
      <c r="G133" s="97"/>
      <c r="H133" s="97">
        <f>38+4000</f>
        <v>4038</v>
      </c>
      <c r="I133" s="97"/>
      <c r="J133" s="97"/>
      <c r="K133" s="84">
        <f t="shared" si="16"/>
        <v>4038</v>
      </c>
      <c r="L133" s="3"/>
    </row>
    <row r="134" spans="1:12" ht="13.5" thickBot="1">
      <c r="A134" s="121"/>
      <c r="B134" s="121"/>
      <c r="C134" s="122"/>
      <c r="D134" s="122"/>
      <c r="E134" s="122"/>
      <c r="F134" s="122"/>
      <c r="G134" s="122"/>
      <c r="H134" s="122"/>
      <c r="I134" s="122"/>
      <c r="J134" s="122"/>
      <c r="K134" s="122"/>
      <c r="L134" s="3"/>
    </row>
    <row r="135" spans="1:12" ht="12.75">
      <c r="A135" s="34"/>
      <c r="B135" s="34"/>
      <c r="C135" s="97"/>
      <c r="D135" s="61"/>
      <c r="E135" s="97"/>
      <c r="F135" s="97"/>
      <c r="G135" s="97"/>
      <c r="H135" s="97"/>
      <c r="I135" s="97"/>
      <c r="J135" s="97"/>
      <c r="K135" s="97"/>
      <c r="L135" s="3"/>
    </row>
    <row r="136" spans="1:12" ht="12.75">
      <c r="A136" s="34" t="s">
        <v>26</v>
      </c>
      <c r="B136" s="34"/>
      <c r="C136" s="116">
        <f>SUM(C119:C133)</f>
        <v>1563</v>
      </c>
      <c r="D136" s="116">
        <f aca="true" t="shared" si="17" ref="D136:K136">SUM(D119:D133)</f>
        <v>27</v>
      </c>
      <c r="E136" s="116">
        <f t="shared" si="17"/>
        <v>0</v>
      </c>
      <c r="F136" s="116">
        <f t="shared" si="17"/>
        <v>284</v>
      </c>
      <c r="G136" s="116">
        <f t="shared" si="17"/>
        <v>4</v>
      </c>
      <c r="H136" s="116">
        <f t="shared" si="17"/>
        <v>8322</v>
      </c>
      <c r="I136" s="116">
        <f t="shared" si="17"/>
        <v>0</v>
      </c>
      <c r="J136" s="97"/>
      <c r="K136" s="116">
        <f t="shared" si="17"/>
        <v>10200</v>
      </c>
      <c r="L136" s="3"/>
    </row>
    <row r="137" spans="1:12" ht="12.75">
      <c r="A137" s="34"/>
      <c r="B137" s="34"/>
      <c r="C137" s="97"/>
      <c r="D137" s="61"/>
      <c r="E137" s="97"/>
      <c r="F137" s="97"/>
      <c r="G137" s="97"/>
      <c r="H137" s="97"/>
      <c r="I137" s="97"/>
      <c r="J137" s="97"/>
      <c r="K137" s="97"/>
      <c r="L137" s="3"/>
    </row>
    <row r="138" spans="1:12" ht="12.75">
      <c r="A138" s="34" t="s">
        <v>162</v>
      </c>
      <c r="B138" s="34"/>
      <c r="C138" s="97"/>
      <c r="D138" s="61"/>
      <c r="E138" s="97"/>
      <c r="F138" s="97"/>
      <c r="G138" s="97"/>
      <c r="H138" s="97">
        <v>-4000</v>
      </c>
      <c r="I138" s="97"/>
      <c r="J138" s="97"/>
      <c r="K138" s="84">
        <f>SUM(C138:I138)</f>
        <v>-4000</v>
      </c>
      <c r="L138" s="3"/>
    </row>
    <row r="139" spans="1:12" ht="13.5" thickBot="1">
      <c r="A139" s="121"/>
      <c r="B139" s="121"/>
      <c r="C139" s="122"/>
      <c r="D139" s="122"/>
      <c r="E139" s="122"/>
      <c r="F139" s="122"/>
      <c r="G139" s="122"/>
      <c r="H139" s="122"/>
      <c r="I139" s="122"/>
      <c r="J139" s="122"/>
      <c r="K139" s="122"/>
      <c r="L139" s="3"/>
    </row>
    <row r="140" spans="1:12" ht="12.75">
      <c r="A140" s="34"/>
      <c r="B140" s="34"/>
      <c r="C140" s="97"/>
      <c r="D140" s="61"/>
      <c r="E140" s="97"/>
      <c r="F140" s="97"/>
      <c r="G140" s="97"/>
      <c r="H140" s="97"/>
      <c r="I140" s="97"/>
      <c r="J140" s="97"/>
      <c r="K140" s="97"/>
      <c r="L140" s="3"/>
    </row>
    <row r="141" spans="1:12" ht="12.75">
      <c r="A141" s="69" t="s">
        <v>163</v>
      </c>
      <c r="B141" s="34"/>
      <c r="C141" s="116">
        <f>+C136+C138</f>
        <v>1563</v>
      </c>
      <c r="D141" s="116">
        <f aca="true" t="shared" si="18" ref="D141:K141">+D136+D138</f>
        <v>27</v>
      </c>
      <c r="E141" s="116">
        <f t="shared" si="18"/>
        <v>0</v>
      </c>
      <c r="F141" s="116">
        <f t="shared" si="18"/>
        <v>284</v>
      </c>
      <c r="G141" s="116">
        <f t="shared" si="18"/>
        <v>4</v>
      </c>
      <c r="H141" s="116">
        <f t="shared" si="18"/>
        <v>4322</v>
      </c>
      <c r="I141" s="116">
        <f t="shared" si="18"/>
        <v>0</v>
      </c>
      <c r="J141" s="97"/>
      <c r="K141" s="116">
        <f t="shared" si="18"/>
        <v>6200</v>
      </c>
      <c r="L141" s="3"/>
    </row>
    <row r="142" spans="1:12" ht="12.75">
      <c r="A142" s="34"/>
      <c r="B142" s="34"/>
      <c r="C142" s="97"/>
      <c r="D142" s="61"/>
      <c r="E142" s="97"/>
      <c r="F142" s="97"/>
      <c r="G142" s="97"/>
      <c r="H142" s="97"/>
      <c r="I142" s="97"/>
      <c r="J142" s="97"/>
      <c r="K142" s="97"/>
      <c r="L142" s="3"/>
    </row>
    <row r="143" spans="1:12" ht="12.75">
      <c r="A143" s="69" t="s">
        <v>163</v>
      </c>
      <c r="B143" s="34"/>
      <c r="C143" s="97"/>
      <c r="D143" s="119">
        <f>+C141+D141</f>
        <v>1590</v>
      </c>
      <c r="E143" s="97"/>
      <c r="F143" s="119">
        <f>+E141+F141</f>
        <v>284</v>
      </c>
      <c r="G143" s="97"/>
      <c r="H143" s="119">
        <f>+G141+H141</f>
        <v>4326</v>
      </c>
      <c r="I143" s="97"/>
      <c r="J143" s="97"/>
      <c r="K143" s="119">
        <f>+J141+K141</f>
        <v>6200</v>
      </c>
      <c r="L143" s="3"/>
    </row>
    <row r="144" spans="1:12" ht="12.75">
      <c r="A144" s="34"/>
      <c r="B144" s="34"/>
      <c r="C144" s="97"/>
      <c r="D144" s="61"/>
      <c r="E144" s="97"/>
      <c r="F144" s="97"/>
      <c r="G144" s="97"/>
      <c r="H144" s="97"/>
      <c r="I144" s="97"/>
      <c r="J144" s="97"/>
      <c r="K144" s="97"/>
      <c r="L144" s="3"/>
    </row>
    <row r="145" spans="1:12" ht="13.5" thickBot="1">
      <c r="A145" s="136"/>
      <c r="B145" s="136"/>
      <c r="C145" s="137"/>
      <c r="D145" s="137"/>
      <c r="E145" s="137"/>
      <c r="F145" s="137"/>
      <c r="G145" s="137"/>
      <c r="H145" s="137"/>
      <c r="I145" s="137"/>
      <c r="J145" s="137"/>
      <c r="K145" s="137"/>
      <c r="L145" s="3"/>
    </row>
    <row r="146" spans="1:12" ht="13.5" thickTop="1">
      <c r="A146" s="69" t="s">
        <v>150</v>
      </c>
      <c r="B146" s="34"/>
      <c r="C146" s="116">
        <f>+C112+C141</f>
        <v>42722</v>
      </c>
      <c r="D146" s="116">
        <f aca="true" t="shared" si="19" ref="D146:I146">+D112+D141</f>
        <v>109948</v>
      </c>
      <c r="E146" s="116">
        <f t="shared" si="19"/>
        <v>23760</v>
      </c>
      <c r="F146" s="116">
        <f t="shared" si="19"/>
        <v>53058</v>
      </c>
      <c r="G146" s="116">
        <f t="shared" si="19"/>
        <v>84874</v>
      </c>
      <c r="H146" s="116">
        <f t="shared" si="19"/>
        <v>662483</v>
      </c>
      <c r="I146" s="116">
        <f t="shared" si="19"/>
        <v>0</v>
      </c>
      <c r="J146" s="97"/>
      <c r="K146" s="116">
        <f>+K112+K141</f>
        <v>976845</v>
      </c>
      <c r="L146" s="3"/>
    </row>
    <row r="147" spans="1:12" ht="12.75">
      <c r="A147" s="69"/>
      <c r="B147" s="34"/>
      <c r="C147" s="97"/>
      <c r="D147" s="61"/>
      <c r="E147" s="97"/>
      <c r="F147" s="97"/>
      <c r="G147" s="97"/>
      <c r="H147" s="97"/>
      <c r="I147" s="97"/>
      <c r="J147" s="97"/>
      <c r="K147" s="97"/>
      <c r="L147" s="3"/>
    </row>
    <row r="148" spans="1:12" ht="12.75">
      <c r="A148" s="69"/>
      <c r="B148" s="34"/>
      <c r="C148" s="97"/>
      <c r="D148" s="119">
        <f>+C146+D146</f>
        <v>152670</v>
      </c>
      <c r="E148" s="120"/>
      <c r="F148" s="120">
        <f>+E146+F146</f>
        <v>76818</v>
      </c>
      <c r="G148" s="120"/>
      <c r="H148" s="120">
        <f>+G146+H146</f>
        <v>747357</v>
      </c>
      <c r="I148" s="120"/>
      <c r="J148" s="120"/>
      <c r="K148" s="120">
        <f>+D148+F148+H148</f>
        <v>976845</v>
      </c>
      <c r="L148" s="3"/>
    </row>
    <row r="149" spans="1:12" ht="12.75">
      <c r="A149" s="69"/>
      <c r="B149" s="34"/>
      <c r="C149" s="97"/>
      <c r="D149" s="61"/>
      <c r="E149" s="97"/>
      <c r="F149" s="97"/>
      <c r="G149" s="97"/>
      <c r="H149" s="97"/>
      <c r="I149" s="97"/>
      <c r="J149" s="97"/>
      <c r="K149" s="97"/>
      <c r="L149" s="3"/>
    </row>
    <row r="150" spans="1:12" ht="12.75">
      <c r="A150" s="131"/>
      <c r="B150" s="131"/>
      <c r="C150" s="132"/>
      <c r="D150" s="133"/>
      <c r="E150" s="134"/>
      <c r="F150" s="134"/>
      <c r="G150" s="134"/>
      <c r="H150" s="134"/>
      <c r="I150" s="134"/>
      <c r="J150" s="134"/>
      <c r="K150" s="134"/>
      <c r="L150" s="135"/>
    </row>
    <row r="151" spans="1:12" ht="12.75">
      <c r="A151" s="69"/>
      <c r="B151" s="34"/>
      <c r="C151" s="97"/>
      <c r="D151" s="61"/>
      <c r="E151" s="97"/>
      <c r="F151" s="97"/>
      <c r="G151" s="97"/>
      <c r="H151" s="97"/>
      <c r="I151" s="97"/>
      <c r="J151" s="97"/>
      <c r="K151" s="97"/>
      <c r="L151" s="3"/>
    </row>
    <row r="152" spans="1:12" ht="12.75">
      <c r="A152" s="69"/>
      <c r="B152" s="34"/>
      <c r="C152" s="97"/>
      <c r="D152" s="61"/>
      <c r="E152" s="97"/>
      <c r="F152" s="97"/>
      <c r="G152" s="97"/>
      <c r="H152" s="97"/>
      <c r="I152" s="97"/>
      <c r="J152" s="97"/>
      <c r="K152" s="97"/>
      <c r="L152" s="3"/>
    </row>
    <row r="153" spans="1:12" ht="12.75">
      <c r="A153" s="69"/>
      <c r="B153" s="34"/>
      <c r="C153" s="97"/>
      <c r="D153" s="61"/>
      <c r="E153" s="97"/>
      <c r="F153" s="97"/>
      <c r="G153" s="97"/>
      <c r="H153" s="97"/>
      <c r="I153" s="97"/>
      <c r="J153" s="97"/>
      <c r="K153" s="97"/>
      <c r="L153" s="3"/>
    </row>
    <row r="154" spans="1:12" ht="12.75">
      <c r="A154" s="69"/>
      <c r="B154" s="34"/>
      <c r="C154" s="97"/>
      <c r="D154" s="61"/>
      <c r="E154" s="97"/>
      <c r="F154" s="97"/>
      <c r="G154" s="97"/>
      <c r="H154" s="97"/>
      <c r="I154" s="97"/>
      <c r="J154" s="97"/>
      <c r="K154" s="97"/>
      <c r="L154" s="3"/>
    </row>
    <row r="155" spans="1:12" ht="12.75">
      <c r="A155" s="69"/>
      <c r="B155" s="34"/>
      <c r="C155" s="97"/>
      <c r="D155" s="61"/>
      <c r="E155" s="97"/>
      <c r="F155" s="97"/>
      <c r="G155" s="97"/>
      <c r="H155" s="97"/>
      <c r="I155" s="97"/>
      <c r="J155" s="97"/>
      <c r="K155" s="97"/>
      <c r="L155" s="3"/>
    </row>
    <row r="156" spans="1:12" ht="12.75">
      <c r="A156" s="69"/>
      <c r="B156" s="34"/>
      <c r="C156" s="97"/>
      <c r="D156" s="61"/>
      <c r="E156" s="97"/>
      <c r="F156" s="97"/>
      <c r="G156" s="97"/>
      <c r="H156" s="97"/>
      <c r="I156" s="97"/>
      <c r="J156" s="97"/>
      <c r="K156" s="97"/>
      <c r="L156" s="3"/>
    </row>
    <row r="157" spans="1:12" ht="12.75">
      <c r="A157" s="34"/>
      <c r="B157" s="34"/>
      <c r="C157" s="97"/>
      <c r="D157" s="61"/>
      <c r="E157" s="97"/>
      <c r="F157" s="97"/>
      <c r="G157" s="97"/>
      <c r="H157" s="97"/>
      <c r="I157" s="97"/>
      <c r="J157" s="97"/>
      <c r="K157" s="97"/>
      <c r="L157" s="3"/>
    </row>
    <row r="158" spans="1:12" ht="12.75">
      <c r="A158" s="34"/>
      <c r="B158" s="34"/>
      <c r="C158" s="97"/>
      <c r="D158" s="97"/>
      <c r="E158" s="34"/>
      <c r="F158" s="34"/>
      <c r="G158" s="34"/>
      <c r="H158" s="34"/>
      <c r="I158" s="34"/>
      <c r="J158" s="34"/>
      <c r="K158" s="34"/>
      <c r="L158" s="3"/>
    </row>
    <row r="159" spans="1:11" ht="12.75">
      <c r="A159" s="34" t="s">
        <v>100</v>
      </c>
      <c r="B159" s="34"/>
      <c r="C159" s="97"/>
      <c r="D159" s="61"/>
      <c r="E159" s="97"/>
      <c r="F159" s="97"/>
      <c r="G159" s="34"/>
      <c r="H159" s="34"/>
      <c r="I159" s="34"/>
      <c r="J159" s="34"/>
      <c r="K159" s="34"/>
    </row>
    <row r="160" spans="1:11" ht="12.75">
      <c r="A160" s="34"/>
      <c r="B160" s="34"/>
      <c r="C160" s="123" t="s">
        <v>101</v>
      </c>
      <c r="D160" s="124" t="s">
        <v>102</v>
      </c>
      <c r="E160" s="125" t="s">
        <v>103</v>
      </c>
      <c r="F160" s="97"/>
      <c r="G160" s="34"/>
      <c r="H160" s="34"/>
      <c r="I160" s="34"/>
      <c r="J160" s="34"/>
      <c r="K160" s="97"/>
    </row>
    <row r="161" spans="1:11" ht="12.75">
      <c r="A161" s="34"/>
      <c r="B161" s="34"/>
      <c r="C161" s="97"/>
      <c r="D161" s="61"/>
      <c r="E161" s="97"/>
      <c r="F161" s="97"/>
      <c r="G161" s="34"/>
      <c r="H161" s="34"/>
      <c r="I161" s="34"/>
      <c r="J161" s="34"/>
      <c r="K161" s="97"/>
    </row>
    <row r="162" spans="1:11" ht="12.75">
      <c r="A162" s="34" t="s">
        <v>104</v>
      </c>
      <c r="B162" s="34"/>
      <c r="C162" s="97">
        <v>39912</v>
      </c>
      <c r="D162" s="97">
        <v>93218</v>
      </c>
      <c r="E162" s="97">
        <f>+C162+D162</f>
        <v>133130</v>
      </c>
      <c r="F162" s="97">
        <v>133130</v>
      </c>
      <c r="G162" s="34"/>
      <c r="H162" s="34"/>
      <c r="I162" s="34"/>
      <c r="J162" s="34"/>
      <c r="K162" s="34"/>
    </row>
    <row r="163" spans="1:11" ht="12.75">
      <c r="A163" s="34"/>
      <c r="B163" s="34"/>
      <c r="C163" s="97"/>
      <c r="D163" s="61"/>
      <c r="E163" s="97"/>
      <c r="F163" s="97"/>
      <c r="G163" s="34"/>
      <c r="H163" s="34"/>
      <c r="I163" s="34"/>
      <c r="J163" s="34"/>
      <c r="K163" s="34"/>
    </row>
    <row r="164" spans="1:11" ht="12.75">
      <c r="A164" s="34" t="s">
        <v>105</v>
      </c>
      <c r="B164" s="34"/>
      <c r="C164" s="97">
        <f>480+141</f>
        <v>621</v>
      </c>
      <c r="D164" s="61">
        <f>157+393+842+551+1</f>
        <v>1944</v>
      </c>
      <c r="E164" s="97">
        <f aca="true" t="shared" si="20" ref="E164:E191">+C164+D164</f>
        <v>2565</v>
      </c>
      <c r="F164" s="97">
        <v>2565</v>
      </c>
      <c r="G164" s="34"/>
      <c r="H164" s="34"/>
      <c r="I164" s="34"/>
      <c r="J164" s="34"/>
      <c r="K164" s="34"/>
    </row>
    <row r="165" spans="1:11" ht="12.75">
      <c r="A165" s="34" t="s">
        <v>106</v>
      </c>
      <c r="B165" s="34"/>
      <c r="C165" s="97">
        <v>828</v>
      </c>
      <c r="D165" s="61"/>
      <c r="E165" s="97">
        <f t="shared" si="20"/>
        <v>828</v>
      </c>
      <c r="F165" s="97">
        <v>828</v>
      </c>
      <c r="G165" s="34"/>
      <c r="H165" s="34"/>
      <c r="I165" s="34"/>
      <c r="J165" s="34"/>
      <c r="K165" s="34"/>
    </row>
    <row r="166" spans="1:11" ht="12.75">
      <c r="A166" s="34" t="s">
        <v>107</v>
      </c>
      <c r="B166" s="34"/>
      <c r="C166" s="97"/>
      <c r="D166" s="61">
        <v>252</v>
      </c>
      <c r="E166" s="97">
        <f>+C166+D166</f>
        <v>252</v>
      </c>
      <c r="F166" s="97">
        <v>252</v>
      </c>
      <c r="G166" s="34"/>
      <c r="H166" s="34"/>
      <c r="I166" s="34"/>
      <c r="J166" s="34"/>
      <c r="K166" s="34"/>
    </row>
    <row r="167" spans="1:11" ht="12.75">
      <c r="A167" s="34" t="s">
        <v>108</v>
      </c>
      <c r="B167" s="34"/>
      <c r="C167" s="97"/>
      <c r="D167" s="61">
        <v>100</v>
      </c>
      <c r="E167" s="97">
        <f>+C167+D167</f>
        <v>100</v>
      </c>
      <c r="F167" s="97">
        <v>100</v>
      </c>
      <c r="G167" s="34"/>
      <c r="H167" s="34"/>
      <c r="I167" s="34"/>
      <c r="J167" s="34"/>
      <c r="K167" s="34"/>
    </row>
    <row r="168" spans="1:11" ht="12.75">
      <c r="A168" s="34" t="s">
        <v>109</v>
      </c>
      <c r="B168" s="34"/>
      <c r="C168" s="97">
        <v>250</v>
      </c>
      <c r="D168" s="61"/>
      <c r="E168" s="97">
        <f>+C168+D168</f>
        <v>250</v>
      </c>
      <c r="F168" s="97">
        <v>250</v>
      </c>
      <c r="G168" s="34"/>
      <c r="H168" s="34"/>
      <c r="I168" s="34"/>
      <c r="J168" s="34"/>
      <c r="K168" s="34"/>
    </row>
    <row r="169" spans="1:11" ht="12.75">
      <c r="A169" s="34" t="s">
        <v>110</v>
      </c>
      <c r="B169" s="34"/>
      <c r="C169" s="97">
        <v>-381</v>
      </c>
      <c r="D169" s="61"/>
      <c r="E169" s="97">
        <f t="shared" si="20"/>
        <v>-381</v>
      </c>
      <c r="F169" s="97">
        <v>-381</v>
      </c>
      <c r="G169" s="34"/>
      <c r="H169" s="34"/>
      <c r="I169" s="34"/>
      <c r="J169" s="34"/>
      <c r="K169" s="34"/>
    </row>
    <row r="170" spans="1:11" ht="12.75">
      <c r="A170" s="34" t="s">
        <v>111</v>
      </c>
      <c r="B170" s="34"/>
      <c r="C170" s="97"/>
      <c r="D170" s="61">
        <v>21</v>
      </c>
      <c r="E170" s="97">
        <f t="shared" si="20"/>
        <v>21</v>
      </c>
      <c r="F170" s="97">
        <v>21</v>
      </c>
      <c r="G170" s="34"/>
      <c r="H170" s="34"/>
      <c r="I170" s="34"/>
      <c r="J170" s="34"/>
      <c r="K170" s="34"/>
    </row>
    <row r="171" spans="1:11" ht="12.75">
      <c r="A171" s="34" t="s">
        <v>112</v>
      </c>
      <c r="B171" s="34"/>
      <c r="C171" s="97"/>
      <c r="D171" s="61">
        <v>54</v>
      </c>
      <c r="E171" s="97">
        <f t="shared" si="20"/>
        <v>54</v>
      </c>
      <c r="F171" s="97">
        <v>54</v>
      </c>
      <c r="G171" s="34"/>
      <c r="H171" s="34"/>
      <c r="I171" s="34"/>
      <c r="J171" s="34"/>
      <c r="K171" s="34"/>
    </row>
    <row r="172" spans="1:11" ht="12.75">
      <c r="A172" s="34" t="s">
        <v>113</v>
      </c>
      <c r="B172" s="34"/>
      <c r="C172" s="97"/>
      <c r="D172" s="61">
        <v>5</v>
      </c>
      <c r="E172" s="97">
        <f t="shared" si="20"/>
        <v>5</v>
      </c>
      <c r="F172" s="97">
        <v>5</v>
      </c>
      <c r="G172" s="34"/>
      <c r="H172" s="34"/>
      <c r="I172" s="34"/>
      <c r="J172" s="34"/>
      <c r="K172" s="34"/>
    </row>
    <row r="173" spans="1:11" ht="12.75">
      <c r="A173" s="34" t="s">
        <v>114</v>
      </c>
      <c r="B173" s="34"/>
      <c r="C173" s="97"/>
      <c r="D173" s="61">
        <v>-574</v>
      </c>
      <c r="E173" s="97">
        <f t="shared" si="20"/>
        <v>-574</v>
      </c>
      <c r="F173" s="97">
        <v>-574</v>
      </c>
      <c r="G173" s="34"/>
      <c r="H173" s="34"/>
      <c r="I173" s="34"/>
      <c r="J173" s="34"/>
      <c r="K173" s="34"/>
    </row>
    <row r="174" spans="1:11" ht="12.75">
      <c r="A174" s="34" t="s">
        <v>115</v>
      </c>
      <c r="B174" s="34"/>
      <c r="C174" s="97"/>
      <c r="D174" s="61">
        <v>-92</v>
      </c>
      <c r="E174" s="97">
        <f t="shared" si="20"/>
        <v>-92</v>
      </c>
      <c r="F174" s="97">
        <v>-92</v>
      </c>
      <c r="G174" s="34"/>
      <c r="H174" s="34"/>
      <c r="I174" s="34"/>
      <c r="J174" s="34"/>
      <c r="K174" s="34"/>
    </row>
    <row r="175" spans="1:11" ht="12.75">
      <c r="A175" s="34" t="s">
        <v>116</v>
      </c>
      <c r="B175" s="34"/>
      <c r="C175" s="97"/>
      <c r="D175" s="61">
        <v>7</v>
      </c>
      <c r="E175" s="97">
        <f t="shared" si="20"/>
        <v>7</v>
      </c>
      <c r="F175" s="97">
        <v>7</v>
      </c>
      <c r="G175" s="34"/>
      <c r="H175" s="34"/>
      <c r="I175" s="34"/>
      <c r="J175" s="34"/>
      <c r="K175" s="34"/>
    </row>
    <row r="176" spans="1:11" ht="12.75">
      <c r="A176" s="34" t="s">
        <v>117</v>
      </c>
      <c r="B176" s="34"/>
      <c r="C176" s="97"/>
      <c r="D176" s="61">
        <v>-247</v>
      </c>
      <c r="E176" s="97">
        <f t="shared" si="20"/>
        <v>-247</v>
      </c>
      <c r="F176" s="97">
        <v>-247</v>
      </c>
      <c r="G176" s="34"/>
      <c r="H176" s="34"/>
      <c r="I176" s="34"/>
      <c r="J176" s="34"/>
      <c r="K176" s="34"/>
    </row>
    <row r="177" spans="1:11" ht="12.75">
      <c r="A177" s="34" t="s">
        <v>118</v>
      </c>
      <c r="B177" s="34"/>
      <c r="C177" s="97">
        <f>-11-3-1</f>
        <v>-15</v>
      </c>
      <c r="D177" s="97">
        <f>-4-7-16-9+1</f>
        <v>-35</v>
      </c>
      <c r="E177" s="97">
        <f t="shared" si="20"/>
        <v>-50</v>
      </c>
      <c r="F177" s="97">
        <v>-50</v>
      </c>
      <c r="G177" s="34"/>
      <c r="H177" s="34"/>
      <c r="I177" s="34"/>
      <c r="J177" s="34"/>
      <c r="K177" s="34"/>
    </row>
    <row r="178" spans="1:11" ht="12.75">
      <c r="A178" s="34" t="s">
        <v>119</v>
      </c>
      <c r="B178" s="34"/>
      <c r="C178" s="97">
        <f>-88-26+1</f>
        <v>-113</v>
      </c>
      <c r="D178" s="97">
        <f>-29-54-121-73+1</f>
        <v>-276</v>
      </c>
      <c r="E178" s="97">
        <f t="shared" si="20"/>
        <v>-389</v>
      </c>
      <c r="F178" s="97">
        <v>-389</v>
      </c>
      <c r="G178" s="34"/>
      <c r="H178" s="34"/>
      <c r="I178" s="34"/>
      <c r="J178" s="34"/>
      <c r="K178" s="34"/>
    </row>
    <row r="179" spans="1:11" ht="12.75">
      <c r="A179" s="34" t="s">
        <v>120</v>
      </c>
      <c r="B179" s="34"/>
      <c r="C179" s="61">
        <f>-7-2</f>
        <v>-9</v>
      </c>
      <c r="D179" s="61">
        <f>-2-4-10-6</f>
        <v>-22</v>
      </c>
      <c r="E179" s="61">
        <f t="shared" si="20"/>
        <v>-31</v>
      </c>
      <c r="F179" s="61">
        <v>-31</v>
      </c>
      <c r="G179" s="34"/>
      <c r="H179" s="34"/>
      <c r="I179" s="34"/>
      <c r="J179" s="34"/>
      <c r="K179" s="34"/>
    </row>
    <row r="180" spans="1:11" ht="12.75">
      <c r="A180" s="34" t="s">
        <v>121</v>
      </c>
      <c r="B180" s="34"/>
      <c r="C180" s="61"/>
      <c r="D180" s="61">
        <v>1430</v>
      </c>
      <c r="E180" s="61">
        <f t="shared" si="20"/>
        <v>1430</v>
      </c>
      <c r="F180" s="61">
        <v>1430</v>
      </c>
      <c r="G180" s="34"/>
      <c r="H180" s="34"/>
      <c r="I180" s="34"/>
      <c r="J180" s="34"/>
      <c r="K180" s="34"/>
    </row>
    <row r="181" spans="1:11" ht="12.75">
      <c r="A181" s="34" t="s">
        <v>122</v>
      </c>
      <c r="B181" s="34"/>
      <c r="C181" s="61"/>
      <c r="D181" s="61">
        <v>150</v>
      </c>
      <c r="E181" s="61">
        <f t="shared" si="20"/>
        <v>150</v>
      </c>
      <c r="F181" s="61">
        <v>150</v>
      </c>
      <c r="G181" s="34"/>
      <c r="H181" s="34"/>
      <c r="I181" s="34"/>
      <c r="J181" s="34"/>
      <c r="K181" s="34"/>
    </row>
    <row r="182" spans="1:11" ht="12.75">
      <c r="A182" s="34" t="s">
        <v>123</v>
      </c>
      <c r="B182" s="34"/>
      <c r="C182" s="61"/>
      <c r="D182" s="61">
        <v>250</v>
      </c>
      <c r="E182" s="61">
        <f t="shared" si="20"/>
        <v>250</v>
      </c>
      <c r="F182" s="61">
        <v>250</v>
      </c>
      <c r="G182" s="34"/>
      <c r="H182" s="34"/>
      <c r="I182" s="34"/>
      <c r="J182" s="34"/>
      <c r="K182" s="34"/>
    </row>
    <row r="183" spans="1:11" ht="12.75">
      <c r="A183" s="34" t="s">
        <v>124</v>
      </c>
      <c r="B183" s="34"/>
      <c r="C183" s="61"/>
      <c r="D183" s="61">
        <v>175</v>
      </c>
      <c r="E183" s="61">
        <f t="shared" si="20"/>
        <v>175</v>
      </c>
      <c r="F183" s="61">
        <v>175</v>
      </c>
      <c r="G183" s="34"/>
      <c r="H183" s="34"/>
      <c r="I183" s="34"/>
      <c r="J183" s="34"/>
      <c r="K183" s="34"/>
    </row>
    <row r="184" spans="1:11" ht="12.75">
      <c r="A184" s="34" t="s">
        <v>125</v>
      </c>
      <c r="B184" s="34"/>
      <c r="C184" s="61"/>
      <c r="D184" s="61">
        <v>200</v>
      </c>
      <c r="E184" s="61">
        <f t="shared" si="20"/>
        <v>200</v>
      </c>
      <c r="F184" s="61">
        <v>200</v>
      </c>
      <c r="G184" s="34"/>
      <c r="H184" s="34"/>
      <c r="I184" s="34"/>
      <c r="J184" s="34"/>
      <c r="K184" s="34"/>
    </row>
    <row r="185" spans="1:11" ht="12.75">
      <c r="A185" s="34" t="s">
        <v>126</v>
      </c>
      <c r="B185" s="34"/>
      <c r="C185" s="61"/>
      <c r="D185" s="61">
        <v>200</v>
      </c>
      <c r="E185" s="61">
        <f t="shared" si="20"/>
        <v>200</v>
      </c>
      <c r="F185" s="61">
        <v>200</v>
      </c>
      <c r="G185" s="34"/>
      <c r="H185" s="34"/>
      <c r="I185" s="34"/>
      <c r="J185" s="34"/>
      <c r="K185" s="34"/>
    </row>
    <row r="186" spans="1:11" ht="12.75">
      <c r="A186" s="34" t="s">
        <v>127</v>
      </c>
      <c r="B186" s="34"/>
      <c r="C186" s="61"/>
      <c r="D186" s="61">
        <v>400</v>
      </c>
      <c r="E186" s="61">
        <f t="shared" si="20"/>
        <v>400</v>
      </c>
      <c r="F186" s="61">
        <v>400</v>
      </c>
      <c r="G186" s="34"/>
      <c r="H186" s="34"/>
      <c r="I186" s="34"/>
      <c r="J186" s="34"/>
      <c r="K186" s="34"/>
    </row>
    <row r="187" spans="1:11" ht="12.75">
      <c r="A187" s="34" t="s">
        <v>128</v>
      </c>
      <c r="B187" s="34"/>
      <c r="C187" s="61">
        <v>200</v>
      </c>
      <c r="D187" s="61"/>
      <c r="E187" s="61">
        <f t="shared" si="20"/>
        <v>200</v>
      </c>
      <c r="F187" s="61">
        <v>200</v>
      </c>
      <c r="G187" s="34"/>
      <c r="H187" s="34"/>
      <c r="I187" s="34"/>
      <c r="J187" s="34"/>
      <c r="K187" s="34"/>
    </row>
    <row r="188" spans="1:11" ht="12.75">
      <c r="A188" s="126" t="s">
        <v>129</v>
      </c>
      <c r="B188" s="34"/>
      <c r="C188" s="61">
        <f>SUM(C162:C187)</f>
        <v>41293</v>
      </c>
      <c r="D188" s="61">
        <f>SUM(D162:D187)</f>
        <v>97160</v>
      </c>
      <c r="E188" s="61">
        <f>SUM(E162:E187)</f>
        <v>138453</v>
      </c>
      <c r="F188" s="61">
        <f>SUM(F162:F187)</f>
        <v>138453</v>
      </c>
      <c r="G188" s="34"/>
      <c r="H188" s="34"/>
      <c r="I188" s="34"/>
      <c r="J188" s="34"/>
      <c r="K188" s="34"/>
    </row>
    <row r="189" spans="1:11" ht="12.75">
      <c r="A189" s="34" t="s">
        <v>130</v>
      </c>
      <c r="B189" s="34"/>
      <c r="C189" s="127">
        <f>-ROUND(C188*0.00476,0)</f>
        <v>-197</v>
      </c>
      <c r="D189" s="127">
        <f>-ROUND(D188*0.00476,0)</f>
        <v>-462</v>
      </c>
      <c r="E189" s="128">
        <f t="shared" si="20"/>
        <v>-659</v>
      </c>
      <c r="F189" s="128">
        <f>-ROUND(F188*0.00476,0)</f>
        <v>-659</v>
      </c>
      <c r="G189" s="34"/>
      <c r="H189" s="34"/>
      <c r="I189" s="34"/>
      <c r="J189" s="34"/>
      <c r="K189" s="34"/>
    </row>
    <row r="190" spans="1:11" ht="12.75">
      <c r="A190" s="126" t="s">
        <v>129</v>
      </c>
      <c r="B190" s="34"/>
      <c r="C190" s="97">
        <f>+C188+C189</f>
        <v>41096</v>
      </c>
      <c r="D190" s="97">
        <f>+D188+D189</f>
        <v>96698</v>
      </c>
      <c r="E190" s="61">
        <f t="shared" si="20"/>
        <v>137794</v>
      </c>
      <c r="F190" s="97">
        <f>+F188+F189</f>
        <v>137794</v>
      </c>
      <c r="G190" s="34"/>
      <c r="H190" s="34"/>
      <c r="I190" s="34"/>
      <c r="J190" s="34"/>
      <c r="K190" s="34"/>
    </row>
    <row r="191" spans="1:11" ht="12.75">
      <c r="A191" s="34" t="s">
        <v>131</v>
      </c>
      <c r="B191" s="34"/>
      <c r="C191" s="97">
        <v>479</v>
      </c>
      <c r="D191" s="97">
        <f>1518-1997</f>
        <v>-479</v>
      </c>
      <c r="E191" s="61">
        <f t="shared" si="20"/>
        <v>0</v>
      </c>
      <c r="F191" s="97">
        <v>0</v>
      </c>
      <c r="G191" s="34"/>
      <c r="H191" s="34"/>
      <c r="I191" s="34"/>
      <c r="J191" s="34"/>
      <c r="K191" s="34"/>
    </row>
    <row r="192" spans="1:11" ht="12.75">
      <c r="A192" s="126" t="s">
        <v>129</v>
      </c>
      <c r="B192" s="34"/>
      <c r="C192" s="97">
        <f>+C190+C191</f>
        <v>41575</v>
      </c>
      <c r="D192" s="97">
        <f>+D190+D191</f>
        <v>96219</v>
      </c>
      <c r="E192" s="61">
        <f>+C192+D192</f>
        <v>137794</v>
      </c>
      <c r="F192" s="97">
        <f>+F190+F191</f>
        <v>137794</v>
      </c>
      <c r="G192" s="34"/>
      <c r="H192" s="34"/>
      <c r="I192" s="34"/>
      <c r="J192" s="34"/>
      <c r="K192" s="34"/>
    </row>
    <row r="193" spans="1:11" ht="12.75">
      <c r="A193" s="34" t="s">
        <v>132</v>
      </c>
      <c r="B193" s="34"/>
      <c r="C193" s="97"/>
      <c r="D193" s="97"/>
      <c r="E193" s="61">
        <f>+C193+D193</f>
        <v>0</v>
      </c>
      <c r="F193" s="97">
        <v>3670</v>
      </c>
      <c r="G193" s="34" t="s">
        <v>133</v>
      </c>
      <c r="H193" s="34"/>
      <c r="I193" s="34"/>
      <c r="J193" s="34"/>
      <c r="K193" s="34"/>
    </row>
    <row r="194" spans="1:11" ht="12.75">
      <c r="A194" s="126" t="s">
        <v>129</v>
      </c>
      <c r="B194" s="34"/>
      <c r="C194" s="97">
        <f>SUM(C192:C193)</f>
        <v>41575</v>
      </c>
      <c r="D194" s="97">
        <f>SUM(D192:D193)</f>
        <v>96219</v>
      </c>
      <c r="E194" s="61">
        <f>+C194+D194</f>
        <v>137794</v>
      </c>
      <c r="F194" s="97">
        <f>SUM(F192:F193)</f>
        <v>141464</v>
      </c>
      <c r="G194" s="34"/>
      <c r="H194" s="34"/>
      <c r="I194" s="34"/>
      <c r="J194" s="34"/>
      <c r="K194" s="34"/>
    </row>
    <row r="195" spans="1:11" ht="12.75">
      <c r="A195" s="34" t="s">
        <v>134</v>
      </c>
      <c r="B195" s="34"/>
      <c r="C195" s="97">
        <f>-318-98</f>
        <v>-416</v>
      </c>
      <c r="D195" s="97">
        <f>-104-195-418-245</f>
        <v>-962</v>
      </c>
      <c r="E195" s="61">
        <f>+C195+D195</f>
        <v>-1378</v>
      </c>
      <c r="F195" s="97">
        <v>-1378</v>
      </c>
      <c r="G195" s="34"/>
      <c r="H195" s="34"/>
      <c r="I195" s="34"/>
      <c r="J195" s="34"/>
      <c r="K195" s="34"/>
    </row>
    <row r="196" spans="1:11" ht="12.75">
      <c r="A196" s="126" t="s">
        <v>129</v>
      </c>
      <c r="B196" s="34"/>
      <c r="C196" s="97">
        <f>SUM(C194:C195)</f>
        <v>41159</v>
      </c>
      <c r="D196" s="97">
        <f>SUM(D194:D195)</f>
        <v>95257</v>
      </c>
      <c r="E196" s="61">
        <f>+C196+D196</f>
        <v>136416</v>
      </c>
      <c r="F196" s="97">
        <f>SUM(F194:F195)</f>
        <v>140086</v>
      </c>
      <c r="G196" s="34"/>
      <c r="H196" s="116" t="s">
        <v>135</v>
      </c>
      <c r="I196" s="34"/>
      <c r="J196" s="34"/>
      <c r="K196" s="34"/>
    </row>
    <row r="201" spans="1:31" ht="25.5" customHeight="1">
      <c r="A201" s="153" t="s">
        <v>181</v>
      </c>
      <c r="B201" s="153"/>
      <c r="C201" s="153"/>
      <c r="D201" s="153"/>
      <c r="E201" s="153"/>
      <c r="F201" s="153"/>
      <c r="G201" s="153"/>
      <c r="H201" s="153"/>
      <c r="I201" s="153"/>
      <c r="J201" s="153"/>
      <c r="K201" s="154"/>
      <c r="L201" s="154"/>
      <c r="M201" s="154"/>
      <c r="N201" s="154"/>
      <c r="O201" s="154"/>
      <c r="P201" s="154"/>
      <c r="Q201" s="154"/>
      <c r="R201" s="154"/>
      <c r="S201" s="154"/>
      <c r="T201" s="154"/>
      <c r="U201" s="154"/>
      <c r="V201" s="154"/>
      <c r="W201" s="154"/>
      <c r="X201" s="154"/>
      <c r="Y201" s="154"/>
      <c r="Z201" s="154"/>
      <c r="AA201" s="154"/>
      <c r="AB201" s="154"/>
      <c r="AC201" s="154"/>
      <c r="AD201" s="154"/>
      <c r="AE201" s="154"/>
    </row>
  </sheetData>
  <mergeCells count="6">
    <mergeCell ref="A201:J201"/>
    <mergeCell ref="A6:K6"/>
    <mergeCell ref="A7:K7"/>
    <mergeCell ref="C8:D8"/>
    <mergeCell ref="E8:F8"/>
    <mergeCell ref="G8:H8"/>
  </mergeCells>
  <printOptions/>
  <pageMargins left="0.25" right="0.25" top="0.4" bottom="0.4" header="0.5" footer="0.5"/>
  <pageSetup horizontalDpi="600" verticalDpi="600" orientation="landscape" scale="72" r:id="rId1"/>
  <rowBreaks count="4" manualBreakCount="4">
    <brk id="41" max="255" man="1"/>
    <brk id="73" max="255" man="1"/>
    <brk id="117" max="255" man="1"/>
    <brk id="1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P Hill</dc:creator>
  <cp:keywords/>
  <dc:description/>
  <cp:lastModifiedBy>rhill</cp:lastModifiedBy>
  <cp:lastPrinted>2006-12-01T20:33:07Z</cp:lastPrinted>
  <dcterms:created xsi:type="dcterms:W3CDTF">2004-11-23T02:37:36Z</dcterms:created>
  <dcterms:modified xsi:type="dcterms:W3CDTF">2006-12-01T20:35:02Z</dcterms:modified>
  <cp:category/>
  <cp:version/>
  <cp:contentType/>
  <cp:contentStatus/>
</cp:coreProperties>
</file>