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0995" activeTab="1"/>
  </bookViews>
  <sheets>
    <sheet name="Summary" sheetId="1" r:id="rId1"/>
    <sheet name="Wyoming" sheetId="2" r:id="rId2"/>
  </sheets>
  <externalReferences>
    <externalReference r:id="rId5"/>
    <externalReference r:id="rId6"/>
    <externalReference r:id="rId7"/>
  </externalReferences>
  <definedNames>
    <definedName name="ASPHBBL">#REF!</definedName>
    <definedName name="BTU_ASPH">#REF!</definedName>
    <definedName name="BTU_DIST">#REF!</definedName>
    <definedName name="BTU_ETHANE">#REF!</definedName>
    <definedName name="BTU_GAS">#REF!</definedName>
    <definedName name="BTU_IBUTANE">#REF!</definedName>
    <definedName name="BTU_LUBE">#REF!</definedName>
    <definedName name="BTU_MISC">#REF!</definedName>
    <definedName name="BTU_NAPH">#REF!</definedName>
    <definedName name="BTU_NBUTANE">#REF!</definedName>
    <definedName name="BTU_OPET">#REF!</definedName>
    <definedName name="BTU_PCOKE">#REF!</definedName>
    <definedName name="BTU_PENT">#REF!</definedName>
    <definedName name="BTU_PROPANE">#REF!</definedName>
    <definedName name="BTU_RESD">#REF!</definedName>
    <definedName name="BTU_SNAPH">#REF!</definedName>
    <definedName name="BTU_STGAS">#REF!</definedName>
    <definedName name="BTU_STILGAS">#REF!</definedName>
    <definedName name="BTU_TAR">#REF!</definedName>
    <definedName name="BTU_WAX">#REF!</definedName>
    <definedName name="DEN_PCOKE">#REF!</definedName>
    <definedName name="DEN_TAR">#REF!</definedName>
    <definedName name="EF_ASPH">#REF!</definedName>
    <definedName name="EF_DIST">#REF!</definedName>
    <definedName name="EF_ETH">#REF!</definedName>
    <definedName name="EF_GAS">#REF!</definedName>
    <definedName name="EF_IBUT">#REF!</definedName>
    <definedName name="EF_LUBE">#REF!</definedName>
    <definedName name="EF_NAPH">#REF!</definedName>
    <definedName name="EF_NBUT">#REF!</definedName>
    <definedName name="EF_OPET">#REF!</definedName>
    <definedName name="EF_PCOKE">#REF!</definedName>
    <definedName name="EF_PNPL">#REF!</definedName>
    <definedName name="EF_PRO">#REF!</definedName>
    <definedName name="EF_RESID">#REF!</definedName>
    <definedName name="EF_SNAPH">#REF!</definedName>
    <definedName name="EF_STGAS">#REF!</definedName>
    <definedName name="EF_WAX">#REF!</definedName>
    <definedName name="FC_COAL">#REF!</definedName>
    <definedName name="FC_GAS">#REF!</definedName>
    <definedName name="FC_LIQ">#REF!</definedName>
    <definedName name="LPERGAL">#REF!</definedName>
    <definedName name="MTLB">#REF!</definedName>
    <definedName name="SQ_ASPH">#REF!</definedName>
    <definedName name="SQ_COAL">#REF!</definedName>
    <definedName name="SQ_GASOIL">#REF!</definedName>
    <definedName name="SQ_LPG">#REF!</definedName>
    <definedName name="SQ_LUBE">#REF!</definedName>
    <definedName name="SQ_MISC">#REF!</definedName>
    <definedName name="SQ_NAPH">#REF!</definedName>
    <definedName name="SQ_PCOKE">#REF!</definedName>
    <definedName name="SQ_SNAPH">#REF!</definedName>
    <definedName name="SQ_STGAS">#REF!</definedName>
    <definedName name="SQ_WAX">#REF!</definedName>
    <definedName name="STMT">#REF!</definedName>
  </definedNames>
  <calcPr fullCalcOnLoad="1"/>
</workbook>
</file>

<file path=xl/sharedStrings.xml><?xml version="1.0" encoding="utf-8"?>
<sst xmlns="http://schemas.openxmlformats.org/spreadsheetml/2006/main" count="260" uniqueCount="125">
  <si>
    <t>Summary Table - MT Carbon Dioxide</t>
  </si>
  <si>
    <t>Code</t>
  </si>
  <si>
    <t>Energy Source</t>
  </si>
  <si>
    <t>End-Use Sector</t>
  </si>
  <si>
    <t>Energy Activities</t>
  </si>
  <si>
    <t>CLACB</t>
  </si>
  <si>
    <t>Coal</t>
  </si>
  <si>
    <t>Transportation Consumption</t>
  </si>
  <si>
    <t>CLCCB</t>
  </si>
  <si>
    <t>Commercial Consumption</t>
  </si>
  <si>
    <t>CLEIB</t>
  </si>
  <si>
    <t>Electric Power Consumption</t>
  </si>
  <si>
    <t>CLICB</t>
  </si>
  <si>
    <t>Industrial Consumption</t>
  </si>
  <si>
    <t>CLRCB</t>
  </si>
  <si>
    <t>Residential Consumption</t>
  </si>
  <si>
    <t>CLTCB</t>
  </si>
  <si>
    <t>Total Consumption</t>
  </si>
  <si>
    <t>ARICB</t>
  </si>
  <si>
    <t>Asphalt and Road Oil</t>
  </si>
  <si>
    <t>ARTCB</t>
  </si>
  <si>
    <t>AVACB</t>
  </si>
  <si>
    <t>Aviation Gasoline</t>
  </si>
  <si>
    <t>AVTCB</t>
  </si>
  <si>
    <t>DFACB</t>
  </si>
  <si>
    <t>Distillate Fuel</t>
  </si>
  <si>
    <t>DFCCB</t>
  </si>
  <si>
    <t>DFICB</t>
  </si>
  <si>
    <t>DKEIB</t>
  </si>
  <si>
    <t>Distillate Fuel (inc. Kerosene Jet Fuel)</t>
  </si>
  <si>
    <t>DFRCB</t>
  </si>
  <si>
    <t>DFTCB</t>
  </si>
  <si>
    <t>JFACB</t>
  </si>
  <si>
    <t>Jet Fuel (total)</t>
  </si>
  <si>
    <t>JFTCB</t>
  </si>
  <si>
    <t>KSCCB</t>
  </si>
  <si>
    <t>Kerosene</t>
  </si>
  <si>
    <t>KSICB</t>
  </si>
  <si>
    <t>KSRCB</t>
  </si>
  <si>
    <t>KSTCB</t>
  </si>
  <si>
    <t>LGACB</t>
  </si>
  <si>
    <t>LPG</t>
  </si>
  <si>
    <t>LGCCB</t>
  </si>
  <si>
    <t>LGICB</t>
  </si>
  <si>
    <t>LGRCB</t>
  </si>
  <si>
    <t>LGTCB</t>
  </si>
  <si>
    <t>LUACB</t>
  </si>
  <si>
    <t>Lubricants</t>
  </si>
  <si>
    <t>LUICB</t>
  </si>
  <si>
    <t>LUTCB</t>
  </si>
  <si>
    <t>MGACB</t>
  </si>
  <si>
    <t>Motor Gasoline</t>
  </si>
  <si>
    <t>MGCCB</t>
  </si>
  <si>
    <t>MGICB</t>
  </si>
  <si>
    <t>MGTCB</t>
  </si>
  <si>
    <t>PCEIB</t>
  </si>
  <si>
    <t>Petroleum Coke</t>
  </si>
  <si>
    <t>POICB</t>
  </si>
  <si>
    <t>Petroleum Products (other)</t>
  </si>
  <si>
    <t>POTCB</t>
  </si>
  <si>
    <t>RFACB</t>
  </si>
  <si>
    <t>Residual Fuel</t>
  </si>
  <si>
    <t>RFCCB</t>
  </si>
  <si>
    <t>RFEIB</t>
  </si>
  <si>
    <t>RFICB</t>
  </si>
  <si>
    <t>RFTCB</t>
  </si>
  <si>
    <t>PATCB</t>
  </si>
  <si>
    <t>Petroleum Products (all)</t>
  </si>
  <si>
    <t>NGACB</t>
  </si>
  <si>
    <t>Natural Gas</t>
  </si>
  <si>
    <t>NGCCB</t>
  </si>
  <si>
    <t>NGEIB</t>
  </si>
  <si>
    <t>NGICB</t>
  </si>
  <si>
    <t>NGRCB</t>
  </si>
  <si>
    <t>NGTCB</t>
  </si>
  <si>
    <t>TETCB</t>
  </si>
  <si>
    <t>Total (Coal, Petroleum Products, Natural Gas)</t>
  </si>
  <si>
    <t>Unadjusted</t>
  </si>
  <si>
    <t>Totals by Fuel</t>
  </si>
  <si>
    <t>Total</t>
  </si>
  <si>
    <t>Totals by Sector</t>
  </si>
  <si>
    <t>Residential</t>
  </si>
  <si>
    <t>Commercial</t>
  </si>
  <si>
    <t>Industrial</t>
  </si>
  <si>
    <t>Transportation</t>
  </si>
  <si>
    <t>Electric Power</t>
  </si>
  <si>
    <t>By Fuels</t>
  </si>
  <si>
    <t>LPGs</t>
  </si>
  <si>
    <t>By Sectors</t>
  </si>
  <si>
    <t>Adjusted values</t>
  </si>
  <si>
    <t>National Values</t>
  </si>
  <si>
    <t xml:space="preserve">  Asphalt &amp; Road Oil</t>
  </si>
  <si>
    <t xml:space="preserve">  LPG</t>
  </si>
  <si>
    <t xml:space="preserve">  Pentanes+</t>
  </si>
  <si>
    <t xml:space="preserve">  Industrial Lubricants</t>
  </si>
  <si>
    <t xml:space="preserve">  Naphtha Petrochem</t>
  </si>
  <si>
    <t xml:space="preserve">  Other Petrochem</t>
  </si>
  <si>
    <t xml:space="preserve">  Still Gas Petrochem</t>
  </si>
  <si>
    <t xml:space="preserve">  Petroleum Coke</t>
  </si>
  <si>
    <t xml:space="preserve">  Special Naphtha</t>
  </si>
  <si>
    <t xml:space="preserve">  Waxes</t>
  </si>
  <si>
    <t xml:space="preserve">  Miscellaneous</t>
  </si>
  <si>
    <t xml:space="preserve">  Distillate</t>
  </si>
  <si>
    <t xml:space="preserve">  Residual Oil</t>
  </si>
  <si>
    <t>Petroleum</t>
  </si>
  <si>
    <t>Above value</t>
  </si>
  <si>
    <t>Transportation Lubricants</t>
  </si>
  <si>
    <t>Above value x 0.5</t>
  </si>
  <si>
    <t>MMTCO2</t>
  </si>
  <si>
    <t>MTCO2</t>
  </si>
  <si>
    <t>Adjustment values</t>
  </si>
  <si>
    <t>Petroleum Products (Non-LPG)</t>
  </si>
  <si>
    <t>These values summed from above</t>
  </si>
  <si>
    <t>These are the final adjusted values in metric tons</t>
  </si>
  <si>
    <t>These are the values used to adjust "All Fuels"</t>
  </si>
  <si>
    <t>These are the national values in million metric tons sequestered (same for all state sheets).</t>
  </si>
  <si>
    <t>These are the disaggrgated values used for the adjustment.</t>
  </si>
  <si>
    <t>(Million Metric Tons CO2)</t>
  </si>
  <si>
    <t>Petroleum Products</t>
  </si>
  <si>
    <t>This feeds the summary page</t>
  </si>
  <si>
    <t>Wyoming</t>
  </si>
  <si>
    <t>Wyoming Values</t>
  </si>
  <si>
    <t>Wyoming Shares</t>
  </si>
  <si>
    <t>Wyoming Carbon Dioxide Emissions from Fossil Fuel Consumption (1980 to 2005)</t>
  </si>
  <si>
    <t>See Nonfuel_LPG_RollingAvgs for State's Percents of LPG used in calculations below.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</si>
</sst>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_)"/>
    <numFmt numFmtId="168" formatCode="hh:mm_)"/>
    <numFmt numFmtId="169" formatCode="0.000_)"/>
    <numFmt numFmtId="170" formatCode="0.00_)"/>
    <numFmt numFmtId="171" formatCode="0_)"/>
    <numFmt numFmtId="172" formatCode="0.0_)"/>
    <numFmt numFmtId="173" formatCode="0.000000_)"/>
    <numFmt numFmtId="174" formatCode="0.000"/>
    <numFmt numFmtId="175" formatCode="0.0000"/>
    <numFmt numFmtId="176" formatCode="0.0%"/>
    <numFmt numFmtId="177" formatCode="0.0"/>
    <numFmt numFmtId="178" formatCode="0.0000_)"/>
    <numFmt numFmtId="179" formatCode="0.0000000_)"/>
    <numFmt numFmtId="180" formatCode="0.00000"/>
    <numFmt numFmtId="181" formatCode="0.000000"/>
    <numFmt numFmtId="182" formatCode="#,##0.000"/>
    <numFmt numFmtId="183" formatCode="#,##0.00000"/>
    <numFmt numFmtId="184" formatCode="#,##0.0"/>
    <numFmt numFmtId="185" formatCode="0.000%"/>
    <numFmt numFmtId="186" formatCode="&quot;$&quot;#,##0.00"/>
    <numFmt numFmtId="187" formatCode="0.0000%"/>
  </numFmts>
  <fonts count="6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left" indent="1"/>
    </xf>
    <xf numFmtId="3" fontId="0" fillId="2" borderId="0" xfId="0" applyNumberFormat="1" applyFill="1" applyAlignment="1">
      <alignment/>
    </xf>
    <xf numFmtId="0" fontId="3" fillId="2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3" fillId="3" borderId="1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3" fillId="3" borderId="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 horizontal="left" indent="1"/>
    </xf>
    <xf numFmtId="0" fontId="3" fillId="4" borderId="2" xfId="0" applyFont="1" applyFill="1" applyBorder="1" applyAlignment="1">
      <alignment/>
    </xf>
    <xf numFmtId="3" fontId="0" fillId="4" borderId="0" xfId="0" applyNumberFormat="1" applyFont="1" applyFill="1" applyAlignment="1">
      <alignment/>
    </xf>
    <xf numFmtId="0" fontId="3" fillId="4" borderId="0" xfId="0" applyFont="1" applyFill="1" applyAlignment="1">
      <alignment horizontal="left" indent="1"/>
    </xf>
    <xf numFmtId="3" fontId="3" fillId="4" borderId="0" xfId="0" applyNumberFormat="1" applyFont="1" applyFill="1" applyAlignment="1">
      <alignment/>
    </xf>
    <xf numFmtId="0" fontId="0" fillId="4" borderId="0" xfId="0" applyFill="1" applyAlignment="1">
      <alignment horizontal="left" indent="1"/>
    </xf>
    <xf numFmtId="0" fontId="0" fillId="4" borderId="0" xfId="0" applyFont="1" applyFill="1" applyAlignment="1">
      <alignment horizontal="left" indent="1"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3" fillId="5" borderId="0" xfId="0" applyFont="1" applyFill="1" applyBorder="1" applyAlignment="1">
      <alignment horizontal="left" indent="1"/>
    </xf>
    <xf numFmtId="3" fontId="0" fillId="5" borderId="0" xfId="0" applyNumberFormat="1" applyFont="1" applyFill="1" applyAlignment="1">
      <alignment/>
    </xf>
    <xf numFmtId="0" fontId="3" fillId="5" borderId="0" xfId="0" applyFont="1" applyFill="1" applyAlignment="1">
      <alignment horizontal="left" indent="1"/>
    </xf>
    <xf numFmtId="3" fontId="3" fillId="5" borderId="0" xfId="0" applyNumberFormat="1" applyFont="1" applyFill="1" applyAlignment="1">
      <alignment/>
    </xf>
    <xf numFmtId="0" fontId="0" fillId="5" borderId="0" xfId="0" applyFill="1" applyAlignment="1">
      <alignment horizontal="left" indent="1"/>
    </xf>
    <xf numFmtId="0" fontId="0" fillId="5" borderId="0" xfId="0" applyFont="1" applyFill="1" applyAlignment="1">
      <alignment horizontal="left" indent="1"/>
    </xf>
    <xf numFmtId="0" fontId="4" fillId="0" borderId="0" xfId="0" applyFont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6" borderId="1" xfId="0" applyNumberFormat="1" applyFont="1" applyFill="1" applyBorder="1" applyAlignment="1">
      <alignment/>
    </xf>
    <xf numFmtId="10" fontId="3" fillId="6" borderId="0" xfId="0" applyNumberFormat="1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left" indent="1"/>
    </xf>
    <xf numFmtId="0" fontId="0" fillId="6" borderId="0" xfId="0" applyFont="1" applyFill="1" applyAlignment="1">
      <alignment horizontal="left" indent="1"/>
    </xf>
    <xf numFmtId="0" fontId="3" fillId="6" borderId="0" xfId="0" applyFont="1" applyFill="1" applyAlignment="1">
      <alignment horizontal="left"/>
    </xf>
    <xf numFmtId="0" fontId="3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left" indent="1"/>
    </xf>
    <xf numFmtId="0" fontId="3" fillId="7" borderId="0" xfId="0" applyFont="1" applyFill="1" applyAlignment="1">
      <alignment horizontal="left"/>
    </xf>
    <xf numFmtId="174" fontId="0" fillId="7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177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2\SEDS_Tools_allfuel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nonfuel06D_state_li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J\EIA1605a\A_Plus\State%20Emissions\2005\PL_weighting%20meth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State v. US Totals_Data"/>
      <sheetName val="US Total"/>
      <sheetName val="State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 and Instructions"/>
      <sheetName val="Summary"/>
      <sheetName val="AER Table"/>
      <sheetName val="AER Table_compare"/>
      <sheetName val="SynMatInd"/>
      <sheetName val="Data Sources"/>
      <sheetName val="Computations"/>
      <sheetName val="CarbonSeq"/>
      <sheetName val="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nfuel Calcs"/>
      <sheetName val="Nonfuel LPG Data"/>
      <sheetName val="Nonfuel LPG 2yr Avg"/>
      <sheetName val="Nonfuel LPG Calcs"/>
      <sheetName val="CarbonS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pane xSplit="1" topLeftCell="P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31.140625" style="0" customWidth="1"/>
    <col min="2" max="11" width="0" style="0" hidden="1" customWidth="1"/>
  </cols>
  <sheetData>
    <row r="1" ht="12.75">
      <c r="A1" s="1" t="s">
        <v>123</v>
      </c>
    </row>
    <row r="2" ht="12.75">
      <c r="A2" s="71" t="s">
        <v>117</v>
      </c>
    </row>
    <row r="3" spans="1:27" ht="12.75">
      <c r="A3" s="66" t="s">
        <v>86</v>
      </c>
      <c r="B3" s="1">
        <v>1980</v>
      </c>
      <c r="C3" s="1">
        <v>1981</v>
      </c>
      <c r="D3" s="1">
        <v>1982</v>
      </c>
      <c r="E3" s="1">
        <v>1983</v>
      </c>
      <c r="F3" s="1">
        <v>1984</v>
      </c>
      <c r="G3" s="1">
        <v>1985</v>
      </c>
      <c r="H3" s="1">
        <v>1986</v>
      </c>
      <c r="I3" s="1">
        <v>1987</v>
      </c>
      <c r="J3" s="1">
        <v>1988</v>
      </c>
      <c r="K3" s="1">
        <v>1989</v>
      </c>
      <c r="L3" s="1">
        <v>1990</v>
      </c>
      <c r="M3" s="1">
        <f>L3+1</f>
        <v>1991</v>
      </c>
      <c r="N3" s="1">
        <f aca="true" t="shared" si="0" ref="N3:AA3">M3+1</f>
        <v>1992</v>
      </c>
      <c r="O3" s="1">
        <f t="shared" si="0"/>
        <v>1993</v>
      </c>
      <c r="P3" s="1">
        <f t="shared" si="0"/>
        <v>1994</v>
      </c>
      <c r="Q3" s="1">
        <f t="shared" si="0"/>
        <v>1995</v>
      </c>
      <c r="R3" s="1">
        <f t="shared" si="0"/>
        <v>1996</v>
      </c>
      <c r="S3" s="1">
        <f t="shared" si="0"/>
        <v>1997</v>
      </c>
      <c r="T3" s="1">
        <f t="shared" si="0"/>
        <v>1998</v>
      </c>
      <c r="U3" s="1">
        <f t="shared" si="0"/>
        <v>1999</v>
      </c>
      <c r="V3" s="1">
        <f t="shared" si="0"/>
        <v>2000</v>
      </c>
      <c r="W3" s="1">
        <f t="shared" si="0"/>
        <v>2001</v>
      </c>
      <c r="X3" s="1">
        <f t="shared" si="0"/>
        <v>2002</v>
      </c>
      <c r="Y3" s="1">
        <f t="shared" si="0"/>
        <v>2003</v>
      </c>
      <c r="Z3" s="1">
        <f t="shared" si="0"/>
        <v>2004</v>
      </c>
      <c r="AA3" s="1">
        <f t="shared" si="0"/>
        <v>2005</v>
      </c>
    </row>
    <row r="4" spans="1:27" ht="12.75">
      <c r="A4" s="67" t="s">
        <v>6</v>
      </c>
      <c r="B4" s="69">
        <f>(Wyoming!F82/10^6)</f>
        <v>25.087017190036953</v>
      </c>
      <c r="C4" s="69">
        <f>(Wyoming!G82/10^6)</f>
        <v>29.86717788970032</v>
      </c>
      <c r="D4" s="69">
        <f>(Wyoming!H82/10^6)</f>
        <v>31.298991918140754</v>
      </c>
      <c r="E4" s="69">
        <f>(Wyoming!I82/10^6)</f>
        <v>29.43744450690378</v>
      </c>
      <c r="F4" s="69">
        <f>(Wyoming!J82/10^6)</f>
        <v>33.738053792059745</v>
      </c>
      <c r="G4" s="69">
        <f>(Wyoming!K82/10^6)</f>
        <v>38.09679825450263</v>
      </c>
      <c r="H4" s="69">
        <f>(Wyoming!L82/10^6)</f>
        <v>31.61246942208299</v>
      </c>
      <c r="I4" s="69">
        <f>(Wyoming!M82/10^6)</f>
        <v>40.22792175027791</v>
      </c>
      <c r="J4" s="69">
        <f>(Wyoming!N82/10^6)</f>
        <v>41.92062389816322</v>
      </c>
      <c r="K4" s="69">
        <f>(Wyoming!O82/10^6)</f>
        <v>40.031720673127616</v>
      </c>
      <c r="L4" s="69">
        <f>(Wyoming!P82/10^6)</f>
        <v>43.26787801175263</v>
      </c>
      <c r="M4" s="69">
        <f>(Wyoming!Q82/10^6)</f>
        <v>42.44132300995076</v>
      </c>
      <c r="N4" s="69">
        <f>(Wyoming!R82/10^6)</f>
        <v>46.2537638422569</v>
      </c>
      <c r="O4" s="69">
        <f>(Wyoming!S82/10^6)</f>
        <v>44.05891490213783</v>
      </c>
      <c r="P4" s="69">
        <f>(Wyoming!T82/10^6)</f>
        <v>46.261434546952025</v>
      </c>
      <c r="Q4" s="69">
        <f>(Wyoming!U82/10^6)</f>
        <v>43.71910140442866</v>
      </c>
      <c r="R4" s="69">
        <f>(Wyoming!V82/10^6)</f>
        <v>44.709673139911594</v>
      </c>
      <c r="S4" s="69">
        <f>(Wyoming!W82/10^6)</f>
        <v>44.194388428495074</v>
      </c>
      <c r="T4" s="69">
        <f>(Wyoming!X82/10^6)</f>
        <v>48.719966536543126</v>
      </c>
      <c r="U4" s="69">
        <f>(Wyoming!Y82/10^6)</f>
        <v>46.82320271808453</v>
      </c>
      <c r="V4" s="69">
        <f>(Wyoming!Z82/10^6)</f>
        <v>47.794355980488284</v>
      </c>
      <c r="W4" s="69">
        <f>(Wyoming!AA82/10^6)</f>
        <v>47.26843377682181</v>
      </c>
      <c r="X4" s="69">
        <f>(Wyoming!AB82/10^6)</f>
        <v>45.431676816968505</v>
      </c>
      <c r="Y4" s="69">
        <f>(Wyoming!AC82/10^6)</f>
        <v>46.71724604892198</v>
      </c>
      <c r="Z4" s="69">
        <f>(Wyoming!AD82/10^6)</f>
        <v>47.3648366688916</v>
      </c>
      <c r="AA4" s="69">
        <f>(Wyoming!AE82/10^6)</f>
        <v>46.45881680812087</v>
      </c>
    </row>
    <row r="5" spans="1:27" ht="12.75">
      <c r="A5" s="68" t="s">
        <v>118</v>
      </c>
      <c r="B5" s="69">
        <f>((Wyoming!F83+Wyoming!F84)/10^6)</f>
        <v>11.045699037627168</v>
      </c>
      <c r="C5" s="69">
        <f>((Wyoming!G83+Wyoming!G84)/10^6)</f>
        <v>10.247965707015881</v>
      </c>
      <c r="D5" s="69">
        <f>((Wyoming!H83+Wyoming!H84)/10^6)</f>
        <v>9.51846295263896</v>
      </c>
      <c r="E5" s="69">
        <f>((Wyoming!I83+Wyoming!I84)/10^6)</f>
        <v>7.340512833668928</v>
      </c>
      <c r="F5" s="69">
        <f>((Wyoming!J83+Wyoming!J84)/10^6)</f>
        <v>7.198372986120333</v>
      </c>
      <c r="G5" s="69">
        <f>((Wyoming!K83+Wyoming!K84)/10^6)</f>
        <v>7.1401336816404495</v>
      </c>
      <c r="H5" s="69">
        <f>((Wyoming!L83+Wyoming!L84)/10^6)</f>
        <v>6.668325472799312</v>
      </c>
      <c r="I5" s="69">
        <f>((Wyoming!M83+Wyoming!M84)/10^6)</f>
        <v>7.718736126563587</v>
      </c>
      <c r="J5" s="69">
        <f>((Wyoming!N83+Wyoming!N84)/10^6)</f>
        <v>8.1670859592657</v>
      </c>
      <c r="K5" s="69">
        <f>((Wyoming!O83+Wyoming!O84)/10^6)</f>
        <v>8.308699395662671</v>
      </c>
      <c r="L5" s="69">
        <f>((Wyoming!P83+Wyoming!P84)/10^6)</f>
        <v>7.779990082337171</v>
      </c>
      <c r="M5" s="69">
        <f>((Wyoming!Q83+Wyoming!Q84)/10^6)</f>
        <v>6.751569649720741</v>
      </c>
      <c r="N5" s="69">
        <f>((Wyoming!R83+Wyoming!R84)/10^6)</f>
        <v>7.129830224787993</v>
      </c>
      <c r="O5" s="69">
        <f>((Wyoming!S83+Wyoming!S84)/10^6)</f>
        <v>7.735700955996304</v>
      </c>
      <c r="P5" s="69">
        <f>((Wyoming!T83+Wyoming!T84)/10^6)</f>
        <v>7.63870431167635</v>
      </c>
      <c r="Q5" s="69">
        <f>((Wyoming!U83+Wyoming!U84)/10^6)</f>
        <v>8.393518570426522</v>
      </c>
      <c r="R5" s="69">
        <f>((Wyoming!V83+Wyoming!V84)/10^6)</f>
        <v>8.592403372559927</v>
      </c>
      <c r="S5" s="69">
        <f>((Wyoming!W83+Wyoming!W84)/10^6)</f>
        <v>8.41506251110244</v>
      </c>
      <c r="T5" s="69">
        <f>((Wyoming!X83+Wyoming!X84)/10^6)</f>
        <v>8.237516825855305</v>
      </c>
      <c r="U5" s="69">
        <f>((Wyoming!Y83+Wyoming!Y84)/10^6)</f>
        <v>9.430972702733177</v>
      </c>
      <c r="V5" s="69">
        <f>((Wyoming!Z83+Wyoming!Z84)/10^6)</f>
        <v>9.1760620909117</v>
      </c>
      <c r="W5" s="69">
        <f>((Wyoming!AA83+Wyoming!AA84)/10^6)</f>
        <v>10.46471434118279</v>
      </c>
      <c r="X5" s="69">
        <f>((Wyoming!AB83+Wyoming!AB84)/10^6)</f>
        <v>10.293122839521295</v>
      </c>
      <c r="Y5" s="69">
        <f>((Wyoming!AC83+Wyoming!AC84)/10^6)</f>
        <v>10.55276127428047</v>
      </c>
      <c r="Z5" s="69">
        <f>((Wyoming!AD83+Wyoming!AD84)/10^6)</f>
        <v>10.387394887356649</v>
      </c>
      <c r="AA5" s="69">
        <f>((Wyoming!AE83+Wyoming!AE84)/10^6)</f>
        <v>10.613203026866799</v>
      </c>
    </row>
    <row r="6" spans="1:27" ht="12.75">
      <c r="A6" s="67" t="s">
        <v>69</v>
      </c>
      <c r="B6" s="69">
        <f>(Wyoming!F85/10^6)</f>
        <v>3.802356419659966</v>
      </c>
      <c r="C6" s="69">
        <f>(Wyoming!G85/10^6)</f>
        <v>3.796896913757593</v>
      </c>
      <c r="D6" s="69">
        <f>(Wyoming!H85/10^6)</f>
        <v>4.7590220651139035</v>
      </c>
      <c r="E6" s="69">
        <f>(Wyoming!I85/10^6)</f>
        <v>4.455954121927747</v>
      </c>
      <c r="F6" s="69">
        <f>(Wyoming!J85/10^6)</f>
        <v>4.679498720027822</v>
      </c>
      <c r="G6" s="69">
        <f>(Wyoming!K85/10^6)</f>
        <v>4.490555352361865</v>
      </c>
      <c r="H6" s="69">
        <f>(Wyoming!L85/10^6)</f>
        <v>4.08124190361077</v>
      </c>
      <c r="I6" s="69">
        <f>(Wyoming!M85/10^6)</f>
        <v>4.471497923778476</v>
      </c>
      <c r="J6" s="69">
        <f>(Wyoming!N85/10^6)</f>
        <v>4.483451151658006</v>
      </c>
      <c r="K6" s="69">
        <f>(Wyoming!O85/10^6)</f>
        <v>4.485177261969858</v>
      </c>
      <c r="L6" s="69">
        <f>(Wyoming!P85/10^6)</f>
        <v>5.265004685541257</v>
      </c>
      <c r="M6" s="69">
        <f>(Wyoming!Q85/10^6)</f>
        <v>5.361163299848379</v>
      </c>
      <c r="N6" s="69">
        <f>(Wyoming!R85/10^6)</f>
        <v>6.836483065309516</v>
      </c>
      <c r="O6" s="69">
        <f>(Wyoming!S85/10^6)</f>
        <v>5.7479066839086475</v>
      </c>
      <c r="P6" s="69">
        <f>(Wyoming!T85/10^6)</f>
        <v>5.813715614976603</v>
      </c>
      <c r="Q6" s="69">
        <f>(Wyoming!U85/10^6)</f>
        <v>5.366980409928337</v>
      </c>
      <c r="R6" s="69">
        <f>(Wyoming!V85/10^6)</f>
        <v>5.564725771996758</v>
      </c>
      <c r="S6" s="69">
        <f>(Wyoming!W85/10^6)</f>
        <v>5.571270917886191</v>
      </c>
      <c r="T6" s="69">
        <f>(Wyoming!X85/10^6)</f>
        <v>6.011623582881856</v>
      </c>
      <c r="U6" s="69">
        <f>(Wyoming!Y85/10^6)</f>
        <v>5.219517234254164</v>
      </c>
      <c r="V6" s="69">
        <f>(Wyoming!Z85/10^6)</f>
        <v>5.4475001922756325</v>
      </c>
      <c r="W6" s="69">
        <f>(Wyoming!AA85/10^6)</f>
        <v>5.353549347530283</v>
      </c>
      <c r="X6" s="69">
        <f>(Wyoming!AB85/10^6)</f>
        <v>6.115145122669607</v>
      </c>
      <c r="Y6" s="69">
        <f>(Wyoming!AC85/10^6)</f>
        <v>6.275924550537974</v>
      </c>
      <c r="Z6" s="69">
        <f>(Wyoming!AD85/10^6)</f>
        <v>5.772824715372904</v>
      </c>
      <c r="AA6" s="69">
        <f>(Wyoming!AE85/10^6)</f>
        <v>5.846525695443927</v>
      </c>
    </row>
    <row r="7" spans="1:27" ht="12.75">
      <c r="A7" s="66" t="s">
        <v>79</v>
      </c>
      <c r="B7" s="70">
        <f>(Wyoming!F86/10^6)</f>
        <v>39.935072647324084</v>
      </c>
      <c r="C7" s="70">
        <f>(Wyoming!G86/10^6)</f>
        <v>43.912040510473794</v>
      </c>
      <c r="D7" s="70">
        <f>(Wyoming!H86/10^6)</f>
        <v>45.576476935893616</v>
      </c>
      <c r="E7" s="70">
        <f>(Wyoming!I86/10^6)</f>
        <v>41.233911462500444</v>
      </c>
      <c r="F7" s="70">
        <f>(Wyoming!J86/10^6)</f>
        <v>45.615925498207886</v>
      </c>
      <c r="G7" s="70">
        <f>(Wyoming!K86/10^6)</f>
        <v>49.727487288504946</v>
      </c>
      <c r="H7" s="70">
        <f>(Wyoming!L86/10^6)</f>
        <v>42.36203679849307</v>
      </c>
      <c r="I7" s="70">
        <f>(Wyoming!M86/10^6)</f>
        <v>52.41815580061997</v>
      </c>
      <c r="J7" s="70">
        <f>(Wyoming!N86/10^6)</f>
        <v>54.57116100908693</v>
      </c>
      <c r="K7" s="70">
        <f>(Wyoming!O86/10^6)</f>
        <v>52.82559733076015</v>
      </c>
      <c r="L7" s="70">
        <f>(Wyoming!P86/10^6)</f>
        <v>56.31287277963106</v>
      </c>
      <c r="M7" s="70">
        <f>(Wyoming!Q86/10^6)</f>
        <v>54.55405595951988</v>
      </c>
      <c r="N7" s="70">
        <f>(Wyoming!R86/10^6)</f>
        <v>60.22007713235442</v>
      </c>
      <c r="O7" s="70">
        <f>(Wyoming!S86/10^6)</f>
        <v>57.54252254204278</v>
      </c>
      <c r="P7" s="70">
        <f>(Wyoming!T86/10^6)</f>
        <v>59.713854473604975</v>
      </c>
      <c r="Q7" s="70">
        <f>(Wyoming!U86/10^6)</f>
        <v>57.47960038478352</v>
      </c>
      <c r="R7" s="70">
        <f>(Wyoming!V86/10^6)</f>
        <v>58.86680228446828</v>
      </c>
      <c r="S7" s="70">
        <f>(Wyoming!W86/10^6)</f>
        <v>58.1807218574837</v>
      </c>
      <c r="T7" s="70">
        <f>(Wyoming!X86/10^6)</f>
        <v>62.96910694528028</v>
      </c>
      <c r="U7" s="70">
        <f>(Wyoming!Y86/10^6)</f>
        <v>61.47369265507188</v>
      </c>
      <c r="V7" s="70">
        <f>(Wyoming!Z86/10^6)</f>
        <v>62.41791826367562</v>
      </c>
      <c r="W7" s="70">
        <f>(Wyoming!AA86/10^6)</f>
        <v>63.08669746553488</v>
      </c>
      <c r="X7" s="70">
        <f>(Wyoming!AB86/10^6)</f>
        <v>61.83994477915941</v>
      </c>
      <c r="Y7" s="70">
        <f>(Wyoming!AC86/10^6)</f>
        <v>63.54593187374043</v>
      </c>
      <c r="Z7" s="70">
        <f>(Wyoming!AD86/10^6)</f>
        <v>63.52505627162115</v>
      </c>
      <c r="AA7" s="70">
        <f>(Wyoming!AE86/10^6)</f>
        <v>62.9185455304316</v>
      </c>
    </row>
    <row r="8" ht="12.75">
      <c r="A8" s="10"/>
    </row>
    <row r="9" ht="12.75">
      <c r="A9" s="10"/>
    </row>
    <row r="10" spans="1:27" ht="12.75">
      <c r="A10" s="66" t="s">
        <v>88</v>
      </c>
      <c r="B10" s="1">
        <v>1980</v>
      </c>
      <c r="C10" s="1">
        <v>1981</v>
      </c>
      <c r="D10" s="1">
        <v>1982</v>
      </c>
      <c r="E10" s="1">
        <v>1983</v>
      </c>
      <c r="F10" s="1">
        <v>1984</v>
      </c>
      <c r="G10" s="1">
        <v>1985</v>
      </c>
      <c r="H10" s="1">
        <v>1986</v>
      </c>
      <c r="I10" s="1">
        <v>1987</v>
      </c>
      <c r="J10" s="1">
        <v>1988</v>
      </c>
      <c r="K10" s="1">
        <v>1989</v>
      </c>
      <c r="L10" s="1">
        <v>1990</v>
      </c>
      <c r="M10" s="1">
        <f>L10+1</f>
        <v>1991</v>
      </c>
      <c r="N10" s="1">
        <f aca="true" t="shared" si="1" ref="N10:AA10">M10+1</f>
        <v>1992</v>
      </c>
      <c r="O10" s="1">
        <f t="shared" si="1"/>
        <v>1993</v>
      </c>
      <c r="P10" s="1">
        <f t="shared" si="1"/>
        <v>1994</v>
      </c>
      <c r="Q10" s="1">
        <f t="shared" si="1"/>
        <v>1995</v>
      </c>
      <c r="R10" s="1">
        <f t="shared" si="1"/>
        <v>1996</v>
      </c>
      <c r="S10" s="1">
        <f t="shared" si="1"/>
        <v>1997</v>
      </c>
      <c r="T10" s="1">
        <f t="shared" si="1"/>
        <v>1998</v>
      </c>
      <c r="U10" s="1">
        <f t="shared" si="1"/>
        <v>1999</v>
      </c>
      <c r="V10" s="1">
        <f t="shared" si="1"/>
        <v>2000</v>
      </c>
      <c r="W10" s="1">
        <f t="shared" si="1"/>
        <v>2001</v>
      </c>
      <c r="X10" s="1">
        <f t="shared" si="1"/>
        <v>2002</v>
      </c>
      <c r="Y10" s="1">
        <f t="shared" si="1"/>
        <v>2003</v>
      </c>
      <c r="Z10" s="1">
        <f t="shared" si="1"/>
        <v>2004</v>
      </c>
      <c r="AA10" s="1">
        <f t="shared" si="1"/>
        <v>2005</v>
      </c>
    </row>
    <row r="11" spans="1:27" ht="12.75">
      <c r="A11" s="68" t="s">
        <v>81</v>
      </c>
      <c r="B11" s="69">
        <f>(Wyoming!F90/10^6)</f>
        <v>0.7437537045661156</v>
      </c>
      <c r="C11" s="69">
        <f>(Wyoming!G90/10^6)</f>
        <v>0.7133534453437687</v>
      </c>
      <c r="D11" s="69">
        <f>(Wyoming!H90/10^6)</f>
        <v>1.046240268356031</v>
      </c>
      <c r="E11" s="69">
        <f>(Wyoming!I90/10^6)</f>
        <v>1.1846564187932727</v>
      </c>
      <c r="F11" s="69">
        <f>(Wyoming!J90/10^6)</f>
        <v>1.0543976578446277</v>
      </c>
      <c r="G11" s="69">
        <f>(Wyoming!K90/10^6)</f>
        <v>0.9732979985162683</v>
      </c>
      <c r="H11" s="69">
        <f>(Wyoming!L90/10^6)</f>
        <v>0.9360951498391522</v>
      </c>
      <c r="I11" s="69">
        <f>(Wyoming!M90/10^6)</f>
        <v>0.9506782451779486</v>
      </c>
      <c r="J11" s="69">
        <f>(Wyoming!N90/10^6)</f>
        <v>0.916650520608793</v>
      </c>
      <c r="K11" s="69">
        <f>(Wyoming!O90/10^6)</f>
        <v>0.8570373983844567</v>
      </c>
      <c r="L11" s="69">
        <f>(Wyoming!P90/10^6)</f>
        <v>0.8398822588205976</v>
      </c>
      <c r="M11" s="69">
        <f>(Wyoming!Q90/10^6)</f>
        <v>0.8944048471481866</v>
      </c>
      <c r="N11" s="69">
        <f>(Wyoming!R90/10^6)</f>
        <v>0.7795038497985977</v>
      </c>
      <c r="O11" s="69">
        <f>(Wyoming!S90/10^6)</f>
        <v>0.8899992300418784</v>
      </c>
      <c r="P11" s="69">
        <f>(Wyoming!T90/10^6)</f>
        <v>0.8317921777142359</v>
      </c>
      <c r="Q11" s="69">
        <f>(Wyoming!U90/10^6)</f>
        <v>0.8724513235249836</v>
      </c>
      <c r="R11" s="69">
        <f>(Wyoming!V90/10^6)</f>
        <v>0.9561887826713749</v>
      </c>
      <c r="S11" s="69">
        <f>(Wyoming!W90/10^6)</f>
        <v>0.8103675340188208</v>
      </c>
      <c r="T11" s="69">
        <f>(Wyoming!X90/10^6)</f>
        <v>0.7787957892147135</v>
      </c>
      <c r="U11" s="69">
        <f>(Wyoming!Y90/10^6)</f>
        <v>0.7654872270136801</v>
      </c>
      <c r="V11" s="69">
        <f>(Wyoming!Z90/10^6)</f>
        <v>0.8306295926967501</v>
      </c>
      <c r="W11" s="69">
        <f>(Wyoming!AA90/10^6)</f>
        <v>0.8116904926379523</v>
      </c>
      <c r="X11" s="69">
        <f>(Wyoming!AB90/10^6)</f>
        <v>0.9308164744790676</v>
      </c>
      <c r="Y11" s="69">
        <f>(Wyoming!AC90/10^6)</f>
        <v>0.8680512061570607</v>
      </c>
      <c r="Z11" s="69">
        <f>(Wyoming!AD90/10^6)</f>
        <v>0.8601921292788793</v>
      </c>
      <c r="AA11" s="69">
        <f>(Wyoming!AE90/10^6)</f>
        <v>0.8504909105923828</v>
      </c>
    </row>
    <row r="12" spans="1:27" ht="12.75">
      <c r="A12" s="68" t="s">
        <v>82</v>
      </c>
      <c r="B12" s="69">
        <f>(Wyoming!F91/10^6)</f>
        <v>0.6877254276736567</v>
      </c>
      <c r="C12" s="69">
        <f>(Wyoming!G91/10^6)</f>
        <v>0.5352541933795814</v>
      </c>
      <c r="D12" s="69">
        <f>(Wyoming!H91/10^6)</f>
        <v>1.0550600713111724</v>
      </c>
      <c r="E12" s="69">
        <f>(Wyoming!I91/10^6)</f>
        <v>0.8975725654557077</v>
      </c>
      <c r="F12" s="69">
        <f>(Wyoming!J91/10^6)</f>
        <v>0.8829458761184186</v>
      </c>
      <c r="G12" s="69">
        <f>(Wyoming!K91/10^6)</f>
        <v>0.893354333234907</v>
      </c>
      <c r="H12" s="69">
        <f>(Wyoming!L91/10^6)</f>
        <v>0.8585649596794201</v>
      </c>
      <c r="I12" s="69">
        <f>(Wyoming!M91/10^6)</f>
        <v>0.8019589321441234</v>
      </c>
      <c r="J12" s="69">
        <f>(Wyoming!N91/10^6)</f>
        <v>0.8921393261639214</v>
      </c>
      <c r="K12" s="69">
        <f>(Wyoming!O91/10^6)</f>
        <v>0.8033609542971617</v>
      </c>
      <c r="L12" s="69">
        <f>(Wyoming!P91/10^6)</f>
        <v>0.8271773292589716</v>
      </c>
      <c r="M12" s="69">
        <f>(Wyoming!Q91/10^6)</f>
        <v>0.8978104973936057</v>
      </c>
      <c r="N12" s="69">
        <f>(Wyoming!R91/10^6)</f>
        <v>0.721474324943596</v>
      </c>
      <c r="O12" s="69">
        <f>(Wyoming!S91/10^6)</f>
        <v>0.9421046040605935</v>
      </c>
      <c r="P12" s="69">
        <f>(Wyoming!T91/10^6)</f>
        <v>0.9756956091278894</v>
      </c>
      <c r="Q12" s="69">
        <f>(Wyoming!U91/10^6)</f>
        <v>0.9112381738625321</v>
      </c>
      <c r="R12" s="69">
        <f>(Wyoming!V91/10^6)</f>
        <v>1.2642043400889218</v>
      </c>
      <c r="S12" s="69">
        <f>(Wyoming!W91/10^6)</f>
        <v>0.9229014583913192</v>
      </c>
      <c r="T12" s="69">
        <f>(Wyoming!X91/10^6)</f>
        <v>0.927923699117956</v>
      </c>
      <c r="U12" s="69">
        <f>(Wyoming!Y91/10^6)</f>
        <v>0.8896291240260474</v>
      </c>
      <c r="V12" s="69">
        <f>(Wyoming!Z91/10^6)</f>
        <v>0.9662969143835917</v>
      </c>
      <c r="W12" s="69">
        <f>(Wyoming!AA91/10^6)</f>
        <v>0.9626141990741773</v>
      </c>
      <c r="X12" s="69">
        <f>(Wyoming!AB91/10^6)</f>
        <v>0.9100473935239215</v>
      </c>
      <c r="Y12" s="69">
        <f>(Wyoming!AC91/10^6)</f>
        <v>0.8495433154306277</v>
      </c>
      <c r="Z12" s="69">
        <f>(Wyoming!AD91/10^6)</f>
        <v>0.8603373938085938</v>
      </c>
      <c r="AA12" s="69">
        <f>(Wyoming!AE91/10^6)</f>
        <v>0.799846856469956</v>
      </c>
    </row>
    <row r="13" spans="1:27" ht="12.75">
      <c r="A13" s="68" t="s">
        <v>83</v>
      </c>
      <c r="B13" s="69">
        <f>(Wyoming!F92/10^6)</f>
        <v>9.959262006254031</v>
      </c>
      <c r="C13" s="69">
        <f>(Wyoming!G92/10^6)</f>
        <v>9.475881554228298</v>
      </c>
      <c r="D13" s="69">
        <f>(Wyoming!H92/10^6)</f>
        <v>9.30796667955996</v>
      </c>
      <c r="E13" s="69">
        <f>(Wyoming!I92/10^6)</f>
        <v>8.00965452349761</v>
      </c>
      <c r="F13" s="69">
        <f>(Wyoming!J92/10^6)</f>
        <v>8.293589655583299</v>
      </c>
      <c r="G13" s="69">
        <f>(Wyoming!K92/10^6)</f>
        <v>8.11855383774866</v>
      </c>
      <c r="H13" s="69">
        <f>(Wyoming!L92/10^6)</f>
        <v>7.494167664572283</v>
      </c>
      <c r="I13" s="69">
        <f>(Wyoming!M92/10^6)</f>
        <v>8.20147086815031</v>
      </c>
      <c r="J13" s="69">
        <f>(Wyoming!N92/10^6)</f>
        <v>7.9862570412120935</v>
      </c>
      <c r="K13" s="69">
        <f>(Wyoming!O92/10^6)</f>
        <v>8.507461181257069</v>
      </c>
      <c r="L13" s="69">
        <f>(Wyoming!P92/10^6)</f>
        <v>9.708169315656297</v>
      </c>
      <c r="M13" s="69">
        <f>(Wyoming!Q92/10^6)</f>
        <v>9.211649309204914</v>
      </c>
      <c r="N13" s="69">
        <f>(Wyoming!R92/10^6)</f>
        <v>11.24380254301733</v>
      </c>
      <c r="O13" s="69">
        <f>(Wyoming!S92/10^6)</f>
        <v>9.704998947228983</v>
      </c>
      <c r="P13" s="69">
        <f>(Wyoming!T92/10^6)</f>
        <v>9.966075400800424</v>
      </c>
      <c r="Q13" s="69">
        <f>(Wyoming!U92/10^6)</f>
        <v>9.394245184817017</v>
      </c>
      <c r="R13" s="69">
        <f>(Wyoming!V92/10^6)</f>
        <v>9.563711862445427</v>
      </c>
      <c r="S13" s="69">
        <f>(Wyoming!W92/10^6)</f>
        <v>9.570788154264866</v>
      </c>
      <c r="T13" s="69">
        <f>(Wyoming!X92/10^6)</f>
        <v>9.75420614706247</v>
      </c>
      <c r="U13" s="69">
        <f>(Wyoming!Y92/10^6)</f>
        <v>9.095759594475318</v>
      </c>
      <c r="V13" s="69">
        <f>(Wyoming!Z92/10^6)</f>
        <v>9.014813987283338</v>
      </c>
      <c r="W13" s="69">
        <f>(Wyoming!AA92/10^6)</f>
        <v>9.499490723266254</v>
      </c>
      <c r="X13" s="69">
        <f>(Wyoming!AB92/10^6)</f>
        <v>9.755228840824394</v>
      </c>
      <c r="Y13" s="69">
        <f>(Wyoming!AC92/10^6)</f>
        <v>9.811768547433699</v>
      </c>
      <c r="Z13" s="69">
        <f>(Wyoming!AD92/10^6)</f>
        <v>9.531893978936463</v>
      </c>
      <c r="AA13" s="69">
        <f>(Wyoming!AE92/10^6)</f>
        <v>9.509598886107284</v>
      </c>
    </row>
    <row r="14" spans="1:27" ht="12.75">
      <c r="A14" s="68" t="s">
        <v>84</v>
      </c>
      <c r="B14" s="69">
        <f>(Wyoming!F93/10^6)</f>
        <v>6.220708345482509</v>
      </c>
      <c r="C14" s="69">
        <f>(Wyoming!G93/10^6)</f>
        <v>6.230114088111902</v>
      </c>
      <c r="D14" s="69">
        <f>(Wyoming!H93/10^6)</f>
        <v>5.564232895825016</v>
      </c>
      <c r="E14" s="69">
        <f>(Wyoming!I93/10^6)</f>
        <v>4.6749894415186235</v>
      </c>
      <c r="F14" s="69">
        <f>(Wyoming!J93/10^6)</f>
        <v>4.767035883996208</v>
      </c>
      <c r="G14" s="69">
        <f>(Wyoming!K93/10^6)</f>
        <v>4.8135544158724315</v>
      </c>
      <c r="H14" s="69">
        <f>(Wyoming!L93/10^6)</f>
        <v>4.452746413634478</v>
      </c>
      <c r="I14" s="69">
        <f>(Wyoming!M93/10^6)</f>
        <v>5.420880892237872</v>
      </c>
      <c r="J14" s="69">
        <f>(Wyoming!N93/10^6)</f>
        <v>5.878289867722581</v>
      </c>
      <c r="K14" s="69">
        <f>(Wyoming!O93/10^6)</f>
        <v>5.955070171801363</v>
      </c>
      <c r="L14" s="69">
        <f>(Wyoming!P93/10^6)</f>
        <v>5.719713267042615</v>
      </c>
      <c r="M14" s="69">
        <f>(Wyoming!Q93/10^6)</f>
        <v>5.2663956951875095</v>
      </c>
      <c r="N14" s="69">
        <f>(Wyoming!R93/10^6)</f>
        <v>5.5461378026885155</v>
      </c>
      <c r="O14" s="69">
        <f>(Wyoming!S93/10^6)</f>
        <v>5.949900010700192</v>
      </c>
      <c r="P14" s="69">
        <f>(Wyoming!T93/10^6)</f>
        <v>5.8549600948886535</v>
      </c>
      <c r="Q14" s="69">
        <f>(Wyoming!U93/10^6)</f>
        <v>6.74823278974167</v>
      </c>
      <c r="R14" s="69">
        <f>(Wyoming!V93/10^6)</f>
        <v>6.729002464902</v>
      </c>
      <c r="S14" s="69">
        <f>(Wyoming!W93/10^6)</f>
        <v>6.82841903485519</v>
      </c>
      <c r="T14" s="69">
        <f>(Wyoming!X93/10^6)</f>
        <v>7.025597739810691</v>
      </c>
      <c r="U14" s="69">
        <f>(Wyoming!Y93/10^6)</f>
        <v>8.023215838861226</v>
      </c>
      <c r="V14" s="69">
        <f>(Wyoming!Z93/10^6)</f>
        <v>7.544992180125533</v>
      </c>
      <c r="W14" s="69">
        <f>(Wyoming!AA93/10^6)</f>
        <v>7.704334973848979</v>
      </c>
      <c r="X14" s="69">
        <f>(Wyoming!AB93/10^6)</f>
        <v>7.648727362340364</v>
      </c>
      <c r="Y14" s="69">
        <f>(Wyoming!AC93/10^6)</f>
        <v>8.309189608915073</v>
      </c>
      <c r="Z14" s="69">
        <f>(Wyoming!AD93/10^6)</f>
        <v>8.04564471054414</v>
      </c>
      <c r="AA14" s="69">
        <f>(Wyoming!AE93/10^6)</f>
        <v>8.308850198826423</v>
      </c>
    </row>
    <row r="15" spans="1:27" ht="12.75">
      <c r="A15" s="68" t="s">
        <v>85</v>
      </c>
      <c r="B15" s="69">
        <f>(Wyoming!F94/10^6)</f>
        <v>22.323628101862308</v>
      </c>
      <c r="C15" s="69">
        <f>(Wyoming!G94/10^6)</f>
        <v>26.957441274450506</v>
      </c>
      <c r="D15" s="69">
        <f>(Wyoming!H94/10^6)</f>
        <v>28.602991269739835</v>
      </c>
      <c r="E15" s="69">
        <f>(Wyoming!I94/10^6)</f>
        <v>26.467022833398545</v>
      </c>
      <c r="F15" s="69">
        <f>(Wyoming!J94/10^6)</f>
        <v>30.617974455442944</v>
      </c>
      <c r="G15" s="69">
        <f>(Wyoming!K94/10^6)</f>
        <v>34.92870569110099</v>
      </c>
      <c r="H15" s="69">
        <f>(Wyoming!L94/10^6)</f>
        <v>28.62045639517924</v>
      </c>
      <c r="I15" s="69">
        <f>(Wyoming!M94/10^6)</f>
        <v>37.043159006809084</v>
      </c>
      <c r="J15" s="69">
        <f>(Wyoming!N94/10^6)</f>
        <v>38.89782414089942</v>
      </c>
      <c r="K15" s="69">
        <f>(Wyoming!O94/10^6)</f>
        <v>36.70265711078046</v>
      </c>
      <c r="L15" s="69">
        <f>(Wyoming!P94/10^6)</f>
        <v>39.217946376763344</v>
      </c>
      <c r="M15" s="69">
        <f>(Wyoming!Q94/10^6)</f>
        <v>38.283801617661446</v>
      </c>
      <c r="N15" s="69">
        <f>(Wyoming!R94/10^6)</f>
        <v>41.929189612916716</v>
      </c>
      <c r="O15" s="69">
        <f>(Wyoming!S94/10^6)</f>
        <v>40.05549257650874</v>
      </c>
      <c r="P15" s="69">
        <f>(Wyoming!T94/10^6)</f>
        <v>42.08530946808274</v>
      </c>
      <c r="Q15" s="69">
        <f>(Wyoming!U94/10^6)</f>
        <v>39.55345236235017</v>
      </c>
      <c r="R15" s="69">
        <f>(Wyoming!V94/10^6)</f>
        <v>40.35371605119098</v>
      </c>
      <c r="S15" s="69">
        <f>(Wyoming!W94/10^6)</f>
        <v>40.04823842151548</v>
      </c>
      <c r="T15" s="69">
        <f>(Wyoming!X94/10^6)</f>
        <v>44.482587886234285</v>
      </c>
      <c r="U15" s="69">
        <f>(Wyoming!Y94/10^6)</f>
        <v>42.699578615015625</v>
      </c>
      <c r="V15" s="69">
        <f>(Wyoming!Z94/10^6)</f>
        <v>44.06120251956873</v>
      </c>
      <c r="W15" s="69">
        <f>(Wyoming!AA94/10^6)</f>
        <v>44.108563989340084</v>
      </c>
      <c r="X15" s="69">
        <f>(Wyoming!AB94/10^6)</f>
        <v>42.59510884404833</v>
      </c>
      <c r="Y15" s="69">
        <f>(Wyoming!AC94/10^6)</f>
        <v>43.70736336263349</v>
      </c>
      <c r="Z15" s="69">
        <f>(Wyoming!AD94/10^6)</f>
        <v>44.22698749771356</v>
      </c>
      <c r="AA15" s="69">
        <f>(Wyoming!AE94/10^6)</f>
        <v>43.44974305377777</v>
      </c>
    </row>
    <row r="16" spans="1:27" ht="12.75">
      <c r="A16" s="66" t="s">
        <v>79</v>
      </c>
      <c r="B16" s="70">
        <f>(Wyoming!F95/10^6)</f>
        <v>39.93507758583861</v>
      </c>
      <c r="C16" s="70">
        <f>(Wyoming!G95/10^6)</f>
        <v>43.91204455551406</v>
      </c>
      <c r="D16" s="70">
        <f>(Wyoming!H95/10^6)</f>
        <v>45.57649118479201</v>
      </c>
      <c r="E16" s="70">
        <f>(Wyoming!I95/10^6)</f>
        <v>41.23389578266376</v>
      </c>
      <c r="F16" s="70">
        <f>(Wyoming!J95/10^6)</f>
        <v>45.61594352898549</v>
      </c>
      <c r="G16" s="70">
        <f>(Wyoming!K95/10^6)</f>
        <v>49.72746627647325</v>
      </c>
      <c r="H16" s="70">
        <f>(Wyoming!L95/10^6)</f>
        <v>42.36203058290457</v>
      </c>
      <c r="I16" s="70">
        <f>(Wyoming!M95/10^6)</f>
        <v>52.41814794451934</v>
      </c>
      <c r="J16" s="70">
        <f>(Wyoming!N95/10^6)</f>
        <v>54.57116089660681</v>
      </c>
      <c r="K16" s="70">
        <f>(Wyoming!O95/10^6)</f>
        <v>52.825586816520506</v>
      </c>
      <c r="L16" s="70">
        <f>(Wyoming!P95/10^6)</f>
        <v>56.312888547541824</v>
      </c>
      <c r="M16" s="70">
        <f>(Wyoming!Q95/10^6)</f>
        <v>54.55406196659566</v>
      </c>
      <c r="N16" s="70">
        <f>(Wyoming!R95/10^6)</f>
        <v>60.220108133364754</v>
      </c>
      <c r="O16" s="70">
        <f>(Wyoming!S95/10^6)</f>
        <v>57.542495368540386</v>
      </c>
      <c r="P16" s="70">
        <f>(Wyoming!T95/10^6)</f>
        <v>59.713832750613946</v>
      </c>
      <c r="Q16" s="70">
        <f>(Wyoming!U95/10^6)</f>
        <v>57.47961983429637</v>
      </c>
      <c r="R16" s="70">
        <f>(Wyoming!V95/10^6)</f>
        <v>58.866823501298704</v>
      </c>
      <c r="S16" s="70">
        <f>(Wyoming!W95/10^6)</f>
        <v>58.18071460304567</v>
      </c>
      <c r="T16" s="70">
        <f>(Wyoming!X95/10^6)</f>
        <v>62.96911126144011</v>
      </c>
      <c r="U16" s="70">
        <f>(Wyoming!Y95/10^6)</f>
        <v>61.4736703993919</v>
      </c>
      <c r="V16" s="70">
        <f>(Wyoming!Z95/10^6)</f>
        <v>62.41793519405795</v>
      </c>
      <c r="W16" s="70">
        <f>(Wyoming!AA95/10^6)</f>
        <v>63.086694378167444</v>
      </c>
      <c r="X16" s="70">
        <f>(Wyoming!AB95/10^6)</f>
        <v>61.83992891521608</v>
      </c>
      <c r="Y16" s="70">
        <f>(Wyoming!AC95/10^6)</f>
        <v>63.54591604056995</v>
      </c>
      <c r="Z16" s="70">
        <f>(Wyoming!AD95/10^6)</f>
        <v>63.52505571028164</v>
      </c>
      <c r="AA16" s="70">
        <f>(Wyoming!AE95/10^6)</f>
        <v>62.918529905773816</v>
      </c>
    </row>
  </sheetData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AF173"/>
  <sheetViews>
    <sheetView tabSelected="1" zoomScale="75" zoomScaleNormal="75" workbookViewId="0" topLeftCell="A94">
      <selection activeCell="E137" sqref="E136:E137"/>
    </sheetView>
  </sheetViews>
  <sheetFormatPr defaultColWidth="9.140625" defaultRowHeight="12.75"/>
  <cols>
    <col min="2" max="2" width="21.421875" style="0" customWidth="1"/>
    <col min="3" max="3" width="38.8515625" style="0" customWidth="1"/>
    <col min="4" max="4" width="25.421875" style="0" customWidth="1"/>
    <col min="5" max="5" width="7.7109375" style="0" customWidth="1"/>
    <col min="6" max="6" width="12.57421875" style="0" customWidth="1"/>
    <col min="7" max="7" width="14.7109375" style="0" customWidth="1"/>
    <col min="8" max="12" width="12.57421875" style="0" customWidth="1"/>
    <col min="13" max="13" width="13.8515625" style="0" customWidth="1"/>
    <col min="14" max="15" width="12.57421875" style="0" customWidth="1"/>
    <col min="16" max="27" width="12.57421875" style="0" bestFit="1" customWidth="1"/>
    <col min="28" max="28" width="13.421875" style="0" customWidth="1"/>
    <col min="29" max="29" width="14.421875" style="0" customWidth="1"/>
    <col min="30" max="31" width="14.00390625" style="0" customWidth="1"/>
  </cols>
  <sheetData>
    <row r="1" spans="1:6" ht="15.75">
      <c r="A1" s="65" t="s">
        <v>120</v>
      </c>
      <c r="B1" s="1"/>
      <c r="F1" s="72"/>
    </row>
    <row r="2" ht="12.75">
      <c r="F2" s="72"/>
    </row>
    <row r="3" spans="1:6" ht="15.75">
      <c r="A3" s="65"/>
      <c r="B3" s="50"/>
      <c r="C3" s="65"/>
      <c r="F3" s="72"/>
    </row>
    <row r="4" spans="1:31" ht="12.75">
      <c r="A4" s="20" t="s">
        <v>0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1"/>
      <c r="AC4" s="21"/>
      <c r="AD4" s="21"/>
      <c r="AE4" s="21"/>
    </row>
    <row r="5" spans="1:31" s="2" customFormat="1" ht="12.75">
      <c r="A5" s="23" t="s">
        <v>1</v>
      </c>
      <c r="B5" s="23" t="s">
        <v>1</v>
      </c>
      <c r="C5" s="23" t="s">
        <v>2</v>
      </c>
      <c r="D5" s="23" t="s">
        <v>3</v>
      </c>
      <c r="E5" s="23" t="s">
        <v>4</v>
      </c>
      <c r="F5" s="23">
        <v>1980</v>
      </c>
      <c r="G5" s="23">
        <f aca="true" t="shared" si="0" ref="G5:AD5">F5+1</f>
        <v>1981</v>
      </c>
      <c r="H5" s="23">
        <f t="shared" si="0"/>
        <v>1982</v>
      </c>
      <c r="I5" s="23">
        <f t="shared" si="0"/>
        <v>1983</v>
      </c>
      <c r="J5" s="23">
        <f t="shared" si="0"/>
        <v>1984</v>
      </c>
      <c r="K5" s="23">
        <f t="shared" si="0"/>
        <v>1985</v>
      </c>
      <c r="L5" s="23">
        <f t="shared" si="0"/>
        <v>1986</v>
      </c>
      <c r="M5" s="23">
        <f t="shared" si="0"/>
        <v>1987</v>
      </c>
      <c r="N5" s="23">
        <f t="shared" si="0"/>
        <v>1988</v>
      </c>
      <c r="O5" s="23">
        <f t="shared" si="0"/>
        <v>1989</v>
      </c>
      <c r="P5" s="23">
        <f t="shared" si="0"/>
        <v>1990</v>
      </c>
      <c r="Q5" s="23">
        <f t="shared" si="0"/>
        <v>1991</v>
      </c>
      <c r="R5" s="23">
        <f t="shared" si="0"/>
        <v>1992</v>
      </c>
      <c r="S5" s="23">
        <f t="shared" si="0"/>
        <v>1993</v>
      </c>
      <c r="T5" s="23">
        <f t="shared" si="0"/>
        <v>1994</v>
      </c>
      <c r="U5" s="23">
        <f t="shared" si="0"/>
        <v>1995</v>
      </c>
      <c r="V5" s="23">
        <f t="shared" si="0"/>
        <v>1996</v>
      </c>
      <c r="W5" s="23">
        <f t="shared" si="0"/>
        <v>1997</v>
      </c>
      <c r="X5" s="23">
        <f t="shared" si="0"/>
        <v>1998</v>
      </c>
      <c r="Y5" s="23">
        <f t="shared" si="0"/>
        <v>1999</v>
      </c>
      <c r="Z5" s="23">
        <f t="shared" si="0"/>
        <v>2000</v>
      </c>
      <c r="AA5" s="23">
        <f t="shared" si="0"/>
        <v>2001</v>
      </c>
      <c r="AB5" s="23">
        <f t="shared" si="0"/>
        <v>2002</v>
      </c>
      <c r="AC5" s="23">
        <f t="shared" si="0"/>
        <v>2003</v>
      </c>
      <c r="AD5" s="23">
        <f t="shared" si="0"/>
        <v>2004</v>
      </c>
      <c r="AE5" s="23">
        <f>AD5+1</f>
        <v>2005</v>
      </c>
    </row>
    <row r="6" spans="1:31" s="3" customFormat="1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  <c r="AC6" s="24"/>
      <c r="AD6" s="24"/>
      <c r="AE6" s="24"/>
    </row>
    <row r="7" spans="1:31" s="4" customFormat="1" ht="12.75">
      <c r="A7" s="26"/>
      <c r="B7" s="26" t="s">
        <v>5</v>
      </c>
      <c r="C7" s="26" t="s">
        <v>6</v>
      </c>
      <c r="D7" s="26" t="s">
        <v>7</v>
      </c>
      <c r="E7" s="26"/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</row>
    <row r="8" spans="1:31" s="4" customFormat="1" ht="12.75">
      <c r="A8" s="26"/>
      <c r="B8" s="26" t="s">
        <v>8</v>
      </c>
      <c r="C8" s="26" t="s">
        <v>6</v>
      </c>
      <c r="D8" s="26" t="s">
        <v>9</v>
      </c>
      <c r="E8" s="26"/>
      <c r="F8" s="27">
        <v>137882.74585995672</v>
      </c>
      <c r="G8" s="27">
        <v>154855.42040301228</v>
      </c>
      <c r="H8" s="27">
        <v>200170.8367727772</v>
      </c>
      <c r="I8" s="27">
        <v>201055.75839146887</v>
      </c>
      <c r="J8" s="27">
        <v>220562.20981756496</v>
      </c>
      <c r="K8" s="27">
        <v>134357.24708294403</v>
      </c>
      <c r="L8" s="27">
        <v>125353.9619825639</v>
      </c>
      <c r="M8" s="27">
        <v>128396.81542397331</v>
      </c>
      <c r="N8" s="27">
        <v>180315.73162858</v>
      </c>
      <c r="O8" s="27">
        <v>175593.51501165738</v>
      </c>
      <c r="P8" s="27">
        <v>194134.58947573733</v>
      </c>
      <c r="Q8" s="27">
        <v>245694.68051999892</v>
      </c>
      <c r="R8" s="27">
        <v>144281.65919206032</v>
      </c>
      <c r="S8" s="27">
        <v>266010.87919913634</v>
      </c>
      <c r="T8" s="27">
        <v>354943.1101455127</v>
      </c>
      <c r="U8" s="27">
        <v>216354.814997596</v>
      </c>
      <c r="V8" s="27">
        <v>572215.3834311583</v>
      </c>
      <c r="W8" s="27">
        <v>211279.64528127303</v>
      </c>
      <c r="X8" s="27">
        <v>269421.54015839467</v>
      </c>
      <c r="Y8" s="27">
        <v>173280.7527918644</v>
      </c>
      <c r="Z8" s="27">
        <v>230942.53427892338</v>
      </c>
      <c r="AA8" s="27">
        <v>205832.6284375539</v>
      </c>
      <c r="AB8" s="27">
        <v>138747.01766744384</v>
      </c>
      <c r="AC8" s="27">
        <v>145758.3560477543</v>
      </c>
      <c r="AD8" s="27">
        <v>151859.4256724515</v>
      </c>
      <c r="AE8" s="27">
        <v>105458.51184058932</v>
      </c>
    </row>
    <row r="9" spans="1:31" s="4" customFormat="1" ht="12.75">
      <c r="A9" s="26"/>
      <c r="B9" s="26" t="s">
        <v>10</v>
      </c>
      <c r="C9" s="26" t="s">
        <v>6</v>
      </c>
      <c r="D9" s="26" t="s">
        <v>11</v>
      </c>
      <c r="E9" s="26"/>
      <c r="F9" s="27">
        <v>22261319.06850614</v>
      </c>
      <c r="G9" s="27">
        <v>26890107.22999701</v>
      </c>
      <c r="H9" s="27">
        <v>28548120.0906764</v>
      </c>
      <c r="I9" s="27">
        <v>26424869.251143508</v>
      </c>
      <c r="J9" s="27">
        <v>30561787.171271242</v>
      </c>
      <c r="K9" s="27">
        <v>34860485.88797662</v>
      </c>
      <c r="L9" s="27">
        <v>28560735.677945405</v>
      </c>
      <c r="M9" s="27">
        <v>36989126.27916422</v>
      </c>
      <c r="N9" s="27">
        <v>38836451.89313805</v>
      </c>
      <c r="O9" s="27">
        <v>36647622.39489119</v>
      </c>
      <c r="P9" s="27">
        <v>39172069.71199571</v>
      </c>
      <c r="Q9" s="27">
        <v>38227436.68628925</v>
      </c>
      <c r="R9" s="27">
        <v>41882076.93883572</v>
      </c>
      <c r="S9" s="27">
        <v>40006455.409131736</v>
      </c>
      <c r="T9" s="27">
        <v>42041616.33947211</v>
      </c>
      <c r="U9" s="27">
        <v>39491924.415278375</v>
      </c>
      <c r="V9" s="27">
        <v>40301804.41156571</v>
      </c>
      <c r="W9" s="27">
        <v>39998376.65677441</v>
      </c>
      <c r="X9" s="27">
        <v>44433374.59387015</v>
      </c>
      <c r="Y9" s="27">
        <v>42654168.3848364</v>
      </c>
      <c r="Z9" s="27">
        <v>43932751.49754707</v>
      </c>
      <c r="AA9" s="27">
        <v>43931314.21207471</v>
      </c>
      <c r="AB9" s="27">
        <v>42378244.661675036</v>
      </c>
      <c r="AC9" s="27">
        <v>43549548.25268136</v>
      </c>
      <c r="AD9" s="27">
        <v>44161264.23781749</v>
      </c>
      <c r="AE9" s="27">
        <v>43388833.60737411</v>
      </c>
    </row>
    <row r="10" spans="1:31" s="4" customFormat="1" ht="12.75">
      <c r="A10" s="26"/>
      <c r="B10" s="26" t="s">
        <v>12</v>
      </c>
      <c r="C10" s="26" t="s">
        <v>6</v>
      </c>
      <c r="D10" s="26" t="s">
        <v>13</v>
      </c>
      <c r="E10" s="26"/>
      <c r="F10" s="27">
        <v>2691436.160882148</v>
      </c>
      <c r="G10" s="27">
        <v>2822957.817943682</v>
      </c>
      <c r="H10" s="27">
        <v>2532743.166795185</v>
      </c>
      <c r="I10" s="27">
        <v>2794033.1883862074</v>
      </c>
      <c r="J10" s="27">
        <v>2928961.2985920478</v>
      </c>
      <c r="K10" s="27">
        <v>3081647.060540139</v>
      </c>
      <c r="L10" s="27">
        <v>2901049.3878514213</v>
      </c>
      <c r="M10" s="27">
        <v>3085573.372514084</v>
      </c>
      <c r="N10" s="27">
        <v>2864369.243526776</v>
      </c>
      <c r="O10" s="27">
        <v>3171860.706861954</v>
      </c>
      <c r="P10" s="27">
        <v>3863539.9390879157</v>
      </c>
      <c r="Q10" s="27">
        <v>3923253.7448385665</v>
      </c>
      <c r="R10" s="27">
        <v>4216735.707360906</v>
      </c>
      <c r="S10" s="27">
        <v>3742793.691171268</v>
      </c>
      <c r="T10" s="27">
        <v>3816639.028113689</v>
      </c>
      <c r="U10" s="27">
        <v>3994086.296265116</v>
      </c>
      <c r="V10" s="27">
        <v>3772203.974222315</v>
      </c>
      <c r="W10" s="27">
        <v>3973238.972710036</v>
      </c>
      <c r="X10" s="27">
        <v>3996951.5569848777</v>
      </c>
      <c r="Y10" s="27">
        <v>3985356.301490507</v>
      </c>
      <c r="Z10" s="27">
        <v>3615864.328666165</v>
      </c>
      <c r="AA10" s="27">
        <v>3118374.3655233104</v>
      </c>
      <c r="AB10" s="27">
        <v>2906920.0578530547</v>
      </c>
      <c r="AC10" s="27">
        <v>3011534.9555243086</v>
      </c>
      <c r="AD10" s="27">
        <v>3044191.1208171933</v>
      </c>
      <c r="AE10" s="27">
        <v>2965357.2360116486</v>
      </c>
    </row>
    <row r="11" spans="1:31" s="4" customFormat="1" ht="12.75">
      <c r="A11" s="26"/>
      <c r="B11" s="26" t="s">
        <v>14</v>
      </c>
      <c r="C11" s="26" t="s">
        <v>6</v>
      </c>
      <c r="D11" s="26" t="s">
        <v>15</v>
      </c>
      <c r="E11" s="26"/>
      <c r="F11" s="27">
        <v>37511.292082082175</v>
      </c>
      <c r="G11" s="27">
        <v>35020.50330669231</v>
      </c>
      <c r="H11" s="27">
        <v>41935.63117816223</v>
      </c>
      <c r="I11" s="27">
        <v>38985.84555705745</v>
      </c>
      <c r="J11" s="27">
        <v>52718.20969600203</v>
      </c>
      <c r="K11" s="27">
        <v>38577.605580553565</v>
      </c>
      <c r="L11" s="27">
        <v>38136.11182698153</v>
      </c>
      <c r="M11" s="27">
        <v>39137.283811269066</v>
      </c>
      <c r="N11" s="27">
        <v>51799.644684798295</v>
      </c>
      <c r="O11" s="27">
        <v>47677.135827035956</v>
      </c>
      <c r="P11" s="27">
        <v>49310.374261777535</v>
      </c>
      <c r="Q11" s="27">
        <v>54979.20480536328</v>
      </c>
      <c r="R11" s="27">
        <v>32439.565871669496</v>
      </c>
      <c r="S11" s="27">
        <v>59440.414897351926</v>
      </c>
      <c r="T11" s="27">
        <v>63699.69350636392</v>
      </c>
      <c r="U11" s="27">
        <v>32924.082646442475</v>
      </c>
      <c r="V11" s="27">
        <v>79162.96967504604</v>
      </c>
      <c r="W11" s="27">
        <v>26568.244741497405</v>
      </c>
      <c r="X11" s="27">
        <v>33879.53909880161</v>
      </c>
      <c r="Y11" s="27">
        <v>24040.931601818</v>
      </c>
      <c r="Z11" s="27">
        <v>29040.823045241355</v>
      </c>
      <c r="AA11" s="27">
        <v>25883.276984695774</v>
      </c>
      <c r="AB11" s="27">
        <v>19249.72321579229</v>
      </c>
      <c r="AC11" s="27">
        <v>22159.508023151382</v>
      </c>
      <c r="AD11" s="27">
        <v>19096.198327149352</v>
      </c>
      <c r="AE11" s="27">
        <v>10611.710477089022</v>
      </c>
    </row>
    <row r="12" spans="1:31" s="6" customFormat="1" ht="12.75">
      <c r="A12" s="28"/>
      <c r="B12" s="28" t="s">
        <v>16</v>
      </c>
      <c r="C12" s="28" t="s">
        <v>6</v>
      </c>
      <c r="D12" s="28" t="s">
        <v>17</v>
      </c>
      <c r="E12" s="28"/>
      <c r="F12" s="27">
        <v>25128149.267330326</v>
      </c>
      <c r="G12" s="27">
        <v>29902940.971650396</v>
      </c>
      <c r="H12" s="27">
        <v>31322969.725422528</v>
      </c>
      <c r="I12" s="27">
        <v>29458944.04347824</v>
      </c>
      <c r="J12" s="27">
        <v>33764028.88937686</v>
      </c>
      <c r="K12" s="27">
        <v>38115067.80118025</v>
      </c>
      <c r="L12" s="27">
        <v>31625275.13960637</v>
      </c>
      <c r="M12" s="27">
        <v>40242233.750913545</v>
      </c>
      <c r="N12" s="27">
        <v>41932936.512978196</v>
      </c>
      <c r="O12" s="27">
        <v>40042753.75259184</v>
      </c>
      <c r="P12" s="27">
        <v>43279054.61482114</v>
      </c>
      <c r="Q12" s="27">
        <v>42451364.31645319</v>
      </c>
      <c r="R12" s="27">
        <v>46275533.871260345</v>
      </c>
      <c r="S12" s="27">
        <v>44074700.394399494</v>
      </c>
      <c r="T12" s="27">
        <v>46276898.17123768</v>
      </c>
      <c r="U12" s="27">
        <v>43735289.609187536</v>
      </c>
      <c r="V12" s="27">
        <v>44725386.73889424</v>
      </c>
      <c r="W12" s="27">
        <v>44209463.519507214</v>
      </c>
      <c r="X12" s="27">
        <v>48733627.230112225</v>
      </c>
      <c r="Y12" s="27">
        <v>46836846.37072059</v>
      </c>
      <c r="Z12" s="27">
        <v>47808599.1835374</v>
      </c>
      <c r="AA12" s="27">
        <v>47281404.483020276</v>
      </c>
      <c r="AB12" s="27">
        <v>45443161.460411325</v>
      </c>
      <c r="AC12" s="27">
        <v>46729001.07227658</v>
      </c>
      <c r="AD12" s="27">
        <v>47376410.982634276</v>
      </c>
      <c r="AE12" s="27">
        <v>46470261.065703444</v>
      </c>
    </row>
    <row r="13" spans="1:31" s="3" customFormat="1" ht="12.75">
      <c r="A13" s="29"/>
      <c r="B13" s="29" t="s">
        <v>18</v>
      </c>
      <c r="C13" s="29" t="s">
        <v>19</v>
      </c>
      <c r="D13" s="29" t="s">
        <v>13</v>
      </c>
      <c r="E13" s="24"/>
      <c r="F13" s="27">
        <v>582186.2331391333</v>
      </c>
      <c r="G13" s="27">
        <v>489804.5331270667</v>
      </c>
      <c r="H13" s="27">
        <v>455660.8255716</v>
      </c>
      <c r="I13" s="27">
        <v>198649.545732</v>
      </c>
      <c r="J13" s="27">
        <v>613509.9405592666</v>
      </c>
      <c r="K13" s="27">
        <v>840876.5933927334</v>
      </c>
      <c r="L13" s="27">
        <v>804941.628568</v>
      </c>
      <c r="M13" s="27">
        <v>736938.7220998</v>
      </c>
      <c r="N13" s="27">
        <v>524968.9820950667</v>
      </c>
      <c r="O13" s="27">
        <v>463376.305205</v>
      </c>
      <c r="P13" s="27">
        <v>478912.3811765333</v>
      </c>
      <c r="Q13" s="27">
        <v>509750.44278253336</v>
      </c>
      <c r="R13" s="27">
        <v>387520.04429820005</v>
      </c>
      <c r="S13" s="27">
        <v>379089.0080501334</v>
      </c>
      <c r="T13" s="27">
        <v>452325.95386513334</v>
      </c>
      <c r="U13" s="27">
        <v>333633.6200039334</v>
      </c>
      <c r="V13" s="27">
        <v>418974.3909655333</v>
      </c>
      <c r="W13" s="27">
        <v>487492.8109054667</v>
      </c>
      <c r="X13" s="27">
        <v>429787.15969640005</v>
      </c>
      <c r="Y13" s="27">
        <v>615757.0001792001</v>
      </c>
      <c r="Z13" s="27">
        <v>735853.5388570667</v>
      </c>
      <c r="AA13" s="27">
        <v>549864.4474047999</v>
      </c>
      <c r="AB13" s="27">
        <v>219731.97555686667</v>
      </c>
      <c r="AC13" s="27">
        <v>455287.5259716667</v>
      </c>
      <c r="AD13" s="27">
        <v>286680.59620273334</v>
      </c>
      <c r="AE13" s="27">
        <v>258115.51218199998</v>
      </c>
    </row>
    <row r="14" spans="1:31" s="1" customFormat="1" ht="12.75">
      <c r="A14" s="24"/>
      <c r="B14" s="24" t="s">
        <v>20</v>
      </c>
      <c r="C14" s="24" t="s">
        <v>19</v>
      </c>
      <c r="D14" s="24" t="s">
        <v>17</v>
      </c>
      <c r="E14" s="20"/>
      <c r="F14" s="27">
        <v>582186.2331391333</v>
      </c>
      <c r="G14" s="27">
        <v>489804.5331270667</v>
      </c>
      <c r="H14" s="27">
        <v>455660.8255716</v>
      </c>
      <c r="I14" s="27">
        <v>198649.545732</v>
      </c>
      <c r="J14" s="27">
        <v>613509.9405592666</v>
      </c>
      <c r="K14" s="27">
        <v>840876.5933927334</v>
      </c>
      <c r="L14" s="27">
        <v>804941.628568</v>
      </c>
      <c r="M14" s="27">
        <v>736938.7220998</v>
      </c>
      <c r="N14" s="27">
        <v>524968.9820950667</v>
      </c>
      <c r="O14" s="27">
        <v>463376.305205</v>
      </c>
      <c r="P14" s="27">
        <v>478912.3811765333</v>
      </c>
      <c r="Q14" s="27">
        <v>509750.44278253336</v>
      </c>
      <c r="R14" s="27">
        <v>387520.04429820005</v>
      </c>
      <c r="S14" s="27">
        <v>379089.0080501334</v>
      </c>
      <c r="T14" s="27">
        <v>452325.95386513334</v>
      </c>
      <c r="U14" s="27">
        <v>333633.6200039334</v>
      </c>
      <c r="V14" s="27">
        <v>418974.3909655333</v>
      </c>
      <c r="W14" s="27">
        <v>487492.8109054667</v>
      </c>
      <c r="X14" s="27">
        <v>429787.15969640005</v>
      </c>
      <c r="Y14" s="27">
        <v>615757.0001792001</v>
      </c>
      <c r="Z14" s="27">
        <v>735853.5388570667</v>
      </c>
      <c r="AA14" s="27">
        <v>549864.4474047999</v>
      </c>
      <c r="AB14" s="27">
        <v>219731.97555686667</v>
      </c>
      <c r="AC14" s="27">
        <v>455287.5259716667</v>
      </c>
      <c r="AD14" s="27">
        <v>286680.59620273334</v>
      </c>
      <c r="AE14" s="27">
        <v>258115.51218199998</v>
      </c>
    </row>
    <row r="15" spans="1:31" s="1" customFormat="1" ht="12.75">
      <c r="A15" s="26"/>
      <c r="B15" s="26" t="s">
        <v>21</v>
      </c>
      <c r="C15" s="26" t="s">
        <v>22</v>
      </c>
      <c r="D15" s="26" t="s">
        <v>7</v>
      </c>
      <c r="E15" s="20"/>
      <c r="F15" s="27">
        <v>37842.1738794</v>
      </c>
      <c r="G15" s="27">
        <v>29591.981804</v>
      </c>
      <c r="H15" s="27">
        <v>20889.357010500004</v>
      </c>
      <c r="I15" s="27">
        <v>19128.587057800003</v>
      </c>
      <c r="J15" s="27">
        <v>20073.571623599997</v>
      </c>
      <c r="K15" s="27">
        <v>17758.9869215</v>
      </c>
      <c r="L15" s="27">
        <v>17502.0318671</v>
      </c>
      <c r="M15" s="27">
        <v>17755.364825</v>
      </c>
      <c r="N15" s="27">
        <v>18503.1475123</v>
      </c>
      <c r="O15" s="27">
        <v>13451.423015800001</v>
      </c>
      <c r="P15" s="27">
        <v>12349.629693500001</v>
      </c>
      <c r="Q15" s="27">
        <v>9815.678096399999</v>
      </c>
      <c r="R15" s="27">
        <v>8726.0359219</v>
      </c>
      <c r="S15" s="27">
        <v>7019.210644600001</v>
      </c>
      <c r="T15" s="27">
        <v>11421.486665600001</v>
      </c>
      <c r="U15" s="27">
        <v>62541.4789318</v>
      </c>
      <c r="V15" s="27">
        <v>74452.55611310001</v>
      </c>
      <c r="W15" s="27">
        <v>52829.7366696</v>
      </c>
      <c r="X15" s="27">
        <v>52722.3323407</v>
      </c>
      <c r="Y15" s="27">
        <v>81580.6316875</v>
      </c>
      <c r="Z15" s="27">
        <v>96900.8226351</v>
      </c>
      <c r="AA15" s="27">
        <v>73119.4336367</v>
      </c>
      <c r="AB15" s="27">
        <v>84337.1142383</v>
      </c>
      <c r="AC15" s="27">
        <v>75326.0099812</v>
      </c>
      <c r="AD15" s="27">
        <v>75012.6581578</v>
      </c>
      <c r="AE15" s="27">
        <v>86520.1044037</v>
      </c>
    </row>
    <row r="16" spans="1:31" s="1" customFormat="1" ht="12.75">
      <c r="A16" s="20"/>
      <c r="B16" s="20" t="s">
        <v>23</v>
      </c>
      <c r="C16" s="20" t="s">
        <v>22</v>
      </c>
      <c r="D16" s="20" t="s">
        <v>17</v>
      </c>
      <c r="E16" s="20"/>
      <c r="F16" s="27">
        <v>37842.1738794</v>
      </c>
      <c r="G16" s="27">
        <v>29591.981804</v>
      </c>
      <c r="H16" s="27">
        <v>20889.357010500004</v>
      </c>
      <c r="I16" s="27">
        <v>19128.587057800003</v>
      </c>
      <c r="J16" s="27">
        <v>20073.571623599997</v>
      </c>
      <c r="K16" s="27">
        <v>17758.9869215</v>
      </c>
      <c r="L16" s="27">
        <v>17502.0318671</v>
      </c>
      <c r="M16" s="27">
        <v>17755.364825</v>
      </c>
      <c r="N16" s="27">
        <v>18503.1475123</v>
      </c>
      <c r="O16" s="27">
        <v>13451.423015800001</v>
      </c>
      <c r="P16" s="27">
        <v>12349.629693500001</v>
      </c>
      <c r="Q16" s="27">
        <v>9815.678096399999</v>
      </c>
      <c r="R16" s="27">
        <v>8726.0359219</v>
      </c>
      <c r="S16" s="27">
        <v>7019.210644600001</v>
      </c>
      <c r="T16" s="27">
        <v>11421.486665600001</v>
      </c>
      <c r="U16" s="27">
        <v>62541.4789318</v>
      </c>
      <c r="V16" s="27">
        <v>74452.55611310001</v>
      </c>
      <c r="W16" s="27">
        <v>52829.7366696</v>
      </c>
      <c r="X16" s="27">
        <v>52722.3323407</v>
      </c>
      <c r="Y16" s="27">
        <v>81580.6316875</v>
      </c>
      <c r="Z16" s="27">
        <v>96900.8226351</v>
      </c>
      <c r="AA16" s="27">
        <v>73119.4336367</v>
      </c>
      <c r="AB16" s="27">
        <v>84337.1142383</v>
      </c>
      <c r="AC16" s="27">
        <v>75326.0099812</v>
      </c>
      <c r="AD16" s="27">
        <v>75012.6581578</v>
      </c>
      <c r="AE16" s="27">
        <v>86520.1044037</v>
      </c>
    </row>
    <row r="17" spans="1:31" s="1" customFormat="1" ht="12.75">
      <c r="A17" s="26"/>
      <c r="B17" s="26" t="s">
        <v>24</v>
      </c>
      <c r="C17" s="26" t="s">
        <v>25</v>
      </c>
      <c r="D17" s="26" t="s">
        <v>7</v>
      </c>
      <c r="E17" s="20"/>
      <c r="F17" s="27">
        <v>2734941.4410395</v>
      </c>
      <c r="G17" s="27">
        <v>2651685.870218</v>
      </c>
      <c r="H17" s="27">
        <v>2151446.8403890003</v>
      </c>
      <c r="I17" s="27">
        <v>1482129.8120089998</v>
      </c>
      <c r="J17" s="27">
        <v>1375684.1235829997</v>
      </c>
      <c r="K17" s="27">
        <v>1777542.7886754998</v>
      </c>
      <c r="L17" s="27">
        <v>1596764.556618</v>
      </c>
      <c r="M17" s="27">
        <v>2416987.107535</v>
      </c>
      <c r="N17" s="27">
        <v>2846066.4310924998</v>
      </c>
      <c r="O17" s="27">
        <v>2912417.5482324995</v>
      </c>
      <c r="P17" s="27">
        <v>2842392.999754</v>
      </c>
      <c r="Q17" s="27">
        <v>2251602.0933175</v>
      </c>
      <c r="R17" s="27">
        <v>2428901.1570285</v>
      </c>
      <c r="S17" s="27">
        <v>2783131.4416289995</v>
      </c>
      <c r="T17" s="27">
        <v>2686227.3565435</v>
      </c>
      <c r="U17" s="27">
        <v>3402418.3965309993</v>
      </c>
      <c r="V17" s="27">
        <v>3353134.877323</v>
      </c>
      <c r="W17" s="27">
        <v>3462307.0147434995</v>
      </c>
      <c r="X17" s="27">
        <v>3412966.360265</v>
      </c>
      <c r="Y17" s="27">
        <v>4248632.5110845</v>
      </c>
      <c r="Z17" s="27">
        <v>3722789.331723</v>
      </c>
      <c r="AA17" s="27">
        <v>3908666.1546239997</v>
      </c>
      <c r="AB17" s="27">
        <v>3957035.4619565</v>
      </c>
      <c r="AC17" s="27">
        <v>4612545.2932405</v>
      </c>
      <c r="AD17" s="27">
        <v>4484348.3499045</v>
      </c>
      <c r="AE17" s="27">
        <v>4591554.569370999</v>
      </c>
    </row>
    <row r="18" spans="1:31" s="1" customFormat="1" ht="12.75">
      <c r="A18" s="26"/>
      <c r="B18" s="26" t="s">
        <v>26</v>
      </c>
      <c r="C18" s="26" t="s">
        <v>25</v>
      </c>
      <c r="D18" s="26" t="s">
        <v>9</v>
      </c>
      <c r="E18" s="20"/>
      <c r="F18" s="27">
        <v>182357.96775349998</v>
      </c>
      <c r="G18" s="27">
        <v>53135.737193</v>
      </c>
      <c r="H18" s="27">
        <v>149547.647865</v>
      </c>
      <c r="I18" s="27">
        <v>94654.07886549999</v>
      </c>
      <c r="J18" s="27">
        <v>80118.8198195</v>
      </c>
      <c r="K18" s="27">
        <v>167765.61074349997</v>
      </c>
      <c r="L18" s="27">
        <v>154371.6058115</v>
      </c>
      <c r="M18" s="27">
        <v>103773.359459</v>
      </c>
      <c r="N18" s="27">
        <v>104418.73264899998</v>
      </c>
      <c r="O18" s="27">
        <v>100234.49412899998</v>
      </c>
      <c r="P18" s="27">
        <v>93002.78052449999</v>
      </c>
      <c r="Q18" s="27">
        <v>82529.63095299999</v>
      </c>
      <c r="R18" s="27">
        <v>78108.7836375</v>
      </c>
      <c r="S18" s="27">
        <v>80061.9266755</v>
      </c>
      <c r="T18" s="27">
        <v>83551.7654125</v>
      </c>
      <c r="U18" s="27">
        <v>113073.99133799999</v>
      </c>
      <c r="V18" s="27">
        <v>112586.721632</v>
      </c>
      <c r="W18" s="27">
        <v>93527.55496699999</v>
      </c>
      <c r="X18" s="27">
        <v>62918.628003</v>
      </c>
      <c r="Y18" s="27">
        <v>155283.964066</v>
      </c>
      <c r="Z18" s="27">
        <v>170723.89549599998</v>
      </c>
      <c r="AA18" s="27">
        <v>177037.43907849997</v>
      </c>
      <c r="AB18" s="27">
        <v>120584.48032399999</v>
      </c>
      <c r="AC18" s="27">
        <v>64803.84175649999</v>
      </c>
      <c r="AD18" s="27">
        <v>43447.960402000004</v>
      </c>
      <c r="AE18" s="27">
        <v>40679.0171095</v>
      </c>
    </row>
    <row r="19" spans="1:31" s="1" customFormat="1" ht="12.75">
      <c r="A19" s="26"/>
      <c r="B19" s="26" t="s">
        <v>27</v>
      </c>
      <c r="C19" s="26" t="s">
        <v>25</v>
      </c>
      <c r="D19" s="26" t="s">
        <v>13</v>
      </c>
      <c r="E19" s="20"/>
      <c r="F19" s="27">
        <v>2665165.977089</v>
      </c>
      <c r="G19" s="27">
        <v>2519484.1523775</v>
      </c>
      <c r="H19" s="27">
        <v>2362597.920221</v>
      </c>
      <c r="I19" s="27">
        <v>1334808.2532399998</v>
      </c>
      <c r="J19" s="27">
        <v>1129774.349473</v>
      </c>
      <c r="K19" s="27">
        <v>1049270.9332874997</v>
      </c>
      <c r="L19" s="27">
        <v>968670.7667174999</v>
      </c>
      <c r="M19" s="27">
        <v>1007829.6127129999</v>
      </c>
      <c r="N19" s="27">
        <v>860659.8211749999</v>
      </c>
      <c r="O19" s="27">
        <v>921168.2510415</v>
      </c>
      <c r="P19" s="27">
        <v>978216.081689</v>
      </c>
      <c r="Q19" s="27">
        <v>912965.6416265</v>
      </c>
      <c r="R19" s="27">
        <v>957004.1785535</v>
      </c>
      <c r="S19" s="27">
        <v>1024968.6891674998</v>
      </c>
      <c r="T19" s="27">
        <v>992703.6227955</v>
      </c>
      <c r="U19" s="27">
        <v>808574.0425069999</v>
      </c>
      <c r="V19" s="27">
        <v>971733.061992</v>
      </c>
      <c r="W19" s="27">
        <v>1197900.4147879998</v>
      </c>
      <c r="X19" s="27">
        <v>1209936.3877754998</v>
      </c>
      <c r="Y19" s="27">
        <v>1371733.3527974999</v>
      </c>
      <c r="Z19" s="27">
        <v>1435988.0684764998</v>
      </c>
      <c r="AA19" s="27">
        <v>1849591.1569905</v>
      </c>
      <c r="AB19" s="27">
        <v>1763279.1114399997</v>
      </c>
      <c r="AC19" s="27">
        <v>1370992.1370144996</v>
      </c>
      <c r="AD19" s="27">
        <v>1431887.852241</v>
      </c>
      <c r="AE19" s="27">
        <v>1334832.3320254998</v>
      </c>
    </row>
    <row r="20" spans="1:31" s="1" customFormat="1" ht="12.75">
      <c r="A20" s="26"/>
      <c r="B20" s="26" t="s">
        <v>28</v>
      </c>
      <c r="C20" s="26" t="s">
        <v>29</v>
      </c>
      <c r="D20" s="26" t="s">
        <v>11</v>
      </c>
      <c r="E20" s="26"/>
      <c r="F20" s="27">
        <v>52319.81331499999</v>
      </c>
      <c r="G20" s="27">
        <v>62444.771812499996</v>
      </c>
      <c r="H20" s="27">
        <v>48894.8315625</v>
      </c>
      <c r="I20" s="27">
        <v>34663.133312499995</v>
      </c>
      <c r="J20" s="27">
        <v>51432.675717499995</v>
      </c>
      <c r="K20" s="27">
        <v>60879.7114695</v>
      </c>
      <c r="L20" s="27">
        <v>52242.263342499995</v>
      </c>
      <c r="M20" s="27">
        <v>49177.33539949999</v>
      </c>
      <c r="N20" s="27">
        <v>51426.710334999996</v>
      </c>
      <c r="O20" s="27">
        <v>50365.7244475</v>
      </c>
      <c r="P20" s="27">
        <v>42109.63506749999</v>
      </c>
      <c r="Q20" s="27">
        <v>52120.399099999995</v>
      </c>
      <c r="R20" s="27">
        <v>42549.795441999995</v>
      </c>
      <c r="S20" s="27">
        <v>44209.0239745</v>
      </c>
      <c r="T20" s="27">
        <v>36583.5607445</v>
      </c>
      <c r="U20" s="27">
        <v>54418.350024499996</v>
      </c>
      <c r="V20" s="27">
        <v>47083.486141999994</v>
      </c>
      <c r="W20" s="27">
        <v>44609.130334999994</v>
      </c>
      <c r="X20" s="27">
        <v>34198.259942</v>
      </c>
      <c r="Y20" s="27">
        <v>36178.3404675</v>
      </c>
      <c r="Z20" s="27">
        <v>28014.714881999997</v>
      </c>
      <c r="AA20" s="27">
        <v>28107.177944999996</v>
      </c>
      <c r="AB20" s="27">
        <v>32493.0127445</v>
      </c>
      <c r="AC20" s="27">
        <v>34670.803089999994</v>
      </c>
      <c r="AD20" s="27">
        <v>39035.758685</v>
      </c>
      <c r="AE20" s="27">
        <v>32630.216541999995</v>
      </c>
    </row>
    <row r="21" spans="1:31" s="1" customFormat="1" ht="12.75">
      <c r="A21" s="26"/>
      <c r="B21" s="26" t="s">
        <v>30</v>
      </c>
      <c r="C21" s="26" t="s">
        <v>25</v>
      </c>
      <c r="D21" s="26" t="s">
        <v>15</v>
      </c>
      <c r="E21" s="20"/>
      <c r="F21" s="27">
        <v>9845.616934999998</v>
      </c>
      <c r="G21" s="27">
        <v>11052.234962999999</v>
      </c>
      <c r="H21" s="27">
        <v>12745.5382285</v>
      </c>
      <c r="I21" s="27">
        <v>134995.1276135</v>
      </c>
      <c r="J21" s="27">
        <v>114261.03442599998</v>
      </c>
      <c r="K21" s="27">
        <v>19230.5783285</v>
      </c>
      <c r="L21" s="27">
        <v>10605.478653</v>
      </c>
      <c r="M21" s="27">
        <v>12574.084869499999</v>
      </c>
      <c r="N21" s="27">
        <v>11930.680145999999</v>
      </c>
      <c r="O21" s="27">
        <v>13349.533389499999</v>
      </c>
      <c r="P21" s="27">
        <v>10405.808412999999</v>
      </c>
      <c r="Q21" s="27">
        <v>29838.894469999996</v>
      </c>
      <c r="R21" s="27">
        <v>20595.2442465</v>
      </c>
      <c r="S21" s="27">
        <v>18995.0645885</v>
      </c>
      <c r="T21" s="27">
        <v>24589.131836499997</v>
      </c>
      <c r="U21" s="27">
        <v>20180.2672225</v>
      </c>
      <c r="V21" s="27">
        <v>11699.785097</v>
      </c>
      <c r="W21" s="27">
        <v>19093.480598500002</v>
      </c>
      <c r="X21" s="27">
        <v>10790.179476999998</v>
      </c>
      <c r="Y21" s="27">
        <v>12054.7681485</v>
      </c>
      <c r="Z21" s="27">
        <v>11144.305941999999</v>
      </c>
      <c r="AA21" s="27">
        <v>10566.319995</v>
      </c>
      <c r="AB21" s="27">
        <v>12824.115226999998</v>
      </c>
      <c r="AC21" s="27">
        <v>12140.401195999999</v>
      </c>
      <c r="AD21" s="27">
        <v>14547.927162999998</v>
      </c>
      <c r="AE21" s="27">
        <v>13234.162672499999</v>
      </c>
    </row>
    <row r="22" spans="1:31" s="1" customFormat="1" ht="12.75">
      <c r="A22" s="20"/>
      <c r="B22" s="20" t="s">
        <v>31</v>
      </c>
      <c r="C22" s="20" t="s">
        <v>25</v>
      </c>
      <c r="D22" s="20" t="s">
        <v>17</v>
      </c>
      <c r="E22" s="20"/>
      <c r="F22" s="27">
        <v>5644630.816132</v>
      </c>
      <c r="G22" s="27">
        <v>5297802.7665639995</v>
      </c>
      <c r="H22" s="27">
        <v>4725232.778265999</v>
      </c>
      <c r="I22" s="27">
        <v>3081250.4050404998</v>
      </c>
      <c r="J22" s="27">
        <v>2751271.003019</v>
      </c>
      <c r="K22" s="27">
        <v>3074689.6225044997</v>
      </c>
      <c r="L22" s="27">
        <v>2782654.6711425</v>
      </c>
      <c r="M22" s="27">
        <v>3590341.499976</v>
      </c>
      <c r="N22" s="27">
        <v>3874502.3753975</v>
      </c>
      <c r="O22" s="27">
        <v>3997535.5512399995</v>
      </c>
      <c r="P22" s="27">
        <v>3966127.3054480003</v>
      </c>
      <c r="Q22" s="27">
        <v>3329056.659467</v>
      </c>
      <c r="R22" s="27">
        <v>3527159.1589079998</v>
      </c>
      <c r="S22" s="27">
        <v>3951366.1460349998</v>
      </c>
      <c r="T22" s="27">
        <v>3823655.4373325</v>
      </c>
      <c r="U22" s="27">
        <v>4398665.047622999</v>
      </c>
      <c r="V22" s="27">
        <v>4496237.932186</v>
      </c>
      <c r="W22" s="27">
        <v>4817437.595432</v>
      </c>
      <c r="X22" s="27">
        <v>4730809.815462499</v>
      </c>
      <c r="Y22" s="27">
        <v>5823882.936563999</v>
      </c>
      <c r="Z22" s="27">
        <v>5368660.316519501</v>
      </c>
      <c r="AA22" s="27">
        <v>5973968.248632999</v>
      </c>
      <c r="AB22" s="27">
        <v>5886216.181691999</v>
      </c>
      <c r="AC22" s="27">
        <v>6095152.476297499</v>
      </c>
      <c r="AD22" s="27">
        <v>6013267.8483955</v>
      </c>
      <c r="AE22" s="27">
        <v>6012930.297720498</v>
      </c>
    </row>
    <row r="23" spans="1:31" s="1" customFormat="1" ht="12.75">
      <c r="A23" s="26"/>
      <c r="B23" s="26" t="s">
        <v>32</v>
      </c>
      <c r="C23" s="26" t="s">
        <v>33</v>
      </c>
      <c r="D23" s="26" t="s">
        <v>7</v>
      </c>
      <c r="E23" s="20"/>
      <c r="F23" s="27">
        <v>64700.814646708706</v>
      </c>
      <c r="G23" s="27">
        <v>99720.96759561493</v>
      </c>
      <c r="H23" s="27">
        <v>85845.2600261037</v>
      </c>
      <c r="I23" s="27">
        <v>61812.49402421236</v>
      </c>
      <c r="J23" s="27">
        <v>63506.8654443021</v>
      </c>
      <c r="K23" s="27">
        <v>61323.90910960538</v>
      </c>
      <c r="L23" s="27">
        <v>57427.441386053615</v>
      </c>
      <c r="M23" s="27">
        <v>80666.84581126318</v>
      </c>
      <c r="N23" s="27">
        <v>76936.4468094587</v>
      </c>
      <c r="O23" s="27">
        <v>63995.35834461172</v>
      </c>
      <c r="P23" s="27">
        <v>56776.84655597082</v>
      </c>
      <c r="Q23" s="27">
        <v>47731.92087060837</v>
      </c>
      <c r="R23" s="27">
        <v>60500.84909206421</v>
      </c>
      <c r="S23" s="27">
        <v>55652.959844473386</v>
      </c>
      <c r="T23" s="27">
        <v>60188.96012986918</v>
      </c>
      <c r="U23" s="27">
        <v>63020.732018545175</v>
      </c>
      <c r="V23" s="27">
        <v>60397.23957238904</v>
      </c>
      <c r="W23" s="27">
        <v>48765.5038770936</v>
      </c>
      <c r="X23" s="27">
        <v>46495.497160979496</v>
      </c>
      <c r="Y23" s="27">
        <v>70113.25416469327</v>
      </c>
      <c r="Z23" s="27">
        <v>115052.47667751722</v>
      </c>
      <c r="AA23" s="27">
        <v>132854.8864541488</v>
      </c>
      <c r="AB23" s="27">
        <v>84271.62597610574</v>
      </c>
      <c r="AC23" s="27">
        <v>66665.11197612324</v>
      </c>
      <c r="AD23" s="27">
        <v>97139.03970735174</v>
      </c>
      <c r="AE23" s="27">
        <v>81817.69172983813</v>
      </c>
    </row>
    <row r="24" spans="1:31" s="1" customFormat="1" ht="12.75">
      <c r="A24" s="20"/>
      <c r="B24" s="20" t="s">
        <v>34</v>
      </c>
      <c r="C24" s="20" t="s">
        <v>33</v>
      </c>
      <c r="D24" s="20" t="s">
        <v>17</v>
      </c>
      <c r="E24" s="20"/>
      <c r="F24" s="27">
        <v>64700.814646708706</v>
      </c>
      <c r="G24" s="27">
        <v>99720.96759561493</v>
      </c>
      <c r="H24" s="27">
        <v>85845.2600261037</v>
      </c>
      <c r="I24" s="27">
        <v>61812.49402421236</v>
      </c>
      <c r="J24" s="27">
        <v>63506.8654443021</v>
      </c>
      <c r="K24" s="27">
        <v>61323.90910960538</v>
      </c>
      <c r="L24" s="27">
        <v>57427.441386053615</v>
      </c>
      <c r="M24" s="27">
        <v>80666.84581126318</v>
      </c>
      <c r="N24" s="27">
        <v>76936.4468094587</v>
      </c>
      <c r="O24" s="27">
        <v>63995.35834461172</v>
      </c>
      <c r="P24" s="27">
        <v>56776.84655597082</v>
      </c>
      <c r="Q24" s="27">
        <v>47731.92087060837</v>
      </c>
      <c r="R24" s="27">
        <v>60500.84909206421</v>
      </c>
      <c r="S24" s="27">
        <v>55652.959844473386</v>
      </c>
      <c r="T24" s="27">
        <v>60188.96012986918</v>
      </c>
      <c r="U24" s="27">
        <v>63020.732018545175</v>
      </c>
      <c r="V24" s="27">
        <v>60397.23957238904</v>
      </c>
      <c r="W24" s="27">
        <v>48765.5038770936</v>
      </c>
      <c r="X24" s="27">
        <v>46495.497160979496</v>
      </c>
      <c r="Y24" s="27">
        <v>70113.25416469327</v>
      </c>
      <c r="Z24" s="27">
        <v>115052.47667751722</v>
      </c>
      <c r="AA24" s="27">
        <v>132854.8864541488</v>
      </c>
      <c r="AB24" s="27">
        <v>84271.62597610574</v>
      </c>
      <c r="AC24" s="27">
        <v>66665.11197612324</v>
      </c>
      <c r="AD24" s="27">
        <v>97139.03970735174</v>
      </c>
      <c r="AE24" s="27">
        <v>81817.69172983813</v>
      </c>
    </row>
    <row r="25" spans="1:31" s="1" customFormat="1" ht="12.75">
      <c r="A25" s="26"/>
      <c r="B25" s="26" t="s">
        <v>35</v>
      </c>
      <c r="C25" s="26" t="s">
        <v>36</v>
      </c>
      <c r="D25" s="26" t="s">
        <v>9</v>
      </c>
      <c r="E25" s="20"/>
      <c r="F25" s="27">
        <v>9429.5124</v>
      </c>
      <c r="G25" s="27">
        <v>0</v>
      </c>
      <c r="H25" s="27">
        <v>6150.337821466666</v>
      </c>
      <c r="I25" s="27">
        <v>5212.5644618666665</v>
      </c>
      <c r="J25" s="27">
        <v>2606.3010306666665</v>
      </c>
      <c r="K25" s="27">
        <v>2655.0429546666664</v>
      </c>
      <c r="L25" s="27">
        <v>429.5146152</v>
      </c>
      <c r="M25" s="27">
        <v>937.1254918666666</v>
      </c>
      <c r="N25" s="27">
        <v>1610.6758301333332</v>
      </c>
      <c r="O25" s="27">
        <v>790.6480926666666</v>
      </c>
      <c r="P25" s="27">
        <v>351.4132922666666</v>
      </c>
      <c r="Q25" s="27">
        <v>1203.0296431999998</v>
      </c>
      <c r="R25" s="27">
        <v>93.27053853333332</v>
      </c>
      <c r="S25" s="27">
        <v>63.96898493333333</v>
      </c>
      <c r="T25" s="27">
        <v>33.20828279999999</v>
      </c>
      <c r="U25" s="27">
        <v>647.5944141333332</v>
      </c>
      <c r="V25" s="27">
        <v>474.52985359999997</v>
      </c>
      <c r="W25" s="27">
        <v>531.3816933333333</v>
      </c>
      <c r="X25" s="27">
        <v>657.7412086666667</v>
      </c>
      <c r="Y25" s="27">
        <v>177.81221626666667</v>
      </c>
      <c r="Z25" s="27">
        <v>155.0536929333333</v>
      </c>
      <c r="AA25" s="27">
        <v>247.88532999999995</v>
      </c>
      <c r="AB25" s="27">
        <v>254.7978473333333</v>
      </c>
      <c r="AC25" s="27">
        <v>152.87726226666663</v>
      </c>
      <c r="AD25" s="27">
        <v>178.18531866666666</v>
      </c>
      <c r="AE25" s="27">
        <v>188.99588839999998</v>
      </c>
    </row>
    <row r="26" spans="1:31" s="1" customFormat="1" ht="12.75">
      <c r="A26" s="26"/>
      <c r="B26" s="26" t="s">
        <v>37</v>
      </c>
      <c r="C26" s="26" t="s">
        <v>36</v>
      </c>
      <c r="D26" s="26" t="s">
        <v>13</v>
      </c>
      <c r="E26" s="20"/>
      <c r="F26" s="27">
        <v>15989.173199999997</v>
      </c>
      <c r="G26" s="27">
        <v>25008.706799999996</v>
      </c>
      <c r="H26" s="27">
        <v>50842.78263093333</v>
      </c>
      <c r="I26" s="27">
        <v>18283.016878133334</v>
      </c>
      <c r="J26" s="27">
        <v>11674.666938</v>
      </c>
      <c r="K26" s="27">
        <v>2684.323539333333</v>
      </c>
      <c r="L26" s="27">
        <v>2420.8922759999996</v>
      </c>
      <c r="M26" s="27">
        <v>2694.2411217333333</v>
      </c>
      <c r="N26" s="27">
        <v>1913.2893530666663</v>
      </c>
      <c r="O26" s="27">
        <v>1259.1844466666664</v>
      </c>
      <c r="P26" s="27">
        <v>927.3474613333333</v>
      </c>
      <c r="Q26" s="27">
        <v>1441.9981150666667</v>
      </c>
      <c r="R26" s="27">
        <v>2300.7518570666666</v>
      </c>
      <c r="S26" s="27">
        <v>7708.7532852</v>
      </c>
      <c r="T26" s="27">
        <v>9135.159913733332</v>
      </c>
      <c r="U26" s="27">
        <v>8935.5985752</v>
      </c>
      <c r="V26" s="27">
        <v>10377.260464266665</v>
      </c>
      <c r="W26" s="27">
        <v>9173.246727333331</v>
      </c>
      <c r="X26" s="27">
        <v>2800.7372726666663</v>
      </c>
      <c r="Y26" s="27">
        <v>1931.2011605333335</v>
      </c>
      <c r="Z26" s="27">
        <v>1746.5465644</v>
      </c>
      <c r="AA26" s="27">
        <v>823.2699683999998</v>
      </c>
      <c r="AB26" s="27">
        <v>1747.4691974666666</v>
      </c>
      <c r="AC26" s="27">
        <v>99.01819546666667</v>
      </c>
      <c r="AD26" s="27">
        <v>185.89248626666662</v>
      </c>
      <c r="AE26" s="27">
        <v>349.69962426666666</v>
      </c>
    </row>
    <row r="27" spans="1:31" s="1" customFormat="1" ht="12.75">
      <c r="A27" s="26"/>
      <c r="B27" s="26" t="s">
        <v>38</v>
      </c>
      <c r="C27" s="26" t="s">
        <v>36</v>
      </c>
      <c r="D27" s="26" t="s">
        <v>15</v>
      </c>
      <c r="E27" s="20"/>
      <c r="F27" s="27">
        <v>0</v>
      </c>
      <c r="G27" s="27">
        <v>3279.8304</v>
      </c>
      <c r="H27" s="27">
        <v>0</v>
      </c>
      <c r="I27" s="27">
        <v>1317.7868308</v>
      </c>
      <c r="J27" s="27">
        <v>819.9619383999999</v>
      </c>
      <c r="K27" s="27">
        <v>3318.8029702666663</v>
      </c>
      <c r="L27" s="27">
        <v>585.6999074666667</v>
      </c>
      <c r="M27" s="27">
        <v>907.8449071999999</v>
      </c>
      <c r="N27" s="27">
        <v>624.7462305333333</v>
      </c>
      <c r="O27" s="27">
        <v>458.77423093333323</v>
      </c>
      <c r="P27" s="27">
        <v>517.3607076</v>
      </c>
      <c r="Q27" s="27">
        <v>1227.398436</v>
      </c>
      <c r="R27" s="27">
        <v>520.6116153333332</v>
      </c>
      <c r="S27" s="27">
        <v>643.0680168</v>
      </c>
      <c r="T27" s="27">
        <v>317.9880894666667</v>
      </c>
      <c r="U27" s="27">
        <v>259.3770285333333</v>
      </c>
      <c r="V27" s="27">
        <v>287.1941262666667</v>
      </c>
      <c r="W27" s="27">
        <v>615.0296606666667</v>
      </c>
      <c r="X27" s="27">
        <v>667.1873515999999</v>
      </c>
      <c r="Y27" s="27">
        <v>516.2493541333332</v>
      </c>
      <c r="Z27" s="27">
        <v>560.1785464</v>
      </c>
      <c r="AA27" s="27">
        <v>768.4766994666666</v>
      </c>
      <c r="AB27" s="27">
        <v>447.7662639999999</v>
      </c>
      <c r="AC27" s="27">
        <v>467.74893439999994</v>
      </c>
      <c r="AD27" s="27">
        <v>297.46022680000004</v>
      </c>
      <c r="AE27" s="27">
        <v>396.79367933333333</v>
      </c>
    </row>
    <row r="28" spans="1:31" s="1" customFormat="1" ht="12.75">
      <c r="A28" s="20"/>
      <c r="B28" s="20" t="s">
        <v>39</v>
      </c>
      <c r="C28" s="20" t="s">
        <v>36</v>
      </c>
      <c r="D28" s="20" t="s">
        <v>17</v>
      </c>
      <c r="E28" s="20"/>
      <c r="F28" s="27">
        <v>25418.6856</v>
      </c>
      <c r="G28" s="27">
        <v>28288.5372</v>
      </c>
      <c r="H28" s="27">
        <v>56993.1204524</v>
      </c>
      <c r="I28" s="27">
        <v>24813.368170799997</v>
      </c>
      <c r="J28" s="27">
        <v>15100.929907066666</v>
      </c>
      <c r="K28" s="27">
        <v>8658.169464266666</v>
      </c>
      <c r="L28" s="27">
        <v>3436.1067986666662</v>
      </c>
      <c r="M28" s="27">
        <v>4539.2115208</v>
      </c>
      <c r="N28" s="27">
        <v>4148.711413733333</v>
      </c>
      <c r="O28" s="27">
        <v>2508.6067702666664</v>
      </c>
      <c r="P28" s="27">
        <v>1796.1214611999999</v>
      </c>
      <c r="Q28" s="27">
        <v>3872.4261942666667</v>
      </c>
      <c r="R28" s="27">
        <v>2914.634010933333</v>
      </c>
      <c r="S28" s="27">
        <v>8415.790286933332</v>
      </c>
      <c r="T28" s="27">
        <v>9486.356285999998</v>
      </c>
      <c r="U28" s="27">
        <v>9842.570017866665</v>
      </c>
      <c r="V28" s="27">
        <v>11138.984444133333</v>
      </c>
      <c r="W28" s="27">
        <v>10319.658081333331</v>
      </c>
      <c r="X28" s="27">
        <v>4125.665832933332</v>
      </c>
      <c r="Y28" s="27">
        <v>2625.2627309333334</v>
      </c>
      <c r="Z28" s="27">
        <v>2461.778803733333</v>
      </c>
      <c r="AA28" s="27">
        <v>1839.6319978666666</v>
      </c>
      <c r="AB28" s="27">
        <v>2450.0333088</v>
      </c>
      <c r="AC28" s="27">
        <v>719.6443921333332</v>
      </c>
      <c r="AD28" s="27">
        <v>661.5380317333332</v>
      </c>
      <c r="AE28" s="27">
        <v>935.4891919999999</v>
      </c>
    </row>
    <row r="29" spans="1:31" s="1" customFormat="1" ht="12.75">
      <c r="A29" s="26"/>
      <c r="B29" s="26" t="s">
        <v>40</v>
      </c>
      <c r="C29" s="26" t="s">
        <v>41</v>
      </c>
      <c r="D29" s="26" t="s">
        <v>7</v>
      </c>
      <c r="E29" s="20"/>
      <c r="F29" s="27">
        <v>16792.730351466664</v>
      </c>
      <c r="G29" s="27">
        <v>26878.867576888904</v>
      </c>
      <c r="H29" s="27">
        <v>29146.829762044566</v>
      </c>
      <c r="I29" s="27">
        <v>35614.843856810905</v>
      </c>
      <c r="J29" s="27">
        <v>14217.91699660569</v>
      </c>
      <c r="K29" s="27">
        <v>10155.205734925576</v>
      </c>
      <c r="L29" s="27">
        <v>11933.877007992185</v>
      </c>
      <c r="M29" s="27">
        <v>11445.538756676986</v>
      </c>
      <c r="N29" s="27">
        <v>11730.60516015513</v>
      </c>
      <c r="O29" s="27">
        <v>8159.852916186239</v>
      </c>
      <c r="P29" s="27">
        <v>6062.125720077649</v>
      </c>
      <c r="Q29" s="27">
        <v>11041.817128334995</v>
      </c>
      <c r="R29" s="27">
        <v>6116.052938984964</v>
      </c>
      <c r="S29" s="27">
        <v>6429.052687385835</v>
      </c>
      <c r="T29" s="27">
        <v>8662.389911950893</v>
      </c>
      <c r="U29" s="27">
        <v>3898.034749425999</v>
      </c>
      <c r="V29" s="27">
        <v>3649.466616344348</v>
      </c>
      <c r="W29" s="27">
        <v>1877.6064196298623</v>
      </c>
      <c r="X29" s="27">
        <v>5570.070978811506</v>
      </c>
      <c r="Y29" s="27">
        <v>933.3561600343429</v>
      </c>
      <c r="Z29" s="27">
        <v>2223.850802281963</v>
      </c>
      <c r="AA29" s="27">
        <v>967.8658932976327</v>
      </c>
      <c r="AB29" s="27">
        <v>607.6986178910171</v>
      </c>
      <c r="AC29" s="27">
        <v>1445.2435275510472</v>
      </c>
      <c r="AD29" s="27">
        <v>4739.026924788606</v>
      </c>
      <c r="AE29" s="27">
        <v>1622.009465153581</v>
      </c>
    </row>
    <row r="30" spans="1:31" s="1" customFormat="1" ht="12.75">
      <c r="A30" s="26"/>
      <c r="B30" s="26" t="s">
        <v>42</v>
      </c>
      <c r="C30" s="26" t="s">
        <v>41</v>
      </c>
      <c r="D30" s="26" t="s">
        <v>9</v>
      </c>
      <c r="E30" s="20"/>
      <c r="F30" s="27">
        <v>26054.63355733333</v>
      </c>
      <c r="G30" s="27">
        <v>28863.629316502334</v>
      </c>
      <c r="H30" s="27">
        <v>32675.378127561868</v>
      </c>
      <c r="I30" s="27">
        <v>39997.13651060562</v>
      </c>
      <c r="J30" s="27">
        <v>20341.45919308689</v>
      </c>
      <c r="K30" s="27">
        <v>19632.955259396414</v>
      </c>
      <c r="L30" s="27">
        <v>31254.081247789607</v>
      </c>
      <c r="M30" s="27">
        <v>53414.41854575009</v>
      </c>
      <c r="N30" s="27">
        <v>35539.12219457472</v>
      </c>
      <c r="O30" s="27">
        <v>24030.72154163764</v>
      </c>
      <c r="P30" s="27">
        <v>19402.904376467777</v>
      </c>
      <c r="Q30" s="27">
        <v>23631.556764406792</v>
      </c>
      <c r="R30" s="27">
        <v>20176.566230335637</v>
      </c>
      <c r="S30" s="27">
        <v>17916.785494990432</v>
      </c>
      <c r="T30" s="27">
        <v>16811.643782276737</v>
      </c>
      <c r="U30" s="27">
        <v>23592.614625436145</v>
      </c>
      <c r="V30" s="27">
        <v>18205.885681730284</v>
      </c>
      <c r="W30" s="27">
        <v>4726.39834971287</v>
      </c>
      <c r="X30" s="27">
        <v>2529.0372028613997</v>
      </c>
      <c r="Y30" s="27">
        <v>9493.306867083096</v>
      </c>
      <c r="Z30" s="27">
        <v>20091.18509860154</v>
      </c>
      <c r="AA30" s="27">
        <v>28169.927584290013</v>
      </c>
      <c r="AB30" s="27">
        <v>27699.70373667766</v>
      </c>
      <c r="AC30" s="27">
        <v>27603.614008173296</v>
      </c>
      <c r="AD30" s="27">
        <v>27793.56688800903</v>
      </c>
      <c r="AE30" s="27">
        <v>31872.854325300057</v>
      </c>
    </row>
    <row r="31" spans="1:31" s="1" customFormat="1" ht="12.75">
      <c r="A31" s="26"/>
      <c r="B31" s="26" t="s">
        <v>43</v>
      </c>
      <c r="C31" s="26" t="s">
        <v>41</v>
      </c>
      <c r="D31" s="26" t="s">
        <v>13</v>
      </c>
      <c r="E31" s="20"/>
      <c r="F31" s="27">
        <v>274921.56770466664</v>
      </c>
      <c r="G31" s="27">
        <v>241700.47735495397</v>
      </c>
      <c r="H31" s="27">
        <v>327561.30026474147</v>
      </c>
      <c r="I31" s="27">
        <v>292563.2298873237</v>
      </c>
      <c r="J31" s="27">
        <v>341121.64730250934</v>
      </c>
      <c r="K31" s="27">
        <v>294143.505375097</v>
      </c>
      <c r="L31" s="27">
        <v>272327.7449202067</v>
      </c>
      <c r="M31" s="27">
        <v>262431.3969554788</v>
      </c>
      <c r="N31" s="27">
        <v>226239.34036013696</v>
      </c>
      <c r="O31" s="27">
        <v>398783.0598641612</v>
      </c>
      <c r="P31" s="27">
        <v>149698.73713969323</v>
      </c>
      <c r="Q31" s="27">
        <v>107820.47946915348</v>
      </c>
      <c r="R31" s="27">
        <v>126765.54584028714</v>
      </c>
      <c r="S31" s="27">
        <v>267401.5566844335</v>
      </c>
      <c r="T31" s="27">
        <v>237444.08352847642</v>
      </c>
      <c r="U31" s="27">
        <v>285560.3845128332</v>
      </c>
      <c r="V31" s="27">
        <v>246494.14467358124</v>
      </c>
      <c r="W31" s="27">
        <v>36047.9689702121</v>
      </c>
      <c r="X31" s="27">
        <v>34603.00214419832</v>
      </c>
      <c r="Y31" s="27">
        <v>43822.17483280322</v>
      </c>
      <c r="Z31" s="27">
        <v>137177.92745309396</v>
      </c>
      <c r="AA31" s="27">
        <v>90023.61282626339</v>
      </c>
      <c r="AB31" s="27">
        <v>65506.614179670534</v>
      </c>
      <c r="AC31" s="27">
        <v>61496.19742131991</v>
      </c>
      <c r="AD31" s="27">
        <v>33621.73197790479</v>
      </c>
      <c r="AE31" s="27">
        <v>65586.65386796567</v>
      </c>
    </row>
    <row r="32" spans="1:31" s="1" customFormat="1" ht="12.75">
      <c r="A32" s="26"/>
      <c r="B32" s="26" t="s">
        <v>44</v>
      </c>
      <c r="C32" s="26" t="s">
        <v>41</v>
      </c>
      <c r="D32" s="26" t="s">
        <v>15</v>
      </c>
      <c r="E32" s="20"/>
      <c r="F32" s="27">
        <v>147642.93014826666</v>
      </c>
      <c r="G32" s="27">
        <v>163560.56633487638</v>
      </c>
      <c r="H32" s="27">
        <v>185160.48124886875</v>
      </c>
      <c r="I32" s="27">
        <v>226650.4371109153</v>
      </c>
      <c r="J32" s="27">
        <v>115268.26876082574</v>
      </c>
      <c r="K32" s="27">
        <v>111253.41023361479</v>
      </c>
      <c r="L32" s="27">
        <v>177106.45666070408</v>
      </c>
      <c r="M32" s="27">
        <v>302681.7025937129</v>
      </c>
      <c r="N32" s="27">
        <v>201388.35743746138</v>
      </c>
      <c r="O32" s="27">
        <v>136174.08373218734</v>
      </c>
      <c r="P32" s="27">
        <v>109949.7918819201</v>
      </c>
      <c r="Q32" s="27">
        <v>133912.15292288992</v>
      </c>
      <c r="R32" s="27">
        <v>114333.8686597947</v>
      </c>
      <c r="S32" s="27">
        <v>101528.4447072932</v>
      </c>
      <c r="T32" s="27">
        <v>95265.97477917193</v>
      </c>
      <c r="U32" s="27">
        <v>133691.4762298745</v>
      </c>
      <c r="V32" s="27">
        <v>103166.68283059546</v>
      </c>
      <c r="W32" s="27">
        <v>26782.916089156566</v>
      </c>
      <c r="X32" s="27">
        <v>14331.205001078411</v>
      </c>
      <c r="Y32" s="27">
        <v>53795.4103570288</v>
      </c>
      <c r="Z32" s="27">
        <v>113850.04224940884</v>
      </c>
      <c r="AA32" s="27">
        <v>159629.59483615655</v>
      </c>
      <c r="AB32" s="27">
        <v>156964.9868031421</v>
      </c>
      <c r="AC32" s="27">
        <v>156420.48249374263</v>
      </c>
      <c r="AD32" s="27">
        <v>157496.87280386328</v>
      </c>
      <c r="AE32" s="27">
        <v>180612.83764739387</v>
      </c>
    </row>
    <row r="33" spans="1:31" s="1" customFormat="1" ht="12.75">
      <c r="A33" s="20"/>
      <c r="B33" s="20" t="s">
        <v>45</v>
      </c>
      <c r="C33" s="20" t="s">
        <v>41</v>
      </c>
      <c r="D33" s="20" t="s">
        <v>17</v>
      </c>
      <c r="E33" s="20"/>
      <c r="F33" s="27">
        <v>465411.8617617333</v>
      </c>
      <c r="G33" s="27">
        <v>461003.5405832216</v>
      </c>
      <c r="H33" s="27">
        <v>574543.9894032165</v>
      </c>
      <c r="I33" s="27">
        <v>594825.6473656555</v>
      </c>
      <c r="J33" s="27">
        <v>490949.2922530276</v>
      </c>
      <c r="K33" s="27">
        <v>435185.07660303375</v>
      </c>
      <c r="L33" s="27">
        <v>492622.15983669256</v>
      </c>
      <c r="M33" s="27">
        <v>629973.0568516188</v>
      </c>
      <c r="N33" s="27">
        <v>474897.42515232816</v>
      </c>
      <c r="O33" s="27">
        <v>567147.7180541724</v>
      </c>
      <c r="P33" s="27">
        <v>285113.55911815877</v>
      </c>
      <c r="Q33" s="27">
        <v>276406.0062847852</v>
      </c>
      <c r="R33" s="27">
        <v>267392.0336694024</v>
      </c>
      <c r="S33" s="27">
        <v>393275.839574103</v>
      </c>
      <c r="T33" s="27">
        <v>358184.092001876</v>
      </c>
      <c r="U33" s="27">
        <v>446742.51011756976</v>
      </c>
      <c r="V33" s="27">
        <v>371516.17980225134</v>
      </c>
      <c r="W33" s="27">
        <v>69434.8898287114</v>
      </c>
      <c r="X33" s="27">
        <v>57033.31532694964</v>
      </c>
      <c r="Y33" s="27">
        <v>108044.24821694946</v>
      </c>
      <c r="Z33" s="27">
        <v>273343.00560338626</v>
      </c>
      <c r="AA33" s="27">
        <v>278791.00114000763</v>
      </c>
      <c r="AB33" s="27">
        <v>250779.0033373813</v>
      </c>
      <c r="AC33" s="27">
        <v>246965.53745078688</v>
      </c>
      <c r="AD33" s="27">
        <v>223651.19859456574</v>
      </c>
      <c r="AE33" s="27">
        <v>279694.35530581314</v>
      </c>
    </row>
    <row r="34" spans="1:31" s="1" customFormat="1" ht="12.75">
      <c r="A34" s="26"/>
      <c r="B34" s="26" t="s">
        <v>46</v>
      </c>
      <c r="C34" s="26" t="s">
        <v>47</v>
      </c>
      <c r="D34" s="26" t="s">
        <v>7</v>
      </c>
      <c r="E34" s="20"/>
      <c r="F34" s="27">
        <v>67785.02115439999</v>
      </c>
      <c r="G34" s="27">
        <v>65008.47029306667</v>
      </c>
      <c r="H34" s="27">
        <v>59282.26671253333</v>
      </c>
      <c r="I34" s="27">
        <v>62066.9513552</v>
      </c>
      <c r="J34" s="27">
        <v>66186.47263359999</v>
      </c>
      <c r="K34" s="27">
        <v>61683.57937573333</v>
      </c>
      <c r="L34" s="27">
        <v>60312.72997786666</v>
      </c>
      <c r="M34" s="27">
        <v>68186.98208959999</v>
      </c>
      <c r="N34" s="27">
        <v>65755.46237333333</v>
      </c>
      <c r="O34" s="27">
        <v>67444.62982693332</v>
      </c>
      <c r="P34" s="27">
        <v>69405.64294693332</v>
      </c>
      <c r="Q34" s="27">
        <v>62091.346762133326</v>
      </c>
      <c r="R34" s="27">
        <v>63304.20116826665</v>
      </c>
      <c r="S34" s="27">
        <v>64460.13097919999</v>
      </c>
      <c r="T34" s="27">
        <v>67373.76574133332</v>
      </c>
      <c r="U34" s="27">
        <v>66216.67449173333</v>
      </c>
      <c r="V34" s="27">
        <v>64262.63445653333</v>
      </c>
      <c r="W34" s="27">
        <v>67886.09229306666</v>
      </c>
      <c r="X34" s="27">
        <v>71066.9262248</v>
      </c>
      <c r="Y34" s="27">
        <v>71810.4347312</v>
      </c>
      <c r="Z34" s="27">
        <v>70733.50723999999</v>
      </c>
      <c r="AA34" s="27">
        <v>64807.48945439999</v>
      </c>
      <c r="AB34" s="27">
        <v>64040.74178479999</v>
      </c>
      <c r="AC34" s="27">
        <v>59205.59617573332</v>
      </c>
      <c r="AD34" s="27">
        <v>59980.47243173333</v>
      </c>
      <c r="AE34" s="27">
        <v>59667.96527999999</v>
      </c>
    </row>
    <row r="35" spans="1:31" s="1" customFormat="1" ht="12.75">
      <c r="A35" s="26"/>
      <c r="B35" s="26" t="s">
        <v>48</v>
      </c>
      <c r="C35" s="26" t="s">
        <v>47</v>
      </c>
      <c r="D35" s="26" t="s">
        <v>13</v>
      </c>
      <c r="E35" s="20"/>
      <c r="F35" s="27">
        <v>25822.864035466668</v>
      </c>
      <c r="G35" s="27">
        <v>24765.128854399998</v>
      </c>
      <c r="H35" s="27">
        <v>22583.72291413333</v>
      </c>
      <c r="I35" s="27">
        <v>23644.5550176</v>
      </c>
      <c r="J35" s="27">
        <v>25213.891686133327</v>
      </c>
      <c r="K35" s="27">
        <v>23498.505404</v>
      </c>
      <c r="L35" s="27">
        <v>22976.2765672</v>
      </c>
      <c r="M35" s="27">
        <v>25975.993601066664</v>
      </c>
      <c r="N35" s="27">
        <v>25049.7028496</v>
      </c>
      <c r="O35" s="27">
        <v>25693.19330453333</v>
      </c>
      <c r="P35" s="27">
        <v>26440.24475546666</v>
      </c>
      <c r="Q35" s="27">
        <v>23653.849495466664</v>
      </c>
      <c r="R35" s="27">
        <v>24115.88538186666</v>
      </c>
      <c r="S35" s="27">
        <v>24556.23984293333</v>
      </c>
      <c r="T35" s="27">
        <v>25666.195978133328</v>
      </c>
      <c r="U35" s="27">
        <v>25225.400689866663</v>
      </c>
      <c r="V35" s="27">
        <v>24481.000881333333</v>
      </c>
      <c r="W35" s="27">
        <v>25861.3659128</v>
      </c>
      <c r="X35" s="27">
        <v>27073.113055999995</v>
      </c>
      <c r="Y35" s="27">
        <v>27356.358632533327</v>
      </c>
      <c r="Z35" s="27">
        <v>26946.098420266662</v>
      </c>
      <c r="AA35" s="27">
        <v>24688.565926933326</v>
      </c>
      <c r="AB35" s="27">
        <v>24396.47115253333</v>
      </c>
      <c r="AC35" s="27">
        <v>22554.511061866662</v>
      </c>
      <c r="AD35" s="27">
        <v>22849.702758666666</v>
      </c>
      <c r="AE35" s="27">
        <v>22730.654924266666</v>
      </c>
    </row>
    <row r="36" spans="1:31" s="1" customFormat="1" ht="12.75">
      <c r="A36" s="20"/>
      <c r="B36" s="20" t="s">
        <v>49</v>
      </c>
      <c r="C36" s="20" t="s">
        <v>47</v>
      </c>
      <c r="D36" s="20" t="s">
        <v>17</v>
      </c>
      <c r="E36" s="20"/>
      <c r="F36" s="27">
        <v>93607.88518986665</v>
      </c>
      <c r="G36" s="27">
        <v>89773.59914746665</v>
      </c>
      <c r="H36" s="27">
        <v>81865.98962666666</v>
      </c>
      <c r="I36" s="27">
        <v>85711.5063728</v>
      </c>
      <c r="J36" s="27">
        <v>91400.36431973331</v>
      </c>
      <c r="K36" s="27">
        <v>85182.08477973333</v>
      </c>
      <c r="L36" s="27">
        <v>83289.00654506666</v>
      </c>
      <c r="M36" s="27">
        <v>94162.97569066666</v>
      </c>
      <c r="N36" s="27">
        <v>90805.16522293333</v>
      </c>
      <c r="O36" s="27">
        <v>93137.82313146665</v>
      </c>
      <c r="P36" s="27">
        <v>95845.88770239998</v>
      </c>
      <c r="Q36" s="27">
        <v>85745.19625760001</v>
      </c>
      <c r="R36" s="27">
        <v>87420.08655013332</v>
      </c>
      <c r="S36" s="27">
        <v>89016.37082213334</v>
      </c>
      <c r="T36" s="27">
        <v>93039.96171946665</v>
      </c>
      <c r="U36" s="27">
        <v>91442.0751816</v>
      </c>
      <c r="V36" s="27">
        <v>88743.63533786665</v>
      </c>
      <c r="W36" s="27">
        <v>93747.45820586666</v>
      </c>
      <c r="X36" s="27">
        <v>98140.03928079999</v>
      </c>
      <c r="Y36" s="27">
        <v>99166.79336373332</v>
      </c>
      <c r="Z36" s="27">
        <v>97679.60566026665</v>
      </c>
      <c r="AA36" s="27">
        <v>89496.05538133332</v>
      </c>
      <c r="AB36" s="27">
        <v>88437.21293733332</v>
      </c>
      <c r="AC36" s="27">
        <v>81760.1072376</v>
      </c>
      <c r="AD36" s="27">
        <v>82830.1751904</v>
      </c>
      <c r="AE36" s="27">
        <v>82398.62020426667</v>
      </c>
    </row>
    <row r="37" spans="1:31" s="1" customFormat="1" ht="12.75">
      <c r="A37" s="26"/>
      <c r="B37" s="26" t="s">
        <v>50</v>
      </c>
      <c r="C37" s="26" t="s">
        <v>51</v>
      </c>
      <c r="D37" s="26" t="s">
        <v>7</v>
      </c>
      <c r="E37" s="20"/>
      <c r="F37" s="27">
        <v>3003376.3984290003</v>
      </c>
      <c r="G37" s="27">
        <v>3034119.326128</v>
      </c>
      <c r="H37" s="27">
        <v>2883131.3370156004</v>
      </c>
      <c r="I37" s="27">
        <v>2748425.8461121</v>
      </c>
      <c r="J37" s="27">
        <v>2970554.8882914665</v>
      </c>
      <c r="K37" s="27">
        <v>2638811.4040288</v>
      </c>
      <c r="L37" s="27">
        <v>2455832.9810673995</v>
      </c>
      <c r="M37" s="27">
        <v>2521022.8608509996</v>
      </c>
      <c r="N37" s="27">
        <v>2575940.8157175</v>
      </c>
      <c r="O37" s="27">
        <v>2622729.7804543</v>
      </c>
      <c r="P37" s="27">
        <v>2472428.7925051</v>
      </c>
      <c r="Q37" s="27">
        <v>2476102.6234901</v>
      </c>
      <c r="R37" s="27">
        <v>2566479.677307334</v>
      </c>
      <c r="S37" s="27">
        <v>2686376.5633826</v>
      </c>
      <c r="T37" s="27">
        <v>2707691.4844155</v>
      </c>
      <c r="U37" s="27">
        <v>2773978.8436558</v>
      </c>
      <c r="V37" s="27">
        <v>2746598.3947834666</v>
      </c>
      <c r="W37" s="27">
        <v>2635345.668252</v>
      </c>
      <c r="X37" s="27">
        <v>2818890.2773647</v>
      </c>
      <c r="Y37" s="27">
        <v>2819695.1967348997</v>
      </c>
      <c r="Z37" s="27">
        <v>2789872.9216335993</v>
      </c>
      <c r="AA37" s="27">
        <v>2818620.2516200664</v>
      </c>
      <c r="AB37" s="27">
        <v>2761223.2376355003</v>
      </c>
      <c r="AC37" s="27">
        <v>2725238.3804678996</v>
      </c>
      <c r="AD37" s="27">
        <v>2659759.3724210667</v>
      </c>
      <c r="AE37" s="27">
        <v>2732821.5487462995</v>
      </c>
    </row>
    <row r="38" spans="1:31" s="1" customFormat="1" ht="12.75">
      <c r="A38" s="26"/>
      <c r="B38" s="26" t="s">
        <v>52</v>
      </c>
      <c r="C38" s="26" t="s">
        <v>51</v>
      </c>
      <c r="D38" s="26" t="s">
        <v>9</v>
      </c>
      <c r="E38" s="20"/>
      <c r="F38" s="27">
        <v>38393.8685251</v>
      </c>
      <c r="G38" s="27">
        <v>42410.700478299994</v>
      </c>
      <c r="H38" s="27">
        <v>42659.4567091</v>
      </c>
      <c r="I38" s="27">
        <v>24418.4725488</v>
      </c>
      <c r="J38" s="27">
        <v>22437.556522333332</v>
      </c>
      <c r="K38" s="27">
        <v>25163.931349700004</v>
      </c>
      <c r="L38" s="27">
        <v>44982.0252926</v>
      </c>
      <c r="M38" s="27">
        <v>27119.160039399998</v>
      </c>
      <c r="N38" s="27">
        <v>25382.378090299997</v>
      </c>
      <c r="O38" s="27">
        <v>23783.2575244</v>
      </c>
      <c r="P38" s="27">
        <v>27808.8939183</v>
      </c>
      <c r="Q38" s="27">
        <v>32399.8983869</v>
      </c>
      <c r="R38" s="27">
        <v>29248.249415733335</v>
      </c>
      <c r="S38" s="27">
        <v>2767.547736433333</v>
      </c>
      <c r="T38" s="27">
        <v>2780.4927736666664</v>
      </c>
      <c r="U38" s="27">
        <v>2820.7799949999994</v>
      </c>
      <c r="V38" s="27">
        <v>13424.558282666667</v>
      </c>
      <c r="W38" s="27">
        <v>2793.085812</v>
      </c>
      <c r="X38" s="27">
        <v>2799.8331669</v>
      </c>
      <c r="Y38" s="27">
        <v>2812.8765998666663</v>
      </c>
      <c r="Z38" s="27">
        <v>2855.4338640666665</v>
      </c>
      <c r="AA38" s="27">
        <v>17244.193114866663</v>
      </c>
      <c r="AB38" s="27">
        <v>43603.58186250001</v>
      </c>
      <c r="AC38" s="27">
        <v>54657.46644049999</v>
      </c>
      <c r="AD38" s="27">
        <v>88588.69109163333</v>
      </c>
      <c r="AE38" s="27">
        <v>113101.01344703333</v>
      </c>
    </row>
    <row r="39" spans="1:31" s="1" customFormat="1" ht="12.75">
      <c r="A39" s="26"/>
      <c r="B39" s="26" t="s">
        <v>53</v>
      </c>
      <c r="C39" s="26" t="s">
        <v>51</v>
      </c>
      <c r="D39" s="26" t="s">
        <v>13</v>
      </c>
      <c r="E39" s="20"/>
      <c r="F39" s="27">
        <v>136447.3645546</v>
      </c>
      <c r="G39" s="27">
        <v>100562.44421080001</v>
      </c>
      <c r="H39" s="27">
        <v>164466.9038804</v>
      </c>
      <c r="I39" s="27">
        <v>164045.4152128</v>
      </c>
      <c r="J39" s="27">
        <v>64682.18121126667</v>
      </c>
      <c r="K39" s="27">
        <v>197814.5395655</v>
      </c>
      <c r="L39" s="27">
        <v>187728.81215439996</v>
      </c>
      <c r="M39" s="27">
        <v>168315.551294</v>
      </c>
      <c r="N39" s="27">
        <v>172328.35224733336</v>
      </c>
      <c r="O39" s="27">
        <v>180036.9825606</v>
      </c>
      <c r="P39" s="27">
        <v>155912.8840775</v>
      </c>
      <c r="Q39" s="27">
        <v>187631.8784351</v>
      </c>
      <c r="R39" s="27">
        <v>183246.7593058667</v>
      </c>
      <c r="S39" s="27">
        <v>144668.14537009998</v>
      </c>
      <c r="T39" s="27">
        <v>155217.8723333333</v>
      </c>
      <c r="U39" s="27">
        <v>164229.20833219998</v>
      </c>
      <c r="V39" s="27">
        <v>167116.53523839999</v>
      </c>
      <c r="W39" s="27">
        <v>173948.105067</v>
      </c>
      <c r="X39" s="27">
        <v>92063.01993056666</v>
      </c>
      <c r="Y39" s="27">
        <v>87363.57160666666</v>
      </c>
      <c r="Z39" s="27">
        <v>88814.44983986666</v>
      </c>
      <c r="AA39" s="27">
        <v>157417.45230200002</v>
      </c>
      <c r="AB39" s="27">
        <v>166518.1011615</v>
      </c>
      <c r="AC39" s="27">
        <v>175871.0330769333</v>
      </c>
      <c r="AD39" s="27">
        <v>196694.70051476665</v>
      </c>
      <c r="AE39" s="27">
        <v>182068.28893806666</v>
      </c>
    </row>
    <row r="40" spans="1:31" s="1" customFormat="1" ht="12.75">
      <c r="A40" s="20"/>
      <c r="B40" s="20" t="s">
        <v>54</v>
      </c>
      <c r="C40" s="20" t="s">
        <v>51</v>
      </c>
      <c r="D40" s="20" t="s">
        <v>17</v>
      </c>
      <c r="E40" s="20"/>
      <c r="F40" s="27">
        <v>3178217.6315087</v>
      </c>
      <c r="G40" s="27">
        <v>3177092.4708171003</v>
      </c>
      <c r="H40" s="27">
        <v>3090257.6976051</v>
      </c>
      <c r="I40" s="27">
        <v>2936889.7338737</v>
      </c>
      <c r="J40" s="27">
        <v>3057674.6260250662</v>
      </c>
      <c r="K40" s="27">
        <v>2861789.874944</v>
      </c>
      <c r="L40" s="27">
        <v>2688543.8185144</v>
      </c>
      <c r="M40" s="27">
        <v>2716457.5721843997</v>
      </c>
      <c r="N40" s="27">
        <v>2773651.5460551335</v>
      </c>
      <c r="O40" s="27">
        <v>2826550.0205393</v>
      </c>
      <c r="P40" s="27">
        <v>2656150.5705009</v>
      </c>
      <c r="Q40" s="27">
        <v>2696134.4003120996</v>
      </c>
      <c r="R40" s="27">
        <v>2778974.6860289336</v>
      </c>
      <c r="S40" s="27">
        <v>2833812.2564891335</v>
      </c>
      <c r="T40" s="27">
        <v>2865689.8495225</v>
      </c>
      <c r="U40" s="27">
        <v>2941028.8319829996</v>
      </c>
      <c r="V40" s="27">
        <v>2927139.488304533</v>
      </c>
      <c r="W40" s="27">
        <v>2812086.859131</v>
      </c>
      <c r="X40" s="27">
        <v>2913753.130462166</v>
      </c>
      <c r="Y40" s="27">
        <v>2909871.6449414333</v>
      </c>
      <c r="Z40" s="27">
        <v>2881542.8053375334</v>
      </c>
      <c r="AA40" s="27">
        <v>2993281.8970369333</v>
      </c>
      <c r="AB40" s="27">
        <v>2971344.9206595</v>
      </c>
      <c r="AC40" s="27">
        <v>2955766.8799853325</v>
      </c>
      <c r="AD40" s="27">
        <v>2945042.764027466</v>
      </c>
      <c r="AE40" s="27">
        <v>3027990.851131399</v>
      </c>
    </row>
    <row r="41" spans="1:31" s="4" customFormat="1" ht="12.75">
      <c r="A41" s="26"/>
      <c r="B41" s="26" t="s">
        <v>55</v>
      </c>
      <c r="C41" s="26" t="s">
        <v>56</v>
      </c>
      <c r="D41" s="26" t="s">
        <v>11</v>
      </c>
      <c r="E41" s="26"/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</row>
    <row r="42" spans="1:31" s="1" customFormat="1" ht="12.75">
      <c r="A42" s="26"/>
      <c r="B42" s="26" t="s">
        <v>57</v>
      </c>
      <c r="C42" s="26" t="s">
        <v>58</v>
      </c>
      <c r="D42" s="26" t="s">
        <v>13</v>
      </c>
      <c r="E42" s="20"/>
      <c r="F42" s="27">
        <v>1198531.0961529037</v>
      </c>
      <c r="G42" s="27">
        <v>744021.5850319631</v>
      </c>
      <c r="H42" s="27">
        <v>626085.8398050003</v>
      </c>
      <c r="I42" s="27">
        <v>850333.9863780143</v>
      </c>
      <c r="J42" s="27">
        <v>1078912.6672962962</v>
      </c>
      <c r="K42" s="27">
        <v>953256.030774074</v>
      </c>
      <c r="L42" s="27">
        <v>937673.3258592592</v>
      </c>
      <c r="M42" s="27">
        <v>1051433.4195074074</v>
      </c>
      <c r="N42" s="27">
        <v>1269980.6786814814</v>
      </c>
      <c r="O42" s="27">
        <v>1262511.6480185185</v>
      </c>
      <c r="P42" s="27">
        <v>1274118.6201259259</v>
      </c>
      <c r="Q42" s="27">
        <v>872281.7492222222</v>
      </c>
      <c r="R42" s="27">
        <v>1005366.2845333333</v>
      </c>
      <c r="S42" s="27">
        <v>935970.4975814816</v>
      </c>
      <c r="T42" s="27">
        <v>997962.9317703705</v>
      </c>
      <c r="U42" s="27">
        <v>951374.4144444444</v>
      </c>
      <c r="V42" s="27">
        <v>1151492.9513888888</v>
      </c>
      <c r="W42" s="27">
        <v>1153584.9563037036</v>
      </c>
      <c r="X42" s="27">
        <v>1034340.3659296297</v>
      </c>
      <c r="Y42" s="27">
        <v>1028587.2682444444</v>
      </c>
      <c r="Z42" s="27">
        <v>986859.8762296295</v>
      </c>
      <c r="AA42" s="27">
        <v>1519421.137625926</v>
      </c>
      <c r="AB42" s="27">
        <v>1509007.9398555553</v>
      </c>
      <c r="AC42" s="27">
        <v>1628390.936248148</v>
      </c>
      <c r="AD42" s="27">
        <v>1669739.1504555554</v>
      </c>
      <c r="AE42" s="27">
        <v>1702998.7568222221</v>
      </c>
    </row>
    <row r="43" spans="1:31" s="1" customFormat="1" ht="12.75">
      <c r="A43" s="20"/>
      <c r="B43" s="20" t="s">
        <v>59</v>
      </c>
      <c r="C43" s="20" t="s">
        <v>58</v>
      </c>
      <c r="D43" s="20" t="s">
        <v>17</v>
      </c>
      <c r="E43" s="20"/>
      <c r="F43" s="27">
        <v>1198531.0961529037</v>
      </c>
      <c r="G43" s="27">
        <v>744021.5850319631</v>
      </c>
      <c r="H43" s="27">
        <v>626085.8398050003</v>
      </c>
      <c r="I43" s="27">
        <v>850333.9863780143</v>
      </c>
      <c r="J43" s="27">
        <v>1078912.6672962962</v>
      </c>
      <c r="K43" s="27">
        <v>953256.030774074</v>
      </c>
      <c r="L43" s="27">
        <v>937673.3258592592</v>
      </c>
      <c r="M43" s="27">
        <v>1051433.4195074074</v>
      </c>
      <c r="N43" s="27">
        <v>1269980.6786814814</v>
      </c>
      <c r="O43" s="27">
        <v>1262511.6480185185</v>
      </c>
      <c r="P43" s="27">
        <v>1274118.6201259259</v>
      </c>
      <c r="Q43" s="27">
        <v>872281.7492222222</v>
      </c>
      <c r="R43" s="27">
        <v>1005366.2845333333</v>
      </c>
      <c r="S43" s="27">
        <v>935970.4975814816</v>
      </c>
      <c r="T43" s="27">
        <v>997962.9317703705</v>
      </c>
      <c r="U43" s="27">
        <v>951374.4144444444</v>
      </c>
      <c r="V43" s="27">
        <v>1151492.9513888888</v>
      </c>
      <c r="W43" s="27">
        <v>1153584.9563037036</v>
      </c>
      <c r="X43" s="27">
        <v>1034340.3659296297</v>
      </c>
      <c r="Y43" s="27">
        <v>1028587.2682444444</v>
      </c>
      <c r="Z43" s="27">
        <v>986859.8762296295</v>
      </c>
      <c r="AA43" s="27">
        <v>1519421.137625926</v>
      </c>
      <c r="AB43" s="27">
        <v>1509007.9398555553</v>
      </c>
      <c r="AC43" s="27">
        <v>1628390.936248148</v>
      </c>
      <c r="AD43" s="27">
        <v>1669739.1504555554</v>
      </c>
      <c r="AE43" s="27">
        <v>1702998.7568222221</v>
      </c>
    </row>
    <row r="44" spans="1:31" ht="12.75">
      <c r="A44" s="21"/>
      <c r="B44" s="21" t="s">
        <v>60</v>
      </c>
      <c r="C44" s="21" t="s">
        <v>61</v>
      </c>
      <c r="D44" s="21" t="s">
        <v>7</v>
      </c>
      <c r="E44" s="21"/>
      <c r="F44" s="27">
        <v>0</v>
      </c>
      <c r="G44" s="27">
        <v>1471.5104147333332</v>
      </c>
      <c r="H44" s="27">
        <v>4297.028078933333</v>
      </c>
      <c r="I44" s="27">
        <v>0</v>
      </c>
      <c r="J44" s="27">
        <v>0</v>
      </c>
      <c r="K44" s="27">
        <v>91.95019423333332</v>
      </c>
      <c r="L44" s="27">
        <v>0</v>
      </c>
      <c r="M44" s="27">
        <v>0</v>
      </c>
      <c r="N44" s="27">
        <v>0</v>
      </c>
      <c r="O44" s="27">
        <v>115.56082743333332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</row>
    <row r="45" spans="1:31" ht="12.75">
      <c r="A45" s="21"/>
      <c r="B45" s="21" t="s">
        <v>62</v>
      </c>
      <c r="C45" s="21" t="s">
        <v>61</v>
      </c>
      <c r="D45" s="21" t="s">
        <v>9</v>
      </c>
      <c r="E45" s="21"/>
      <c r="F45" s="27">
        <v>13348.854259766666</v>
      </c>
      <c r="G45" s="27">
        <v>2452.5155192999996</v>
      </c>
      <c r="H45" s="27">
        <v>86895.43534466666</v>
      </c>
      <c r="I45" s="27">
        <v>16310.813868066665</v>
      </c>
      <c r="J45" s="27">
        <v>9977.099191033332</v>
      </c>
      <c r="K45" s="27">
        <v>34165.54046803333</v>
      </c>
      <c r="L45" s="27">
        <v>53969.50118559999</v>
      </c>
      <c r="M45" s="27">
        <v>14809.124329999999</v>
      </c>
      <c r="N45" s="27">
        <v>58787.56119133333</v>
      </c>
      <c r="O45" s="27">
        <v>262.6387456</v>
      </c>
      <c r="P45" s="27">
        <v>311.3508449333333</v>
      </c>
      <c r="Q45" s="27">
        <v>527.7343712666666</v>
      </c>
      <c r="R45" s="27">
        <v>0</v>
      </c>
      <c r="S45" s="27">
        <v>0</v>
      </c>
      <c r="T45" s="27">
        <v>387.00194866666664</v>
      </c>
      <c r="U45" s="27">
        <v>146.68157093333335</v>
      </c>
      <c r="V45" s="27">
        <v>69.20632436666666</v>
      </c>
      <c r="W45" s="27">
        <v>79.81787146666666</v>
      </c>
      <c r="X45" s="27">
        <v>29.312359999999995</v>
      </c>
      <c r="Y45" s="27">
        <v>0</v>
      </c>
      <c r="Z45" s="27">
        <v>117.04693256666665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</row>
    <row r="46" spans="1:31" ht="12.75">
      <c r="A46" s="21"/>
      <c r="B46" s="21" t="s">
        <v>63</v>
      </c>
      <c r="C46" s="21" t="s">
        <v>61</v>
      </c>
      <c r="D46" s="21" t="s">
        <v>11</v>
      </c>
      <c r="E46" s="21"/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</row>
    <row r="47" spans="1:31" ht="12.75">
      <c r="A47" s="21"/>
      <c r="B47" s="21" t="s">
        <v>64</v>
      </c>
      <c r="C47" s="21" t="s">
        <v>61</v>
      </c>
      <c r="D47" s="21" t="s">
        <v>13</v>
      </c>
      <c r="E47" s="21"/>
      <c r="F47" s="27">
        <v>1061975.6688309999</v>
      </c>
      <c r="G47" s="27">
        <v>981496.9762110332</v>
      </c>
      <c r="H47" s="27">
        <v>688956.6701119666</v>
      </c>
      <c r="I47" s="27">
        <v>142037.7390252333</v>
      </c>
      <c r="J47" s="27">
        <v>86844.26636526667</v>
      </c>
      <c r="K47" s="27">
        <v>70314.55220533333</v>
      </c>
      <c r="L47" s="27">
        <v>40108.29445186666</v>
      </c>
      <c r="M47" s="27">
        <v>43939.77606479999</v>
      </c>
      <c r="N47" s="27">
        <v>68578.03993296667</v>
      </c>
      <c r="O47" s="27">
        <v>14655.160371133332</v>
      </c>
      <c r="P47" s="27">
        <v>19191.692494333332</v>
      </c>
      <c r="Q47" s="27">
        <v>19379.97240153333</v>
      </c>
      <c r="R47" s="27">
        <v>4884.532085766667</v>
      </c>
      <c r="S47" s="27">
        <v>35132.214034866665</v>
      </c>
      <c r="T47" s="27">
        <v>19475.637858599996</v>
      </c>
      <c r="U47" s="27">
        <v>9873.314525433332</v>
      </c>
      <c r="V47" s="27">
        <v>2875.2753952999997</v>
      </c>
      <c r="W47" s="27">
        <v>2001.721365233333</v>
      </c>
      <c r="X47" s="27">
        <v>3054.786809433333</v>
      </c>
      <c r="Y47" s="27">
        <v>3953.823681499999</v>
      </c>
      <c r="Z47" s="27">
        <v>11304.975101933333</v>
      </c>
      <c r="AA47" s="27">
        <v>33446.52955233333</v>
      </c>
      <c r="AB47" s="27">
        <v>74760.67460913333</v>
      </c>
      <c r="AC47" s="27">
        <v>70744.91595966666</v>
      </c>
      <c r="AD47" s="27">
        <v>52915.83137096667</v>
      </c>
      <c r="AE47" s="27">
        <v>65644.0657488</v>
      </c>
    </row>
    <row r="48" spans="1:31" s="1" customFormat="1" ht="12.75">
      <c r="A48" s="20"/>
      <c r="B48" s="20" t="s">
        <v>65</v>
      </c>
      <c r="C48" s="20" t="s">
        <v>61</v>
      </c>
      <c r="D48" s="20" t="s">
        <v>17</v>
      </c>
      <c r="E48" s="20"/>
      <c r="F48" s="27">
        <v>1075324.5230907665</v>
      </c>
      <c r="G48" s="27">
        <v>985421.0021450665</v>
      </c>
      <c r="H48" s="27">
        <v>780149.1335355666</v>
      </c>
      <c r="I48" s="27">
        <v>158348.55289329996</v>
      </c>
      <c r="J48" s="27">
        <v>96821.3655563</v>
      </c>
      <c r="K48" s="27">
        <v>104572.04286759999</v>
      </c>
      <c r="L48" s="27">
        <v>94077.79563746665</v>
      </c>
      <c r="M48" s="27">
        <v>58748.900394799995</v>
      </c>
      <c r="N48" s="27">
        <v>127365.6011243</v>
      </c>
      <c r="O48" s="27">
        <v>15033.359944166667</v>
      </c>
      <c r="P48" s="27">
        <v>19503.043339266667</v>
      </c>
      <c r="Q48" s="27">
        <v>19907.7067728</v>
      </c>
      <c r="R48" s="27">
        <v>4884.532085766667</v>
      </c>
      <c r="S48" s="27">
        <v>35132.214034866665</v>
      </c>
      <c r="T48" s="27">
        <v>19862.639807266667</v>
      </c>
      <c r="U48" s="27">
        <v>10019.996096366665</v>
      </c>
      <c r="V48" s="27">
        <v>2944.4817196666663</v>
      </c>
      <c r="W48" s="27">
        <v>2081.5392366999995</v>
      </c>
      <c r="X48" s="27">
        <v>3084.099169433333</v>
      </c>
      <c r="Y48" s="27">
        <v>3953.823681499999</v>
      </c>
      <c r="Z48" s="27">
        <v>11422.022034499998</v>
      </c>
      <c r="AA48" s="27">
        <v>33446.52955233333</v>
      </c>
      <c r="AB48" s="27">
        <v>74760.67460913333</v>
      </c>
      <c r="AC48" s="27">
        <v>70744.91595966666</v>
      </c>
      <c r="AD48" s="27">
        <v>52915.83137096667</v>
      </c>
      <c r="AE48" s="27">
        <v>65644.0657488</v>
      </c>
    </row>
    <row r="49" spans="1:31" s="6" customFormat="1" ht="12.75">
      <c r="A49" s="28"/>
      <c r="B49" s="28" t="s">
        <v>66</v>
      </c>
      <c r="C49" s="28" t="s">
        <v>67</v>
      </c>
      <c r="D49" s="28" t="s">
        <v>17</v>
      </c>
      <c r="E49" s="28"/>
      <c r="F49" s="27">
        <v>12365871.721101213</v>
      </c>
      <c r="G49" s="27">
        <v>11402520.9840155</v>
      </c>
      <c r="H49" s="27">
        <v>10497523.991302155</v>
      </c>
      <c r="I49" s="27">
        <v>8011763.82690878</v>
      </c>
      <c r="J49" s="27">
        <v>8279220.626003659</v>
      </c>
      <c r="K49" s="27">
        <v>8443292.391361047</v>
      </c>
      <c r="L49" s="27">
        <v>7962167.986155205</v>
      </c>
      <c r="M49" s="27">
        <v>8981017.568861755</v>
      </c>
      <c r="N49" s="27">
        <v>9235760.079464236</v>
      </c>
      <c r="O49" s="27">
        <v>9305247.814263303</v>
      </c>
      <c r="P49" s="27">
        <v>8846693.965121856</v>
      </c>
      <c r="Q49" s="27">
        <v>7850702.186260316</v>
      </c>
      <c r="R49" s="27">
        <v>8130858.345098665</v>
      </c>
      <c r="S49" s="27">
        <v>8688750.293362858</v>
      </c>
      <c r="T49" s="27">
        <v>8691817.669100583</v>
      </c>
      <c r="U49" s="27">
        <v>9308311.276418127</v>
      </c>
      <c r="V49" s="27">
        <v>9603037.839834364</v>
      </c>
      <c r="W49" s="27">
        <v>9547781.007671475</v>
      </c>
      <c r="X49" s="27">
        <v>9370291.42066249</v>
      </c>
      <c r="Y49" s="27">
        <v>10743582.863774389</v>
      </c>
      <c r="Z49" s="27">
        <v>10569776.248358235</v>
      </c>
      <c r="AA49" s="27">
        <v>11646083.268863048</v>
      </c>
      <c r="AB49" s="27">
        <v>11171336.682170976</v>
      </c>
      <c r="AC49" s="27">
        <v>11676779.145500157</v>
      </c>
      <c r="AD49" s="27">
        <v>11446940.800134072</v>
      </c>
      <c r="AE49" s="27">
        <v>11599045.744440539</v>
      </c>
    </row>
    <row r="50" spans="1:31" ht="12.75">
      <c r="A50" s="21"/>
      <c r="B50" s="21" t="s">
        <v>68</v>
      </c>
      <c r="C50" s="21" t="s">
        <v>69</v>
      </c>
      <c r="D50" s="21" t="s">
        <v>7</v>
      </c>
      <c r="E50" s="21"/>
      <c r="F50" s="27">
        <v>329162.2765592334</v>
      </c>
      <c r="G50" s="27">
        <v>354141.3292281333</v>
      </c>
      <c r="H50" s="27">
        <v>359835.11018656666</v>
      </c>
      <c r="I50" s="27">
        <v>296844.3827811</v>
      </c>
      <c r="J50" s="27">
        <v>289905.2817404333</v>
      </c>
      <c r="K50" s="27">
        <v>277028.38152</v>
      </c>
      <c r="L50" s="27">
        <v>283129.160699</v>
      </c>
      <c r="M50" s="27">
        <v>338909.6834141333</v>
      </c>
      <c r="N50" s="27">
        <v>316234.690244</v>
      </c>
      <c r="O50" s="27">
        <v>300478.3330970667</v>
      </c>
      <c r="P50" s="27">
        <v>295000.0513405</v>
      </c>
      <c r="Q50" s="27">
        <v>439055.8889035</v>
      </c>
      <c r="R50" s="27">
        <v>443761.9298156</v>
      </c>
      <c r="S50" s="27">
        <v>379060.7170225333</v>
      </c>
      <c r="T50" s="27">
        <v>347081.5343515667</v>
      </c>
      <c r="U50" s="27">
        <v>409266.96660923335</v>
      </c>
      <c r="V50" s="27">
        <v>458638.61326543335</v>
      </c>
      <c r="W50" s="27">
        <v>593350.4587468334</v>
      </c>
      <c r="X50" s="27">
        <v>653419.7385881</v>
      </c>
      <c r="Y50" s="27">
        <v>766355.671664</v>
      </c>
      <c r="Z50" s="27">
        <v>782786.0230340334</v>
      </c>
      <c r="AA50" s="27">
        <v>737702.6368935667</v>
      </c>
      <c r="AB50" s="27">
        <v>729231.8530236667</v>
      </c>
      <c r="AC50" s="27">
        <v>798366.7716339334</v>
      </c>
      <c r="AD50" s="27">
        <v>694656.0272127666</v>
      </c>
      <c r="AE50" s="27">
        <v>784680.2924704333</v>
      </c>
    </row>
    <row r="51" spans="1:31" ht="12.75">
      <c r="A51" s="21"/>
      <c r="B51" s="21" t="s">
        <v>70</v>
      </c>
      <c r="C51" s="21" t="s">
        <v>69</v>
      </c>
      <c r="D51" s="21" t="s">
        <v>9</v>
      </c>
      <c r="E51" s="21"/>
      <c r="F51" s="27">
        <v>280257.845318</v>
      </c>
      <c r="G51" s="27">
        <v>253536.19046946667</v>
      </c>
      <c r="H51" s="27">
        <v>536960.9786705999</v>
      </c>
      <c r="I51" s="27">
        <v>515923.7408094</v>
      </c>
      <c r="J51" s="27">
        <v>526902.4305442333</v>
      </c>
      <c r="K51" s="27">
        <v>509614.0053766666</v>
      </c>
      <c r="L51" s="27">
        <v>448204.26954416663</v>
      </c>
      <c r="M51" s="27">
        <v>473508.9288541333</v>
      </c>
      <c r="N51" s="27">
        <v>486085.12458</v>
      </c>
      <c r="O51" s="27">
        <v>478665.6792522</v>
      </c>
      <c r="P51" s="27">
        <v>492165.3968267666</v>
      </c>
      <c r="Q51" s="27">
        <v>511823.9667548334</v>
      </c>
      <c r="R51" s="27">
        <v>449565.79592943337</v>
      </c>
      <c r="S51" s="27">
        <v>575283.4959696</v>
      </c>
      <c r="T51" s="27">
        <v>517188.3867824667</v>
      </c>
      <c r="U51" s="27">
        <v>554601.6969214333</v>
      </c>
      <c r="V51" s="27">
        <v>547228.0548834</v>
      </c>
      <c r="W51" s="27">
        <v>609963.5744165333</v>
      </c>
      <c r="X51" s="27">
        <v>589567.6070181334</v>
      </c>
      <c r="Y51" s="27">
        <v>548580.4114849666</v>
      </c>
      <c r="Z51" s="27">
        <v>541411.7650205</v>
      </c>
      <c r="AA51" s="27">
        <v>534082.1255289667</v>
      </c>
      <c r="AB51" s="27">
        <v>579157.8120859667</v>
      </c>
      <c r="AC51" s="27">
        <v>556567.1599154334</v>
      </c>
      <c r="AD51" s="27">
        <v>548469.5644358333</v>
      </c>
      <c r="AE51" s="27">
        <v>508546.4638591333</v>
      </c>
    </row>
    <row r="52" spans="1:31" ht="12.75">
      <c r="A52" s="21"/>
      <c r="B52" s="21" t="s">
        <v>71</v>
      </c>
      <c r="C52" s="21" t="s">
        <v>69</v>
      </c>
      <c r="D52" s="21" t="s">
        <v>11</v>
      </c>
      <c r="E52" s="21"/>
      <c r="F52" s="27">
        <v>9989.220041166667</v>
      </c>
      <c r="G52" s="27">
        <v>4889.272641</v>
      </c>
      <c r="H52" s="27">
        <v>5976.347500933333</v>
      </c>
      <c r="I52" s="27">
        <v>7490.448942533333</v>
      </c>
      <c r="J52" s="27">
        <v>4754.608454200001</v>
      </c>
      <c r="K52" s="27">
        <v>7340.091654866666</v>
      </c>
      <c r="L52" s="27">
        <v>7478.4538913333345</v>
      </c>
      <c r="M52" s="27">
        <v>4855.392245366666</v>
      </c>
      <c r="N52" s="27">
        <v>9945.537426366667</v>
      </c>
      <c r="O52" s="27">
        <v>4668.991441766667</v>
      </c>
      <c r="P52" s="27">
        <v>3767.029700133333</v>
      </c>
      <c r="Q52" s="27">
        <v>4244.5322722</v>
      </c>
      <c r="R52" s="27">
        <v>4562.8786390000005</v>
      </c>
      <c r="S52" s="27">
        <v>4828.143402500001</v>
      </c>
      <c r="T52" s="27">
        <v>7109.567866133333</v>
      </c>
      <c r="U52" s="27">
        <v>7109.5970473</v>
      </c>
      <c r="V52" s="27">
        <v>4828.153483266667</v>
      </c>
      <c r="W52" s="27">
        <v>5252.634406066667</v>
      </c>
      <c r="X52" s="27">
        <v>15015.032422133332</v>
      </c>
      <c r="Y52" s="27">
        <v>9231.889711733333</v>
      </c>
      <c r="Z52" s="27">
        <v>100436.30713966666</v>
      </c>
      <c r="AA52" s="27">
        <v>149142.59932036666</v>
      </c>
      <c r="AB52" s="27">
        <v>184371.1696288</v>
      </c>
      <c r="AC52" s="27">
        <v>123144.30686213332</v>
      </c>
      <c r="AD52" s="27">
        <v>26687.501211066665</v>
      </c>
      <c r="AE52" s="27">
        <v>28279.229861666667</v>
      </c>
    </row>
    <row r="53" spans="1:31" ht="12.75">
      <c r="A53" s="21"/>
      <c r="B53" s="21" t="s">
        <v>72</v>
      </c>
      <c r="C53" s="21" t="s">
        <v>69</v>
      </c>
      <c r="D53" s="21" t="s">
        <v>13</v>
      </c>
      <c r="E53" s="21"/>
      <c r="F53" s="27">
        <v>2711016.3017076333</v>
      </c>
      <c r="G53" s="27">
        <v>2767034.7437802665</v>
      </c>
      <c r="H53" s="27">
        <v>3124562.0030386667</v>
      </c>
      <c r="I53" s="27">
        <v>2940911.412978</v>
      </c>
      <c r="J53" s="27">
        <v>3179627.9426501333</v>
      </c>
      <c r="K53" s="27">
        <v>2987200.1606333335</v>
      </c>
      <c r="L53" s="27">
        <v>2731344.004807</v>
      </c>
      <c r="M53" s="27">
        <v>3169419.6489794664</v>
      </c>
      <c r="N53" s="27">
        <v>3138322.0054780003</v>
      </c>
      <c r="O53" s="27">
        <v>3167001.3282350665</v>
      </c>
      <c r="P53" s="27">
        <v>3914888.0108415005</v>
      </c>
      <c r="Q53" s="27">
        <v>3842132.6405924005</v>
      </c>
      <c r="R53" s="27">
        <v>5425187.895584967</v>
      </c>
      <c r="S53" s="27">
        <v>4194116.470874367</v>
      </c>
      <c r="T53" s="27">
        <v>4436416.80064</v>
      </c>
      <c r="U53" s="27">
        <v>3853451.123259834</v>
      </c>
      <c r="V53" s="27">
        <v>3935735.3440368334</v>
      </c>
      <c r="W53" s="27">
        <v>3779300.6629781337</v>
      </c>
      <c r="X53" s="27">
        <v>4204228.633292967</v>
      </c>
      <c r="Y53" s="27">
        <v>3394451.6875214</v>
      </c>
      <c r="Z53" s="27">
        <v>3522011.862018834</v>
      </c>
      <c r="AA53" s="27">
        <v>3481611.8621243667</v>
      </c>
      <c r="AB53" s="27">
        <v>4017983.603005166</v>
      </c>
      <c r="AC53" s="27">
        <v>4259327.665939134</v>
      </c>
      <c r="AD53" s="27">
        <v>3980233.2960199337</v>
      </c>
      <c r="AE53" s="27">
        <v>4026722.3543451666</v>
      </c>
    </row>
    <row r="54" spans="1:31" ht="12.75">
      <c r="A54" s="21"/>
      <c r="B54" s="21" t="s">
        <v>73</v>
      </c>
      <c r="C54" s="21" t="s">
        <v>69</v>
      </c>
      <c r="D54" s="21" t="s">
        <v>15</v>
      </c>
      <c r="E54" s="21"/>
      <c r="F54" s="27">
        <v>548753.8654007667</v>
      </c>
      <c r="G54" s="27">
        <v>500440.31033919996</v>
      </c>
      <c r="H54" s="27">
        <v>806398.6177005</v>
      </c>
      <c r="I54" s="27">
        <v>782707.221681</v>
      </c>
      <c r="J54" s="27">
        <v>771330.1830234</v>
      </c>
      <c r="K54" s="27">
        <v>800917.6014033334</v>
      </c>
      <c r="L54" s="27">
        <v>709661.402791</v>
      </c>
      <c r="M54" s="27">
        <v>595377.3289962667</v>
      </c>
      <c r="N54" s="27">
        <v>650907.09211</v>
      </c>
      <c r="O54" s="27">
        <v>659377.8712048</v>
      </c>
      <c r="P54" s="27">
        <v>669698.9235563</v>
      </c>
      <c r="Q54" s="27">
        <v>674447.1965139334</v>
      </c>
      <c r="R54" s="27">
        <v>611614.5594053001</v>
      </c>
      <c r="S54" s="27">
        <v>709392.2378319333</v>
      </c>
      <c r="T54" s="27">
        <v>647919.3895027334</v>
      </c>
      <c r="U54" s="27">
        <v>685396.1203976333</v>
      </c>
      <c r="V54" s="27">
        <v>761872.1509424667</v>
      </c>
      <c r="W54" s="27">
        <v>737307.862929</v>
      </c>
      <c r="X54" s="27">
        <v>719127.6782862335</v>
      </c>
      <c r="Y54" s="27">
        <v>675079.8675522</v>
      </c>
      <c r="Z54" s="27">
        <v>676034.2429136999</v>
      </c>
      <c r="AA54" s="27">
        <v>614842.8241226333</v>
      </c>
      <c r="AB54" s="27">
        <v>741329.8829691332</v>
      </c>
      <c r="AC54" s="27">
        <v>676863.0655097667</v>
      </c>
      <c r="AD54" s="27">
        <v>668753.6707580667</v>
      </c>
      <c r="AE54" s="27">
        <v>645635.4061160666</v>
      </c>
    </row>
    <row r="55" spans="1:31" s="6" customFormat="1" ht="12.75">
      <c r="A55" s="28"/>
      <c r="B55" s="28" t="s">
        <v>74</v>
      </c>
      <c r="C55" s="28" t="s">
        <v>69</v>
      </c>
      <c r="D55" s="28" t="s">
        <v>17</v>
      </c>
      <c r="E55" s="28"/>
      <c r="F55" s="27">
        <v>3879174.5705122664</v>
      </c>
      <c r="G55" s="27">
        <v>3880037.8014177997</v>
      </c>
      <c r="H55" s="27">
        <v>4833718.808198866</v>
      </c>
      <c r="I55" s="27">
        <v>4543892.887028733</v>
      </c>
      <c r="J55" s="27">
        <v>4772502.415634801</v>
      </c>
      <c r="K55" s="27">
        <v>4582121.252619901</v>
      </c>
      <c r="L55" s="27">
        <v>4179823.5073209996</v>
      </c>
      <c r="M55" s="27">
        <v>4582078.83859</v>
      </c>
      <c r="N55" s="27">
        <v>4601494.5623185</v>
      </c>
      <c r="O55" s="27">
        <v>4610202.717470533</v>
      </c>
      <c r="P55" s="27">
        <v>5375503.644354433</v>
      </c>
      <c r="Q55" s="27">
        <v>5471698.217961066</v>
      </c>
      <c r="R55" s="27">
        <v>6934662.058363967</v>
      </c>
      <c r="S55" s="27">
        <v>5862708.238603334</v>
      </c>
      <c r="T55" s="27">
        <v>5955737.402133933</v>
      </c>
      <c r="U55" s="27">
        <v>5509806.054722566</v>
      </c>
      <c r="V55" s="27">
        <v>5708281.0997809665</v>
      </c>
      <c r="W55" s="27">
        <v>5725182.4479146</v>
      </c>
      <c r="X55" s="27">
        <v>6181354.373447733</v>
      </c>
      <c r="Y55" s="27">
        <v>5393721.783614267</v>
      </c>
      <c r="Z55" s="27">
        <v>5622663.269744399</v>
      </c>
      <c r="AA55" s="27">
        <v>5517385.135357333</v>
      </c>
      <c r="AB55" s="27">
        <v>6252090.184656067</v>
      </c>
      <c r="AC55" s="27">
        <v>6414284.803030867</v>
      </c>
      <c r="AD55" s="27">
        <v>5918800.620977201</v>
      </c>
      <c r="AE55" s="27">
        <v>5993879.371310233</v>
      </c>
    </row>
    <row r="56" spans="1:31" s="1" customFormat="1" ht="12.75">
      <c r="A56" s="20"/>
      <c r="B56" s="20" t="s">
        <v>75</v>
      </c>
      <c r="C56" s="20" t="s">
        <v>76</v>
      </c>
      <c r="D56" s="20" t="s">
        <v>17</v>
      </c>
      <c r="E56" s="20"/>
      <c r="F56" s="27">
        <v>41373195.558943816</v>
      </c>
      <c r="G56" s="27">
        <v>45185499.75708369</v>
      </c>
      <c r="H56" s="27">
        <v>46654212.52492355</v>
      </c>
      <c r="I56" s="27">
        <v>42014600.75741575</v>
      </c>
      <c r="J56" s="27">
        <v>46815751.93101532</v>
      </c>
      <c r="K56" s="27">
        <v>51140481.44516119</v>
      </c>
      <c r="L56" s="27">
        <v>43767266.633082576</v>
      </c>
      <c r="M56" s="27">
        <v>53805330.158365294</v>
      </c>
      <c r="N56" s="27">
        <v>55770191.154760934</v>
      </c>
      <c r="O56" s="27">
        <v>53958204.28432567</v>
      </c>
      <c r="P56" s="27">
        <v>57501252.224297434</v>
      </c>
      <c r="Q56" s="27">
        <v>55773764.72067457</v>
      </c>
      <c r="R56" s="27">
        <v>61341054.27472297</v>
      </c>
      <c r="S56" s="27">
        <v>58626158.92636568</v>
      </c>
      <c r="T56" s="27">
        <v>60924453.242472194</v>
      </c>
      <c r="U56" s="27">
        <v>58553406.940328225</v>
      </c>
      <c r="V56" s="27">
        <v>60036705.67850957</v>
      </c>
      <c r="W56" s="27">
        <v>59482426.97509328</v>
      </c>
      <c r="X56" s="27">
        <v>64285273.02422245</v>
      </c>
      <c r="Y56" s="27">
        <v>62974151.01810924</v>
      </c>
      <c r="Z56" s="27">
        <v>64001038.70164003</v>
      </c>
      <c r="AA56" s="27">
        <v>64444872.887240656</v>
      </c>
      <c r="AB56" s="27">
        <v>62866588.327238366</v>
      </c>
      <c r="AC56" s="27">
        <v>64820065.02080761</v>
      </c>
      <c r="AD56" s="27">
        <v>64742152.40374555</v>
      </c>
      <c r="AE56" s="27">
        <v>64063186.18145421</v>
      </c>
    </row>
    <row r="57" spans="6:27" s="1" customFormat="1" ht="12.75">
      <c r="F57" s="7">
        <f>SUM(F1:F3)</f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31" ht="15.75">
      <c r="A58" s="65" t="s">
        <v>112</v>
      </c>
      <c r="B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>
      <c r="A59" s="1"/>
      <c r="B59" s="1"/>
      <c r="C59" s="30" t="s">
        <v>77</v>
      </c>
      <c r="D59" s="31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12.75">
      <c r="A60" s="1"/>
      <c r="B60" s="1"/>
      <c r="C60" s="30" t="s">
        <v>78</v>
      </c>
      <c r="D60" s="30"/>
      <c r="E60" s="30"/>
      <c r="F60" s="33">
        <v>1980</v>
      </c>
      <c r="G60" s="33">
        <f aca="true" t="shared" si="1" ref="G60:AD60">F60+1</f>
        <v>1981</v>
      </c>
      <c r="H60" s="33">
        <f t="shared" si="1"/>
        <v>1982</v>
      </c>
      <c r="I60" s="33">
        <f t="shared" si="1"/>
        <v>1983</v>
      </c>
      <c r="J60" s="33">
        <f t="shared" si="1"/>
        <v>1984</v>
      </c>
      <c r="K60" s="33">
        <f t="shared" si="1"/>
        <v>1985</v>
      </c>
      <c r="L60" s="33">
        <f t="shared" si="1"/>
        <v>1986</v>
      </c>
      <c r="M60" s="33">
        <f t="shared" si="1"/>
        <v>1987</v>
      </c>
      <c r="N60" s="33">
        <f t="shared" si="1"/>
        <v>1988</v>
      </c>
      <c r="O60" s="33">
        <f t="shared" si="1"/>
        <v>1989</v>
      </c>
      <c r="P60" s="33">
        <f t="shared" si="1"/>
        <v>1990</v>
      </c>
      <c r="Q60" s="33">
        <f t="shared" si="1"/>
        <v>1991</v>
      </c>
      <c r="R60" s="33">
        <f t="shared" si="1"/>
        <v>1992</v>
      </c>
      <c r="S60" s="33">
        <f t="shared" si="1"/>
        <v>1993</v>
      </c>
      <c r="T60" s="33">
        <f t="shared" si="1"/>
        <v>1994</v>
      </c>
      <c r="U60" s="33">
        <f t="shared" si="1"/>
        <v>1995</v>
      </c>
      <c r="V60" s="33">
        <f t="shared" si="1"/>
        <v>1996</v>
      </c>
      <c r="W60" s="33">
        <f t="shared" si="1"/>
        <v>1997</v>
      </c>
      <c r="X60" s="33">
        <f t="shared" si="1"/>
        <v>1998</v>
      </c>
      <c r="Y60" s="33">
        <f t="shared" si="1"/>
        <v>1999</v>
      </c>
      <c r="Z60" s="33">
        <f t="shared" si="1"/>
        <v>2000</v>
      </c>
      <c r="AA60" s="33">
        <f t="shared" si="1"/>
        <v>2001</v>
      </c>
      <c r="AB60" s="33">
        <f t="shared" si="1"/>
        <v>2002</v>
      </c>
      <c r="AC60" s="33">
        <f t="shared" si="1"/>
        <v>2003</v>
      </c>
      <c r="AD60" s="33">
        <f t="shared" si="1"/>
        <v>2004</v>
      </c>
      <c r="AE60" s="33">
        <f>AD60+1</f>
        <v>2005</v>
      </c>
    </row>
    <row r="61" spans="1:31" ht="12.75">
      <c r="A61" s="6"/>
      <c r="B61" s="6"/>
      <c r="C61" s="34" t="str">
        <f>C12</f>
        <v>Coal</v>
      </c>
      <c r="D61" s="35" t="str">
        <f>D12</f>
        <v>Total Consumption</v>
      </c>
      <c r="E61" s="35"/>
      <c r="F61" s="36">
        <f aca="true" t="shared" si="2" ref="F61:AD61">F12</f>
        <v>25128149.267330326</v>
      </c>
      <c r="G61" s="36">
        <f t="shared" si="2"/>
        <v>29902940.971650396</v>
      </c>
      <c r="H61" s="36">
        <f t="shared" si="2"/>
        <v>31322969.725422528</v>
      </c>
      <c r="I61" s="36">
        <f t="shared" si="2"/>
        <v>29458944.04347824</v>
      </c>
      <c r="J61" s="36">
        <f t="shared" si="2"/>
        <v>33764028.88937686</v>
      </c>
      <c r="K61" s="36">
        <f t="shared" si="2"/>
        <v>38115067.80118025</v>
      </c>
      <c r="L61" s="36">
        <f t="shared" si="2"/>
        <v>31625275.13960637</v>
      </c>
      <c r="M61" s="36">
        <f t="shared" si="2"/>
        <v>40242233.750913545</v>
      </c>
      <c r="N61" s="36">
        <f t="shared" si="2"/>
        <v>41932936.512978196</v>
      </c>
      <c r="O61" s="36">
        <f t="shared" si="2"/>
        <v>40042753.75259184</v>
      </c>
      <c r="P61" s="36">
        <f t="shared" si="2"/>
        <v>43279054.61482114</v>
      </c>
      <c r="Q61" s="36">
        <f t="shared" si="2"/>
        <v>42451364.31645319</v>
      </c>
      <c r="R61" s="36">
        <f t="shared" si="2"/>
        <v>46275533.871260345</v>
      </c>
      <c r="S61" s="36">
        <f t="shared" si="2"/>
        <v>44074700.394399494</v>
      </c>
      <c r="T61" s="36">
        <f t="shared" si="2"/>
        <v>46276898.17123768</v>
      </c>
      <c r="U61" s="36">
        <f t="shared" si="2"/>
        <v>43735289.609187536</v>
      </c>
      <c r="V61" s="36">
        <f t="shared" si="2"/>
        <v>44725386.73889424</v>
      </c>
      <c r="W61" s="36">
        <f t="shared" si="2"/>
        <v>44209463.519507214</v>
      </c>
      <c r="X61" s="36">
        <f t="shared" si="2"/>
        <v>48733627.230112225</v>
      </c>
      <c r="Y61" s="36">
        <f t="shared" si="2"/>
        <v>46836846.37072059</v>
      </c>
      <c r="Z61" s="36">
        <f t="shared" si="2"/>
        <v>47808599.1835374</v>
      </c>
      <c r="AA61" s="36">
        <f t="shared" si="2"/>
        <v>47281404.483020276</v>
      </c>
      <c r="AB61" s="36">
        <f t="shared" si="2"/>
        <v>45443161.460411325</v>
      </c>
      <c r="AC61" s="36">
        <f t="shared" si="2"/>
        <v>46729001.07227658</v>
      </c>
      <c r="AD61" s="36">
        <f t="shared" si="2"/>
        <v>47376410.982634276</v>
      </c>
      <c r="AE61" s="36">
        <f>AE12</f>
        <v>46470261.065703444</v>
      </c>
    </row>
    <row r="62" spans="1:31" ht="12.75">
      <c r="A62" s="1"/>
      <c r="B62" s="1"/>
      <c r="C62" s="37" t="s">
        <v>111</v>
      </c>
      <c r="D62" s="30" t="str">
        <f>D49</f>
        <v>Total Consumption</v>
      </c>
      <c r="E62" s="30"/>
      <c r="F62" s="36">
        <f>F49-F63</f>
        <v>11900459.85933948</v>
      </c>
      <c r="G62" s="36">
        <f aca="true" t="shared" si="3" ref="G62:AD62">G49-G63</f>
        <v>10941517.443432279</v>
      </c>
      <c r="H62" s="36">
        <f t="shared" si="3"/>
        <v>9922980.001898939</v>
      </c>
      <c r="I62" s="36">
        <f t="shared" si="3"/>
        <v>7416938.1795431245</v>
      </c>
      <c r="J62" s="36">
        <f t="shared" si="3"/>
        <v>7788271.333750632</v>
      </c>
      <c r="K62" s="36">
        <f t="shared" si="3"/>
        <v>8008107.314758013</v>
      </c>
      <c r="L62" s="36">
        <f t="shared" si="3"/>
        <v>7469545.826318513</v>
      </c>
      <c r="M62" s="36">
        <f t="shared" si="3"/>
        <v>8351044.512010136</v>
      </c>
      <c r="N62" s="36">
        <f t="shared" si="3"/>
        <v>8760862.654311908</v>
      </c>
      <c r="O62" s="36">
        <f t="shared" si="3"/>
        <v>8738100.096209131</v>
      </c>
      <c r="P62" s="36">
        <f t="shared" si="3"/>
        <v>8561580.406003697</v>
      </c>
      <c r="Q62" s="36">
        <f t="shared" si="3"/>
        <v>7574296.17997553</v>
      </c>
      <c r="R62" s="36">
        <f t="shared" si="3"/>
        <v>7863466.311429262</v>
      </c>
      <c r="S62" s="36">
        <f t="shared" si="3"/>
        <v>8295474.4537887545</v>
      </c>
      <c r="T62" s="36">
        <f t="shared" si="3"/>
        <v>8333633.577098707</v>
      </c>
      <c r="U62" s="36">
        <f t="shared" si="3"/>
        <v>8861568.766300557</v>
      </c>
      <c r="V62" s="36">
        <f t="shared" si="3"/>
        <v>9231521.660032112</v>
      </c>
      <c r="W62" s="36">
        <f t="shared" si="3"/>
        <v>9478346.117842764</v>
      </c>
      <c r="X62" s="36">
        <f t="shared" si="3"/>
        <v>9313258.105335541</v>
      </c>
      <c r="Y62" s="36">
        <f t="shared" si="3"/>
        <v>10635538.61555744</v>
      </c>
      <c r="Z62" s="36">
        <f t="shared" si="3"/>
        <v>10296433.242754849</v>
      </c>
      <c r="AA62" s="36">
        <f t="shared" si="3"/>
        <v>11367292.26772304</v>
      </c>
      <c r="AB62" s="36">
        <f t="shared" si="3"/>
        <v>10920557.678833595</v>
      </c>
      <c r="AC62" s="36">
        <f t="shared" si="3"/>
        <v>11429813.60804937</v>
      </c>
      <c r="AD62" s="36">
        <f t="shared" si="3"/>
        <v>11223289.601539506</v>
      </c>
      <c r="AE62" s="36">
        <f>AE49-AE63</f>
        <v>11319351.389134726</v>
      </c>
    </row>
    <row r="63" spans="1:31" ht="12.75">
      <c r="A63" s="1"/>
      <c r="B63" s="1"/>
      <c r="C63" s="37" t="s">
        <v>87</v>
      </c>
      <c r="D63" s="30"/>
      <c r="E63" s="30"/>
      <c r="F63" s="36">
        <f>F33</f>
        <v>465411.8617617333</v>
      </c>
      <c r="G63" s="36">
        <f aca="true" t="shared" si="4" ref="G63:AD63">G33</f>
        <v>461003.5405832216</v>
      </c>
      <c r="H63" s="36">
        <f t="shared" si="4"/>
        <v>574543.9894032165</v>
      </c>
      <c r="I63" s="36">
        <f t="shared" si="4"/>
        <v>594825.6473656555</v>
      </c>
      <c r="J63" s="36">
        <f t="shared" si="4"/>
        <v>490949.2922530276</v>
      </c>
      <c r="K63" s="36">
        <f t="shared" si="4"/>
        <v>435185.07660303375</v>
      </c>
      <c r="L63" s="36">
        <f t="shared" si="4"/>
        <v>492622.15983669256</v>
      </c>
      <c r="M63" s="36">
        <f t="shared" si="4"/>
        <v>629973.0568516188</v>
      </c>
      <c r="N63" s="36">
        <f t="shared" si="4"/>
        <v>474897.42515232816</v>
      </c>
      <c r="O63" s="36">
        <f t="shared" si="4"/>
        <v>567147.7180541724</v>
      </c>
      <c r="P63" s="36">
        <f t="shared" si="4"/>
        <v>285113.55911815877</v>
      </c>
      <c r="Q63" s="36">
        <f t="shared" si="4"/>
        <v>276406.0062847852</v>
      </c>
      <c r="R63" s="36">
        <f t="shared" si="4"/>
        <v>267392.0336694024</v>
      </c>
      <c r="S63" s="36">
        <f t="shared" si="4"/>
        <v>393275.839574103</v>
      </c>
      <c r="T63" s="36">
        <f t="shared" si="4"/>
        <v>358184.092001876</v>
      </c>
      <c r="U63" s="36">
        <f t="shared" si="4"/>
        <v>446742.51011756976</v>
      </c>
      <c r="V63" s="36">
        <f t="shared" si="4"/>
        <v>371516.17980225134</v>
      </c>
      <c r="W63" s="36">
        <f t="shared" si="4"/>
        <v>69434.8898287114</v>
      </c>
      <c r="X63" s="36">
        <f t="shared" si="4"/>
        <v>57033.31532694964</v>
      </c>
      <c r="Y63" s="36">
        <f t="shared" si="4"/>
        <v>108044.24821694946</v>
      </c>
      <c r="Z63" s="36">
        <f t="shared" si="4"/>
        <v>273343.00560338626</v>
      </c>
      <c r="AA63" s="36">
        <f t="shared" si="4"/>
        <v>278791.00114000763</v>
      </c>
      <c r="AB63" s="36">
        <f t="shared" si="4"/>
        <v>250779.0033373813</v>
      </c>
      <c r="AC63" s="36">
        <f t="shared" si="4"/>
        <v>246965.53745078688</v>
      </c>
      <c r="AD63" s="36">
        <f t="shared" si="4"/>
        <v>223651.19859456574</v>
      </c>
      <c r="AE63" s="36">
        <f>AE33</f>
        <v>279694.35530581314</v>
      </c>
    </row>
    <row r="64" spans="1:31" ht="12.75">
      <c r="A64" s="6"/>
      <c r="B64" s="6"/>
      <c r="C64" s="34" t="str">
        <f>C55</f>
        <v>Natural Gas</v>
      </c>
      <c r="D64" s="35" t="str">
        <f>D55</f>
        <v>Total Consumption</v>
      </c>
      <c r="E64" s="35"/>
      <c r="F64" s="36">
        <f aca="true" t="shared" si="5" ref="F64:AD64">F55</f>
        <v>3879174.5705122664</v>
      </c>
      <c r="G64" s="36">
        <f t="shared" si="5"/>
        <v>3880037.8014177997</v>
      </c>
      <c r="H64" s="36">
        <f t="shared" si="5"/>
        <v>4833718.808198866</v>
      </c>
      <c r="I64" s="36">
        <f t="shared" si="5"/>
        <v>4543892.887028733</v>
      </c>
      <c r="J64" s="36">
        <f t="shared" si="5"/>
        <v>4772502.415634801</v>
      </c>
      <c r="K64" s="36">
        <f t="shared" si="5"/>
        <v>4582121.252619901</v>
      </c>
      <c r="L64" s="36">
        <f t="shared" si="5"/>
        <v>4179823.5073209996</v>
      </c>
      <c r="M64" s="36">
        <f t="shared" si="5"/>
        <v>4582078.83859</v>
      </c>
      <c r="N64" s="36">
        <f t="shared" si="5"/>
        <v>4601494.5623185</v>
      </c>
      <c r="O64" s="36">
        <f t="shared" si="5"/>
        <v>4610202.717470533</v>
      </c>
      <c r="P64" s="36">
        <f t="shared" si="5"/>
        <v>5375503.644354433</v>
      </c>
      <c r="Q64" s="36">
        <f t="shared" si="5"/>
        <v>5471698.217961066</v>
      </c>
      <c r="R64" s="36">
        <f t="shared" si="5"/>
        <v>6934662.058363967</v>
      </c>
      <c r="S64" s="36">
        <f t="shared" si="5"/>
        <v>5862708.238603334</v>
      </c>
      <c r="T64" s="36">
        <f t="shared" si="5"/>
        <v>5955737.402133933</v>
      </c>
      <c r="U64" s="36">
        <f t="shared" si="5"/>
        <v>5509806.054722566</v>
      </c>
      <c r="V64" s="36">
        <f t="shared" si="5"/>
        <v>5708281.0997809665</v>
      </c>
      <c r="W64" s="36">
        <f t="shared" si="5"/>
        <v>5725182.4479146</v>
      </c>
      <c r="X64" s="36">
        <f t="shared" si="5"/>
        <v>6181354.373447733</v>
      </c>
      <c r="Y64" s="36">
        <f t="shared" si="5"/>
        <v>5393721.783614267</v>
      </c>
      <c r="Z64" s="36">
        <f t="shared" si="5"/>
        <v>5622663.269744399</v>
      </c>
      <c r="AA64" s="36">
        <f t="shared" si="5"/>
        <v>5517385.135357333</v>
      </c>
      <c r="AB64" s="36">
        <f t="shared" si="5"/>
        <v>6252090.184656067</v>
      </c>
      <c r="AC64" s="36">
        <f t="shared" si="5"/>
        <v>6414284.803030867</v>
      </c>
      <c r="AD64" s="36">
        <f t="shared" si="5"/>
        <v>5918800.620977201</v>
      </c>
      <c r="AE64" s="36">
        <f>AE55</f>
        <v>5993879.371310233</v>
      </c>
    </row>
    <row r="65" spans="1:31" ht="12.75">
      <c r="A65" s="1"/>
      <c r="B65" s="1"/>
      <c r="C65" s="30" t="s">
        <v>79</v>
      </c>
      <c r="D65" s="31"/>
      <c r="E65" s="31"/>
      <c r="F65" s="38">
        <f aca="true" t="shared" si="6" ref="F65:AE65">SUM(F61:F64)</f>
        <v>41373195.55894381</v>
      </c>
      <c r="G65" s="38">
        <f t="shared" si="6"/>
        <v>45185499.7570837</v>
      </c>
      <c r="H65" s="38">
        <f t="shared" si="6"/>
        <v>46654212.524923556</v>
      </c>
      <c r="I65" s="38">
        <f t="shared" si="6"/>
        <v>42014600.75741575</v>
      </c>
      <c r="J65" s="38">
        <f t="shared" si="6"/>
        <v>46815751.93101531</v>
      </c>
      <c r="K65" s="38">
        <f t="shared" si="6"/>
        <v>51140481.44516119</v>
      </c>
      <c r="L65" s="38">
        <f t="shared" si="6"/>
        <v>43767266.633082576</v>
      </c>
      <c r="M65" s="38">
        <f t="shared" si="6"/>
        <v>53805330.158365294</v>
      </c>
      <c r="N65" s="38">
        <f t="shared" si="6"/>
        <v>55770191.15476094</v>
      </c>
      <c r="O65" s="38">
        <f t="shared" si="6"/>
        <v>53958204.28432568</v>
      </c>
      <c r="P65" s="38">
        <f t="shared" si="6"/>
        <v>57501252.224297434</v>
      </c>
      <c r="Q65" s="38">
        <f t="shared" si="6"/>
        <v>55773764.720674574</v>
      </c>
      <c r="R65" s="38">
        <f t="shared" si="6"/>
        <v>61341054.27472298</v>
      </c>
      <c r="S65" s="38">
        <f t="shared" si="6"/>
        <v>58626158.92636569</v>
      </c>
      <c r="T65" s="38">
        <f t="shared" si="6"/>
        <v>60924453.242472194</v>
      </c>
      <c r="U65" s="38">
        <f t="shared" si="6"/>
        <v>58553406.940328225</v>
      </c>
      <c r="V65" s="38">
        <f t="shared" si="6"/>
        <v>60036705.67850957</v>
      </c>
      <c r="W65" s="38">
        <f t="shared" si="6"/>
        <v>59482426.97509329</v>
      </c>
      <c r="X65" s="38">
        <f t="shared" si="6"/>
        <v>64285273.02422245</v>
      </c>
      <c r="Y65" s="38">
        <f t="shared" si="6"/>
        <v>62974151.01810925</v>
      </c>
      <c r="Z65" s="38">
        <f t="shared" si="6"/>
        <v>64001038.70164003</v>
      </c>
      <c r="AA65" s="38">
        <f t="shared" si="6"/>
        <v>64444872.887240656</v>
      </c>
      <c r="AB65" s="38">
        <f t="shared" si="6"/>
        <v>62866588.32723837</v>
      </c>
      <c r="AC65" s="38">
        <f t="shared" si="6"/>
        <v>64820065.02080761</v>
      </c>
      <c r="AD65" s="38">
        <f t="shared" si="6"/>
        <v>64742152.40374555</v>
      </c>
      <c r="AE65" s="38">
        <f t="shared" si="6"/>
        <v>64063186.18145422</v>
      </c>
    </row>
    <row r="66" spans="1:31" ht="12.75">
      <c r="A66" s="1"/>
      <c r="B66" s="1"/>
      <c r="C66" s="31"/>
      <c r="D66" s="31"/>
      <c r="E66" s="31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ht="12.75">
      <c r="A67" s="1"/>
      <c r="B67" s="1"/>
      <c r="C67" s="31"/>
      <c r="D67" s="31"/>
      <c r="E67" s="31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75">
      <c r="A68" s="4"/>
      <c r="B68" s="4"/>
      <c r="C68" s="30" t="s">
        <v>80</v>
      </c>
      <c r="D68" s="31"/>
      <c r="E68" s="31"/>
      <c r="F68" s="33">
        <v>1980</v>
      </c>
      <c r="G68" s="33">
        <f aca="true" t="shared" si="7" ref="G68:AD68">F68+1</f>
        <v>1981</v>
      </c>
      <c r="H68" s="33">
        <f t="shared" si="7"/>
        <v>1982</v>
      </c>
      <c r="I68" s="33">
        <f t="shared" si="7"/>
        <v>1983</v>
      </c>
      <c r="J68" s="33">
        <f t="shared" si="7"/>
        <v>1984</v>
      </c>
      <c r="K68" s="33">
        <f t="shared" si="7"/>
        <v>1985</v>
      </c>
      <c r="L68" s="33">
        <f t="shared" si="7"/>
        <v>1986</v>
      </c>
      <c r="M68" s="33">
        <f t="shared" si="7"/>
        <v>1987</v>
      </c>
      <c r="N68" s="33">
        <f t="shared" si="7"/>
        <v>1988</v>
      </c>
      <c r="O68" s="33">
        <f t="shared" si="7"/>
        <v>1989</v>
      </c>
      <c r="P68" s="33">
        <f t="shared" si="7"/>
        <v>1990</v>
      </c>
      <c r="Q68" s="33">
        <f t="shared" si="7"/>
        <v>1991</v>
      </c>
      <c r="R68" s="33">
        <f t="shared" si="7"/>
        <v>1992</v>
      </c>
      <c r="S68" s="33">
        <f t="shared" si="7"/>
        <v>1993</v>
      </c>
      <c r="T68" s="33">
        <f t="shared" si="7"/>
        <v>1994</v>
      </c>
      <c r="U68" s="33">
        <f t="shared" si="7"/>
        <v>1995</v>
      </c>
      <c r="V68" s="33">
        <f t="shared" si="7"/>
        <v>1996</v>
      </c>
      <c r="W68" s="33">
        <f t="shared" si="7"/>
        <v>1997</v>
      </c>
      <c r="X68" s="33">
        <f t="shared" si="7"/>
        <v>1998</v>
      </c>
      <c r="Y68" s="33">
        <f t="shared" si="7"/>
        <v>1999</v>
      </c>
      <c r="Z68" s="33">
        <f t="shared" si="7"/>
        <v>2000</v>
      </c>
      <c r="AA68" s="33">
        <f t="shared" si="7"/>
        <v>2001</v>
      </c>
      <c r="AB68" s="33">
        <f t="shared" si="7"/>
        <v>2002</v>
      </c>
      <c r="AC68" s="33">
        <f t="shared" si="7"/>
        <v>2003</v>
      </c>
      <c r="AD68" s="33">
        <f t="shared" si="7"/>
        <v>2004</v>
      </c>
      <c r="AE68" s="33">
        <f>AD68+1</f>
        <v>2005</v>
      </c>
    </row>
    <row r="69" spans="1:31" ht="12.75">
      <c r="A69" s="4"/>
      <c r="B69" s="4"/>
      <c r="C69" s="39" t="s">
        <v>81</v>
      </c>
      <c r="D69" s="31"/>
      <c r="E69" s="31"/>
      <c r="F69" s="36">
        <f aca="true" t="shared" si="8" ref="F69:AD69">SUM(F11,F21,F27,F32,F54)</f>
        <v>743753.7045661155</v>
      </c>
      <c r="G69" s="36">
        <f t="shared" si="8"/>
        <v>713353.4453437687</v>
      </c>
      <c r="H69" s="36">
        <f t="shared" si="8"/>
        <v>1046240.2683560309</v>
      </c>
      <c r="I69" s="36">
        <f t="shared" si="8"/>
        <v>1184656.4187932727</v>
      </c>
      <c r="J69" s="36">
        <f t="shared" si="8"/>
        <v>1054397.6578446277</v>
      </c>
      <c r="K69" s="36">
        <f t="shared" si="8"/>
        <v>973297.9985162683</v>
      </c>
      <c r="L69" s="36">
        <f t="shared" si="8"/>
        <v>936095.1498391522</v>
      </c>
      <c r="M69" s="36">
        <f t="shared" si="8"/>
        <v>950678.2451779486</v>
      </c>
      <c r="N69" s="36">
        <f t="shared" si="8"/>
        <v>916650.520608793</v>
      </c>
      <c r="O69" s="36">
        <f t="shared" si="8"/>
        <v>857037.3983844566</v>
      </c>
      <c r="P69" s="36">
        <f t="shared" si="8"/>
        <v>839882.2588205977</v>
      </c>
      <c r="Q69" s="36">
        <f t="shared" si="8"/>
        <v>894404.8471481865</v>
      </c>
      <c r="R69" s="36">
        <f t="shared" si="8"/>
        <v>779503.8497985976</v>
      </c>
      <c r="S69" s="36">
        <f t="shared" si="8"/>
        <v>889999.2300418784</v>
      </c>
      <c r="T69" s="36">
        <f t="shared" si="8"/>
        <v>831792.1777142358</v>
      </c>
      <c r="U69" s="36">
        <f t="shared" si="8"/>
        <v>872451.3235249836</v>
      </c>
      <c r="V69" s="36">
        <f t="shared" si="8"/>
        <v>956188.7826713749</v>
      </c>
      <c r="W69" s="36">
        <f t="shared" si="8"/>
        <v>810367.5340188207</v>
      </c>
      <c r="X69" s="36">
        <f t="shared" si="8"/>
        <v>778795.7892147135</v>
      </c>
      <c r="Y69" s="36">
        <f t="shared" si="8"/>
        <v>765487.2270136802</v>
      </c>
      <c r="Z69" s="36">
        <f t="shared" si="8"/>
        <v>830629.5926967501</v>
      </c>
      <c r="AA69" s="36">
        <f t="shared" si="8"/>
        <v>811690.4926379523</v>
      </c>
      <c r="AB69" s="36">
        <f t="shared" si="8"/>
        <v>930816.4744790676</v>
      </c>
      <c r="AC69" s="36">
        <f t="shared" si="8"/>
        <v>868051.2061570607</v>
      </c>
      <c r="AD69" s="36">
        <f t="shared" si="8"/>
        <v>860192.1292788794</v>
      </c>
      <c r="AE69" s="36">
        <f>SUM(AE11,AE21,AE27,AE32,AE54)</f>
        <v>850490.9105923828</v>
      </c>
    </row>
    <row r="70" spans="1:31" ht="12.75">
      <c r="A70" s="1"/>
      <c r="B70" s="1"/>
      <c r="C70" s="39" t="s">
        <v>82</v>
      </c>
      <c r="D70" s="31"/>
      <c r="E70" s="31"/>
      <c r="F70" s="36">
        <f aca="true" t="shared" si="9" ref="F70:AD70">SUM(F8,F18,F25,F30,F38,F45,F51)</f>
        <v>687725.4276736567</v>
      </c>
      <c r="G70" s="36">
        <f t="shared" si="9"/>
        <v>535254.1933795813</v>
      </c>
      <c r="H70" s="36">
        <f t="shared" si="9"/>
        <v>1055060.0713111723</v>
      </c>
      <c r="I70" s="36">
        <f t="shared" si="9"/>
        <v>897572.5654557077</v>
      </c>
      <c r="J70" s="36">
        <f t="shared" si="9"/>
        <v>882945.8761184185</v>
      </c>
      <c r="K70" s="36">
        <f t="shared" si="9"/>
        <v>893354.333234907</v>
      </c>
      <c r="L70" s="36">
        <f t="shared" si="9"/>
        <v>858564.9596794201</v>
      </c>
      <c r="M70" s="36">
        <f t="shared" si="9"/>
        <v>801958.9321441234</v>
      </c>
      <c r="N70" s="36">
        <f t="shared" si="9"/>
        <v>892139.3261639214</v>
      </c>
      <c r="O70" s="36">
        <f t="shared" si="9"/>
        <v>803360.9542971617</v>
      </c>
      <c r="P70" s="36">
        <f t="shared" si="9"/>
        <v>827177.3292589716</v>
      </c>
      <c r="Q70" s="36">
        <f t="shared" si="9"/>
        <v>897810.4973936058</v>
      </c>
      <c r="R70" s="36">
        <f t="shared" si="9"/>
        <v>721474.324943596</v>
      </c>
      <c r="S70" s="36">
        <f t="shared" si="9"/>
        <v>942104.6040605935</v>
      </c>
      <c r="T70" s="36">
        <f t="shared" si="9"/>
        <v>975695.6091278894</v>
      </c>
      <c r="U70" s="36">
        <f t="shared" si="9"/>
        <v>911238.1738625321</v>
      </c>
      <c r="V70" s="36">
        <f t="shared" si="9"/>
        <v>1264204.3400889218</v>
      </c>
      <c r="W70" s="36">
        <f t="shared" si="9"/>
        <v>922901.4583913193</v>
      </c>
      <c r="X70" s="36">
        <f t="shared" si="9"/>
        <v>927923.699117956</v>
      </c>
      <c r="Y70" s="36">
        <f t="shared" si="9"/>
        <v>889629.1240260474</v>
      </c>
      <c r="Z70" s="36">
        <f t="shared" si="9"/>
        <v>966296.9143835916</v>
      </c>
      <c r="AA70" s="36">
        <f t="shared" si="9"/>
        <v>962614.1990741773</v>
      </c>
      <c r="AB70" s="36">
        <f t="shared" si="9"/>
        <v>910047.3935239215</v>
      </c>
      <c r="AC70" s="36">
        <f t="shared" si="9"/>
        <v>849543.3154306277</v>
      </c>
      <c r="AD70" s="36">
        <f t="shared" si="9"/>
        <v>860337.3938085937</v>
      </c>
      <c r="AE70" s="36">
        <f>SUM(AE8,AE18,AE25,AE30,AE38,AE45,AE51)</f>
        <v>799846.856469956</v>
      </c>
    </row>
    <row r="71" spans="1:31" ht="12.75">
      <c r="A71" s="1"/>
      <c r="B71" s="1"/>
      <c r="C71" s="40" t="s">
        <v>83</v>
      </c>
      <c r="D71" s="30"/>
      <c r="E71" s="30"/>
      <c r="F71" s="36">
        <f aca="true" t="shared" si="10" ref="F71:AD71">SUM(F10,F13,F19,F26,F31,F35,F39,F42,F47,F53)</f>
        <v>11363492.40729655</v>
      </c>
      <c r="G71" s="36">
        <f t="shared" si="10"/>
        <v>10716836.565691665</v>
      </c>
      <c r="H71" s="36">
        <f t="shared" si="10"/>
        <v>10356061.135233626</v>
      </c>
      <c r="I71" s="36">
        <f t="shared" si="10"/>
        <v>8759310.342735311</v>
      </c>
      <c r="J71" s="36">
        <f t="shared" si="10"/>
        <v>9460322.852073919</v>
      </c>
      <c r="K71" s="36">
        <f t="shared" si="10"/>
        <v>9500706.204717044</v>
      </c>
      <c r="L71" s="36">
        <f t="shared" si="10"/>
        <v>8869241.134172853</v>
      </c>
      <c r="M71" s="36">
        <f t="shared" si="10"/>
        <v>9554551.734850839</v>
      </c>
      <c r="N71" s="36">
        <f t="shared" si="10"/>
        <v>9152409.455699427</v>
      </c>
      <c r="O71" s="36">
        <f t="shared" si="10"/>
        <v>9606345.819909133</v>
      </c>
      <c r="P71" s="36">
        <f t="shared" si="10"/>
        <v>10861845.938849203</v>
      </c>
      <c r="Q71" s="36">
        <f t="shared" si="10"/>
        <v>10400312.396978542</v>
      </c>
      <c r="R71" s="36">
        <f t="shared" si="10"/>
        <v>12333127.58480176</v>
      </c>
      <c r="S71" s="36">
        <f t="shared" si="10"/>
        <v>10756405.266062284</v>
      </c>
      <c r="T71" s="36">
        <f t="shared" si="10"/>
        <v>11142987.286796968</v>
      </c>
      <c r="U71" s="36">
        <f t="shared" si="10"/>
        <v>10434943.403115861</v>
      </c>
      <c r="V71" s="36">
        <f t="shared" si="10"/>
        <v>10701483.939258453</v>
      </c>
      <c r="W71" s="36">
        <f t="shared" si="10"/>
        <v>10838550.225727918</v>
      </c>
      <c r="X71" s="36">
        <f t="shared" si="10"/>
        <v>11034838.762892239</v>
      </c>
      <c r="Y71" s="36">
        <f t="shared" si="10"/>
        <v>10560312.740147088</v>
      </c>
      <c r="Z71" s="36">
        <f t="shared" si="10"/>
        <v>10562567.671627756</v>
      </c>
      <c r="AA71" s="36">
        <f t="shared" si="10"/>
        <v>10825262.400244832</v>
      </c>
      <c r="AB71" s="36">
        <f t="shared" si="10"/>
        <v>10749852.018010948</v>
      </c>
      <c r="AC71" s="36">
        <f t="shared" si="10"/>
        <v>11056298.89641301</v>
      </c>
      <c r="AD71" s="36">
        <f t="shared" si="10"/>
        <v>10718999.874844989</v>
      </c>
      <c r="AE71" s="36">
        <f>SUM(AE10,AE13,AE19,AE26,AE31,AE35,AE39,AE42,AE47,AE53)</f>
        <v>10624405.554489903</v>
      </c>
    </row>
    <row r="72" spans="1:31" ht="12.75">
      <c r="A72" s="4"/>
      <c r="B72" s="4"/>
      <c r="C72" s="39" t="s">
        <v>84</v>
      </c>
      <c r="D72" s="31"/>
      <c r="E72" s="31"/>
      <c r="F72" s="36">
        <f aca="true" t="shared" si="11" ref="F72:AD72">SUM(F7,F15,F17,F23,F29,F34,F37,F44,F50)</f>
        <v>6254600.85605971</v>
      </c>
      <c r="G72" s="36">
        <f t="shared" si="11"/>
        <v>6262618.323258436</v>
      </c>
      <c r="H72" s="36">
        <f t="shared" si="11"/>
        <v>5593874.029181282</v>
      </c>
      <c r="I72" s="36">
        <f t="shared" si="11"/>
        <v>4706022.9171962235</v>
      </c>
      <c r="J72" s="36">
        <f t="shared" si="11"/>
        <v>4800129.120313007</v>
      </c>
      <c r="K72" s="36">
        <f t="shared" si="11"/>
        <v>4844396.205560298</v>
      </c>
      <c r="L72" s="36">
        <f t="shared" si="11"/>
        <v>4482902.778623411</v>
      </c>
      <c r="M72" s="36">
        <f t="shared" si="11"/>
        <v>5454974.383282673</v>
      </c>
      <c r="N72" s="36">
        <f t="shared" si="11"/>
        <v>5911167.598909248</v>
      </c>
      <c r="O72" s="36">
        <f t="shared" si="11"/>
        <v>5988792.48671483</v>
      </c>
      <c r="P72" s="36">
        <f t="shared" si="11"/>
        <v>5754416.088516082</v>
      </c>
      <c r="Q72" s="36">
        <f t="shared" si="11"/>
        <v>5297441.368568576</v>
      </c>
      <c r="R72" s="36">
        <f t="shared" si="11"/>
        <v>5577789.903272649</v>
      </c>
      <c r="S72" s="36">
        <f t="shared" si="11"/>
        <v>5982130.076189793</v>
      </c>
      <c r="T72" s="36">
        <f t="shared" si="11"/>
        <v>5888646.97775932</v>
      </c>
      <c r="U72" s="36">
        <f t="shared" si="11"/>
        <v>6781341.126987536</v>
      </c>
      <c r="V72" s="36">
        <f t="shared" si="11"/>
        <v>6761133.782130267</v>
      </c>
      <c r="W72" s="36">
        <f t="shared" si="11"/>
        <v>6862362.081001723</v>
      </c>
      <c r="X72" s="36">
        <f t="shared" si="11"/>
        <v>7061131.202923091</v>
      </c>
      <c r="Y72" s="36">
        <f t="shared" si="11"/>
        <v>8059121.056226827</v>
      </c>
      <c r="Z72" s="36">
        <f t="shared" si="11"/>
        <v>7580358.933745532</v>
      </c>
      <c r="AA72" s="36">
        <f t="shared" si="11"/>
        <v>7736738.718576179</v>
      </c>
      <c r="AB72" s="36">
        <f t="shared" si="11"/>
        <v>7680747.733232764</v>
      </c>
      <c r="AC72" s="36">
        <f t="shared" si="11"/>
        <v>8338792.40700294</v>
      </c>
      <c r="AD72" s="36">
        <f t="shared" si="11"/>
        <v>8075634.946760008</v>
      </c>
      <c r="AE72" s="36">
        <f>SUM(AE7,AE15,AE17,AE23,AE29,AE34,AE37,AE44,AE50)</f>
        <v>8338684.181466423</v>
      </c>
    </row>
    <row r="73" spans="1:31" ht="12.75">
      <c r="A73" s="1"/>
      <c r="B73" s="1"/>
      <c r="C73" s="39" t="s">
        <v>85</v>
      </c>
      <c r="D73" s="31"/>
      <c r="E73" s="31"/>
      <c r="F73" s="36">
        <f aca="true" t="shared" si="12" ref="F73:AD73">SUM(F9,F20,F41,F46,F52)</f>
        <v>22323628.101862308</v>
      </c>
      <c r="G73" s="36">
        <f t="shared" si="12"/>
        <v>26957441.274450507</v>
      </c>
      <c r="H73" s="36">
        <f t="shared" si="12"/>
        <v>28602991.269739836</v>
      </c>
      <c r="I73" s="36">
        <f t="shared" si="12"/>
        <v>26467022.833398543</v>
      </c>
      <c r="J73" s="36">
        <f t="shared" si="12"/>
        <v>30617974.455442943</v>
      </c>
      <c r="K73" s="36">
        <f t="shared" si="12"/>
        <v>34928705.691100985</v>
      </c>
      <c r="L73" s="36">
        <f t="shared" si="12"/>
        <v>28620456.39517924</v>
      </c>
      <c r="M73" s="36">
        <f t="shared" si="12"/>
        <v>37043159.006809086</v>
      </c>
      <c r="N73" s="36">
        <f t="shared" si="12"/>
        <v>38897824.14089942</v>
      </c>
      <c r="O73" s="36">
        <f t="shared" si="12"/>
        <v>36702657.110780455</v>
      </c>
      <c r="P73" s="36">
        <f t="shared" si="12"/>
        <v>39217946.376763344</v>
      </c>
      <c r="Q73" s="36">
        <f t="shared" si="12"/>
        <v>38283801.61766145</v>
      </c>
      <c r="R73" s="36">
        <f t="shared" si="12"/>
        <v>41929189.612916715</v>
      </c>
      <c r="S73" s="36">
        <f t="shared" si="12"/>
        <v>40055492.57650874</v>
      </c>
      <c r="T73" s="36">
        <f t="shared" si="12"/>
        <v>42085309.46808274</v>
      </c>
      <c r="U73" s="36">
        <f t="shared" si="12"/>
        <v>39553452.36235017</v>
      </c>
      <c r="V73" s="36">
        <f t="shared" si="12"/>
        <v>40353716.05119098</v>
      </c>
      <c r="W73" s="36">
        <f t="shared" si="12"/>
        <v>40048238.42151548</v>
      </c>
      <c r="X73" s="36">
        <f t="shared" si="12"/>
        <v>44482587.88623428</v>
      </c>
      <c r="Y73" s="36">
        <f t="shared" si="12"/>
        <v>42699578.615015626</v>
      </c>
      <c r="Z73" s="36">
        <f t="shared" si="12"/>
        <v>44061202.519568734</v>
      </c>
      <c r="AA73" s="36">
        <f t="shared" si="12"/>
        <v>44108563.98934008</v>
      </c>
      <c r="AB73" s="36">
        <f t="shared" si="12"/>
        <v>42595108.844048336</v>
      </c>
      <c r="AC73" s="36">
        <f t="shared" si="12"/>
        <v>43707363.36263349</v>
      </c>
      <c r="AD73" s="36">
        <f t="shared" si="12"/>
        <v>44226987.49771356</v>
      </c>
      <c r="AE73" s="36">
        <f>SUM(AE9,AE20,AE41,AE46,AE52)</f>
        <v>43449743.05377778</v>
      </c>
    </row>
    <row r="74" spans="1:31" ht="12.75">
      <c r="A74" s="1"/>
      <c r="B74" s="1"/>
      <c r="C74" s="30" t="s">
        <v>79</v>
      </c>
      <c r="D74" s="31"/>
      <c r="E74" s="31"/>
      <c r="F74" s="38">
        <f aca="true" t="shared" si="13" ref="F74:AE74">SUM(F69:F73)</f>
        <v>41373200.49745834</v>
      </c>
      <c r="G74" s="38">
        <f t="shared" si="13"/>
        <v>45185503.802123964</v>
      </c>
      <c r="H74" s="38">
        <f t="shared" si="13"/>
        <v>46654226.77382195</v>
      </c>
      <c r="I74" s="38">
        <f t="shared" si="13"/>
        <v>42014585.07757906</v>
      </c>
      <c r="J74" s="38">
        <f t="shared" si="13"/>
        <v>46815769.961792916</v>
      </c>
      <c r="K74" s="38">
        <f t="shared" si="13"/>
        <v>51140460.433129504</v>
      </c>
      <c r="L74" s="38">
        <f t="shared" si="13"/>
        <v>43767260.41749407</v>
      </c>
      <c r="M74" s="38">
        <f t="shared" si="13"/>
        <v>53805322.30226467</v>
      </c>
      <c r="N74" s="38">
        <f t="shared" si="13"/>
        <v>55770191.04228081</v>
      </c>
      <c r="O74" s="38">
        <f t="shared" si="13"/>
        <v>53958193.770086035</v>
      </c>
      <c r="P74" s="38">
        <f t="shared" si="13"/>
        <v>57501267.9922082</v>
      </c>
      <c r="Q74" s="38">
        <f t="shared" si="13"/>
        <v>55773770.72775036</v>
      </c>
      <c r="R74" s="38">
        <f t="shared" si="13"/>
        <v>61341085.27573332</v>
      </c>
      <c r="S74" s="38">
        <f t="shared" si="13"/>
        <v>58626131.75286329</v>
      </c>
      <c r="T74" s="38">
        <f t="shared" si="13"/>
        <v>60924431.51948115</v>
      </c>
      <c r="U74" s="38">
        <f t="shared" si="13"/>
        <v>58553426.38984109</v>
      </c>
      <c r="V74" s="38">
        <f t="shared" si="13"/>
        <v>60036726.895339996</v>
      </c>
      <c r="W74" s="38">
        <f t="shared" si="13"/>
        <v>59482419.72065526</v>
      </c>
      <c r="X74" s="38">
        <f t="shared" si="13"/>
        <v>64285277.340382285</v>
      </c>
      <c r="Y74" s="38">
        <f t="shared" si="13"/>
        <v>62974128.76242927</v>
      </c>
      <c r="Z74" s="38">
        <f t="shared" si="13"/>
        <v>64001055.632022366</v>
      </c>
      <c r="AA74" s="38">
        <f t="shared" si="13"/>
        <v>64444869.79987322</v>
      </c>
      <c r="AB74" s="38">
        <f t="shared" si="13"/>
        <v>62866572.463295035</v>
      </c>
      <c r="AC74" s="38">
        <f t="shared" si="13"/>
        <v>64820049.18763713</v>
      </c>
      <c r="AD74" s="38">
        <f t="shared" si="13"/>
        <v>64742151.84240603</v>
      </c>
      <c r="AE74" s="38">
        <f t="shared" si="13"/>
        <v>64063170.55679644</v>
      </c>
    </row>
    <row r="75" spans="1:31" ht="12.75">
      <c r="A75" s="1"/>
      <c r="B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>
      <c r="A76" s="1"/>
      <c r="B76" s="1"/>
      <c r="C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2.75">
      <c r="A77" s="1"/>
      <c r="B77" s="1"/>
      <c r="C77" s="1"/>
      <c r="D77" s="1"/>
      <c r="E77" s="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</row>
    <row r="78" spans="1:31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5.75">
      <c r="A79" s="65" t="s">
        <v>113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>
      <c r="A80" s="1" t="s">
        <v>119</v>
      </c>
      <c r="C80" s="11" t="s">
        <v>89</v>
      </c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1:31" ht="12.75">
      <c r="A81" s="1"/>
      <c r="B81" s="1"/>
      <c r="C81" s="11" t="s">
        <v>86</v>
      </c>
      <c r="D81" s="11"/>
      <c r="E81" s="13"/>
      <c r="F81" s="14">
        <v>1980</v>
      </c>
      <c r="G81" s="14">
        <f aca="true" t="shared" si="14" ref="G81:AD81">F81+1</f>
        <v>1981</v>
      </c>
      <c r="H81" s="14">
        <f t="shared" si="14"/>
        <v>1982</v>
      </c>
      <c r="I81" s="14">
        <f t="shared" si="14"/>
        <v>1983</v>
      </c>
      <c r="J81" s="14">
        <f t="shared" si="14"/>
        <v>1984</v>
      </c>
      <c r="K81" s="14">
        <f t="shared" si="14"/>
        <v>1985</v>
      </c>
      <c r="L81" s="14">
        <f t="shared" si="14"/>
        <v>1986</v>
      </c>
      <c r="M81" s="14">
        <f t="shared" si="14"/>
        <v>1987</v>
      </c>
      <c r="N81" s="14">
        <f t="shared" si="14"/>
        <v>1988</v>
      </c>
      <c r="O81" s="14">
        <f t="shared" si="14"/>
        <v>1989</v>
      </c>
      <c r="P81" s="14">
        <f t="shared" si="14"/>
        <v>1990</v>
      </c>
      <c r="Q81" s="14">
        <f t="shared" si="14"/>
        <v>1991</v>
      </c>
      <c r="R81" s="14">
        <f t="shared" si="14"/>
        <v>1992</v>
      </c>
      <c r="S81" s="14">
        <f t="shared" si="14"/>
        <v>1993</v>
      </c>
      <c r="T81" s="14">
        <f t="shared" si="14"/>
        <v>1994</v>
      </c>
      <c r="U81" s="14">
        <f t="shared" si="14"/>
        <v>1995</v>
      </c>
      <c r="V81" s="14">
        <f t="shared" si="14"/>
        <v>1996</v>
      </c>
      <c r="W81" s="14">
        <f t="shared" si="14"/>
        <v>1997</v>
      </c>
      <c r="X81" s="14">
        <f t="shared" si="14"/>
        <v>1998</v>
      </c>
      <c r="Y81" s="14">
        <f t="shared" si="14"/>
        <v>1999</v>
      </c>
      <c r="Z81" s="14">
        <f t="shared" si="14"/>
        <v>2000</v>
      </c>
      <c r="AA81" s="14">
        <f t="shared" si="14"/>
        <v>2001</v>
      </c>
      <c r="AB81" s="14">
        <f t="shared" si="14"/>
        <v>2002</v>
      </c>
      <c r="AC81" s="14">
        <f t="shared" si="14"/>
        <v>2003</v>
      </c>
      <c r="AD81" s="14">
        <f t="shared" si="14"/>
        <v>2004</v>
      </c>
      <c r="AE81" s="14">
        <f>AD81+1</f>
        <v>2005</v>
      </c>
    </row>
    <row r="82" spans="1:31" ht="12.75">
      <c r="A82" s="3"/>
      <c r="B82" s="3"/>
      <c r="C82" s="15" t="s">
        <v>6</v>
      </c>
      <c r="D82" s="13"/>
      <c r="E82" s="13"/>
      <c r="F82" s="16">
        <f>(F61-F100)</f>
        <v>25087017.190036952</v>
      </c>
      <c r="G82" s="16">
        <f aca="true" t="shared" si="15" ref="G82:AD82">(G61-G100)</f>
        <v>29867177.88970032</v>
      </c>
      <c r="H82" s="16">
        <f t="shared" si="15"/>
        <v>31298991.918140754</v>
      </c>
      <c r="I82" s="16">
        <f t="shared" si="15"/>
        <v>29437444.50690378</v>
      </c>
      <c r="J82" s="16">
        <f t="shared" si="15"/>
        <v>33738053.79205974</v>
      </c>
      <c r="K82" s="16">
        <f t="shared" si="15"/>
        <v>38096798.25450263</v>
      </c>
      <c r="L82" s="16">
        <f t="shared" si="15"/>
        <v>31612469.42208299</v>
      </c>
      <c r="M82" s="16">
        <f t="shared" si="15"/>
        <v>40227921.75027791</v>
      </c>
      <c r="N82" s="16">
        <f t="shared" si="15"/>
        <v>41920623.89816322</v>
      </c>
      <c r="O82" s="16">
        <f t="shared" si="15"/>
        <v>40031720.673127614</v>
      </c>
      <c r="P82" s="16">
        <f t="shared" si="15"/>
        <v>43267878.01175263</v>
      </c>
      <c r="Q82" s="16">
        <f t="shared" si="15"/>
        <v>42441323.00995076</v>
      </c>
      <c r="R82" s="16">
        <f t="shared" si="15"/>
        <v>46253763.8422569</v>
      </c>
      <c r="S82" s="16">
        <f t="shared" si="15"/>
        <v>44058914.90213783</v>
      </c>
      <c r="T82" s="16">
        <f t="shared" si="15"/>
        <v>46261434.546952024</v>
      </c>
      <c r="U82" s="16">
        <f t="shared" si="15"/>
        <v>43719101.40442866</v>
      </c>
      <c r="V82" s="16">
        <f t="shared" si="15"/>
        <v>44709673.13991159</v>
      </c>
      <c r="W82" s="16">
        <f t="shared" si="15"/>
        <v>44194388.42849507</v>
      </c>
      <c r="X82" s="16">
        <f t="shared" si="15"/>
        <v>48719966.53654312</v>
      </c>
      <c r="Y82" s="16">
        <f t="shared" si="15"/>
        <v>46823202.71808453</v>
      </c>
      <c r="Z82" s="16">
        <f t="shared" si="15"/>
        <v>47794355.980488285</v>
      </c>
      <c r="AA82" s="16">
        <f t="shared" si="15"/>
        <v>47268433.77682181</v>
      </c>
      <c r="AB82" s="16">
        <f t="shared" si="15"/>
        <v>45431676.81696851</v>
      </c>
      <c r="AC82" s="16">
        <f t="shared" si="15"/>
        <v>46717246.04892198</v>
      </c>
      <c r="AD82" s="16">
        <f t="shared" si="15"/>
        <v>47364836.6688916</v>
      </c>
      <c r="AE82" s="16">
        <f>(AE61-AE100)</f>
        <v>46458816.80812087</v>
      </c>
    </row>
    <row r="83" spans="1:31" ht="12.75">
      <c r="A83" s="1"/>
      <c r="B83" s="1"/>
      <c r="C83" s="17" t="s">
        <v>111</v>
      </c>
      <c r="D83" s="12"/>
      <c r="E83" s="12"/>
      <c r="F83" s="18">
        <f>(F62-F101)</f>
        <v>10580287.175865434</v>
      </c>
      <c r="G83" s="18">
        <f aca="true" t="shared" si="16" ref="G83:AD83">(G62-G101)</f>
        <v>9786962.16643266</v>
      </c>
      <c r="H83" s="18">
        <f t="shared" si="16"/>
        <v>8943918.963235743</v>
      </c>
      <c r="I83" s="18">
        <f t="shared" si="16"/>
        <v>6745687.186303272</v>
      </c>
      <c r="J83" s="18">
        <f t="shared" si="16"/>
        <v>6707423.693867305</v>
      </c>
      <c r="K83" s="18">
        <f t="shared" si="16"/>
        <v>6704948.605037416</v>
      </c>
      <c r="L83" s="18">
        <f t="shared" si="16"/>
        <v>6175703.31296262</v>
      </c>
      <c r="M83" s="18">
        <f t="shared" si="16"/>
        <v>7088763.069711968</v>
      </c>
      <c r="N83" s="18">
        <f t="shared" si="16"/>
        <v>7692188.534113373</v>
      </c>
      <c r="O83" s="18">
        <f t="shared" si="16"/>
        <v>7741551.677608499</v>
      </c>
      <c r="P83" s="18">
        <f t="shared" si="16"/>
        <v>7494876.523219012</v>
      </c>
      <c r="Q83" s="18">
        <f t="shared" si="16"/>
        <v>6475163.643435956</v>
      </c>
      <c r="R83" s="18">
        <f t="shared" si="16"/>
        <v>6862438.19111859</v>
      </c>
      <c r="S83" s="18">
        <f t="shared" si="16"/>
        <v>7342425.116422201</v>
      </c>
      <c r="T83" s="18">
        <f t="shared" si="16"/>
        <v>7280520.219674475</v>
      </c>
      <c r="U83" s="18">
        <f t="shared" si="16"/>
        <v>7946776.060308952</v>
      </c>
      <c r="V83" s="18">
        <f t="shared" si="16"/>
        <v>8220887.192757675</v>
      </c>
      <c r="W83" s="18">
        <f t="shared" si="16"/>
        <v>8345627.621273729</v>
      </c>
      <c r="X83" s="18">
        <f t="shared" si="16"/>
        <v>8180483.510528356</v>
      </c>
      <c r="Y83" s="18">
        <f t="shared" si="16"/>
        <v>9322928.454516228</v>
      </c>
      <c r="Z83" s="18">
        <f t="shared" si="16"/>
        <v>8902719.085308313</v>
      </c>
      <c r="AA83" s="18">
        <f t="shared" si="16"/>
        <v>10185923.340042781</v>
      </c>
      <c r="AB83" s="18">
        <f t="shared" si="16"/>
        <v>10042343.836183915</v>
      </c>
      <c r="AC83" s="18">
        <f t="shared" si="16"/>
        <v>10305795.736829683</v>
      </c>
      <c r="AD83" s="18">
        <f t="shared" si="16"/>
        <v>10163743.688762082</v>
      </c>
      <c r="AE83" s="18">
        <f>(AE62-AE101)</f>
        <v>10333508.671560986</v>
      </c>
    </row>
    <row r="84" spans="1:31" ht="12.75">
      <c r="A84" s="1"/>
      <c r="B84" s="1"/>
      <c r="C84" s="17" t="s">
        <v>87</v>
      </c>
      <c r="D84" s="12"/>
      <c r="E84" s="12"/>
      <c r="F84" s="18">
        <f>(F63-F102)</f>
        <v>465411.8617617333</v>
      </c>
      <c r="G84" s="18">
        <f aca="true" t="shared" si="17" ref="G84:AD84">(G63-G102)</f>
        <v>461003.5405832216</v>
      </c>
      <c r="H84" s="18">
        <f t="shared" si="17"/>
        <v>574543.9894032165</v>
      </c>
      <c r="I84" s="18">
        <f t="shared" si="17"/>
        <v>594825.6473656555</v>
      </c>
      <c r="J84" s="18">
        <f t="shared" si="17"/>
        <v>490949.2922530276</v>
      </c>
      <c r="K84" s="18">
        <f t="shared" si="17"/>
        <v>435185.07660303375</v>
      </c>
      <c r="L84" s="18">
        <f t="shared" si="17"/>
        <v>492622.15983669256</v>
      </c>
      <c r="M84" s="18">
        <f t="shared" si="17"/>
        <v>629973.0568516188</v>
      </c>
      <c r="N84" s="18">
        <f t="shared" si="17"/>
        <v>474897.42515232816</v>
      </c>
      <c r="O84" s="18">
        <f t="shared" si="17"/>
        <v>567147.7180541724</v>
      </c>
      <c r="P84" s="18">
        <f t="shared" si="17"/>
        <v>285113.55911815877</v>
      </c>
      <c r="Q84" s="18">
        <f t="shared" si="17"/>
        <v>276406.0062847852</v>
      </c>
      <c r="R84" s="18">
        <f t="shared" si="17"/>
        <v>267392.0336694024</v>
      </c>
      <c r="S84" s="18">
        <f t="shared" si="17"/>
        <v>393275.839574103</v>
      </c>
      <c r="T84" s="18">
        <f t="shared" si="17"/>
        <v>358184.092001876</v>
      </c>
      <c r="U84" s="18">
        <f t="shared" si="17"/>
        <v>446742.51011756976</v>
      </c>
      <c r="V84" s="18">
        <f t="shared" si="17"/>
        <v>371516.17980225134</v>
      </c>
      <c r="W84" s="18">
        <f t="shared" si="17"/>
        <v>69434.8898287114</v>
      </c>
      <c r="X84" s="18">
        <f t="shared" si="17"/>
        <v>57033.31532694964</v>
      </c>
      <c r="Y84" s="18">
        <f t="shared" si="17"/>
        <v>108044.24821694946</v>
      </c>
      <c r="Z84" s="18">
        <f t="shared" si="17"/>
        <v>273343.00560338626</v>
      </c>
      <c r="AA84" s="18">
        <f t="shared" si="17"/>
        <v>278791.00114000763</v>
      </c>
      <c r="AB84" s="18">
        <f t="shared" si="17"/>
        <v>250779.0033373813</v>
      </c>
      <c r="AC84" s="18">
        <f t="shared" si="17"/>
        <v>246965.53745078688</v>
      </c>
      <c r="AD84" s="18">
        <f t="shared" si="17"/>
        <v>223651.19859456574</v>
      </c>
      <c r="AE84" s="18">
        <f>(AE63-AE102)</f>
        <v>279694.35530581314</v>
      </c>
    </row>
    <row r="85" spans="1:31" ht="12.75">
      <c r="A85" s="3"/>
      <c r="B85" s="3"/>
      <c r="C85" s="15" t="s">
        <v>69</v>
      </c>
      <c r="D85" s="12"/>
      <c r="E85" s="12"/>
      <c r="F85" s="18">
        <f>(F64-F103)</f>
        <v>3802356.419659966</v>
      </c>
      <c r="G85" s="18">
        <f aca="true" t="shared" si="18" ref="G85:AD85">(G64-G103)</f>
        <v>3796896.913757593</v>
      </c>
      <c r="H85" s="18">
        <f t="shared" si="18"/>
        <v>4759022.065113903</v>
      </c>
      <c r="I85" s="18">
        <f t="shared" si="18"/>
        <v>4455954.1219277475</v>
      </c>
      <c r="J85" s="18">
        <f t="shared" si="18"/>
        <v>4679498.720027822</v>
      </c>
      <c r="K85" s="18">
        <f t="shared" si="18"/>
        <v>4490555.352361864</v>
      </c>
      <c r="L85" s="18">
        <f t="shared" si="18"/>
        <v>4081241.9036107697</v>
      </c>
      <c r="M85" s="18">
        <f t="shared" si="18"/>
        <v>4471497.923778476</v>
      </c>
      <c r="N85" s="18">
        <f t="shared" si="18"/>
        <v>4483451.151658006</v>
      </c>
      <c r="O85" s="18">
        <f t="shared" si="18"/>
        <v>4485177.261969859</v>
      </c>
      <c r="P85" s="18">
        <f t="shared" si="18"/>
        <v>5265004.685541257</v>
      </c>
      <c r="Q85" s="18">
        <f t="shared" si="18"/>
        <v>5361163.29984838</v>
      </c>
      <c r="R85" s="18">
        <f t="shared" si="18"/>
        <v>6836483.065309516</v>
      </c>
      <c r="S85" s="18">
        <f t="shared" si="18"/>
        <v>5747906.683908648</v>
      </c>
      <c r="T85" s="18">
        <f t="shared" si="18"/>
        <v>5813715.614976604</v>
      </c>
      <c r="U85" s="18">
        <f t="shared" si="18"/>
        <v>5366980.409928338</v>
      </c>
      <c r="V85" s="18">
        <f t="shared" si="18"/>
        <v>5564725.771996758</v>
      </c>
      <c r="W85" s="18">
        <f t="shared" si="18"/>
        <v>5571270.917886191</v>
      </c>
      <c r="X85" s="18">
        <f t="shared" si="18"/>
        <v>6011623.582881856</v>
      </c>
      <c r="Y85" s="18">
        <f t="shared" si="18"/>
        <v>5219517.234254165</v>
      </c>
      <c r="Z85" s="18">
        <f t="shared" si="18"/>
        <v>5447500.192275632</v>
      </c>
      <c r="AA85" s="18">
        <f t="shared" si="18"/>
        <v>5353549.347530283</v>
      </c>
      <c r="AB85" s="18">
        <f t="shared" si="18"/>
        <v>6115145.122669607</v>
      </c>
      <c r="AC85" s="18">
        <f t="shared" si="18"/>
        <v>6275924.550537975</v>
      </c>
      <c r="AD85" s="18">
        <f t="shared" si="18"/>
        <v>5772824.715372904</v>
      </c>
      <c r="AE85" s="18">
        <f>(AE64-AE103)</f>
        <v>5846525.695443927</v>
      </c>
    </row>
    <row r="86" spans="1:31" ht="12.75">
      <c r="A86" s="1"/>
      <c r="B86" s="1"/>
      <c r="C86" s="11" t="s">
        <v>79</v>
      </c>
      <c r="D86" s="12"/>
      <c r="E86" s="12"/>
      <c r="F86" s="19">
        <f>SUM(F82:F85)</f>
        <v>39935072.647324085</v>
      </c>
      <c r="G86" s="19">
        <f aca="true" t="shared" si="19" ref="G86:AE86">SUM(G82:G85)</f>
        <v>43912040.510473795</v>
      </c>
      <c r="H86" s="19">
        <f t="shared" si="19"/>
        <v>45576476.93589362</v>
      </c>
      <c r="I86" s="19">
        <f t="shared" si="19"/>
        <v>41233911.462500446</v>
      </c>
      <c r="J86" s="19">
        <f t="shared" si="19"/>
        <v>45615925.49820789</v>
      </c>
      <c r="K86" s="19">
        <f t="shared" si="19"/>
        <v>49727487.28850494</v>
      </c>
      <c r="L86" s="19">
        <f t="shared" si="19"/>
        <v>42362036.79849307</v>
      </c>
      <c r="M86" s="19">
        <f t="shared" si="19"/>
        <v>52418155.80061997</v>
      </c>
      <c r="N86" s="19">
        <f t="shared" si="19"/>
        <v>54571161.00908693</v>
      </c>
      <c r="O86" s="19">
        <f t="shared" si="19"/>
        <v>52825597.33076014</v>
      </c>
      <c r="P86" s="19">
        <f t="shared" si="19"/>
        <v>56312872.779631056</v>
      </c>
      <c r="Q86" s="19">
        <f t="shared" si="19"/>
        <v>54554055.95951988</v>
      </c>
      <c r="R86" s="19">
        <f t="shared" si="19"/>
        <v>60220077.132354416</v>
      </c>
      <c r="S86" s="19">
        <f t="shared" si="19"/>
        <v>57542522.542042784</v>
      </c>
      <c r="T86" s="19">
        <f t="shared" si="19"/>
        <v>59713854.47360498</v>
      </c>
      <c r="U86" s="19">
        <f t="shared" si="19"/>
        <v>57479600.384783514</v>
      </c>
      <c r="V86" s="19">
        <f t="shared" si="19"/>
        <v>58866802.28446828</v>
      </c>
      <c r="W86" s="19">
        <f t="shared" si="19"/>
        <v>58180721.8574837</v>
      </c>
      <c r="X86" s="19">
        <f t="shared" si="19"/>
        <v>62969106.94528028</v>
      </c>
      <c r="Y86" s="19">
        <f t="shared" si="19"/>
        <v>61473692.65507188</v>
      </c>
      <c r="Z86" s="19">
        <f t="shared" si="19"/>
        <v>62417918.263675615</v>
      </c>
      <c r="AA86" s="19">
        <f t="shared" si="19"/>
        <v>63086697.46553488</v>
      </c>
      <c r="AB86" s="19">
        <f t="shared" si="19"/>
        <v>61839944.77915941</v>
      </c>
      <c r="AC86" s="19">
        <f t="shared" si="19"/>
        <v>63545931.87374043</v>
      </c>
      <c r="AD86" s="19">
        <f t="shared" si="19"/>
        <v>63525056.27162115</v>
      </c>
      <c r="AE86" s="19">
        <f t="shared" si="19"/>
        <v>62918545.5304316</v>
      </c>
    </row>
    <row r="87" spans="1:31" ht="12.75">
      <c r="A87" s="1"/>
      <c r="B87" s="1"/>
      <c r="C87" s="12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1:31" ht="12.75">
      <c r="A88" s="1"/>
      <c r="B88" s="1"/>
      <c r="C88" s="12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1:31" ht="12.75">
      <c r="A89" s="4"/>
      <c r="B89" s="4"/>
      <c r="C89" s="11" t="s">
        <v>88</v>
      </c>
      <c r="D89" s="12"/>
      <c r="E89" s="12"/>
      <c r="F89" s="14">
        <v>1980</v>
      </c>
      <c r="G89" s="14">
        <f aca="true" t="shared" si="20" ref="G89:AD89">F89+1</f>
        <v>1981</v>
      </c>
      <c r="H89" s="14">
        <f t="shared" si="20"/>
        <v>1982</v>
      </c>
      <c r="I89" s="14">
        <f t="shared" si="20"/>
        <v>1983</v>
      </c>
      <c r="J89" s="14">
        <f t="shared" si="20"/>
        <v>1984</v>
      </c>
      <c r="K89" s="14">
        <f t="shared" si="20"/>
        <v>1985</v>
      </c>
      <c r="L89" s="14">
        <f t="shared" si="20"/>
        <v>1986</v>
      </c>
      <c r="M89" s="14">
        <f t="shared" si="20"/>
        <v>1987</v>
      </c>
      <c r="N89" s="14">
        <f t="shared" si="20"/>
        <v>1988</v>
      </c>
      <c r="O89" s="14">
        <f t="shared" si="20"/>
        <v>1989</v>
      </c>
      <c r="P89" s="14">
        <f t="shared" si="20"/>
        <v>1990</v>
      </c>
      <c r="Q89" s="14">
        <f t="shared" si="20"/>
        <v>1991</v>
      </c>
      <c r="R89" s="14">
        <f t="shared" si="20"/>
        <v>1992</v>
      </c>
      <c r="S89" s="14">
        <f t="shared" si="20"/>
        <v>1993</v>
      </c>
      <c r="T89" s="14">
        <f t="shared" si="20"/>
        <v>1994</v>
      </c>
      <c r="U89" s="14">
        <f t="shared" si="20"/>
        <v>1995</v>
      </c>
      <c r="V89" s="14">
        <f t="shared" si="20"/>
        <v>1996</v>
      </c>
      <c r="W89" s="14">
        <f t="shared" si="20"/>
        <v>1997</v>
      </c>
      <c r="X89" s="14">
        <f t="shared" si="20"/>
        <v>1998</v>
      </c>
      <c r="Y89" s="14">
        <f t="shared" si="20"/>
        <v>1999</v>
      </c>
      <c r="Z89" s="14">
        <f t="shared" si="20"/>
        <v>2000</v>
      </c>
      <c r="AA89" s="14">
        <f t="shared" si="20"/>
        <v>2001</v>
      </c>
      <c r="AB89" s="14">
        <f t="shared" si="20"/>
        <v>2002</v>
      </c>
      <c r="AC89" s="14">
        <f t="shared" si="20"/>
        <v>2003</v>
      </c>
      <c r="AD89" s="14">
        <f t="shared" si="20"/>
        <v>2004</v>
      </c>
      <c r="AE89" s="14">
        <f>AD89+1</f>
        <v>2005</v>
      </c>
    </row>
    <row r="90" spans="1:31" ht="12.75">
      <c r="A90" s="4"/>
      <c r="B90" s="4"/>
      <c r="C90" s="17" t="s">
        <v>81</v>
      </c>
      <c r="D90" s="12"/>
      <c r="E90" s="12"/>
      <c r="F90" s="18">
        <f>(F69-F108)</f>
        <v>743753.7045661155</v>
      </c>
      <c r="G90" s="18">
        <f aca="true" t="shared" si="21" ref="G90:AD90">(G69-G108)</f>
        <v>713353.4453437687</v>
      </c>
      <c r="H90" s="18">
        <f t="shared" si="21"/>
        <v>1046240.2683560309</v>
      </c>
      <c r="I90" s="18">
        <f t="shared" si="21"/>
        <v>1184656.4187932727</v>
      </c>
      <c r="J90" s="18">
        <f t="shared" si="21"/>
        <v>1054397.6578446277</v>
      </c>
      <c r="K90" s="18">
        <f t="shared" si="21"/>
        <v>973297.9985162683</v>
      </c>
      <c r="L90" s="18">
        <f t="shared" si="21"/>
        <v>936095.1498391522</v>
      </c>
      <c r="M90" s="18">
        <f t="shared" si="21"/>
        <v>950678.2451779486</v>
      </c>
      <c r="N90" s="18">
        <f t="shared" si="21"/>
        <v>916650.520608793</v>
      </c>
      <c r="O90" s="18">
        <f t="shared" si="21"/>
        <v>857037.3983844566</v>
      </c>
      <c r="P90" s="18">
        <f t="shared" si="21"/>
        <v>839882.2588205977</v>
      </c>
      <c r="Q90" s="18">
        <f t="shared" si="21"/>
        <v>894404.8471481865</v>
      </c>
      <c r="R90" s="18">
        <f t="shared" si="21"/>
        <v>779503.8497985976</v>
      </c>
      <c r="S90" s="18">
        <f t="shared" si="21"/>
        <v>889999.2300418784</v>
      </c>
      <c r="T90" s="18">
        <f t="shared" si="21"/>
        <v>831792.1777142358</v>
      </c>
      <c r="U90" s="18">
        <f t="shared" si="21"/>
        <v>872451.3235249836</v>
      </c>
      <c r="V90" s="18">
        <f t="shared" si="21"/>
        <v>956188.7826713749</v>
      </c>
      <c r="W90" s="18">
        <f t="shared" si="21"/>
        <v>810367.5340188207</v>
      </c>
      <c r="X90" s="18">
        <f t="shared" si="21"/>
        <v>778795.7892147135</v>
      </c>
      <c r="Y90" s="18">
        <f t="shared" si="21"/>
        <v>765487.2270136802</v>
      </c>
      <c r="Z90" s="18">
        <f t="shared" si="21"/>
        <v>830629.5926967501</v>
      </c>
      <c r="AA90" s="18">
        <f t="shared" si="21"/>
        <v>811690.4926379523</v>
      </c>
      <c r="AB90" s="18">
        <f t="shared" si="21"/>
        <v>930816.4744790676</v>
      </c>
      <c r="AC90" s="18">
        <f t="shared" si="21"/>
        <v>868051.2061570607</v>
      </c>
      <c r="AD90" s="18">
        <f t="shared" si="21"/>
        <v>860192.1292788794</v>
      </c>
      <c r="AE90" s="18">
        <f>(AE69-AE108)</f>
        <v>850490.9105923828</v>
      </c>
    </row>
    <row r="91" spans="1:31" ht="12.75">
      <c r="A91" s="1"/>
      <c r="B91" s="1"/>
      <c r="C91" s="17" t="s">
        <v>82</v>
      </c>
      <c r="D91" s="12"/>
      <c r="E91" s="12"/>
      <c r="F91" s="18">
        <f>(F70-F109)</f>
        <v>687725.4276736567</v>
      </c>
      <c r="G91" s="18">
        <f aca="true" t="shared" si="22" ref="G91:AD91">(G70-G109)</f>
        <v>535254.1933795813</v>
      </c>
      <c r="H91" s="18">
        <f t="shared" si="22"/>
        <v>1055060.0713111723</v>
      </c>
      <c r="I91" s="18">
        <f t="shared" si="22"/>
        <v>897572.5654557077</v>
      </c>
      <c r="J91" s="18">
        <f t="shared" si="22"/>
        <v>882945.8761184185</v>
      </c>
      <c r="K91" s="18">
        <f t="shared" si="22"/>
        <v>893354.333234907</v>
      </c>
      <c r="L91" s="18">
        <f t="shared" si="22"/>
        <v>858564.9596794201</v>
      </c>
      <c r="M91" s="18">
        <f t="shared" si="22"/>
        <v>801958.9321441234</v>
      </c>
      <c r="N91" s="18">
        <f t="shared" si="22"/>
        <v>892139.3261639214</v>
      </c>
      <c r="O91" s="18">
        <f t="shared" si="22"/>
        <v>803360.9542971617</v>
      </c>
      <c r="P91" s="18">
        <f t="shared" si="22"/>
        <v>827177.3292589716</v>
      </c>
      <c r="Q91" s="18">
        <f t="shared" si="22"/>
        <v>897810.4973936058</v>
      </c>
      <c r="R91" s="18">
        <f t="shared" si="22"/>
        <v>721474.324943596</v>
      </c>
      <c r="S91" s="18">
        <f t="shared" si="22"/>
        <v>942104.6040605935</v>
      </c>
      <c r="T91" s="18">
        <f t="shared" si="22"/>
        <v>975695.6091278894</v>
      </c>
      <c r="U91" s="18">
        <f t="shared" si="22"/>
        <v>911238.1738625321</v>
      </c>
      <c r="V91" s="18">
        <f t="shared" si="22"/>
        <v>1264204.3400889218</v>
      </c>
      <c r="W91" s="18">
        <f t="shared" si="22"/>
        <v>922901.4583913193</v>
      </c>
      <c r="X91" s="18">
        <f t="shared" si="22"/>
        <v>927923.699117956</v>
      </c>
      <c r="Y91" s="18">
        <f t="shared" si="22"/>
        <v>889629.1240260474</v>
      </c>
      <c r="Z91" s="18">
        <f t="shared" si="22"/>
        <v>966296.9143835916</v>
      </c>
      <c r="AA91" s="18">
        <f t="shared" si="22"/>
        <v>962614.1990741773</v>
      </c>
      <c r="AB91" s="18">
        <f t="shared" si="22"/>
        <v>910047.3935239215</v>
      </c>
      <c r="AC91" s="18">
        <f t="shared" si="22"/>
        <v>849543.3154306277</v>
      </c>
      <c r="AD91" s="18">
        <f t="shared" si="22"/>
        <v>860337.3938085937</v>
      </c>
      <c r="AE91" s="18">
        <f>(AE70-AE109)</f>
        <v>799846.856469956</v>
      </c>
    </row>
    <row r="92" spans="1:31" ht="12.75">
      <c r="A92" s="1"/>
      <c r="B92" s="1"/>
      <c r="C92" s="17" t="s">
        <v>83</v>
      </c>
      <c r="D92" s="12"/>
      <c r="E92" s="12"/>
      <c r="F92" s="18">
        <f>(F71-F110)</f>
        <v>9959262.00625403</v>
      </c>
      <c r="G92" s="18">
        <f aca="true" t="shared" si="23" ref="G92:AD92">(G71-G110)</f>
        <v>9475881.554228298</v>
      </c>
      <c r="H92" s="18">
        <f t="shared" si="23"/>
        <v>9307966.679559961</v>
      </c>
      <c r="I92" s="18">
        <f t="shared" si="23"/>
        <v>8009654.52349761</v>
      </c>
      <c r="J92" s="18">
        <f t="shared" si="23"/>
        <v>8293589.655583299</v>
      </c>
      <c r="K92" s="18">
        <f t="shared" si="23"/>
        <v>8118553.83774866</v>
      </c>
      <c r="L92" s="18">
        <f t="shared" si="23"/>
        <v>7494167.664572283</v>
      </c>
      <c r="M92" s="18">
        <f t="shared" si="23"/>
        <v>8201470.86815031</v>
      </c>
      <c r="N92" s="18">
        <f t="shared" si="23"/>
        <v>7986257.041212093</v>
      </c>
      <c r="O92" s="18">
        <f t="shared" si="23"/>
        <v>8507461.18125707</v>
      </c>
      <c r="P92" s="18">
        <f t="shared" si="23"/>
        <v>9708169.315656297</v>
      </c>
      <c r="Q92" s="18">
        <f t="shared" si="23"/>
        <v>9211649.309204914</v>
      </c>
      <c r="R92" s="18">
        <f t="shared" si="23"/>
        <v>11243802.54301733</v>
      </c>
      <c r="S92" s="18">
        <f t="shared" si="23"/>
        <v>9704998.947228983</v>
      </c>
      <c r="T92" s="18">
        <f t="shared" si="23"/>
        <v>9966075.400800424</v>
      </c>
      <c r="U92" s="18">
        <f t="shared" si="23"/>
        <v>9394245.184817016</v>
      </c>
      <c r="V92" s="18">
        <f t="shared" si="23"/>
        <v>9563711.862445427</v>
      </c>
      <c r="W92" s="18">
        <f t="shared" si="23"/>
        <v>9570788.154264865</v>
      </c>
      <c r="X92" s="18">
        <f t="shared" si="23"/>
        <v>9754206.147062471</v>
      </c>
      <c r="Y92" s="18">
        <f t="shared" si="23"/>
        <v>9095759.594475318</v>
      </c>
      <c r="Z92" s="18">
        <f t="shared" si="23"/>
        <v>9014813.987283338</v>
      </c>
      <c r="AA92" s="18">
        <f t="shared" si="23"/>
        <v>9499490.723266253</v>
      </c>
      <c r="AB92" s="18">
        <f t="shared" si="23"/>
        <v>9755228.840824394</v>
      </c>
      <c r="AC92" s="18">
        <f t="shared" si="23"/>
        <v>9811768.547433699</v>
      </c>
      <c r="AD92" s="18">
        <f t="shared" si="23"/>
        <v>9531893.978936464</v>
      </c>
      <c r="AE92" s="18">
        <f>(AE71-AE110)</f>
        <v>9509598.886107285</v>
      </c>
    </row>
    <row r="93" spans="1:31" ht="12.75">
      <c r="A93" s="4"/>
      <c r="B93" s="4"/>
      <c r="C93" s="17" t="s">
        <v>84</v>
      </c>
      <c r="D93" s="12"/>
      <c r="E93" s="12"/>
      <c r="F93" s="18">
        <f>(F72-F111)</f>
        <v>6220708.34548251</v>
      </c>
      <c r="G93" s="18">
        <f aca="true" t="shared" si="24" ref="G93:AD93">(G72-G111)</f>
        <v>6230114.088111903</v>
      </c>
      <c r="H93" s="18">
        <f t="shared" si="24"/>
        <v>5564232.895825015</v>
      </c>
      <c r="I93" s="18">
        <f t="shared" si="24"/>
        <v>4674989.441518623</v>
      </c>
      <c r="J93" s="18">
        <f t="shared" si="24"/>
        <v>4767035.883996207</v>
      </c>
      <c r="K93" s="18">
        <f t="shared" si="24"/>
        <v>4813554.415872431</v>
      </c>
      <c r="L93" s="18">
        <f t="shared" si="24"/>
        <v>4452746.413634478</v>
      </c>
      <c r="M93" s="18">
        <f t="shared" si="24"/>
        <v>5420880.892237873</v>
      </c>
      <c r="N93" s="18">
        <f t="shared" si="24"/>
        <v>5878289.867722581</v>
      </c>
      <c r="O93" s="18">
        <f t="shared" si="24"/>
        <v>5955070.171801363</v>
      </c>
      <c r="P93" s="18">
        <f t="shared" si="24"/>
        <v>5719713.267042615</v>
      </c>
      <c r="Q93" s="18">
        <f t="shared" si="24"/>
        <v>5266395.695187509</v>
      </c>
      <c r="R93" s="18">
        <f t="shared" si="24"/>
        <v>5546137.802688516</v>
      </c>
      <c r="S93" s="18">
        <f t="shared" si="24"/>
        <v>5949900.010700192</v>
      </c>
      <c r="T93" s="18">
        <f t="shared" si="24"/>
        <v>5854960.094888654</v>
      </c>
      <c r="U93" s="18">
        <f t="shared" si="24"/>
        <v>6748232.78974167</v>
      </c>
      <c r="V93" s="18">
        <f t="shared" si="24"/>
        <v>6729002.464902</v>
      </c>
      <c r="W93" s="18">
        <f t="shared" si="24"/>
        <v>6828419.03485519</v>
      </c>
      <c r="X93" s="18">
        <f t="shared" si="24"/>
        <v>7025597.739810691</v>
      </c>
      <c r="Y93" s="18">
        <f t="shared" si="24"/>
        <v>8023215.838861227</v>
      </c>
      <c r="Z93" s="18">
        <f t="shared" si="24"/>
        <v>7544992.180125533</v>
      </c>
      <c r="AA93" s="18">
        <f t="shared" si="24"/>
        <v>7704334.973848979</v>
      </c>
      <c r="AB93" s="18">
        <f t="shared" si="24"/>
        <v>7648727.362340364</v>
      </c>
      <c r="AC93" s="18">
        <f t="shared" si="24"/>
        <v>8309189.608915073</v>
      </c>
      <c r="AD93" s="18">
        <f t="shared" si="24"/>
        <v>8045644.710544141</v>
      </c>
      <c r="AE93" s="18">
        <f>(AE72-AE111)</f>
        <v>8308850.198826423</v>
      </c>
    </row>
    <row r="94" spans="1:31" ht="12.75">
      <c r="A94" s="1"/>
      <c r="B94" s="1"/>
      <c r="C94" s="17" t="s">
        <v>85</v>
      </c>
      <c r="D94" s="13"/>
      <c r="E94" s="12"/>
      <c r="F94" s="18">
        <f>(F73-F112)</f>
        <v>22323628.101862308</v>
      </c>
      <c r="G94" s="18">
        <f aca="true" t="shared" si="25" ref="G94:AD94">(G73-G112)</f>
        <v>26957441.274450507</v>
      </c>
      <c r="H94" s="18">
        <f t="shared" si="25"/>
        <v>28602991.269739836</v>
      </c>
      <c r="I94" s="18">
        <f t="shared" si="25"/>
        <v>26467022.833398543</v>
      </c>
      <c r="J94" s="18">
        <f t="shared" si="25"/>
        <v>30617974.455442943</v>
      </c>
      <c r="K94" s="18">
        <f t="shared" si="25"/>
        <v>34928705.691100985</v>
      </c>
      <c r="L94" s="18">
        <f t="shared" si="25"/>
        <v>28620456.39517924</v>
      </c>
      <c r="M94" s="18">
        <f t="shared" si="25"/>
        <v>37043159.006809086</v>
      </c>
      <c r="N94" s="18">
        <f t="shared" si="25"/>
        <v>38897824.14089942</v>
      </c>
      <c r="O94" s="18">
        <f t="shared" si="25"/>
        <v>36702657.110780455</v>
      </c>
      <c r="P94" s="18">
        <f t="shared" si="25"/>
        <v>39217946.376763344</v>
      </c>
      <c r="Q94" s="18">
        <f t="shared" si="25"/>
        <v>38283801.61766145</v>
      </c>
      <c r="R94" s="18">
        <f t="shared" si="25"/>
        <v>41929189.612916715</v>
      </c>
      <c r="S94" s="18">
        <f t="shared" si="25"/>
        <v>40055492.57650874</v>
      </c>
      <c r="T94" s="18">
        <f t="shared" si="25"/>
        <v>42085309.46808274</v>
      </c>
      <c r="U94" s="18">
        <f t="shared" si="25"/>
        <v>39553452.36235017</v>
      </c>
      <c r="V94" s="18">
        <f t="shared" si="25"/>
        <v>40353716.05119098</v>
      </c>
      <c r="W94" s="18">
        <f t="shared" si="25"/>
        <v>40048238.42151548</v>
      </c>
      <c r="X94" s="18">
        <f t="shared" si="25"/>
        <v>44482587.88623428</v>
      </c>
      <c r="Y94" s="18">
        <f t="shared" si="25"/>
        <v>42699578.615015626</v>
      </c>
      <c r="Z94" s="18">
        <f t="shared" si="25"/>
        <v>44061202.519568734</v>
      </c>
      <c r="AA94" s="18">
        <f t="shared" si="25"/>
        <v>44108563.98934008</v>
      </c>
      <c r="AB94" s="18">
        <f t="shared" si="25"/>
        <v>42595108.844048336</v>
      </c>
      <c r="AC94" s="18">
        <f t="shared" si="25"/>
        <v>43707363.36263349</v>
      </c>
      <c r="AD94" s="18">
        <f t="shared" si="25"/>
        <v>44226987.49771356</v>
      </c>
      <c r="AE94" s="18">
        <f>(AE73-AE112)</f>
        <v>43449743.05377778</v>
      </c>
    </row>
    <row r="95" spans="1:31" ht="12.75">
      <c r="A95" s="1"/>
      <c r="B95" s="1"/>
      <c r="C95" s="11" t="s">
        <v>79</v>
      </c>
      <c r="D95" s="12"/>
      <c r="E95" s="12"/>
      <c r="F95" s="19">
        <f>SUM(F90:F94)</f>
        <v>39935077.585838616</v>
      </c>
      <c r="G95" s="19">
        <f aca="true" t="shared" si="26" ref="G95:AE95">SUM(G90:G94)</f>
        <v>43912044.55551406</v>
      </c>
      <c r="H95" s="19">
        <f t="shared" si="26"/>
        <v>45576491.18479201</v>
      </c>
      <c r="I95" s="19">
        <f t="shared" si="26"/>
        <v>41233895.782663755</v>
      </c>
      <c r="J95" s="19">
        <f t="shared" si="26"/>
        <v>45615943.52898549</v>
      </c>
      <c r="K95" s="19">
        <f t="shared" si="26"/>
        <v>49727466.276473254</v>
      </c>
      <c r="L95" s="19">
        <f t="shared" si="26"/>
        <v>42362030.58290457</v>
      </c>
      <c r="M95" s="19">
        <f t="shared" si="26"/>
        <v>52418147.94451934</v>
      </c>
      <c r="N95" s="19">
        <f t="shared" si="26"/>
        <v>54571160.89660681</v>
      </c>
      <c r="O95" s="19">
        <f t="shared" si="26"/>
        <v>52825586.816520505</v>
      </c>
      <c r="P95" s="19">
        <f t="shared" si="26"/>
        <v>56312888.54754183</v>
      </c>
      <c r="Q95" s="19">
        <f t="shared" si="26"/>
        <v>54554061.966595665</v>
      </c>
      <c r="R95" s="19">
        <f t="shared" si="26"/>
        <v>60220108.13336475</v>
      </c>
      <c r="S95" s="19">
        <f t="shared" si="26"/>
        <v>57542495.368540384</v>
      </c>
      <c r="T95" s="19">
        <f t="shared" si="26"/>
        <v>59713832.75061394</v>
      </c>
      <c r="U95" s="19">
        <f t="shared" si="26"/>
        <v>57479619.834296376</v>
      </c>
      <c r="V95" s="19">
        <f t="shared" si="26"/>
        <v>58866823.5012987</v>
      </c>
      <c r="W95" s="19">
        <f t="shared" si="26"/>
        <v>58180714.60304567</v>
      </c>
      <c r="X95" s="19">
        <f t="shared" si="26"/>
        <v>62969111.26144011</v>
      </c>
      <c r="Y95" s="19">
        <f t="shared" si="26"/>
        <v>61473670.3993919</v>
      </c>
      <c r="Z95" s="19">
        <f t="shared" si="26"/>
        <v>62417935.19405795</v>
      </c>
      <c r="AA95" s="19">
        <f t="shared" si="26"/>
        <v>63086694.37816744</v>
      </c>
      <c r="AB95" s="19">
        <f t="shared" si="26"/>
        <v>61839928.91521608</v>
      </c>
      <c r="AC95" s="19">
        <f t="shared" si="26"/>
        <v>63545916.040569946</v>
      </c>
      <c r="AD95" s="19">
        <f t="shared" si="26"/>
        <v>63525055.71028164</v>
      </c>
      <c r="AE95" s="19">
        <f t="shared" si="26"/>
        <v>62918529.90577382</v>
      </c>
    </row>
    <row r="96" spans="5:31" ht="12.75">
      <c r="E96" s="10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5.75">
      <c r="A97" s="65" t="s">
        <v>114</v>
      </c>
      <c r="E97" s="10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3:31" ht="12.75">
      <c r="C98" s="41" t="s">
        <v>110</v>
      </c>
      <c r="D98" s="42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3:31" ht="12.75">
      <c r="C99" s="41" t="s">
        <v>78</v>
      </c>
      <c r="D99" s="43"/>
      <c r="E99" s="41"/>
      <c r="F99" s="41">
        <v>1980</v>
      </c>
      <c r="G99" s="41">
        <f>F99+1</f>
        <v>1981</v>
      </c>
      <c r="H99" s="41">
        <f aca="true" t="shared" si="27" ref="H99:AE99">G99+1</f>
        <v>1982</v>
      </c>
      <c r="I99" s="41">
        <f t="shared" si="27"/>
        <v>1983</v>
      </c>
      <c r="J99" s="41">
        <f t="shared" si="27"/>
        <v>1984</v>
      </c>
      <c r="K99" s="41">
        <f t="shared" si="27"/>
        <v>1985</v>
      </c>
      <c r="L99" s="41">
        <f t="shared" si="27"/>
        <v>1986</v>
      </c>
      <c r="M99" s="41">
        <f t="shared" si="27"/>
        <v>1987</v>
      </c>
      <c r="N99" s="41">
        <f t="shared" si="27"/>
        <v>1988</v>
      </c>
      <c r="O99" s="41">
        <f t="shared" si="27"/>
        <v>1989</v>
      </c>
      <c r="P99" s="41">
        <f t="shared" si="27"/>
        <v>1990</v>
      </c>
      <c r="Q99" s="41">
        <f t="shared" si="27"/>
        <v>1991</v>
      </c>
      <c r="R99" s="41">
        <f t="shared" si="27"/>
        <v>1992</v>
      </c>
      <c r="S99" s="41">
        <f t="shared" si="27"/>
        <v>1993</v>
      </c>
      <c r="T99" s="41">
        <f t="shared" si="27"/>
        <v>1994</v>
      </c>
      <c r="U99" s="41">
        <f t="shared" si="27"/>
        <v>1995</v>
      </c>
      <c r="V99" s="41">
        <f t="shared" si="27"/>
        <v>1996</v>
      </c>
      <c r="W99" s="41">
        <f t="shared" si="27"/>
        <v>1997</v>
      </c>
      <c r="X99" s="41">
        <f t="shared" si="27"/>
        <v>1998</v>
      </c>
      <c r="Y99" s="41">
        <f t="shared" si="27"/>
        <v>1999</v>
      </c>
      <c r="Z99" s="41">
        <f t="shared" si="27"/>
        <v>2000</v>
      </c>
      <c r="AA99" s="41">
        <f t="shared" si="27"/>
        <v>2001</v>
      </c>
      <c r="AB99" s="41">
        <f t="shared" si="27"/>
        <v>2002</v>
      </c>
      <c r="AC99" s="41">
        <f t="shared" si="27"/>
        <v>2003</v>
      </c>
      <c r="AD99" s="41">
        <f t="shared" si="27"/>
        <v>2004</v>
      </c>
      <c r="AE99" s="41">
        <f t="shared" si="27"/>
        <v>2005</v>
      </c>
    </row>
    <row r="100" spans="3:31" ht="12.75">
      <c r="C100" s="44" t="s">
        <v>6</v>
      </c>
      <c r="D100" s="42"/>
      <c r="E100" s="42"/>
      <c r="F100" s="45">
        <f>F117</f>
        <v>41132.07729337482</v>
      </c>
      <c r="G100" s="45">
        <f aca="true" t="shared" si="28" ref="G100:AD100">G117</f>
        <v>35763.08195007443</v>
      </c>
      <c r="H100" s="45">
        <f t="shared" si="28"/>
        <v>23977.807281773068</v>
      </c>
      <c r="I100" s="45">
        <f t="shared" si="28"/>
        <v>21499.53657446229</v>
      </c>
      <c r="J100" s="45">
        <f t="shared" si="28"/>
        <v>25975.097317115116</v>
      </c>
      <c r="K100" s="45">
        <f t="shared" si="28"/>
        <v>18269.546677616898</v>
      </c>
      <c r="L100" s="45">
        <f t="shared" si="28"/>
        <v>12805.717523381441</v>
      </c>
      <c r="M100" s="45">
        <f t="shared" si="28"/>
        <v>14312.000635637924</v>
      </c>
      <c r="N100" s="45">
        <f t="shared" si="28"/>
        <v>12312.614814971574</v>
      </c>
      <c r="O100" s="45">
        <f t="shared" si="28"/>
        <v>11033.079464223905</v>
      </c>
      <c r="P100" s="45">
        <f t="shared" si="28"/>
        <v>11176.603068511944</v>
      </c>
      <c r="Q100" s="45">
        <f t="shared" si="28"/>
        <v>10041.306502434105</v>
      </c>
      <c r="R100" s="45">
        <f t="shared" si="28"/>
        <v>21770.02900344082</v>
      </c>
      <c r="S100" s="45">
        <f t="shared" si="28"/>
        <v>15785.492261662152</v>
      </c>
      <c r="T100" s="45">
        <f t="shared" si="28"/>
        <v>15463.624285650045</v>
      </c>
      <c r="U100" s="45">
        <f t="shared" si="28"/>
        <v>16188.204758877853</v>
      </c>
      <c r="V100" s="45">
        <f t="shared" si="28"/>
        <v>15713.598982647476</v>
      </c>
      <c r="W100" s="45">
        <f t="shared" si="28"/>
        <v>15075.091012141249</v>
      </c>
      <c r="X100" s="45">
        <f t="shared" si="28"/>
        <v>13660.69356910485</v>
      </c>
      <c r="Y100" s="45">
        <f t="shared" si="28"/>
        <v>13643.652636056217</v>
      </c>
      <c r="Z100" s="45">
        <f t="shared" si="28"/>
        <v>14243.203049117006</v>
      </c>
      <c r="AA100" s="45">
        <f t="shared" si="28"/>
        <v>12970.706198467804</v>
      </c>
      <c r="AB100" s="45">
        <f t="shared" si="28"/>
        <v>11484.643442814546</v>
      </c>
      <c r="AC100" s="45">
        <f t="shared" si="28"/>
        <v>11755.02335459853</v>
      </c>
      <c r="AD100" s="45">
        <f t="shared" si="28"/>
        <v>11574.31374267202</v>
      </c>
      <c r="AE100" s="45">
        <f>AE117</f>
        <v>11444.257582573393</v>
      </c>
    </row>
    <row r="101" spans="1:31" ht="12.75">
      <c r="A101" s="4"/>
      <c r="B101" s="4"/>
      <c r="C101" s="46" t="s">
        <v>111</v>
      </c>
      <c r="D101" s="43"/>
      <c r="E101" s="43"/>
      <c r="F101" s="45">
        <f>F119</f>
        <v>1320172.6834740443</v>
      </c>
      <c r="G101" s="45">
        <f aca="true" t="shared" si="29" ref="G101:AD101">G119</f>
        <v>1154555.2769996189</v>
      </c>
      <c r="H101" s="45">
        <f t="shared" si="29"/>
        <v>979061.0386631945</v>
      </c>
      <c r="I101" s="45">
        <f t="shared" si="29"/>
        <v>671250.9932398526</v>
      </c>
      <c r="J101" s="45">
        <f t="shared" si="29"/>
        <v>1080847.6398833266</v>
      </c>
      <c r="K101" s="45">
        <f t="shared" si="29"/>
        <v>1303158.7097205964</v>
      </c>
      <c r="L101" s="45">
        <f t="shared" si="29"/>
        <v>1293842.5133558926</v>
      </c>
      <c r="M101" s="45">
        <f t="shared" si="29"/>
        <v>1262281.442298167</v>
      </c>
      <c r="N101" s="45">
        <f t="shared" si="29"/>
        <v>1068674.1201985357</v>
      </c>
      <c r="O101" s="45">
        <f t="shared" si="29"/>
        <v>996548.4186006314</v>
      </c>
      <c r="P101" s="45">
        <f t="shared" si="29"/>
        <v>1066703.8827846854</v>
      </c>
      <c r="Q101" s="45">
        <f t="shared" si="29"/>
        <v>1099132.536539574</v>
      </c>
      <c r="R101" s="45">
        <f t="shared" si="29"/>
        <v>1001028.1203106722</v>
      </c>
      <c r="S101" s="45">
        <f t="shared" si="29"/>
        <v>953049.3373665538</v>
      </c>
      <c r="T101" s="45">
        <f t="shared" si="29"/>
        <v>1053113.3574242322</v>
      </c>
      <c r="U101" s="45">
        <f t="shared" si="29"/>
        <v>914792.705991605</v>
      </c>
      <c r="V101" s="45">
        <f t="shared" si="29"/>
        <v>1010634.4672744363</v>
      </c>
      <c r="W101" s="45">
        <f t="shared" si="29"/>
        <v>1132718.4965690349</v>
      </c>
      <c r="X101" s="45">
        <f t="shared" si="29"/>
        <v>1132774.5948071855</v>
      </c>
      <c r="Y101" s="45">
        <f t="shared" si="29"/>
        <v>1312610.1610412116</v>
      </c>
      <c r="Z101" s="45">
        <f t="shared" si="29"/>
        <v>1393714.1574465353</v>
      </c>
      <c r="AA101" s="45">
        <f t="shared" si="29"/>
        <v>1181368.9276802603</v>
      </c>
      <c r="AB101" s="45">
        <f t="shared" si="29"/>
        <v>878213.8426496802</v>
      </c>
      <c r="AC101" s="45">
        <f t="shared" si="29"/>
        <v>1124017.8712196862</v>
      </c>
      <c r="AD101" s="45">
        <f t="shared" si="29"/>
        <v>1059545.9127774234</v>
      </c>
      <c r="AE101" s="45">
        <f>AE119</f>
        <v>985842.7175737398</v>
      </c>
    </row>
    <row r="102" spans="1:31" ht="12.75">
      <c r="A102" s="4"/>
      <c r="B102" s="4"/>
      <c r="C102" s="46" t="s">
        <v>87</v>
      </c>
      <c r="D102" s="43"/>
      <c r="E102" s="43"/>
      <c r="F102" s="45">
        <f>F121</f>
        <v>0</v>
      </c>
      <c r="G102" s="45">
        <f aca="true" t="shared" si="30" ref="G102:AD102">G121</f>
        <v>0</v>
      </c>
      <c r="H102" s="45">
        <f t="shared" si="30"/>
        <v>0</v>
      </c>
      <c r="I102" s="45">
        <f t="shared" si="30"/>
        <v>0</v>
      </c>
      <c r="J102" s="45">
        <f t="shared" si="30"/>
        <v>0</v>
      </c>
      <c r="K102" s="45">
        <f t="shared" si="30"/>
        <v>0</v>
      </c>
      <c r="L102" s="45">
        <f t="shared" si="30"/>
        <v>0</v>
      </c>
      <c r="M102" s="45">
        <f t="shared" si="30"/>
        <v>0</v>
      </c>
      <c r="N102" s="45">
        <f t="shared" si="30"/>
        <v>0</v>
      </c>
      <c r="O102" s="45">
        <f t="shared" si="30"/>
        <v>0</v>
      </c>
      <c r="P102" s="45">
        <f t="shared" si="30"/>
        <v>0</v>
      </c>
      <c r="Q102" s="45">
        <f t="shared" si="30"/>
        <v>0</v>
      </c>
      <c r="R102" s="45">
        <f t="shared" si="30"/>
        <v>0</v>
      </c>
      <c r="S102" s="45">
        <f t="shared" si="30"/>
        <v>0</v>
      </c>
      <c r="T102" s="45">
        <f t="shared" si="30"/>
        <v>0</v>
      </c>
      <c r="U102" s="45">
        <f t="shared" si="30"/>
        <v>0</v>
      </c>
      <c r="V102" s="45">
        <f t="shared" si="30"/>
        <v>0</v>
      </c>
      <c r="W102" s="45">
        <f t="shared" si="30"/>
        <v>0</v>
      </c>
      <c r="X102" s="45">
        <f t="shared" si="30"/>
        <v>0</v>
      </c>
      <c r="Y102" s="45">
        <f t="shared" si="30"/>
        <v>0</v>
      </c>
      <c r="Z102" s="45">
        <f t="shared" si="30"/>
        <v>0</v>
      </c>
      <c r="AA102" s="45">
        <f t="shared" si="30"/>
        <v>0</v>
      </c>
      <c r="AB102" s="45">
        <f t="shared" si="30"/>
        <v>0</v>
      </c>
      <c r="AC102" s="45">
        <f t="shared" si="30"/>
        <v>0</v>
      </c>
      <c r="AD102" s="45">
        <f t="shared" si="30"/>
        <v>0</v>
      </c>
      <c r="AE102" s="45">
        <f>AE121</f>
        <v>0</v>
      </c>
    </row>
    <row r="103" spans="3:31" ht="12.75">
      <c r="C103" s="44" t="s">
        <v>69</v>
      </c>
      <c r="D103" s="42"/>
      <c r="E103" s="42"/>
      <c r="F103" s="45">
        <f>F134</f>
        <v>76818.15085230015</v>
      </c>
      <c r="G103" s="45">
        <f aca="true" t="shared" si="31" ref="G103:AD103">G134</f>
        <v>83140.88766020666</v>
      </c>
      <c r="H103" s="45">
        <f t="shared" si="31"/>
        <v>74696.74308496354</v>
      </c>
      <c r="I103" s="45">
        <f t="shared" si="31"/>
        <v>87938.7651009857</v>
      </c>
      <c r="J103" s="45">
        <f t="shared" si="31"/>
        <v>93003.6956069782</v>
      </c>
      <c r="K103" s="45">
        <f t="shared" si="31"/>
        <v>91565.9002580367</v>
      </c>
      <c r="L103" s="45">
        <f t="shared" si="31"/>
        <v>98581.60371023005</v>
      </c>
      <c r="M103" s="45">
        <f t="shared" si="31"/>
        <v>110580.91481152402</v>
      </c>
      <c r="N103" s="45">
        <f t="shared" si="31"/>
        <v>118043.41066049386</v>
      </c>
      <c r="O103" s="45">
        <f t="shared" si="31"/>
        <v>125025.45550067411</v>
      </c>
      <c r="P103" s="45">
        <f t="shared" si="31"/>
        <v>110498.9588131752</v>
      </c>
      <c r="Q103" s="45">
        <f t="shared" si="31"/>
        <v>110534.91811268729</v>
      </c>
      <c r="R103" s="45">
        <f t="shared" si="31"/>
        <v>98178.99305445046</v>
      </c>
      <c r="S103" s="45">
        <f t="shared" si="31"/>
        <v>114801.55469468565</v>
      </c>
      <c r="T103" s="45">
        <f t="shared" si="31"/>
        <v>142021.78715732953</v>
      </c>
      <c r="U103" s="45">
        <f t="shared" si="31"/>
        <v>142825.64479422825</v>
      </c>
      <c r="V103" s="45">
        <f t="shared" si="31"/>
        <v>143555.3277842089</v>
      </c>
      <c r="W103" s="45">
        <f t="shared" si="31"/>
        <v>153911.5300284091</v>
      </c>
      <c r="X103" s="45">
        <f t="shared" si="31"/>
        <v>169730.79056587693</v>
      </c>
      <c r="Y103" s="45">
        <f t="shared" si="31"/>
        <v>174204.54936010166</v>
      </c>
      <c r="Z103" s="45">
        <f t="shared" si="31"/>
        <v>175163.07746876677</v>
      </c>
      <c r="AA103" s="45">
        <f t="shared" si="31"/>
        <v>163835.78782705043</v>
      </c>
      <c r="AB103" s="45">
        <f t="shared" si="31"/>
        <v>136945.06198645907</v>
      </c>
      <c r="AC103" s="45">
        <f t="shared" si="31"/>
        <v>138360.2524928922</v>
      </c>
      <c r="AD103" s="45">
        <f t="shared" si="31"/>
        <v>145975.9056042967</v>
      </c>
      <c r="AE103" s="45">
        <f>AE134</f>
        <v>147353.6758663054</v>
      </c>
    </row>
    <row r="104" spans="3:31" ht="12.75">
      <c r="C104" s="41" t="s">
        <v>79</v>
      </c>
      <c r="D104" s="43"/>
      <c r="E104" s="41"/>
      <c r="F104" s="47">
        <f>SUM(F100:F103)</f>
        <v>1438122.9116197194</v>
      </c>
      <c r="G104" s="47">
        <f aca="true" t="shared" si="32" ref="G104:AE104">SUM(G100:G103)</f>
        <v>1273459.2466099001</v>
      </c>
      <c r="H104" s="47">
        <f t="shared" si="32"/>
        <v>1077735.5890299312</v>
      </c>
      <c r="I104" s="47">
        <f t="shared" si="32"/>
        <v>780689.2949153006</v>
      </c>
      <c r="J104" s="47">
        <f t="shared" si="32"/>
        <v>1199826.43280742</v>
      </c>
      <c r="K104" s="47">
        <f t="shared" si="32"/>
        <v>1412994.1566562501</v>
      </c>
      <c r="L104" s="47">
        <f t="shared" si="32"/>
        <v>1405229.834589504</v>
      </c>
      <c r="M104" s="47">
        <f t="shared" si="32"/>
        <v>1387174.357745329</v>
      </c>
      <c r="N104" s="47">
        <f t="shared" si="32"/>
        <v>1199030.1456740012</v>
      </c>
      <c r="O104" s="47">
        <f t="shared" si="32"/>
        <v>1132606.9535655295</v>
      </c>
      <c r="P104" s="47">
        <f t="shared" si="32"/>
        <v>1188379.4446663724</v>
      </c>
      <c r="Q104" s="47">
        <f t="shared" si="32"/>
        <v>1219708.7611546954</v>
      </c>
      <c r="R104" s="47">
        <f t="shared" si="32"/>
        <v>1120977.1423685635</v>
      </c>
      <c r="S104" s="47">
        <f t="shared" si="32"/>
        <v>1083636.3843229017</v>
      </c>
      <c r="T104" s="47">
        <f t="shared" si="32"/>
        <v>1210598.7688672116</v>
      </c>
      <c r="U104" s="47">
        <f t="shared" si="32"/>
        <v>1073806.5555447112</v>
      </c>
      <c r="V104" s="47">
        <f t="shared" si="32"/>
        <v>1169903.3940412926</v>
      </c>
      <c r="W104" s="47">
        <f t="shared" si="32"/>
        <v>1301705.1176095852</v>
      </c>
      <c r="X104" s="47">
        <f t="shared" si="32"/>
        <v>1316166.0789421673</v>
      </c>
      <c r="Y104" s="47">
        <f t="shared" si="32"/>
        <v>1500458.3630373694</v>
      </c>
      <c r="Z104" s="47">
        <f t="shared" si="32"/>
        <v>1583120.4379644191</v>
      </c>
      <c r="AA104" s="47">
        <f t="shared" si="32"/>
        <v>1358175.4217057787</v>
      </c>
      <c r="AB104" s="47">
        <f t="shared" si="32"/>
        <v>1026643.5480789539</v>
      </c>
      <c r="AC104" s="47">
        <f t="shared" si="32"/>
        <v>1274133.147067177</v>
      </c>
      <c r="AD104" s="47">
        <f t="shared" si="32"/>
        <v>1217096.1321243923</v>
      </c>
      <c r="AE104" s="47">
        <f t="shared" si="32"/>
        <v>1144640.6510226186</v>
      </c>
    </row>
    <row r="105" spans="1:31" ht="12.75">
      <c r="A105" s="1"/>
      <c r="B105" s="1"/>
      <c r="C105" s="42"/>
      <c r="D105" s="42"/>
      <c r="E105" s="42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</row>
    <row r="106" spans="1:31" ht="12.75">
      <c r="A106" s="1"/>
      <c r="B106" s="1"/>
      <c r="C106" s="42"/>
      <c r="D106" s="41"/>
      <c r="E106" s="41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</row>
    <row r="107" spans="3:31" ht="12.75">
      <c r="C107" s="41" t="s">
        <v>80</v>
      </c>
      <c r="D107" s="42"/>
      <c r="E107" s="42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</row>
    <row r="108" spans="1:31" ht="12.75">
      <c r="A108" s="4"/>
      <c r="B108" s="4"/>
      <c r="C108" s="48" t="s">
        <v>81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</row>
    <row r="109" spans="3:31" ht="12.75">
      <c r="C109" s="48" t="s">
        <v>82</v>
      </c>
      <c r="D109" s="42"/>
      <c r="E109" s="42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</row>
    <row r="110" spans="3:31" ht="12.75">
      <c r="C110" s="49" t="s">
        <v>83</v>
      </c>
      <c r="D110" s="42"/>
      <c r="E110" s="42"/>
      <c r="F110" s="45">
        <f>(F104-F111)</f>
        <v>1404230.4010425194</v>
      </c>
      <c r="G110" s="45">
        <f aca="true" t="shared" si="33" ref="G110:AD110">(G104-G111)</f>
        <v>1240955.011463367</v>
      </c>
      <c r="H110" s="45">
        <f t="shared" si="33"/>
        <v>1048094.4556736646</v>
      </c>
      <c r="I110" s="45">
        <f t="shared" si="33"/>
        <v>749655.8192377005</v>
      </c>
      <c r="J110" s="45">
        <f t="shared" si="33"/>
        <v>1166733.19649062</v>
      </c>
      <c r="K110" s="45">
        <f t="shared" si="33"/>
        <v>1382152.3669683835</v>
      </c>
      <c r="L110" s="45">
        <f t="shared" si="33"/>
        <v>1375073.4696005706</v>
      </c>
      <c r="M110" s="45">
        <f t="shared" si="33"/>
        <v>1353080.866700529</v>
      </c>
      <c r="N110" s="45">
        <f t="shared" si="33"/>
        <v>1166152.4144873344</v>
      </c>
      <c r="O110" s="45">
        <f t="shared" si="33"/>
        <v>1098884.638652063</v>
      </c>
      <c r="P110" s="45">
        <f t="shared" si="33"/>
        <v>1153676.6231929057</v>
      </c>
      <c r="Q110" s="45">
        <f t="shared" si="33"/>
        <v>1188663.0877736288</v>
      </c>
      <c r="R110" s="45">
        <f t="shared" si="33"/>
        <v>1089325.0417844302</v>
      </c>
      <c r="S110" s="45">
        <f t="shared" si="33"/>
        <v>1051406.3188333018</v>
      </c>
      <c r="T110" s="45">
        <f t="shared" si="33"/>
        <v>1176911.885996545</v>
      </c>
      <c r="U110" s="45">
        <f t="shared" si="33"/>
        <v>1040698.2182988445</v>
      </c>
      <c r="V110" s="45">
        <f t="shared" si="33"/>
        <v>1137772.0768130259</v>
      </c>
      <c r="W110" s="45">
        <f t="shared" si="33"/>
        <v>1267762.071463052</v>
      </c>
      <c r="X110" s="45">
        <f t="shared" si="33"/>
        <v>1280632.6158297674</v>
      </c>
      <c r="Y110" s="45">
        <f t="shared" si="33"/>
        <v>1464553.1456717695</v>
      </c>
      <c r="Z110" s="45">
        <f t="shared" si="33"/>
        <v>1547753.684344419</v>
      </c>
      <c r="AA110" s="45">
        <f t="shared" si="33"/>
        <v>1325771.6769785788</v>
      </c>
      <c r="AB110" s="45">
        <f t="shared" si="33"/>
        <v>994623.1771865538</v>
      </c>
      <c r="AC110" s="45">
        <f t="shared" si="33"/>
        <v>1244530.3489793104</v>
      </c>
      <c r="AD110" s="45">
        <f t="shared" si="33"/>
        <v>1187105.8959085257</v>
      </c>
      <c r="AE110" s="45">
        <f>(AE104-AE111)</f>
        <v>1114806.6683826186</v>
      </c>
    </row>
    <row r="111" spans="1:31" ht="12.75">
      <c r="A111" s="1"/>
      <c r="B111" s="1"/>
      <c r="C111" s="48" t="s">
        <v>84</v>
      </c>
      <c r="D111" s="42"/>
      <c r="E111" s="42"/>
      <c r="F111" s="45">
        <f>F133</f>
        <v>33892.510577199995</v>
      </c>
      <c r="G111" s="45">
        <f aca="true" t="shared" si="34" ref="G111:AD111">G133</f>
        <v>32504.235146533334</v>
      </c>
      <c r="H111" s="45">
        <f t="shared" si="34"/>
        <v>29641.133356266666</v>
      </c>
      <c r="I111" s="45">
        <f t="shared" si="34"/>
        <v>31033.4756776</v>
      </c>
      <c r="J111" s="45">
        <f t="shared" si="34"/>
        <v>33093.236316799994</v>
      </c>
      <c r="K111" s="45">
        <f t="shared" si="34"/>
        <v>30841.789687866665</v>
      </c>
      <c r="L111" s="45">
        <f t="shared" si="34"/>
        <v>30156.36498893333</v>
      </c>
      <c r="M111" s="45">
        <f t="shared" si="34"/>
        <v>34093.491044799994</v>
      </c>
      <c r="N111" s="45">
        <f t="shared" si="34"/>
        <v>32877.731186666664</v>
      </c>
      <c r="O111" s="45">
        <f t="shared" si="34"/>
        <v>33722.31491346666</v>
      </c>
      <c r="P111" s="45">
        <f t="shared" si="34"/>
        <v>34702.82147346666</v>
      </c>
      <c r="Q111" s="45">
        <f t="shared" si="34"/>
        <v>31045.673381066663</v>
      </c>
      <c r="R111" s="45">
        <f t="shared" si="34"/>
        <v>31652.100584133324</v>
      </c>
      <c r="S111" s="45">
        <f t="shared" si="34"/>
        <v>32230.065489599994</v>
      </c>
      <c r="T111" s="45">
        <f t="shared" si="34"/>
        <v>33686.88287066666</v>
      </c>
      <c r="U111" s="45">
        <f t="shared" si="34"/>
        <v>33108.33724586666</v>
      </c>
      <c r="V111" s="45">
        <f t="shared" si="34"/>
        <v>32131.317228266664</v>
      </c>
      <c r="W111" s="45">
        <f t="shared" si="34"/>
        <v>33943.04614653333</v>
      </c>
      <c r="X111" s="45">
        <f t="shared" si="34"/>
        <v>35533.4631124</v>
      </c>
      <c r="Y111" s="45">
        <f t="shared" si="34"/>
        <v>35905.2173656</v>
      </c>
      <c r="Z111" s="45">
        <f t="shared" si="34"/>
        <v>35366.753619999996</v>
      </c>
      <c r="AA111" s="45">
        <f t="shared" si="34"/>
        <v>32403.744727199995</v>
      </c>
      <c r="AB111" s="45">
        <f t="shared" si="34"/>
        <v>32020.370892399995</v>
      </c>
      <c r="AC111" s="45">
        <f t="shared" si="34"/>
        <v>29602.79808786666</v>
      </c>
      <c r="AD111" s="45">
        <f t="shared" si="34"/>
        <v>29990.236215866666</v>
      </c>
      <c r="AE111" s="45">
        <f>AE133</f>
        <v>29833.982639999995</v>
      </c>
    </row>
    <row r="112" spans="1:31" ht="12.75">
      <c r="A112" s="1"/>
      <c r="B112" s="1"/>
      <c r="C112" s="48" t="s">
        <v>85</v>
      </c>
      <c r="D112" s="42"/>
      <c r="E112" s="42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</row>
    <row r="113" spans="1:31" ht="12.75">
      <c r="A113" s="1"/>
      <c r="B113" s="1"/>
      <c r="C113" s="41" t="s">
        <v>79</v>
      </c>
      <c r="D113" s="42"/>
      <c r="E113" s="42"/>
      <c r="F113" s="47">
        <f>(F110+F111)</f>
        <v>1438122.9116197194</v>
      </c>
      <c r="G113" s="47">
        <f aca="true" t="shared" si="35" ref="G113:AD113">(G110+G111)</f>
        <v>1273459.2466099001</v>
      </c>
      <c r="H113" s="47">
        <f t="shared" si="35"/>
        <v>1077735.5890299312</v>
      </c>
      <c r="I113" s="47">
        <f t="shared" si="35"/>
        <v>780689.2949153006</v>
      </c>
      <c r="J113" s="47">
        <f t="shared" si="35"/>
        <v>1199826.43280742</v>
      </c>
      <c r="K113" s="47">
        <f t="shared" si="35"/>
        <v>1412994.1566562501</v>
      </c>
      <c r="L113" s="47">
        <f t="shared" si="35"/>
        <v>1405229.834589504</v>
      </c>
      <c r="M113" s="47">
        <f t="shared" si="35"/>
        <v>1387174.357745329</v>
      </c>
      <c r="N113" s="47">
        <f t="shared" si="35"/>
        <v>1199030.1456740012</v>
      </c>
      <c r="O113" s="47">
        <f t="shared" si="35"/>
        <v>1132606.9535655295</v>
      </c>
      <c r="P113" s="47">
        <f t="shared" si="35"/>
        <v>1188379.4446663724</v>
      </c>
      <c r="Q113" s="47">
        <f t="shared" si="35"/>
        <v>1219708.7611546954</v>
      </c>
      <c r="R113" s="47">
        <f t="shared" si="35"/>
        <v>1120977.1423685635</v>
      </c>
      <c r="S113" s="47">
        <f t="shared" si="35"/>
        <v>1083636.3843229017</v>
      </c>
      <c r="T113" s="47">
        <f t="shared" si="35"/>
        <v>1210598.7688672116</v>
      </c>
      <c r="U113" s="47">
        <f t="shared" si="35"/>
        <v>1073806.5555447112</v>
      </c>
      <c r="V113" s="47">
        <f t="shared" si="35"/>
        <v>1169903.3940412926</v>
      </c>
      <c r="W113" s="47">
        <f t="shared" si="35"/>
        <v>1301705.1176095852</v>
      </c>
      <c r="X113" s="47">
        <f t="shared" si="35"/>
        <v>1316166.0789421673</v>
      </c>
      <c r="Y113" s="47">
        <f t="shared" si="35"/>
        <v>1500458.3630373694</v>
      </c>
      <c r="Z113" s="47">
        <f t="shared" si="35"/>
        <v>1583120.4379644191</v>
      </c>
      <c r="AA113" s="47">
        <f t="shared" si="35"/>
        <v>1358175.4217057787</v>
      </c>
      <c r="AB113" s="47">
        <f t="shared" si="35"/>
        <v>1026643.5480789539</v>
      </c>
      <c r="AC113" s="47">
        <f t="shared" si="35"/>
        <v>1274133.147067177</v>
      </c>
      <c r="AD113" s="47">
        <f t="shared" si="35"/>
        <v>1217096.1321243923</v>
      </c>
      <c r="AE113" s="47">
        <f>(AE110+AE111)</f>
        <v>1144640.6510226186</v>
      </c>
    </row>
    <row r="114" spans="1:31" ht="12.75">
      <c r="A114" s="1"/>
      <c r="B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5.75">
      <c r="A115" s="65" t="s">
        <v>116</v>
      </c>
      <c r="B115" s="1"/>
      <c r="D115" s="65" t="s">
        <v>124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1" t="s">
        <v>109</v>
      </c>
      <c r="C116" s="51" t="s">
        <v>121</v>
      </c>
      <c r="D116" s="51" t="s">
        <v>122</v>
      </c>
      <c r="E116" s="52"/>
      <c r="F116" s="53">
        <v>1980</v>
      </c>
      <c r="G116" s="53">
        <f aca="true" t="shared" si="36" ref="G116:AD116">F116+1</f>
        <v>1981</v>
      </c>
      <c r="H116" s="53">
        <f t="shared" si="36"/>
        <v>1982</v>
      </c>
      <c r="I116" s="53">
        <f t="shared" si="36"/>
        <v>1983</v>
      </c>
      <c r="J116" s="53">
        <f t="shared" si="36"/>
        <v>1984</v>
      </c>
      <c r="K116" s="53">
        <f t="shared" si="36"/>
        <v>1985</v>
      </c>
      <c r="L116" s="53">
        <f t="shared" si="36"/>
        <v>1986</v>
      </c>
      <c r="M116" s="53">
        <f t="shared" si="36"/>
        <v>1987</v>
      </c>
      <c r="N116" s="53">
        <f t="shared" si="36"/>
        <v>1988</v>
      </c>
      <c r="O116" s="53">
        <f t="shared" si="36"/>
        <v>1989</v>
      </c>
      <c r="P116" s="53">
        <f t="shared" si="36"/>
        <v>1990</v>
      </c>
      <c r="Q116" s="53">
        <f t="shared" si="36"/>
        <v>1991</v>
      </c>
      <c r="R116" s="53">
        <f t="shared" si="36"/>
        <v>1992</v>
      </c>
      <c r="S116" s="53">
        <f t="shared" si="36"/>
        <v>1993</v>
      </c>
      <c r="T116" s="53">
        <f t="shared" si="36"/>
        <v>1994</v>
      </c>
      <c r="U116" s="53">
        <f t="shared" si="36"/>
        <v>1995</v>
      </c>
      <c r="V116" s="53">
        <f t="shared" si="36"/>
        <v>1996</v>
      </c>
      <c r="W116" s="53">
        <f t="shared" si="36"/>
        <v>1997</v>
      </c>
      <c r="X116" s="53">
        <f t="shared" si="36"/>
        <v>1998</v>
      </c>
      <c r="Y116" s="53">
        <f t="shared" si="36"/>
        <v>1999</v>
      </c>
      <c r="Z116" s="53">
        <f t="shared" si="36"/>
        <v>2000</v>
      </c>
      <c r="AA116" s="53">
        <f t="shared" si="36"/>
        <v>2001</v>
      </c>
      <c r="AB116" s="53">
        <f t="shared" si="36"/>
        <v>2002</v>
      </c>
      <c r="AC116" s="53">
        <f t="shared" si="36"/>
        <v>2003</v>
      </c>
      <c r="AD116" s="53">
        <f t="shared" si="36"/>
        <v>2004</v>
      </c>
      <c r="AE116" s="53">
        <f>AD116+1</f>
        <v>2005</v>
      </c>
    </row>
    <row r="117" spans="3:32" ht="12.75">
      <c r="C117" s="51" t="s">
        <v>6</v>
      </c>
      <c r="D117" s="54">
        <v>0.0077421282221713725</v>
      </c>
      <c r="E117" s="52"/>
      <c r="F117" s="55">
        <f aca="true" t="shared" si="37" ref="F117:AD117">(F139*$D117)*10^6</f>
        <v>41132.07729337482</v>
      </c>
      <c r="G117" s="55">
        <f t="shared" si="37"/>
        <v>35763.08195007443</v>
      </c>
      <c r="H117" s="55">
        <f t="shared" si="37"/>
        <v>23977.807281773068</v>
      </c>
      <c r="I117" s="55">
        <f t="shared" si="37"/>
        <v>21499.53657446229</v>
      </c>
      <c r="J117" s="55">
        <f t="shared" si="37"/>
        <v>25975.097317115116</v>
      </c>
      <c r="K117" s="55">
        <f t="shared" si="37"/>
        <v>18269.546677616898</v>
      </c>
      <c r="L117" s="55">
        <f t="shared" si="37"/>
        <v>12805.717523381441</v>
      </c>
      <c r="M117" s="55">
        <f t="shared" si="37"/>
        <v>14312.000635637924</v>
      </c>
      <c r="N117" s="55">
        <f t="shared" si="37"/>
        <v>12312.614814971574</v>
      </c>
      <c r="O117" s="55">
        <f t="shared" si="37"/>
        <v>11033.079464223905</v>
      </c>
      <c r="P117" s="55">
        <f t="shared" si="37"/>
        <v>11176.603068511944</v>
      </c>
      <c r="Q117" s="55">
        <f t="shared" si="37"/>
        <v>10041.306502434105</v>
      </c>
      <c r="R117" s="55">
        <f t="shared" si="37"/>
        <v>21770.02900344082</v>
      </c>
      <c r="S117" s="55">
        <f t="shared" si="37"/>
        <v>15785.492261662152</v>
      </c>
      <c r="T117" s="55">
        <f t="shared" si="37"/>
        <v>15463.624285650045</v>
      </c>
      <c r="U117" s="55">
        <f t="shared" si="37"/>
        <v>16188.204758877853</v>
      </c>
      <c r="V117" s="55">
        <f t="shared" si="37"/>
        <v>15713.598982647476</v>
      </c>
      <c r="W117" s="55">
        <f t="shared" si="37"/>
        <v>15075.091012141249</v>
      </c>
      <c r="X117" s="55">
        <f t="shared" si="37"/>
        <v>13660.69356910485</v>
      </c>
      <c r="Y117" s="55">
        <f t="shared" si="37"/>
        <v>13643.652636056217</v>
      </c>
      <c r="Z117" s="55">
        <f t="shared" si="37"/>
        <v>14243.203049117006</v>
      </c>
      <c r="AA117" s="55">
        <f t="shared" si="37"/>
        <v>12970.706198467804</v>
      </c>
      <c r="AB117" s="55">
        <f t="shared" si="37"/>
        <v>11484.643442814546</v>
      </c>
      <c r="AC117" s="55">
        <f t="shared" si="37"/>
        <v>11755.02335459853</v>
      </c>
      <c r="AD117" s="55">
        <f t="shared" si="37"/>
        <v>11574.31374267202</v>
      </c>
      <c r="AE117" s="55">
        <f>(AE139*$D117)*10^6</f>
        <v>11444.257582573393</v>
      </c>
      <c r="AF117" s="4"/>
    </row>
    <row r="118" spans="1:31" ht="12.75">
      <c r="A118" s="1"/>
      <c r="B118" s="1"/>
      <c r="C118" s="51"/>
      <c r="D118" s="51"/>
      <c r="E118" s="52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</row>
    <row r="119" spans="1:31" ht="12.75">
      <c r="A119" s="1"/>
      <c r="B119" s="1"/>
      <c r="C119" s="51" t="s">
        <v>104</v>
      </c>
      <c r="D119" s="52"/>
      <c r="E119" s="51"/>
      <c r="F119" s="55">
        <f>SUM(F120,F122,F123,F124,F125,F126,F127,F128,F129,F130,F131,F132,F133)</f>
        <v>1320172.6834740443</v>
      </c>
      <c r="G119" s="55">
        <f aca="true" t="shared" si="38" ref="G119:AD119">SUM(G120,G122,G123,G124,G125,G126,G127,G128,G129,G130,G131,G132,G133)</f>
        <v>1154555.2769996189</v>
      </c>
      <c r="H119" s="55">
        <f t="shared" si="38"/>
        <v>979061.0386631945</v>
      </c>
      <c r="I119" s="55">
        <f t="shared" si="38"/>
        <v>671250.9932398526</v>
      </c>
      <c r="J119" s="55">
        <f t="shared" si="38"/>
        <v>1080847.6398833266</v>
      </c>
      <c r="K119" s="55">
        <f t="shared" si="38"/>
        <v>1303158.7097205964</v>
      </c>
      <c r="L119" s="55">
        <f t="shared" si="38"/>
        <v>1293842.5133558926</v>
      </c>
      <c r="M119" s="55">
        <f t="shared" si="38"/>
        <v>1262281.442298167</v>
      </c>
      <c r="N119" s="55">
        <f t="shared" si="38"/>
        <v>1068674.1201985357</v>
      </c>
      <c r="O119" s="55">
        <f t="shared" si="38"/>
        <v>996548.4186006314</v>
      </c>
      <c r="P119" s="55">
        <f t="shared" si="38"/>
        <v>1066703.8827846854</v>
      </c>
      <c r="Q119" s="55">
        <f t="shared" si="38"/>
        <v>1099132.536539574</v>
      </c>
      <c r="R119" s="55">
        <f t="shared" si="38"/>
        <v>1001028.1203106722</v>
      </c>
      <c r="S119" s="55">
        <f t="shared" si="38"/>
        <v>953049.3373665538</v>
      </c>
      <c r="T119" s="55">
        <f t="shared" si="38"/>
        <v>1053113.3574242322</v>
      </c>
      <c r="U119" s="55">
        <f t="shared" si="38"/>
        <v>914792.705991605</v>
      </c>
      <c r="V119" s="55">
        <f t="shared" si="38"/>
        <v>1010634.4672744363</v>
      </c>
      <c r="W119" s="55">
        <f t="shared" si="38"/>
        <v>1132718.4965690349</v>
      </c>
      <c r="X119" s="55">
        <f t="shared" si="38"/>
        <v>1132774.5948071855</v>
      </c>
      <c r="Y119" s="55">
        <f t="shared" si="38"/>
        <v>1312610.1610412116</v>
      </c>
      <c r="Z119" s="55">
        <f t="shared" si="38"/>
        <v>1393714.1574465353</v>
      </c>
      <c r="AA119" s="55">
        <f t="shared" si="38"/>
        <v>1181368.9276802603</v>
      </c>
      <c r="AB119" s="55">
        <f t="shared" si="38"/>
        <v>878213.8426496802</v>
      </c>
      <c r="AC119" s="55">
        <f t="shared" si="38"/>
        <v>1124017.8712196862</v>
      </c>
      <c r="AD119" s="55">
        <f t="shared" si="38"/>
        <v>1059545.9127774234</v>
      </c>
      <c r="AE119" s="55">
        <f>SUM(AE120,AE122,AE123,AE124,AE125,AE126,AE127,AE128,AE129,AE130,AE131,AE132,AE133)</f>
        <v>985842.7175737398</v>
      </c>
    </row>
    <row r="120" spans="2:31" ht="12.75">
      <c r="B120" s="10"/>
      <c r="C120" s="57" t="s">
        <v>91</v>
      </c>
      <c r="D120" s="56" t="s">
        <v>105</v>
      </c>
      <c r="E120" s="51"/>
      <c r="F120" s="55">
        <f>F13</f>
        <v>582186.2331391333</v>
      </c>
      <c r="G120" s="55">
        <f aca="true" t="shared" si="39" ref="G120:AD120">G13</f>
        <v>489804.5331270667</v>
      </c>
      <c r="H120" s="55">
        <f t="shared" si="39"/>
        <v>455660.8255716</v>
      </c>
      <c r="I120" s="55">
        <f t="shared" si="39"/>
        <v>198649.545732</v>
      </c>
      <c r="J120" s="55">
        <f t="shared" si="39"/>
        <v>613509.9405592666</v>
      </c>
      <c r="K120" s="55">
        <f t="shared" si="39"/>
        <v>840876.5933927334</v>
      </c>
      <c r="L120" s="55">
        <f t="shared" si="39"/>
        <v>804941.628568</v>
      </c>
      <c r="M120" s="55">
        <f t="shared" si="39"/>
        <v>736938.7220998</v>
      </c>
      <c r="N120" s="55">
        <f t="shared" si="39"/>
        <v>524968.9820950667</v>
      </c>
      <c r="O120" s="55">
        <f t="shared" si="39"/>
        <v>463376.305205</v>
      </c>
      <c r="P120" s="55">
        <f t="shared" si="39"/>
        <v>478912.3811765333</v>
      </c>
      <c r="Q120" s="55">
        <f t="shared" si="39"/>
        <v>509750.44278253336</v>
      </c>
      <c r="R120" s="55">
        <f t="shared" si="39"/>
        <v>387520.04429820005</v>
      </c>
      <c r="S120" s="55">
        <f t="shared" si="39"/>
        <v>379089.0080501334</v>
      </c>
      <c r="T120" s="55">
        <f t="shared" si="39"/>
        <v>452325.95386513334</v>
      </c>
      <c r="U120" s="55">
        <f t="shared" si="39"/>
        <v>333633.6200039334</v>
      </c>
      <c r="V120" s="55">
        <f t="shared" si="39"/>
        <v>418974.3909655333</v>
      </c>
      <c r="W120" s="55">
        <f t="shared" si="39"/>
        <v>487492.8109054667</v>
      </c>
      <c r="X120" s="55">
        <f t="shared" si="39"/>
        <v>429787.15969640005</v>
      </c>
      <c r="Y120" s="55">
        <f t="shared" si="39"/>
        <v>615757.0001792001</v>
      </c>
      <c r="Z120" s="55">
        <f t="shared" si="39"/>
        <v>735853.5388570667</v>
      </c>
      <c r="AA120" s="55">
        <f t="shared" si="39"/>
        <v>549864.4474047999</v>
      </c>
      <c r="AB120" s="55">
        <f t="shared" si="39"/>
        <v>219731.97555686667</v>
      </c>
      <c r="AC120" s="55">
        <f t="shared" si="39"/>
        <v>455287.5259716667</v>
      </c>
      <c r="AD120" s="55">
        <f t="shared" si="39"/>
        <v>286680.59620273334</v>
      </c>
      <c r="AE120" s="55">
        <f>AE13</f>
        <v>258115.51218199998</v>
      </c>
    </row>
    <row r="121" spans="1:31" ht="12.75">
      <c r="A121" s="4"/>
      <c r="B121" s="4"/>
      <c r="C121" s="57" t="s">
        <v>92</v>
      </c>
      <c r="D121" s="54">
        <v>0</v>
      </c>
      <c r="E121" s="56"/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0</v>
      </c>
      <c r="AA121" s="55">
        <v>0</v>
      </c>
      <c r="AB121" s="55">
        <v>0</v>
      </c>
      <c r="AC121" s="55">
        <v>0</v>
      </c>
      <c r="AD121" s="55">
        <v>0</v>
      </c>
      <c r="AE121" s="55">
        <v>0</v>
      </c>
    </row>
    <row r="122" spans="1:31" ht="12.75">
      <c r="A122" s="4"/>
      <c r="B122" s="4"/>
      <c r="C122" s="57" t="s">
        <v>93</v>
      </c>
      <c r="D122" s="54">
        <v>0</v>
      </c>
      <c r="E122" s="56"/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0</v>
      </c>
      <c r="X122" s="56">
        <v>0</v>
      </c>
      <c r="Y122" s="56">
        <v>0</v>
      </c>
      <c r="Z122" s="56">
        <v>0</v>
      </c>
      <c r="AA122" s="56">
        <v>0</v>
      </c>
      <c r="AB122" s="56">
        <v>0</v>
      </c>
      <c r="AC122" s="56">
        <v>0</v>
      </c>
      <c r="AD122" s="56">
        <v>0</v>
      </c>
      <c r="AE122" s="56">
        <v>0</v>
      </c>
    </row>
    <row r="123" spans="1:31" ht="12.75">
      <c r="A123" s="4"/>
      <c r="B123" s="4"/>
      <c r="C123" s="57" t="s">
        <v>94</v>
      </c>
      <c r="D123" s="52" t="s">
        <v>107</v>
      </c>
      <c r="E123" s="56"/>
      <c r="F123" s="55">
        <f>(F35*0.5)</f>
        <v>12911.432017733334</v>
      </c>
      <c r="G123" s="55">
        <f aca="true" t="shared" si="40" ref="G123:AD123">(G35*0.5)</f>
        <v>12382.564427199999</v>
      </c>
      <c r="H123" s="55">
        <f t="shared" si="40"/>
        <v>11291.861457066665</v>
      </c>
      <c r="I123" s="55">
        <f t="shared" si="40"/>
        <v>11822.2775088</v>
      </c>
      <c r="J123" s="55">
        <f t="shared" si="40"/>
        <v>12606.945843066664</v>
      </c>
      <c r="K123" s="55">
        <f t="shared" si="40"/>
        <v>11749.252702</v>
      </c>
      <c r="L123" s="55">
        <f t="shared" si="40"/>
        <v>11488.1382836</v>
      </c>
      <c r="M123" s="55">
        <f t="shared" si="40"/>
        <v>12987.996800533332</v>
      </c>
      <c r="N123" s="55">
        <f t="shared" si="40"/>
        <v>12524.8514248</v>
      </c>
      <c r="O123" s="55">
        <f t="shared" si="40"/>
        <v>12846.596652266666</v>
      </c>
      <c r="P123" s="55">
        <f t="shared" si="40"/>
        <v>13220.12237773333</v>
      </c>
      <c r="Q123" s="55">
        <f t="shared" si="40"/>
        <v>11826.924747733332</v>
      </c>
      <c r="R123" s="55">
        <f t="shared" si="40"/>
        <v>12057.94269093333</v>
      </c>
      <c r="S123" s="55">
        <f t="shared" si="40"/>
        <v>12278.119921466665</v>
      </c>
      <c r="T123" s="55">
        <f t="shared" si="40"/>
        <v>12833.097989066664</v>
      </c>
      <c r="U123" s="55">
        <f t="shared" si="40"/>
        <v>12612.700344933332</v>
      </c>
      <c r="V123" s="55">
        <f t="shared" si="40"/>
        <v>12240.500440666667</v>
      </c>
      <c r="W123" s="55">
        <f t="shared" si="40"/>
        <v>12930.6829564</v>
      </c>
      <c r="X123" s="55">
        <f t="shared" si="40"/>
        <v>13536.556527999997</v>
      </c>
      <c r="Y123" s="55">
        <f t="shared" si="40"/>
        <v>13678.179316266664</v>
      </c>
      <c r="Z123" s="55">
        <f t="shared" si="40"/>
        <v>13473.049210133331</v>
      </c>
      <c r="AA123" s="55">
        <f t="shared" si="40"/>
        <v>12344.282963466663</v>
      </c>
      <c r="AB123" s="55">
        <f t="shared" si="40"/>
        <v>12198.235576266665</v>
      </c>
      <c r="AC123" s="55">
        <f t="shared" si="40"/>
        <v>11277.255530933331</v>
      </c>
      <c r="AD123" s="55">
        <f t="shared" si="40"/>
        <v>11424.851379333333</v>
      </c>
      <c r="AE123" s="55">
        <f>(AE35*0.5)</f>
        <v>11365.327462133333</v>
      </c>
    </row>
    <row r="124" spans="1:31" ht="12.75">
      <c r="A124" s="4"/>
      <c r="B124" s="4"/>
      <c r="C124" s="57" t="s">
        <v>95</v>
      </c>
      <c r="D124" s="54">
        <v>0.0077421282221713725</v>
      </c>
      <c r="E124" s="56"/>
      <c r="F124" s="55">
        <f aca="true" t="shared" si="41" ref="F124:F132">(F146*$D124)*10^6</f>
        <v>183374.25123885393</v>
      </c>
      <c r="G124" s="55">
        <f aca="true" t="shared" si="42" ref="G124:AD124">(G146*$D124)*10^6</f>
        <v>170134.78924810383</v>
      </c>
      <c r="H124" s="55">
        <f t="shared" si="42"/>
        <v>122094.1080854253</v>
      </c>
      <c r="I124" s="55">
        <f t="shared" si="42"/>
        <v>109586.34324644977</v>
      </c>
      <c r="J124" s="55">
        <f t="shared" si="42"/>
        <v>106637.2591621345</v>
      </c>
      <c r="K124" s="55">
        <f t="shared" si="42"/>
        <v>91068.9327214461</v>
      </c>
      <c r="L124" s="55">
        <f t="shared" si="42"/>
        <v>131847.3676999126</v>
      </c>
      <c r="M124" s="55">
        <f t="shared" si="42"/>
        <v>134364.73011109413</v>
      </c>
      <c r="N124" s="55">
        <f t="shared" si="42"/>
        <v>137332.05596038015</v>
      </c>
      <c r="O124" s="55">
        <f t="shared" si="42"/>
        <v>150076.96370921636</v>
      </c>
      <c r="P124" s="55">
        <f t="shared" si="42"/>
        <v>134326.21977330654</v>
      </c>
      <c r="Q124" s="55">
        <f t="shared" si="42"/>
        <v>115458.16224879028</v>
      </c>
      <c r="R124" s="55">
        <f t="shared" si="42"/>
        <v>145652.32414985428</v>
      </c>
      <c r="S124" s="55">
        <f t="shared" si="42"/>
        <v>135404.5102973152</v>
      </c>
      <c r="T124" s="55">
        <f t="shared" si="42"/>
        <v>153844.89996908433</v>
      </c>
      <c r="U124" s="55">
        <f t="shared" si="42"/>
        <v>144045.02271204424</v>
      </c>
      <c r="V124" s="55">
        <f t="shared" si="42"/>
        <v>185117.3525100218</v>
      </c>
      <c r="W124" s="55">
        <f t="shared" si="42"/>
        <v>207157.44905709464</v>
      </c>
      <c r="X124" s="55">
        <f t="shared" si="42"/>
        <v>225547.16718095692</v>
      </c>
      <c r="Y124" s="55">
        <f t="shared" si="42"/>
        <v>193909.8795298497</v>
      </c>
      <c r="Z124" s="55">
        <f t="shared" si="42"/>
        <v>236956.3729076583</v>
      </c>
      <c r="AA124" s="55">
        <f t="shared" si="42"/>
        <v>190681.08849722665</v>
      </c>
      <c r="AB124" s="55">
        <f t="shared" si="42"/>
        <v>224991.80701589806</v>
      </c>
      <c r="AC124" s="55">
        <f t="shared" si="42"/>
        <v>236733.41809686826</v>
      </c>
      <c r="AD124" s="55">
        <f t="shared" si="42"/>
        <v>289441.9622295508</v>
      </c>
      <c r="AE124" s="55">
        <f aca="true" t="shared" si="43" ref="AE124:AE132">(AE146*$D124)*10^6</f>
        <v>269836.1269134409</v>
      </c>
    </row>
    <row r="125" spans="1:31" ht="12.75">
      <c r="A125" s="4"/>
      <c r="B125" s="4"/>
      <c r="C125" s="57" t="s">
        <v>96</v>
      </c>
      <c r="D125" s="54">
        <v>0.0077421282221713725</v>
      </c>
      <c r="E125" s="52"/>
      <c r="F125" s="55">
        <f t="shared" si="41"/>
        <v>243190.7821698011</v>
      </c>
      <c r="G125" s="55">
        <f aca="true" t="shared" si="44" ref="G125:AD125">(G147*$D125)*10^6</f>
        <v>206051.6403523788</v>
      </c>
      <c r="H125" s="55">
        <f t="shared" si="44"/>
        <v>147766.47800208733</v>
      </c>
      <c r="I125" s="55">
        <f t="shared" si="44"/>
        <v>144903.02316808118</v>
      </c>
      <c r="J125" s="55">
        <f t="shared" si="44"/>
        <v>133092.9212457858</v>
      </c>
      <c r="K125" s="55">
        <f t="shared" si="44"/>
        <v>143073.77689426535</v>
      </c>
      <c r="L125" s="55">
        <f t="shared" si="44"/>
        <v>172785.42029935066</v>
      </c>
      <c r="M125" s="55">
        <f t="shared" si="44"/>
        <v>157242.60038217492</v>
      </c>
      <c r="N125" s="55">
        <f t="shared" si="44"/>
        <v>165120.40018737433</v>
      </c>
      <c r="O125" s="55">
        <f t="shared" si="44"/>
        <v>154455.02048214487</v>
      </c>
      <c r="P125" s="55">
        <f t="shared" si="44"/>
        <v>213487.3861332242</v>
      </c>
      <c r="Q125" s="55">
        <f t="shared" si="44"/>
        <v>234263.92859942894</v>
      </c>
      <c r="R125" s="55">
        <f t="shared" si="44"/>
        <v>230645.02305648307</v>
      </c>
      <c r="S125" s="55">
        <f t="shared" si="44"/>
        <v>239016.0100684479</v>
      </c>
      <c r="T125" s="55">
        <f t="shared" si="44"/>
        <v>237477.06808129133</v>
      </c>
      <c r="U125" s="55">
        <f t="shared" si="44"/>
        <v>226821.5850557333</v>
      </c>
      <c r="V125" s="55">
        <f t="shared" si="44"/>
        <v>206612.45528318622</v>
      </c>
      <c r="W125" s="55">
        <f t="shared" si="44"/>
        <v>243876.95575575365</v>
      </c>
      <c r="X125" s="55">
        <f t="shared" si="44"/>
        <v>231821.08488140957</v>
      </c>
      <c r="Y125" s="55">
        <f t="shared" si="44"/>
        <v>229689.98827346627</v>
      </c>
      <c r="Z125" s="55">
        <f t="shared" si="44"/>
        <v>204491.25539455793</v>
      </c>
      <c r="AA125" s="55">
        <f t="shared" si="44"/>
        <v>187585.98516637622</v>
      </c>
      <c r="AB125" s="55">
        <f t="shared" si="44"/>
        <v>178980.77541123683</v>
      </c>
      <c r="AC125" s="55">
        <f t="shared" si="44"/>
        <v>198041.88408104537</v>
      </c>
      <c r="AD125" s="55">
        <f t="shared" si="44"/>
        <v>220726.84665770482</v>
      </c>
      <c r="AE125" s="55">
        <f t="shared" si="43"/>
        <v>200478.1299710858</v>
      </c>
    </row>
    <row r="126" spans="1:31" ht="12.75">
      <c r="A126" s="4"/>
      <c r="B126" s="4"/>
      <c r="C126" s="57" t="s">
        <v>97</v>
      </c>
      <c r="D126" s="54">
        <v>0.0077421282221713725</v>
      </c>
      <c r="E126" s="52"/>
      <c r="F126" s="55">
        <f t="shared" si="41"/>
        <v>36552.571799176956</v>
      </c>
      <c r="G126" s="55">
        <f aca="true" t="shared" si="45" ref="G126:AD126">(G148*$D126)*10^6</f>
        <v>17002.19495045268</v>
      </c>
      <c r="H126" s="55">
        <f t="shared" si="45"/>
        <v>17737.06388740741</v>
      </c>
      <c r="I126" s="55">
        <f t="shared" si="45"/>
        <v>21843.263369547323</v>
      </c>
      <c r="J126" s="55">
        <f t="shared" si="45"/>
        <v>27595.760145514407</v>
      </c>
      <c r="K126" s="55">
        <f t="shared" si="45"/>
        <v>30098.609219753085</v>
      </c>
      <c r="L126" s="55">
        <f t="shared" si="45"/>
        <v>-820.7706619335735</v>
      </c>
      <c r="M126" s="55">
        <f t="shared" si="45"/>
        <v>20867.98611596264</v>
      </c>
      <c r="N126" s="55">
        <f t="shared" si="45"/>
        <v>13445.170818963541</v>
      </c>
      <c r="O126" s="55">
        <f t="shared" si="45"/>
        <v>10024.06085642663</v>
      </c>
      <c r="P126" s="55">
        <f t="shared" si="45"/>
        <v>8465.641241987372</v>
      </c>
      <c r="Q126" s="55">
        <f t="shared" si="45"/>
        <v>8755.31719224497</v>
      </c>
      <c r="R126" s="55">
        <f t="shared" si="45"/>
        <v>4483.406753103549</v>
      </c>
      <c r="S126" s="55">
        <f t="shared" si="45"/>
        <v>11308.44315193071</v>
      </c>
      <c r="T126" s="55">
        <f t="shared" si="45"/>
        <v>8710.218985459238</v>
      </c>
      <c r="U126" s="55">
        <f t="shared" si="45"/>
        <v>15958.611072459105</v>
      </c>
      <c r="V126" s="55">
        <f t="shared" si="45"/>
        <v>0</v>
      </c>
      <c r="W126" s="55">
        <f t="shared" si="45"/>
        <v>837.0101520025157</v>
      </c>
      <c r="X126" s="55">
        <f t="shared" si="45"/>
        <v>0</v>
      </c>
      <c r="Y126" s="55">
        <f t="shared" si="45"/>
        <v>6382.834583203557</v>
      </c>
      <c r="Z126" s="55">
        <f t="shared" si="45"/>
        <v>5006.8004518828275</v>
      </c>
      <c r="AA126" s="55">
        <f t="shared" si="45"/>
        <v>14226.301107531124</v>
      </c>
      <c r="AB126" s="55">
        <f t="shared" si="45"/>
        <v>22987.130373522206</v>
      </c>
      <c r="AC126" s="55">
        <f t="shared" si="45"/>
        <v>23468.087220411486</v>
      </c>
      <c r="AD126" s="55">
        <f t="shared" si="45"/>
        <v>25267.084553086497</v>
      </c>
      <c r="AE126" s="55">
        <f t="shared" si="43"/>
        <v>26908.60997069964</v>
      </c>
    </row>
    <row r="127" spans="1:31" ht="12.75">
      <c r="A127" s="4"/>
      <c r="B127" s="4"/>
      <c r="C127" s="57" t="s">
        <v>98</v>
      </c>
      <c r="D127" s="54">
        <v>0.0077421282221713725</v>
      </c>
      <c r="E127" s="52"/>
      <c r="F127" s="55">
        <f t="shared" si="41"/>
        <v>56563.80612584014</v>
      </c>
      <c r="G127" s="55">
        <f aca="true" t="shared" si="46" ref="G127:AD127">(G149*$D127)*10^6</f>
        <v>68521.98206708708</v>
      </c>
      <c r="H127" s="55">
        <f t="shared" si="46"/>
        <v>55295.099546513426</v>
      </c>
      <c r="I127" s="55">
        <f t="shared" si="46"/>
        <v>23067.462666324227</v>
      </c>
      <c r="J127" s="55">
        <f t="shared" si="46"/>
        <v>37006.63796596597</v>
      </c>
      <c r="K127" s="55">
        <f t="shared" si="46"/>
        <v>36726.885684601046</v>
      </c>
      <c r="L127" s="55">
        <f t="shared" si="46"/>
        <v>32948.9539230668</v>
      </c>
      <c r="M127" s="55">
        <f t="shared" si="46"/>
        <v>57071.43094336846</v>
      </c>
      <c r="N127" s="55">
        <f t="shared" si="46"/>
        <v>58862.705818070914</v>
      </c>
      <c r="O127" s="55">
        <f t="shared" si="46"/>
        <v>53754.97597113689</v>
      </c>
      <c r="P127" s="55">
        <f t="shared" si="46"/>
        <v>70360.14264258851</v>
      </c>
      <c r="Q127" s="55">
        <f t="shared" si="46"/>
        <v>60487.36689460419</v>
      </c>
      <c r="R127" s="55">
        <f t="shared" si="46"/>
        <v>91361.21722078233</v>
      </c>
      <c r="S127" s="55">
        <f t="shared" si="46"/>
        <v>48820.76008856738</v>
      </c>
      <c r="T127" s="55">
        <f t="shared" si="46"/>
        <v>53917.54347329687</v>
      </c>
      <c r="U127" s="55">
        <f t="shared" si="46"/>
        <v>52412.61093357505</v>
      </c>
      <c r="V127" s="55">
        <f t="shared" si="46"/>
        <v>58569.18006637255</v>
      </c>
      <c r="W127" s="55">
        <f t="shared" si="46"/>
        <v>46526.62977939654</v>
      </c>
      <c r="X127" s="55">
        <f t="shared" si="46"/>
        <v>84484.42608939046</v>
      </c>
      <c r="Y127" s="55">
        <f t="shared" si="46"/>
        <v>112175.95650908338</v>
      </c>
      <c r="Z127" s="55">
        <f t="shared" si="46"/>
        <v>55621.039275885596</v>
      </c>
      <c r="AA127" s="55">
        <f t="shared" si="46"/>
        <v>82052.69945760407</v>
      </c>
      <c r="AB127" s="55">
        <f t="shared" si="46"/>
        <v>75942.59329204401</v>
      </c>
      <c r="AC127" s="55">
        <f t="shared" si="46"/>
        <v>63649.52934864888</v>
      </c>
      <c r="AD127" s="55">
        <f t="shared" si="46"/>
        <v>97196.46402643003</v>
      </c>
      <c r="AE127" s="55">
        <f t="shared" si="43"/>
        <v>90505.56520259856</v>
      </c>
    </row>
    <row r="128" spans="1:31" ht="12.75">
      <c r="A128" s="1"/>
      <c r="B128" s="1"/>
      <c r="C128" s="57" t="s">
        <v>99</v>
      </c>
      <c r="D128" s="54">
        <v>0.0077421282221713725</v>
      </c>
      <c r="E128" s="51"/>
      <c r="F128" s="55">
        <f t="shared" si="41"/>
        <v>0</v>
      </c>
      <c r="G128" s="55">
        <f aca="true" t="shared" si="47" ref="G128:AD128">(G150*$D128)*10^6</f>
        <v>0</v>
      </c>
      <c r="H128" s="55">
        <f t="shared" si="47"/>
        <v>0</v>
      </c>
      <c r="I128" s="55">
        <f t="shared" si="47"/>
        <v>0</v>
      </c>
      <c r="J128" s="55">
        <f t="shared" si="47"/>
        <v>0</v>
      </c>
      <c r="K128" s="55">
        <f t="shared" si="47"/>
        <v>0</v>
      </c>
      <c r="L128" s="55">
        <f t="shared" si="47"/>
        <v>0</v>
      </c>
      <c r="M128" s="55">
        <f t="shared" si="47"/>
        <v>0</v>
      </c>
      <c r="N128" s="55">
        <f t="shared" si="47"/>
        <v>0</v>
      </c>
      <c r="O128" s="55">
        <f t="shared" si="47"/>
        <v>0</v>
      </c>
      <c r="P128" s="55">
        <f t="shared" si="47"/>
        <v>0</v>
      </c>
      <c r="Q128" s="55">
        <f t="shared" si="47"/>
        <v>0</v>
      </c>
      <c r="R128" s="55">
        <f t="shared" si="47"/>
        <v>0</v>
      </c>
      <c r="S128" s="55">
        <f t="shared" si="47"/>
        <v>0</v>
      </c>
      <c r="T128" s="55">
        <f t="shared" si="47"/>
        <v>0</v>
      </c>
      <c r="U128" s="55">
        <f t="shared" si="47"/>
        <v>0</v>
      </c>
      <c r="V128" s="55">
        <f t="shared" si="47"/>
        <v>0</v>
      </c>
      <c r="W128" s="55">
        <f t="shared" si="47"/>
        <v>0</v>
      </c>
      <c r="X128" s="55">
        <f t="shared" si="47"/>
        <v>0</v>
      </c>
      <c r="Y128" s="55">
        <f t="shared" si="47"/>
        <v>0</v>
      </c>
      <c r="Z128" s="55">
        <f t="shared" si="47"/>
        <v>0</v>
      </c>
      <c r="AA128" s="55">
        <f t="shared" si="47"/>
        <v>0</v>
      </c>
      <c r="AB128" s="55">
        <f t="shared" si="47"/>
        <v>0</v>
      </c>
      <c r="AC128" s="55">
        <f t="shared" si="47"/>
        <v>0</v>
      </c>
      <c r="AD128" s="55">
        <f t="shared" si="47"/>
        <v>0</v>
      </c>
      <c r="AE128" s="55">
        <f t="shared" si="43"/>
        <v>0</v>
      </c>
    </row>
    <row r="129" spans="1:31" ht="12.75">
      <c r="A129" s="4"/>
      <c r="B129" s="4"/>
      <c r="C129" s="57" t="s">
        <v>100</v>
      </c>
      <c r="D129" s="54">
        <v>0.0077421282221713725</v>
      </c>
      <c r="E129" s="56"/>
      <c r="F129" s="55">
        <f t="shared" si="41"/>
        <v>18508.430519025616</v>
      </c>
      <c r="G129" s="55">
        <f aca="true" t="shared" si="48" ref="G129:AD129">(G151*$D129)*10^6</f>
        <v>20491.92124153262</v>
      </c>
      <c r="H129" s="55">
        <f t="shared" si="48"/>
        <v>16023.617612070377</v>
      </c>
      <c r="I129" s="55">
        <f t="shared" si="48"/>
        <v>17421.71394054126</v>
      </c>
      <c r="J129" s="55">
        <f t="shared" si="48"/>
        <v>17253.568711563665</v>
      </c>
      <c r="K129" s="55">
        <f t="shared" si="48"/>
        <v>17655.249110131277</v>
      </c>
      <c r="L129" s="55">
        <f t="shared" si="48"/>
        <v>17203.74789173046</v>
      </c>
      <c r="M129" s="55">
        <f t="shared" si="48"/>
        <v>18405.675000091855</v>
      </c>
      <c r="N129" s="55">
        <f t="shared" si="48"/>
        <v>19090.711140643234</v>
      </c>
      <c r="O129" s="55">
        <f t="shared" si="48"/>
        <v>18816.69662593699</v>
      </c>
      <c r="P129" s="55">
        <f t="shared" si="48"/>
        <v>18726.39649472931</v>
      </c>
      <c r="Q129" s="55">
        <f t="shared" si="48"/>
        <v>19753.950458116924</v>
      </c>
      <c r="R129" s="55">
        <f t="shared" si="48"/>
        <v>20952.763642221966</v>
      </c>
      <c r="S129" s="55">
        <f t="shared" si="48"/>
        <v>22509.66414110164</v>
      </c>
      <c r="T129" s="55">
        <f t="shared" si="48"/>
        <v>22824.157939064247</v>
      </c>
      <c r="U129" s="55">
        <f t="shared" si="48"/>
        <v>22827.27169461187</v>
      </c>
      <c r="V129" s="55">
        <f t="shared" si="48"/>
        <v>27367.19290512514</v>
      </c>
      <c r="W129" s="55">
        <f t="shared" si="48"/>
        <v>24599.024183079026</v>
      </c>
      <c r="X129" s="55">
        <f t="shared" si="48"/>
        <v>23826.801706232964</v>
      </c>
      <c r="Y129" s="55">
        <f t="shared" si="48"/>
        <v>21052.405428102596</v>
      </c>
      <c r="Z129" s="55">
        <f t="shared" si="48"/>
        <v>18604.958206317555</v>
      </c>
      <c r="AA129" s="55">
        <f t="shared" si="48"/>
        <v>20435.872921851398</v>
      </c>
      <c r="AB129" s="55">
        <f t="shared" si="48"/>
        <v>18091.181117774897</v>
      </c>
      <c r="AC129" s="55">
        <f t="shared" si="48"/>
        <v>17455.96580830397</v>
      </c>
      <c r="AD129" s="55">
        <f t="shared" si="48"/>
        <v>17297.16198093624</v>
      </c>
      <c r="AE129" s="55">
        <f t="shared" si="43"/>
        <v>17639.680039964678</v>
      </c>
    </row>
    <row r="130" spans="3:31" ht="12.75">
      <c r="C130" s="57" t="s">
        <v>101</v>
      </c>
      <c r="D130" s="54">
        <v>0.0077421282221713725</v>
      </c>
      <c r="E130" s="52"/>
      <c r="F130" s="55">
        <f t="shared" si="41"/>
        <v>132970.91259924398</v>
      </c>
      <c r="G130" s="55">
        <f aca="true" t="shared" si="49" ref="G130:AD130">(G152*$D130)*10^6</f>
        <v>117639.66315122758</v>
      </c>
      <c r="H130" s="55">
        <f t="shared" si="49"/>
        <v>103529.0978567212</v>
      </c>
      <c r="I130" s="55">
        <f t="shared" si="49"/>
        <v>92758.48344307479</v>
      </c>
      <c r="J130" s="55">
        <f t="shared" si="49"/>
        <v>79739.18659819708</v>
      </c>
      <c r="K130" s="55">
        <f t="shared" si="49"/>
        <v>80593.95615364844</v>
      </c>
      <c r="L130" s="55">
        <f t="shared" si="49"/>
        <v>77321.96088090012</v>
      </c>
      <c r="M130" s="55">
        <f t="shared" si="49"/>
        <v>77683.13263640816</v>
      </c>
      <c r="N130" s="55">
        <f t="shared" si="49"/>
        <v>94349.61363818764</v>
      </c>
      <c r="O130" s="55">
        <f t="shared" si="49"/>
        <v>86662.29115049032</v>
      </c>
      <c r="P130" s="55">
        <f t="shared" si="49"/>
        <v>78081.21107913757</v>
      </c>
      <c r="Q130" s="55">
        <f t="shared" si="49"/>
        <v>86565.79850744907</v>
      </c>
      <c r="R130" s="55">
        <f t="shared" si="49"/>
        <v>56860.72378734412</v>
      </c>
      <c r="S130" s="55">
        <f t="shared" si="49"/>
        <v>53836.14055946232</v>
      </c>
      <c r="T130" s="55">
        <f t="shared" si="49"/>
        <v>60133.24496306916</v>
      </c>
      <c r="U130" s="55">
        <f t="shared" si="49"/>
        <v>55213.16721749956</v>
      </c>
      <c r="V130" s="55">
        <f t="shared" si="49"/>
        <v>50662.807741467484</v>
      </c>
      <c r="W130" s="55">
        <f t="shared" si="49"/>
        <v>55596.12707666372</v>
      </c>
      <c r="X130" s="55">
        <f t="shared" si="49"/>
        <v>67679.68463290302</v>
      </c>
      <c r="Y130" s="55">
        <f t="shared" si="49"/>
        <v>63500.4488769467</v>
      </c>
      <c r="Z130" s="55">
        <f t="shared" si="49"/>
        <v>67782.13854354023</v>
      </c>
      <c r="AA130" s="55">
        <f t="shared" si="49"/>
        <v>71216.25445471167</v>
      </c>
      <c r="AB130" s="55">
        <f t="shared" si="49"/>
        <v>76546.93128344153</v>
      </c>
      <c r="AC130" s="55">
        <f t="shared" si="49"/>
        <v>71778.56494371254</v>
      </c>
      <c r="AD130" s="55">
        <f t="shared" si="49"/>
        <v>64797.86740155219</v>
      </c>
      <c r="AE130" s="55">
        <f t="shared" si="43"/>
        <v>64436.941061587495</v>
      </c>
    </row>
    <row r="131" spans="3:31" ht="12.75">
      <c r="C131" s="57" t="s">
        <v>102</v>
      </c>
      <c r="D131" s="54">
        <v>0.0077421282221713725</v>
      </c>
      <c r="E131" s="52"/>
      <c r="F131" s="55">
        <f t="shared" si="41"/>
        <v>6597.822315613888</v>
      </c>
      <c r="G131" s="55">
        <f aca="true" t="shared" si="50" ref="G131:AD131">(G153*$D131)*10^6</f>
        <v>6597.822315613888</v>
      </c>
      <c r="H131" s="55">
        <f t="shared" si="50"/>
        <v>6597.822315613888</v>
      </c>
      <c r="I131" s="55">
        <f t="shared" si="50"/>
        <v>6741.473515011763</v>
      </c>
      <c r="J131" s="55">
        <f t="shared" si="50"/>
        <v>6888.2523626095</v>
      </c>
      <c r="K131" s="55">
        <f t="shared" si="50"/>
        <v>7038.226955181115</v>
      </c>
      <c r="L131" s="55">
        <f t="shared" si="50"/>
        <v>4606.093815356058</v>
      </c>
      <c r="M131" s="55">
        <f t="shared" si="50"/>
        <v>3014.4097897046827</v>
      </c>
      <c r="N131" s="55">
        <f t="shared" si="50"/>
        <v>1972.7488723685522</v>
      </c>
      <c r="O131" s="55">
        <f t="shared" si="50"/>
        <v>1983.6845108050666</v>
      </c>
      <c r="P131" s="55">
        <f t="shared" si="50"/>
        <v>1994.680769318313</v>
      </c>
      <c r="Q131" s="55">
        <f t="shared" si="50"/>
        <v>2005.7379839466216</v>
      </c>
      <c r="R131" s="55">
        <f t="shared" si="50"/>
        <v>1982.9372125583145</v>
      </c>
      <c r="S131" s="55">
        <f t="shared" si="50"/>
        <v>1960.39563513256</v>
      </c>
      <c r="T131" s="55">
        <f t="shared" si="50"/>
        <v>1938.1103052115795</v>
      </c>
      <c r="U131" s="55">
        <f t="shared" si="50"/>
        <v>2278.310518360421</v>
      </c>
      <c r="V131" s="55">
        <f t="shared" si="50"/>
        <v>2618.510731509262</v>
      </c>
      <c r="W131" s="55">
        <f t="shared" si="50"/>
        <v>2958.7109446581035</v>
      </c>
      <c r="X131" s="55">
        <f t="shared" si="50"/>
        <v>3298.911157806944</v>
      </c>
      <c r="Y131" s="55">
        <f t="shared" si="50"/>
        <v>3298.911157806944</v>
      </c>
      <c r="Z131" s="55">
        <f t="shared" si="50"/>
        <v>3298.911157806944</v>
      </c>
      <c r="AA131" s="55">
        <f t="shared" si="50"/>
        <v>3298.911157806944</v>
      </c>
      <c r="AB131" s="55">
        <f t="shared" si="50"/>
        <v>3298.911157806944</v>
      </c>
      <c r="AC131" s="55">
        <f t="shared" si="50"/>
        <v>3298.911157806944</v>
      </c>
      <c r="AD131" s="55">
        <f t="shared" si="50"/>
        <v>3298.911157806944</v>
      </c>
      <c r="AE131" s="55">
        <f t="shared" si="43"/>
        <v>3298.911157806944</v>
      </c>
    </row>
    <row r="132" spans="1:31" ht="12.75">
      <c r="A132" s="4"/>
      <c r="B132" s="4"/>
      <c r="C132" s="57" t="s">
        <v>103</v>
      </c>
      <c r="D132" s="54">
        <v>0.0077421282221713725</v>
      </c>
      <c r="E132" s="52"/>
      <c r="F132" s="55">
        <f t="shared" si="41"/>
        <v>13423.930972422324</v>
      </c>
      <c r="G132" s="55">
        <f aca="true" t="shared" si="51" ref="G132:AD132">(G154*$D132)*10^6</f>
        <v>13423.930972422324</v>
      </c>
      <c r="H132" s="55">
        <f t="shared" si="51"/>
        <v>13423.930972422324</v>
      </c>
      <c r="I132" s="55">
        <f t="shared" si="51"/>
        <v>13423.930972422324</v>
      </c>
      <c r="J132" s="55">
        <f t="shared" si="51"/>
        <v>13423.930972422324</v>
      </c>
      <c r="K132" s="55">
        <f t="shared" si="51"/>
        <v>13435.437198970116</v>
      </c>
      <c r="L132" s="55">
        <f t="shared" si="51"/>
        <v>11363.607666976204</v>
      </c>
      <c r="M132" s="55">
        <f t="shared" si="51"/>
        <v>9611.267374228719</v>
      </c>
      <c r="N132" s="55">
        <f t="shared" si="51"/>
        <v>8129.149056014034</v>
      </c>
      <c r="O132" s="55">
        <f t="shared" si="51"/>
        <v>10829.508523740886</v>
      </c>
      <c r="P132" s="55">
        <f t="shared" si="51"/>
        <v>14426.87962266023</v>
      </c>
      <c r="Q132" s="55">
        <f t="shared" si="51"/>
        <v>19219.2337436595</v>
      </c>
      <c r="R132" s="55">
        <f t="shared" si="51"/>
        <v>17859.63691505787</v>
      </c>
      <c r="S132" s="55">
        <f t="shared" si="51"/>
        <v>16596.219963396103</v>
      </c>
      <c r="T132" s="55">
        <f t="shared" si="51"/>
        <v>15422.178982888616</v>
      </c>
      <c r="U132" s="55">
        <f t="shared" si="51"/>
        <v>15881.469192587923</v>
      </c>
      <c r="V132" s="55">
        <f t="shared" si="51"/>
        <v>16340.75940228723</v>
      </c>
      <c r="W132" s="55">
        <f t="shared" si="51"/>
        <v>16800.049611986535</v>
      </c>
      <c r="X132" s="55">
        <f t="shared" si="51"/>
        <v>17259.339821685848</v>
      </c>
      <c r="Y132" s="55">
        <f t="shared" si="51"/>
        <v>17259.339821685848</v>
      </c>
      <c r="Z132" s="55">
        <f t="shared" si="51"/>
        <v>17259.339821685848</v>
      </c>
      <c r="AA132" s="55">
        <f t="shared" si="51"/>
        <v>17259.339821685848</v>
      </c>
      <c r="AB132" s="55">
        <f t="shared" si="51"/>
        <v>13423.930972422324</v>
      </c>
      <c r="AC132" s="55">
        <f t="shared" si="51"/>
        <v>13423.930972422324</v>
      </c>
      <c r="AD132" s="55">
        <f t="shared" si="51"/>
        <v>13423.930972422324</v>
      </c>
      <c r="AE132" s="55">
        <f t="shared" si="43"/>
        <v>13423.930972422324</v>
      </c>
    </row>
    <row r="133" spans="1:31" ht="12.75">
      <c r="A133" s="1"/>
      <c r="B133" s="1"/>
      <c r="C133" s="58" t="s">
        <v>106</v>
      </c>
      <c r="D133" s="52" t="s">
        <v>107</v>
      </c>
      <c r="E133" s="52"/>
      <c r="F133" s="55">
        <f>(F34*0.5)</f>
        <v>33892.510577199995</v>
      </c>
      <c r="G133" s="55">
        <f aca="true" t="shared" si="52" ref="G133:AD133">(G34*0.5)</f>
        <v>32504.235146533334</v>
      </c>
      <c r="H133" s="55">
        <f t="shared" si="52"/>
        <v>29641.133356266666</v>
      </c>
      <c r="I133" s="55">
        <f t="shared" si="52"/>
        <v>31033.4756776</v>
      </c>
      <c r="J133" s="55">
        <f t="shared" si="52"/>
        <v>33093.236316799994</v>
      </c>
      <c r="K133" s="55">
        <f t="shared" si="52"/>
        <v>30841.789687866665</v>
      </c>
      <c r="L133" s="55">
        <f t="shared" si="52"/>
        <v>30156.36498893333</v>
      </c>
      <c r="M133" s="55">
        <f t="shared" si="52"/>
        <v>34093.491044799994</v>
      </c>
      <c r="N133" s="55">
        <f t="shared" si="52"/>
        <v>32877.731186666664</v>
      </c>
      <c r="O133" s="55">
        <f t="shared" si="52"/>
        <v>33722.31491346666</v>
      </c>
      <c r="P133" s="55">
        <f t="shared" si="52"/>
        <v>34702.82147346666</v>
      </c>
      <c r="Q133" s="55">
        <f t="shared" si="52"/>
        <v>31045.673381066663</v>
      </c>
      <c r="R133" s="55">
        <f t="shared" si="52"/>
        <v>31652.100584133324</v>
      </c>
      <c r="S133" s="55">
        <f t="shared" si="52"/>
        <v>32230.065489599994</v>
      </c>
      <c r="T133" s="55">
        <f t="shared" si="52"/>
        <v>33686.88287066666</v>
      </c>
      <c r="U133" s="55">
        <f t="shared" si="52"/>
        <v>33108.33724586666</v>
      </c>
      <c r="V133" s="55">
        <f t="shared" si="52"/>
        <v>32131.317228266664</v>
      </c>
      <c r="W133" s="55">
        <f t="shared" si="52"/>
        <v>33943.04614653333</v>
      </c>
      <c r="X133" s="55">
        <f t="shared" si="52"/>
        <v>35533.4631124</v>
      </c>
      <c r="Y133" s="55">
        <f t="shared" si="52"/>
        <v>35905.2173656</v>
      </c>
      <c r="Z133" s="55">
        <f t="shared" si="52"/>
        <v>35366.753619999996</v>
      </c>
      <c r="AA133" s="55">
        <f t="shared" si="52"/>
        <v>32403.744727199995</v>
      </c>
      <c r="AB133" s="55">
        <f t="shared" si="52"/>
        <v>32020.370892399995</v>
      </c>
      <c r="AC133" s="55">
        <f t="shared" si="52"/>
        <v>29602.79808786666</v>
      </c>
      <c r="AD133" s="55">
        <f t="shared" si="52"/>
        <v>29990.236215866666</v>
      </c>
      <c r="AE133" s="55">
        <f>(AE34*0.5)</f>
        <v>29833.982639999995</v>
      </c>
    </row>
    <row r="134" spans="1:31" ht="12.75">
      <c r="A134" s="1"/>
      <c r="B134" s="1"/>
      <c r="C134" s="59" t="s">
        <v>69</v>
      </c>
      <c r="D134" s="54">
        <v>0.0077421282221713725</v>
      </c>
      <c r="E134" s="51"/>
      <c r="F134" s="55">
        <f>(F156*$D134)*10^6</f>
        <v>76818.15085230015</v>
      </c>
      <c r="G134" s="55">
        <f aca="true" t="shared" si="53" ref="G134:AD134">(G156*$D134)*10^6</f>
        <v>83140.88766020666</v>
      </c>
      <c r="H134" s="55">
        <f t="shared" si="53"/>
        <v>74696.74308496354</v>
      </c>
      <c r="I134" s="55">
        <f t="shared" si="53"/>
        <v>87938.7651009857</v>
      </c>
      <c r="J134" s="55">
        <f t="shared" si="53"/>
        <v>93003.6956069782</v>
      </c>
      <c r="K134" s="55">
        <f t="shared" si="53"/>
        <v>91565.9002580367</v>
      </c>
      <c r="L134" s="55">
        <f t="shared" si="53"/>
        <v>98581.60371023005</v>
      </c>
      <c r="M134" s="55">
        <f t="shared" si="53"/>
        <v>110580.91481152402</v>
      </c>
      <c r="N134" s="55">
        <f t="shared" si="53"/>
        <v>118043.41066049386</v>
      </c>
      <c r="O134" s="55">
        <f t="shared" si="53"/>
        <v>125025.45550067411</v>
      </c>
      <c r="P134" s="55">
        <f t="shared" si="53"/>
        <v>110498.9588131752</v>
      </c>
      <c r="Q134" s="55">
        <f t="shared" si="53"/>
        <v>110534.91811268729</v>
      </c>
      <c r="R134" s="55">
        <f t="shared" si="53"/>
        <v>98178.99305445046</v>
      </c>
      <c r="S134" s="55">
        <f t="shared" si="53"/>
        <v>114801.55469468565</v>
      </c>
      <c r="T134" s="55">
        <f t="shared" si="53"/>
        <v>142021.78715732953</v>
      </c>
      <c r="U134" s="55">
        <f t="shared" si="53"/>
        <v>142825.64479422825</v>
      </c>
      <c r="V134" s="55">
        <f t="shared" si="53"/>
        <v>143555.3277842089</v>
      </c>
      <c r="W134" s="55">
        <f t="shared" si="53"/>
        <v>153911.5300284091</v>
      </c>
      <c r="X134" s="55">
        <f t="shared" si="53"/>
        <v>169730.79056587693</v>
      </c>
      <c r="Y134" s="55">
        <f t="shared" si="53"/>
        <v>174204.54936010166</v>
      </c>
      <c r="Z134" s="55">
        <f t="shared" si="53"/>
        <v>175163.07746876677</v>
      </c>
      <c r="AA134" s="55">
        <f t="shared" si="53"/>
        <v>163835.78782705043</v>
      </c>
      <c r="AB134" s="55">
        <f t="shared" si="53"/>
        <v>136945.06198645907</v>
      </c>
      <c r="AC134" s="55">
        <f t="shared" si="53"/>
        <v>138360.2524928922</v>
      </c>
      <c r="AD134" s="55">
        <f t="shared" si="53"/>
        <v>145975.9056042967</v>
      </c>
      <c r="AE134" s="55">
        <f>(AE156*$D134)*10^6</f>
        <v>147353.6758663054</v>
      </c>
    </row>
    <row r="135" spans="1:31" ht="12.75">
      <c r="A135" s="4"/>
      <c r="B135" s="4"/>
      <c r="C135" s="9"/>
      <c r="D135" s="9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>
      <c r="A136" s="1"/>
      <c r="B136" s="1"/>
      <c r="C136" s="10"/>
      <c r="D136" s="10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5.75">
      <c r="A137" s="65" t="s">
        <v>115</v>
      </c>
      <c r="B137" s="1"/>
      <c r="C137" s="10"/>
      <c r="D137" s="10"/>
      <c r="F137" s="65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>
      <c r="A138" s="1"/>
      <c r="B138" s="1" t="s">
        <v>108</v>
      </c>
      <c r="C138" s="60" t="s">
        <v>90</v>
      </c>
      <c r="D138" s="61"/>
      <c r="E138" s="61"/>
      <c r="F138" s="60">
        <v>1980</v>
      </c>
      <c r="G138" s="60">
        <f>F138+1</f>
        <v>1981</v>
      </c>
      <c r="H138" s="60">
        <f aca="true" t="shared" si="54" ref="H138:AE138">G138+1</f>
        <v>1982</v>
      </c>
      <c r="I138" s="60">
        <f t="shared" si="54"/>
        <v>1983</v>
      </c>
      <c r="J138" s="60">
        <f t="shared" si="54"/>
        <v>1984</v>
      </c>
      <c r="K138" s="60">
        <f t="shared" si="54"/>
        <v>1985</v>
      </c>
      <c r="L138" s="60">
        <f t="shared" si="54"/>
        <v>1986</v>
      </c>
      <c r="M138" s="60">
        <f t="shared" si="54"/>
        <v>1987</v>
      </c>
      <c r="N138" s="60">
        <f t="shared" si="54"/>
        <v>1988</v>
      </c>
      <c r="O138" s="60">
        <f t="shared" si="54"/>
        <v>1989</v>
      </c>
      <c r="P138" s="60">
        <f t="shared" si="54"/>
        <v>1990</v>
      </c>
      <c r="Q138" s="60">
        <f t="shared" si="54"/>
        <v>1991</v>
      </c>
      <c r="R138" s="60">
        <f t="shared" si="54"/>
        <v>1992</v>
      </c>
      <c r="S138" s="60">
        <f t="shared" si="54"/>
        <v>1993</v>
      </c>
      <c r="T138" s="60">
        <f t="shared" si="54"/>
        <v>1994</v>
      </c>
      <c r="U138" s="60">
        <f t="shared" si="54"/>
        <v>1995</v>
      </c>
      <c r="V138" s="60">
        <f t="shared" si="54"/>
        <v>1996</v>
      </c>
      <c r="W138" s="60">
        <f t="shared" si="54"/>
        <v>1997</v>
      </c>
      <c r="X138" s="60">
        <f t="shared" si="54"/>
        <v>1998</v>
      </c>
      <c r="Y138" s="60">
        <f t="shared" si="54"/>
        <v>1999</v>
      </c>
      <c r="Z138" s="60">
        <f t="shared" si="54"/>
        <v>2000</v>
      </c>
      <c r="AA138" s="60">
        <f t="shared" si="54"/>
        <v>2001</v>
      </c>
      <c r="AB138" s="60">
        <f t="shared" si="54"/>
        <v>2002</v>
      </c>
      <c r="AC138" s="60">
        <f t="shared" si="54"/>
        <v>2003</v>
      </c>
      <c r="AD138" s="60">
        <f t="shared" si="54"/>
        <v>2004</v>
      </c>
      <c r="AE138" s="60">
        <f t="shared" si="54"/>
        <v>2005</v>
      </c>
    </row>
    <row r="139" spans="1:31" ht="12.75">
      <c r="A139" s="1"/>
      <c r="B139" s="1"/>
      <c r="C139" s="60" t="s">
        <v>6</v>
      </c>
      <c r="D139" s="61"/>
      <c r="E139" s="60"/>
      <c r="F139" s="64">
        <v>5.312761053941682</v>
      </c>
      <c r="G139" s="64">
        <v>4.619283086485003</v>
      </c>
      <c r="H139" s="64">
        <v>3.0970563382180982</v>
      </c>
      <c r="I139" s="64">
        <v>2.7769543409127997</v>
      </c>
      <c r="J139" s="64">
        <v>3.355033212021654</v>
      </c>
      <c r="K139" s="64">
        <v>2.3597576988324516</v>
      </c>
      <c r="L139" s="64">
        <v>1.654030669074856</v>
      </c>
      <c r="M139" s="64">
        <v>1.8485873941808668</v>
      </c>
      <c r="N139" s="64">
        <v>1.5903398215120692</v>
      </c>
      <c r="O139" s="64">
        <v>1.4250706198107304</v>
      </c>
      <c r="P139" s="64">
        <v>1.4436086238542472</v>
      </c>
      <c r="Q139" s="64">
        <v>1.296969801362693</v>
      </c>
      <c r="R139" s="64">
        <v>2.811892076534888</v>
      </c>
      <c r="S139" s="64">
        <v>2.038908657758567</v>
      </c>
      <c r="T139" s="64">
        <v>1.9973350791796995</v>
      </c>
      <c r="U139" s="64">
        <v>2.0909243936982587</v>
      </c>
      <c r="V139" s="64">
        <v>2.0296226737304552</v>
      </c>
      <c r="W139" s="64">
        <v>1.9471507807078476</v>
      </c>
      <c r="X139" s="64">
        <v>1.7644623257445282</v>
      </c>
      <c r="Y139" s="64">
        <v>1.7622612600220784</v>
      </c>
      <c r="Z139" s="64">
        <v>1.8397012604787795</v>
      </c>
      <c r="AA139" s="64">
        <v>1.6753411757406949</v>
      </c>
      <c r="AB139" s="64">
        <v>1.4833961816759398</v>
      </c>
      <c r="AC139" s="64">
        <v>1.518319384188873</v>
      </c>
      <c r="AD139" s="64">
        <v>1.494978307066305</v>
      </c>
      <c r="AE139" s="64">
        <v>1.4781798045917296</v>
      </c>
    </row>
    <row r="140" spans="1:31" ht="12.75">
      <c r="A140" s="1"/>
      <c r="B140" s="1"/>
      <c r="C140" s="60"/>
      <c r="D140" s="61"/>
      <c r="E140" s="60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ht="12.75">
      <c r="A141" s="4"/>
      <c r="B141" s="4"/>
      <c r="C141" s="60" t="s">
        <v>104</v>
      </c>
      <c r="D141" s="61"/>
      <c r="E141" s="61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3:31" ht="12.75">
      <c r="C142" s="62" t="s">
        <v>91</v>
      </c>
      <c r="D142" s="61"/>
      <c r="E142" s="61"/>
      <c r="F142" s="64">
        <v>72.74924334453966</v>
      </c>
      <c r="G142" s="64">
        <v>62.58628473328</v>
      </c>
      <c r="H142" s="64">
        <v>62.70870586167808</v>
      </c>
      <c r="I142" s="64">
        <v>68.35563016592788</v>
      </c>
      <c r="J142" s="64">
        <v>75.00901653924066</v>
      </c>
      <c r="K142" s="64">
        <v>77.83573992028853</v>
      </c>
      <c r="L142" s="64">
        <v>82.0888698531154</v>
      </c>
      <c r="M142" s="64">
        <v>85.43638466137573</v>
      </c>
      <c r="N142" s="64">
        <v>85.91352592992327</v>
      </c>
      <c r="O142" s="64">
        <v>82.86704663776001</v>
      </c>
      <c r="P142" s="64">
        <v>88.47433464072132</v>
      </c>
      <c r="Q142" s="64">
        <v>81.39347785777706</v>
      </c>
      <c r="R142" s="64">
        <v>83.33515685706494</v>
      </c>
      <c r="S142" s="64">
        <v>86.87332746713574</v>
      </c>
      <c r="T142" s="64">
        <v>88.68054394659607</v>
      </c>
      <c r="U142" s="64">
        <v>89.07791080053508</v>
      </c>
      <c r="V142" s="64">
        <v>88.90832748854102</v>
      </c>
      <c r="W142" s="64">
        <v>92.50971556352461</v>
      </c>
      <c r="X142" s="64">
        <v>95.45735487125641</v>
      </c>
      <c r="Y142" s="64">
        <v>100.13444316761381</v>
      </c>
      <c r="Z142" s="64">
        <v>96.44976856765507</v>
      </c>
      <c r="AA142" s="64">
        <v>95.02737581654753</v>
      </c>
      <c r="AB142" s="64">
        <v>93.74848633333335</v>
      </c>
      <c r="AC142" s="64">
        <v>92.20535426666667</v>
      </c>
      <c r="AD142" s="64">
        <v>98.57975233333333</v>
      </c>
      <c r="AE142" s="64">
        <v>100.0457656</v>
      </c>
    </row>
    <row r="143" spans="3:31" ht="12.75">
      <c r="C143" s="62" t="s">
        <v>92</v>
      </c>
      <c r="D143" s="61"/>
      <c r="E143" s="61"/>
      <c r="F143" s="64">
        <v>10.37822167392</v>
      </c>
      <c r="G143" s="64">
        <v>10.332982000000001</v>
      </c>
      <c r="H143" s="64">
        <v>11.553615821714287</v>
      </c>
      <c r="I143" s="64">
        <v>11.92077216914286</v>
      </c>
      <c r="J143" s="64">
        <v>40.8871101904512</v>
      </c>
      <c r="K143" s="64">
        <v>44.33977738715152</v>
      </c>
      <c r="L143" s="64">
        <v>42.049010724579354</v>
      </c>
      <c r="M143" s="64">
        <v>52.48537707017919</v>
      </c>
      <c r="N143" s="64">
        <v>54.86694569734946</v>
      </c>
      <c r="O143" s="64">
        <v>58.7125303522453</v>
      </c>
      <c r="P143" s="64">
        <v>59.297540482433924</v>
      </c>
      <c r="Q143" s="64">
        <v>68.04759068324793</v>
      </c>
      <c r="R143" s="64">
        <v>68.69483896791029</v>
      </c>
      <c r="S143" s="64">
        <v>66.5876022230849</v>
      </c>
      <c r="T143" s="64">
        <v>76.55813980304934</v>
      </c>
      <c r="U143" s="64">
        <v>78.54556620775992</v>
      </c>
      <c r="V143" s="64">
        <v>81.68099537920861</v>
      </c>
      <c r="W143" s="64">
        <v>82.68622489825458</v>
      </c>
      <c r="X143" s="64">
        <v>86.35276049187993</v>
      </c>
      <c r="Y143" s="64">
        <v>89.91618805536916</v>
      </c>
      <c r="Z143" s="64">
        <v>82.13183272673479</v>
      </c>
      <c r="AA143" s="64">
        <v>76.68236479275002</v>
      </c>
      <c r="AB143" s="64">
        <v>79.93783538004452</v>
      </c>
      <c r="AC143" s="64">
        <v>76.3357422703354</v>
      </c>
      <c r="AD143" s="64">
        <v>77.72895237641993</v>
      </c>
      <c r="AE143" s="64">
        <v>73.37729212383287</v>
      </c>
    </row>
    <row r="144" spans="3:31" ht="12.75">
      <c r="C144" s="62" t="s">
        <v>93</v>
      </c>
      <c r="D144" s="61"/>
      <c r="E144" s="61"/>
      <c r="F144" s="64">
        <v>0</v>
      </c>
      <c r="G144" s="64">
        <v>0</v>
      </c>
      <c r="H144" s="64">
        <v>0</v>
      </c>
      <c r="I144" s="64">
        <v>0</v>
      </c>
      <c r="J144" s="64">
        <v>2.5634011660358937</v>
      </c>
      <c r="K144" s="64">
        <v>3.2134502400000002</v>
      </c>
      <c r="L144" s="64">
        <v>4.20220416</v>
      </c>
      <c r="M144" s="64">
        <v>3.01931311616</v>
      </c>
      <c r="N144" s="64">
        <v>5.1462522777599995</v>
      </c>
      <c r="O144" s="64">
        <v>4.153313809919999</v>
      </c>
      <c r="P144" s="64">
        <v>4.41761714944</v>
      </c>
      <c r="Q144" s="64">
        <v>2.39537408</v>
      </c>
      <c r="R144" s="64">
        <v>3.2912439859199996</v>
      </c>
      <c r="S144" s="64">
        <v>14.761583992319999</v>
      </c>
      <c r="T144" s="64">
        <v>13.798902571520001</v>
      </c>
      <c r="U144" s="64">
        <v>16.232867481600003</v>
      </c>
      <c r="V144" s="64">
        <v>16.93241088</v>
      </c>
      <c r="W144" s="64">
        <v>15.993094656</v>
      </c>
      <c r="X144" s="64">
        <v>10.9317339648</v>
      </c>
      <c r="Y144" s="64">
        <v>13.988466708479999</v>
      </c>
      <c r="Z144" s="64">
        <v>12.664201688520965</v>
      </c>
      <c r="AA144" s="64">
        <v>10.784838277979372</v>
      </c>
      <c r="AB144" s="64">
        <v>9.172934247456832</v>
      </c>
      <c r="AC144" s="64">
        <v>9.049684362106799</v>
      </c>
      <c r="AD144" s="64">
        <v>9.115569093445988</v>
      </c>
      <c r="AE144" s="64">
        <v>8.041723702193481</v>
      </c>
    </row>
    <row r="145" spans="3:31" ht="12.75">
      <c r="C145" s="62" t="s">
        <v>94</v>
      </c>
      <c r="D145" s="61"/>
      <c r="E145" s="61"/>
      <c r="F145" s="64">
        <v>6.753082614971732</v>
      </c>
      <c r="G145" s="64">
        <v>6.476468724835999</v>
      </c>
      <c r="H145" s="64">
        <v>5.9059959600150655</v>
      </c>
      <c r="I145" s="64">
        <v>6.183420028205198</v>
      </c>
      <c r="J145" s="64">
        <v>6.593827087507732</v>
      </c>
      <c r="K145" s="64">
        <v>6.1452264812971995</v>
      </c>
      <c r="L145" s="64">
        <v>6.008655592780133</v>
      </c>
      <c r="M145" s="64">
        <v>6.793127977872134</v>
      </c>
      <c r="N145" s="64">
        <v>6.550888271419066</v>
      </c>
      <c r="O145" s="64">
        <v>6.7191713729492</v>
      </c>
      <c r="P145" s="64">
        <v>6.914537176269066</v>
      </c>
      <c r="Q145" s="64">
        <v>6.1858505204378655</v>
      </c>
      <c r="R145" s="64">
        <v>6.306681027009733</v>
      </c>
      <c r="S145" s="64">
        <v>6.4218403617852</v>
      </c>
      <c r="T145" s="64">
        <v>6.712111344631732</v>
      </c>
      <c r="U145" s="64">
        <v>6.596836274162933</v>
      </c>
      <c r="V145" s="64">
        <v>6.402164905040666</v>
      </c>
      <c r="W145" s="64">
        <v>6.763151820667733</v>
      </c>
      <c r="X145" s="64">
        <v>7.0800425436062655</v>
      </c>
      <c r="Y145" s="64">
        <v>7.154114883109332</v>
      </c>
      <c r="Z145" s="64">
        <v>7.046825729473198</v>
      </c>
      <c r="AA145" s="64">
        <v>6.456446041715998</v>
      </c>
      <c r="AB145" s="64">
        <v>6.380120266666666</v>
      </c>
      <c r="AC145" s="64">
        <v>5.898475733333333</v>
      </c>
      <c r="AD145" s="64">
        <v>5.975657599999999</v>
      </c>
      <c r="AE145" s="64">
        <v>5.944487999999999</v>
      </c>
    </row>
    <row r="146" spans="3:31" ht="12.75">
      <c r="C146" s="62" t="s">
        <v>95</v>
      </c>
      <c r="D146" s="61"/>
      <c r="E146" s="61"/>
      <c r="F146" s="64">
        <v>23.68525113207495</v>
      </c>
      <c r="G146" s="64">
        <v>21.97519653070115</v>
      </c>
      <c r="H146" s="64">
        <v>15.770096358748052</v>
      </c>
      <c r="I146" s="64">
        <v>14.154550286654253</v>
      </c>
      <c r="J146" s="64">
        <v>13.773636408753099</v>
      </c>
      <c r="K146" s="64">
        <v>11.7627776378915</v>
      </c>
      <c r="L146" s="64">
        <v>17.0298610299862</v>
      </c>
      <c r="M146" s="64">
        <v>17.35501224667265</v>
      </c>
      <c r="N146" s="64">
        <v>17.7382822938915</v>
      </c>
      <c r="O146" s="64">
        <v>19.384458562625753</v>
      </c>
      <c r="P146" s="64">
        <v>17.350038118541153</v>
      </c>
      <c r="Q146" s="64">
        <v>14.91297469320505</v>
      </c>
      <c r="R146" s="64">
        <v>18.8129568472846</v>
      </c>
      <c r="S146" s="64">
        <v>17.48931384390575</v>
      </c>
      <c r="T146" s="64">
        <v>19.8711382134584</v>
      </c>
      <c r="U146" s="64">
        <v>18.6053522466262</v>
      </c>
      <c r="V146" s="64">
        <v>23.910396107868053</v>
      </c>
      <c r="W146" s="64">
        <v>26.757171040367353</v>
      </c>
      <c r="X146" s="64">
        <v>29.132450497920004</v>
      </c>
      <c r="Y146" s="64">
        <v>25.0460692416</v>
      </c>
      <c r="Z146" s="64">
        <v>30.606102883840002</v>
      </c>
      <c r="AA146" s="64">
        <v>24.629027448960002</v>
      </c>
      <c r="AB146" s="64">
        <v>29.060718262400002</v>
      </c>
      <c r="AC146" s="64">
        <v>30.57730527104</v>
      </c>
      <c r="AD146" s="64">
        <v>37.38532273344</v>
      </c>
      <c r="AE146" s="64">
        <v>34.8529653824</v>
      </c>
    </row>
    <row r="147" spans="3:31" ht="12.75">
      <c r="C147" s="62" t="s">
        <v>96</v>
      </c>
      <c r="D147" s="61"/>
      <c r="E147" s="61"/>
      <c r="F147" s="64">
        <v>31.411360699680497</v>
      </c>
      <c r="G147" s="64">
        <v>26.614340971814745</v>
      </c>
      <c r="H147" s="64">
        <v>19.086028254986</v>
      </c>
      <c r="I147" s="64">
        <v>18.716174546569494</v>
      </c>
      <c r="J147" s="64">
        <v>17.190741024495498</v>
      </c>
      <c r="K147" s="64">
        <v>18.479902784939746</v>
      </c>
      <c r="L147" s="64">
        <v>22.317561184861248</v>
      </c>
      <c r="M147" s="64">
        <v>20.309996924602</v>
      </c>
      <c r="N147" s="64">
        <v>21.3275207344815</v>
      </c>
      <c r="O147" s="64">
        <v>19.949943484509497</v>
      </c>
      <c r="P147" s="64">
        <v>27.574767558338</v>
      </c>
      <c r="Q147" s="64">
        <v>30.258337485106495</v>
      </c>
      <c r="R147" s="64">
        <v>29.790907155990748</v>
      </c>
      <c r="S147" s="64">
        <v>30.87213272753225</v>
      </c>
      <c r="T147" s="64">
        <v>30.673357669435248</v>
      </c>
      <c r="U147" s="64">
        <v>29.297058708763995</v>
      </c>
      <c r="V147" s="64">
        <v>26.68677776370375</v>
      </c>
      <c r="W147" s="64">
        <v>31.499989248092746</v>
      </c>
      <c r="X147" s="64">
        <v>29.94281136</v>
      </c>
      <c r="Y147" s="64">
        <v>29.667551567499995</v>
      </c>
      <c r="Z147" s="64">
        <v>26.412796265624998</v>
      </c>
      <c r="AA147" s="64">
        <v>24.229253221249994</v>
      </c>
      <c r="AB147" s="64">
        <v>23.117774631874997</v>
      </c>
      <c r="AC147" s="64">
        <v>25.579773209375</v>
      </c>
      <c r="AD147" s="64">
        <v>28.509841263749998</v>
      </c>
      <c r="AE147" s="64">
        <v>25.894447136249997</v>
      </c>
    </row>
    <row r="148" spans="3:31" ht="12.75">
      <c r="C148" s="62" t="s">
        <v>97</v>
      </c>
      <c r="D148" s="61"/>
      <c r="E148" s="60"/>
      <c r="F148" s="64">
        <v>4.72125632</v>
      </c>
      <c r="G148" s="64">
        <v>2.1960621760000003</v>
      </c>
      <c r="H148" s="64">
        <v>2.290980384</v>
      </c>
      <c r="I148" s="64">
        <v>2.82135128</v>
      </c>
      <c r="J148" s="64">
        <v>3.564363616</v>
      </c>
      <c r="K148" s="64">
        <v>3.8876402399999996</v>
      </c>
      <c r="L148" s="64">
        <v>-0.10601357125332891</v>
      </c>
      <c r="M148" s="64">
        <v>2.6953811041520006</v>
      </c>
      <c r="N148" s="64">
        <v>1.7366246635466702</v>
      </c>
      <c r="O148" s="64">
        <v>1.2947422942079951</v>
      </c>
      <c r="P148" s="64">
        <v>1.093451438552006</v>
      </c>
      <c r="Q148" s="64">
        <v>1.1308669839866634</v>
      </c>
      <c r="R148" s="64">
        <v>0.5790922888960013</v>
      </c>
      <c r="S148" s="64">
        <v>1.4606375440213417</v>
      </c>
      <c r="T148" s="64">
        <v>1.125041943959997</v>
      </c>
      <c r="U148" s="64">
        <v>2.0612692808106607</v>
      </c>
      <c r="V148" s="64">
        <v>0</v>
      </c>
      <c r="W148" s="64">
        <v>0.10811111983466559</v>
      </c>
      <c r="X148" s="64">
        <v>0</v>
      </c>
      <c r="Y148" s="64">
        <v>0.8244289425386724</v>
      </c>
      <c r="Z148" s="64">
        <v>0.6466956253120038</v>
      </c>
      <c r="AA148" s="64">
        <v>1.8375181473733315</v>
      </c>
      <c r="AB148" s="64">
        <v>2.9690970898277365</v>
      </c>
      <c r="AC148" s="64">
        <v>3.0312191359999954</v>
      </c>
      <c r="AD148" s="64">
        <v>3.2635838400000097</v>
      </c>
      <c r="AE148" s="64">
        <v>3.4756089280000064</v>
      </c>
    </row>
    <row r="149" spans="3:31" ht="12.75">
      <c r="C149" s="62" t="s">
        <v>98</v>
      </c>
      <c r="D149" s="61"/>
      <c r="E149" s="61"/>
      <c r="F149" s="64">
        <v>7.305976406313786</v>
      </c>
      <c r="G149" s="64">
        <v>8.850535679693158</v>
      </c>
      <c r="H149" s="64">
        <v>7.1421058861003015</v>
      </c>
      <c r="I149" s="64">
        <v>2.9794730860004646</v>
      </c>
      <c r="J149" s="64">
        <v>4.7799050731282025</v>
      </c>
      <c r="K149" s="64">
        <v>4.743771303015252</v>
      </c>
      <c r="L149" s="64">
        <v>4.255800598691954</v>
      </c>
      <c r="M149" s="64">
        <v>7.371542979607498</v>
      </c>
      <c r="N149" s="64">
        <v>7.6029102242848365</v>
      </c>
      <c r="O149" s="64">
        <v>6.943178209991033</v>
      </c>
      <c r="P149" s="64">
        <v>9.087958843292725</v>
      </c>
      <c r="Q149" s="64">
        <v>7.812757055790505</v>
      </c>
      <c r="R149" s="64">
        <v>11.800530112527507</v>
      </c>
      <c r="S149" s="64">
        <v>6.305857858147823</v>
      </c>
      <c r="T149" s="64">
        <v>6.964175989606002</v>
      </c>
      <c r="U149" s="64">
        <v>6.769793709109522</v>
      </c>
      <c r="V149" s="64">
        <v>7.564997425210057</v>
      </c>
      <c r="W149" s="64">
        <v>6.009540070152389</v>
      </c>
      <c r="X149" s="64">
        <v>10.91230003753358</v>
      </c>
      <c r="Y149" s="64">
        <v>14.489033672658845</v>
      </c>
      <c r="Z149" s="64">
        <v>7.184205386395165</v>
      </c>
      <c r="AA149" s="64">
        <v>10.598209833651065</v>
      </c>
      <c r="AB149" s="64">
        <v>9.809007434747059</v>
      </c>
      <c r="AC149" s="64">
        <v>8.221192871279728</v>
      </c>
      <c r="AD149" s="64">
        <v>12.554230727939315</v>
      </c>
      <c r="AE149" s="64">
        <v>11.690011144922009</v>
      </c>
    </row>
    <row r="150" spans="1:31" ht="12.75">
      <c r="A150" s="4"/>
      <c r="B150" s="4"/>
      <c r="C150" s="62" t="s">
        <v>99</v>
      </c>
      <c r="D150" s="61"/>
      <c r="E150" s="61"/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</row>
    <row r="151" spans="1:31" ht="12.75">
      <c r="A151" s="1"/>
      <c r="B151" s="1"/>
      <c r="C151" s="62" t="s">
        <v>100</v>
      </c>
      <c r="D151" s="61"/>
      <c r="E151" s="61"/>
      <c r="F151" s="64">
        <v>2.3906127601997667</v>
      </c>
      <c r="G151" s="64">
        <v>2.6468072671348004</v>
      </c>
      <c r="H151" s="64">
        <v>2.0696657498106332</v>
      </c>
      <c r="I151" s="64">
        <v>2.2502486965599666</v>
      </c>
      <c r="J151" s="64">
        <v>2.228530478499967</v>
      </c>
      <c r="K151" s="64">
        <v>2.2804129050164</v>
      </c>
      <c r="L151" s="64">
        <v>2.2220954494739</v>
      </c>
      <c r="M151" s="64">
        <v>2.3773405027551666</v>
      </c>
      <c r="N151" s="64">
        <v>2.465822134793967</v>
      </c>
      <c r="O151" s="64">
        <v>2.430429474424233</v>
      </c>
      <c r="P151" s="64">
        <v>2.418765997843067</v>
      </c>
      <c r="Q151" s="64">
        <v>2.551488413941134</v>
      </c>
      <c r="R151" s="64">
        <v>2.706331262019</v>
      </c>
      <c r="S151" s="64">
        <v>2.9074259034667</v>
      </c>
      <c r="T151" s="64">
        <v>2.9480470077597007</v>
      </c>
      <c r="U151" s="64">
        <v>2.9484491911721</v>
      </c>
      <c r="V151" s="64">
        <v>3.5348410824239336</v>
      </c>
      <c r="W151" s="64">
        <v>3.1772948570696666</v>
      </c>
      <c r="X151" s="64">
        <v>3.077551936946667</v>
      </c>
      <c r="Y151" s="64">
        <v>2.7192013389566667</v>
      </c>
      <c r="Z151" s="64">
        <v>2.4030806094166666</v>
      </c>
      <c r="AA151" s="64">
        <v>2.6395678727366665</v>
      </c>
      <c r="AB151" s="64">
        <v>2.3367193875666668</v>
      </c>
      <c r="AC151" s="64">
        <v>2.2546727860066667</v>
      </c>
      <c r="AD151" s="64">
        <v>2.2341611356166666</v>
      </c>
      <c r="AE151" s="64">
        <v>2.2784019501833335</v>
      </c>
    </row>
    <row r="152" spans="3:31" ht="12.75">
      <c r="C152" s="62" t="s">
        <v>101</v>
      </c>
      <c r="D152" s="61"/>
      <c r="E152" s="61"/>
      <c r="F152" s="64">
        <v>17.17498196664466</v>
      </c>
      <c r="G152" s="64">
        <v>15.194744878331933</v>
      </c>
      <c r="H152" s="64">
        <v>13.372175567984229</v>
      </c>
      <c r="I152" s="64">
        <v>11.981005839898058</v>
      </c>
      <c r="J152" s="64">
        <v>10.299388528576095</v>
      </c>
      <c r="K152" s="64">
        <v>10.409793514249612</v>
      </c>
      <c r="L152" s="64">
        <v>9.987171312853077</v>
      </c>
      <c r="M152" s="64">
        <v>10.033821503232737</v>
      </c>
      <c r="N152" s="64">
        <v>12.186521707041189</v>
      </c>
      <c r="O152" s="64">
        <v>11.193600604845685</v>
      </c>
      <c r="P152" s="64">
        <v>10.085238688702415</v>
      </c>
      <c r="Q152" s="64">
        <v>11.181137282065144</v>
      </c>
      <c r="R152" s="64">
        <v>7.344327316164864</v>
      </c>
      <c r="S152" s="64">
        <v>6.953661708325896</v>
      </c>
      <c r="T152" s="64">
        <v>7.767017445004814</v>
      </c>
      <c r="U152" s="64">
        <v>7.131523223728574</v>
      </c>
      <c r="V152" s="64">
        <v>6.543783090078879</v>
      </c>
      <c r="W152" s="64">
        <v>7.180987640769287</v>
      </c>
      <c r="X152" s="64">
        <v>8.741741636245008</v>
      </c>
      <c r="Y152" s="64">
        <v>8.20193712306372</v>
      </c>
      <c r="Z152" s="64">
        <v>8.754974936921146</v>
      </c>
      <c r="AA152" s="64">
        <v>9.198537199470227</v>
      </c>
      <c r="AB152" s="64">
        <v>9.88706581534412</v>
      </c>
      <c r="AC152" s="64">
        <v>9.271167162816813</v>
      </c>
      <c r="AD152" s="64">
        <v>8.369516177217077</v>
      </c>
      <c r="AE152" s="64">
        <v>8.322897685555947</v>
      </c>
    </row>
    <row r="153" spans="1:31" ht="12.75">
      <c r="A153" s="4"/>
      <c r="B153" s="4"/>
      <c r="C153" s="62" t="s">
        <v>102</v>
      </c>
      <c r="D153" s="61"/>
      <c r="E153" s="60"/>
      <c r="F153" s="64">
        <v>0.8521974999999999</v>
      </c>
      <c r="G153" s="64">
        <v>0.8521974999999999</v>
      </c>
      <c r="H153" s="64">
        <v>0.8521974999999999</v>
      </c>
      <c r="I153" s="64">
        <v>0.8707519846682462</v>
      </c>
      <c r="J153" s="64">
        <v>0.8897104471717994</v>
      </c>
      <c r="K153" s="64">
        <v>0.909081683125</v>
      </c>
      <c r="L153" s="64">
        <v>0.5949389732613114</v>
      </c>
      <c r="M153" s="64">
        <v>0.38935157145450316</v>
      </c>
      <c r="N153" s="64">
        <v>0.25480705249999996</v>
      </c>
      <c r="O153" s="64">
        <v>0.25621953730039343</v>
      </c>
      <c r="P153" s="64">
        <v>0.2576398519991033</v>
      </c>
      <c r="Q153" s="64">
        <v>0.25906803999999994</v>
      </c>
      <c r="R153" s="64">
        <v>0.25612301367984525</v>
      </c>
      <c r="S153" s="64">
        <v>0.253211465746397</v>
      </c>
      <c r="T153" s="64">
        <v>0.250333015625</v>
      </c>
      <c r="U153" s="64">
        <v>0.29427444921875</v>
      </c>
      <c r="V153" s="64">
        <v>0.3382158828125</v>
      </c>
      <c r="W153" s="64">
        <v>0.38215731640625006</v>
      </c>
      <c r="X153" s="64">
        <v>0.42609874999999997</v>
      </c>
      <c r="Y153" s="64">
        <v>0.42609874999999997</v>
      </c>
      <c r="Z153" s="64">
        <v>0.42609874999999997</v>
      </c>
      <c r="AA153" s="64">
        <v>0.42609874999999997</v>
      </c>
      <c r="AB153" s="64">
        <v>0.42609874999999997</v>
      </c>
      <c r="AC153" s="64">
        <v>0.42609874999999997</v>
      </c>
      <c r="AD153" s="64">
        <v>0.42609874999999997</v>
      </c>
      <c r="AE153" s="64">
        <v>0.42609874999999997</v>
      </c>
    </row>
    <row r="154" spans="3:31" ht="12.75">
      <c r="C154" s="62" t="s">
        <v>103</v>
      </c>
      <c r="D154" s="61"/>
      <c r="E154" s="61"/>
      <c r="F154" s="64">
        <v>1.7338812516666666</v>
      </c>
      <c r="G154" s="64">
        <v>1.7338812516666666</v>
      </c>
      <c r="H154" s="64">
        <v>1.7338812516666666</v>
      </c>
      <c r="I154" s="64">
        <v>1.7338812516666666</v>
      </c>
      <c r="J154" s="64">
        <v>1.7338812516666666</v>
      </c>
      <c r="K154" s="64">
        <v>1.7353674355966668</v>
      </c>
      <c r="L154" s="64">
        <v>1.4677627831626308</v>
      </c>
      <c r="M154" s="64">
        <v>1.2414244634575586</v>
      </c>
      <c r="N154" s="64">
        <v>1.049988946545</v>
      </c>
      <c r="O154" s="64">
        <v>1.3987766945951743</v>
      </c>
      <c r="P154" s="64">
        <v>1.86342556060303</v>
      </c>
      <c r="Q154" s="64">
        <v>2.482422557743333</v>
      </c>
      <c r="R154" s="64">
        <v>2.306812339262565</v>
      </c>
      <c r="S154" s="64">
        <v>2.143625045613297</v>
      </c>
      <c r="T154" s="64">
        <v>1.991981860843333</v>
      </c>
      <c r="U154" s="64">
        <v>2.0513053693825</v>
      </c>
      <c r="V154" s="64">
        <v>2.1106288779216666</v>
      </c>
      <c r="W154" s="64">
        <v>2.169952386460833</v>
      </c>
      <c r="X154" s="64">
        <v>2.2292758950000002</v>
      </c>
      <c r="Y154" s="64">
        <v>2.2292758950000002</v>
      </c>
      <c r="Z154" s="64">
        <v>2.2292758950000002</v>
      </c>
      <c r="AA154" s="64">
        <v>2.2292758950000002</v>
      </c>
      <c r="AB154" s="64">
        <v>1.7338812516666666</v>
      </c>
      <c r="AC154" s="64">
        <v>1.7338812516666666</v>
      </c>
      <c r="AD154" s="64">
        <v>1.7338812516666666</v>
      </c>
      <c r="AE154" s="64">
        <v>1.7338812516666666</v>
      </c>
    </row>
    <row r="155" spans="3:31" ht="12.75">
      <c r="C155" s="62" t="s">
        <v>106</v>
      </c>
      <c r="D155" s="61"/>
      <c r="E155" s="61"/>
      <c r="F155" s="64">
        <v>6.378247595985465</v>
      </c>
      <c r="G155" s="64">
        <v>6.116987364712399</v>
      </c>
      <c r="H155" s="64">
        <v>5.578179143825199</v>
      </c>
      <c r="I155" s="64">
        <v>5.840204568740665</v>
      </c>
      <c r="J155" s="64">
        <v>6.2278316687488</v>
      </c>
      <c r="K155" s="64">
        <v>5.804130973566932</v>
      </c>
      <c r="L155" s="64">
        <v>5.675140572587199</v>
      </c>
      <c r="M155" s="64">
        <v>6.416070197565599</v>
      </c>
      <c r="N155" s="64">
        <v>6.187276205696666</v>
      </c>
      <c r="O155" s="64">
        <v>6.346218618943865</v>
      </c>
      <c r="P155" s="64">
        <v>6.530740485027732</v>
      </c>
      <c r="Q155" s="64">
        <v>5.8425001604287985</v>
      </c>
      <c r="R155" s="64">
        <v>5.956623868175199</v>
      </c>
      <c r="S155" s="64">
        <v>6.0653912130034655</v>
      </c>
      <c r="T155" s="64">
        <v>6.339550480070132</v>
      </c>
      <c r="U155" s="64">
        <v>6.230673826052134</v>
      </c>
      <c r="V155" s="64">
        <v>6.046807844420932</v>
      </c>
      <c r="W155" s="64">
        <v>6.3877578992128</v>
      </c>
      <c r="X155" s="64">
        <v>6.687059369740932</v>
      </c>
      <c r="Y155" s="64">
        <v>6.757020261634132</v>
      </c>
      <c r="Z155" s="64">
        <v>6.655686286428666</v>
      </c>
      <c r="AA155" s="64">
        <v>6.098076064107866</v>
      </c>
      <c r="AB155" s="64">
        <v>6.026122666666667</v>
      </c>
      <c r="AC155" s="64">
        <v>5.570823866666665</v>
      </c>
      <c r="AD155" s="64">
        <v>5.643923999999998</v>
      </c>
      <c r="AE155" s="64">
        <v>5.6146097333333325</v>
      </c>
    </row>
    <row r="156" spans="3:31" ht="12.75">
      <c r="C156" s="63" t="s">
        <v>69</v>
      </c>
      <c r="D156" s="61"/>
      <c r="E156" s="61"/>
      <c r="F156" s="64">
        <v>9.92209747086255</v>
      </c>
      <c r="G156" s="64">
        <v>10.73876397734069</v>
      </c>
      <c r="H156" s="64">
        <v>9.648089122452424</v>
      </c>
      <c r="I156" s="64">
        <v>11.358474385525254</v>
      </c>
      <c r="J156" s="64">
        <v>12.012678289238433</v>
      </c>
      <c r="K156" s="64">
        <v>11.826967680000001</v>
      </c>
      <c r="L156" s="64">
        <v>12.73314014974834</v>
      </c>
      <c r="M156" s="64">
        <v>14.283012582360755</v>
      </c>
      <c r="N156" s="64">
        <v>15.246894300000003</v>
      </c>
      <c r="O156" s="64">
        <v>16.148719307261647</v>
      </c>
      <c r="P156" s="64">
        <v>14.27242686277604</v>
      </c>
      <c r="Q156" s="64">
        <v>14.277071489999999</v>
      </c>
      <c r="R156" s="64">
        <v>12.681137568000002</v>
      </c>
      <c r="S156" s="64">
        <v>14.82816499550148</v>
      </c>
      <c r="T156" s="64">
        <v>18.344024160000004</v>
      </c>
      <c r="U156" s="64">
        <v>18.44785318657137</v>
      </c>
      <c r="V156" s="64">
        <v>18.542101559762994</v>
      </c>
      <c r="W156" s="64">
        <v>19.879744381867493</v>
      </c>
      <c r="X156" s="64">
        <v>21.923014666666667</v>
      </c>
      <c r="Y156" s="64">
        <v>22.500860791897853</v>
      </c>
      <c r="Z156" s="64">
        <v>22.62466759038514</v>
      </c>
      <c r="AA156" s="64">
        <v>21.16159576870205</v>
      </c>
      <c r="AB156" s="64">
        <v>17.688296816666668</v>
      </c>
      <c r="AC156" s="64">
        <v>17.87108770643525</v>
      </c>
      <c r="AD156" s="64">
        <v>18.85475174465091</v>
      </c>
      <c r="AE156" s="64">
        <v>19.03270930650878</v>
      </c>
    </row>
    <row r="157" spans="3:31" ht="12.75">
      <c r="C157" s="10"/>
      <c r="D157" s="10"/>
      <c r="E157" s="10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3:31" ht="12.75">
      <c r="C158" s="10"/>
      <c r="D158" s="10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3:31" ht="12.75">
      <c r="C159" s="10"/>
      <c r="D159" s="10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6:31" ht="12.75"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5:31" ht="12.75">
      <c r="E161" s="10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5:31" ht="12.75">
      <c r="E162" s="10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6:31" ht="12.75"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3:31" ht="12.75">
      <c r="C164" s="10"/>
      <c r="D164" s="10"/>
      <c r="E164" s="10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3:31" ht="12.75">
      <c r="C165" s="10"/>
      <c r="D165" s="10"/>
      <c r="E165" s="10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>
      <c r="A166" s="4"/>
      <c r="B166" s="4"/>
      <c r="C166" s="10"/>
      <c r="D166" s="10"/>
      <c r="E166" s="10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6:31" ht="12.75"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6:31" ht="12.75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6:31" ht="12.75"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3:31" ht="12.75">
      <c r="C170" s="4"/>
      <c r="D170" s="4"/>
      <c r="E170" s="1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6:31" ht="12.75"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6:31" ht="12.75"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6:31" ht="12.75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</sheetData>
  <printOptions/>
  <pageMargins left="0.75" right="0.75" top="1" bottom="1" header="0.5" footer="0.5"/>
  <pageSetup fitToHeight="1" fitToWidth="1" horizontalDpi="600" verticalDpi="600" orientation="landscape" scal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 </cp:lastModifiedBy>
  <cp:lastPrinted>2007-08-01T16:45:28Z</cp:lastPrinted>
  <dcterms:created xsi:type="dcterms:W3CDTF">2007-07-31T16:32:37Z</dcterms:created>
  <dcterms:modified xsi:type="dcterms:W3CDTF">2008-06-05T13:40:18Z</dcterms:modified>
  <cp:category/>
  <cp:version/>
  <cp:contentType/>
  <cp:contentStatus/>
</cp:coreProperties>
</file>