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480" windowHeight="11640" tabRatio="690" activeTab="9"/>
  </bookViews>
  <sheets>
    <sheet name="Avg Daily Dist by files" sheetId="1" r:id="rId1"/>
    <sheet name="Avg Daily Dist by Vol" sheetId="2" r:id="rId2"/>
    <sheet name="Daily Dist by files" sheetId="3" r:id="rId3"/>
    <sheet name="Daily Dist by Vol" sheetId="4" r:id="rId4"/>
    <sheet name="Daily Dist of files by Sat." sheetId="5" state="hidden" r:id="rId5"/>
    <sheet name="Daily Dist of Vol by Sat" sheetId="6" state="hidden" r:id="rId6"/>
    <sheet name="Average Daily Orders" sheetId="7" state="hidden" r:id="rId7"/>
    <sheet name="Daily orders" sheetId="8" state="hidden" r:id="rId8"/>
    <sheet name="Sheet1" sheetId="9" state="hidden" r:id="rId9"/>
    <sheet name="PiP Charts" sheetId="10" r:id="rId10"/>
    <sheet name="Data Sheet" sheetId="11" r:id="rId11"/>
  </sheets>
  <externalReferences>
    <externalReference r:id="rId14"/>
    <externalReference r:id="rId15"/>
  </externalReferences>
  <definedNames>
    <definedName name="_xlnm.Print_Area" localSheetId="9">'PiP Charts'!$A$1:$K$126</definedName>
  </definedNames>
  <calcPr fullCalcOnLoad="1"/>
</workbook>
</file>

<file path=xl/sharedStrings.xml><?xml version="1.0" encoding="utf-8"?>
<sst xmlns="http://schemas.openxmlformats.org/spreadsheetml/2006/main" count="185" uniqueCount="55">
  <si>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</si>
  <si>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</si>
  <si>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</si>
  <si>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</si>
  <si>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</si>
  <si>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</si>
  <si>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</si>
  <si>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</si>
  <si>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</si>
  <si>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</si>
  <si>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</si>
  <si>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</si>
  <si>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Sub Total</t>
  </si>
  <si>
    <t>LAADS Total</t>
  </si>
  <si>
    <t>GDAAC</t>
  </si>
  <si>
    <t>EDC</t>
  </si>
  <si>
    <t>NSIDC</t>
  </si>
  <si>
    <t>EDC Total</t>
  </si>
  <si>
    <t>GDAAC Total</t>
  </si>
  <si>
    <t>NSIDC Total</t>
  </si>
  <si>
    <t>Total</t>
  </si>
  <si>
    <t>Daily</t>
  </si>
  <si>
    <t>LAADSWeb Total</t>
  </si>
  <si>
    <t>LAADSWeb orders</t>
  </si>
  <si>
    <t>ORNL</t>
  </si>
  <si>
    <t>ORNL Total</t>
  </si>
  <si>
    <t>LAADS 
Science</t>
  </si>
  <si>
    <t xml:space="preserve">LAADS 
Public </t>
  </si>
  <si>
    <t>Subscription
Public</t>
  </si>
  <si>
    <t>Subscription
Science</t>
  </si>
  <si>
    <t>LAADS
Public</t>
  </si>
  <si>
    <t>Date</t>
  </si>
  <si>
    <t>Ftp Pull Sessions</t>
  </si>
  <si>
    <t>LAADS Aqua</t>
  </si>
  <si>
    <t>LAADS Terra</t>
  </si>
  <si>
    <t>Subscription Aqua</t>
  </si>
  <si>
    <t>Subscription Terra</t>
  </si>
  <si>
    <t>ORNL Aqua</t>
  </si>
  <si>
    <t>ORNL Terra</t>
  </si>
  <si>
    <t>EDC Aqua</t>
  </si>
  <si>
    <t>EDC Terra</t>
  </si>
  <si>
    <t>GSFC Aqua</t>
  </si>
  <si>
    <t>GSFC Terra</t>
  </si>
  <si>
    <t>NSIDC Aqua</t>
  </si>
  <si>
    <t>NSIDC Terra</t>
  </si>
  <si>
    <t>Month</t>
  </si>
  <si>
    <t>Average</t>
  </si>
  <si>
    <t>Monthly Volume Averages</t>
  </si>
  <si>
    <t>Monthly Number of files Averages</t>
  </si>
  <si>
    <t>Daily Volumes</t>
  </si>
  <si>
    <t>Daily Number of Files</t>
  </si>
  <si>
    <t>Ftp Pull and LAADSWeb order Monthly Averages</t>
  </si>
  <si>
    <t>Monthly Number of files by Satellite</t>
  </si>
  <si>
    <t>Monthly Volume by Satellite</t>
  </si>
  <si>
    <t>Ftp Pull and LAADSWeb order Daily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</si>
</sst>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6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2"/>
      <name val="Arial"/>
      <family val="0"/>
    </font>
    <font>
      <sz val="10"/>
      <name val="Arial"/>
      <family val="2"/>
    </font>
    <font>
      <b/>
      <sz val="16.25"/>
      <name val="Arial"/>
      <family val="0"/>
    </font>
    <font>
      <sz val="14.75"/>
      <name val="Geneva"/>
      <family val="0"/>
    </font>
    <font>
      <sz val="9"/>
      <name val="Arial"/>
      <family val="2"/>
    </font>
    <font>
      <b/>
      <sz val="12"/>
      <name val="Arial"/>
      <family val="0"/>
    </font>
    <font>
      <sz val="14.75"/>
      <name val="Arial"/>
      <family val="2"/>
    </font>
    <font>
      <b/>
      <sz val="5"/>
      <name val="Geneva"/>
      <family val="0"/>
    </font>
    <font>
      <b/>
      <sz val="3.75"/>
      <name val="Geneva"/>
      <family val="0"/>
    </font>
    <font>
      <sz val="3.75"/>
      <name val="Geneva"/>
      <family val="0"/>
    </font>
    <font>
      <sz val="4.5"/>
      <name val="Geneva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5.25"/>
      <name val="Arial"/>
      <family val="0"/>
    </font>
    <font>
      <sz val="4.25"/>
      <name val="Arial"/>
      <family val="0"/>
    </font>
    <font>
      <b/>
      <sz val="4.25"/>
      <name val="Arial"/>
      <family val="0"/>
    </font>
    <font>
      <sz val="3.5"/>
      <name val="Arial"/>
      <family val="2"/>
    </font>
    <font>
      <sz val="8"/>
      <name val="Arial"/>
      <family val="0"/>
    </font>
    <font>
      <sz val="4.75"/>
      <name val="Arial"/>
      <family val="2"/>
    </font>
    <font>
      <b/>
      <sz val="5.75"/>
      <name val="Geneva"/>
      <family val="0"/>
    </font>
    <font>
      <b/>
      <sz val="4.25"/>
      <name val="Geneva"/>
      <family val="0"/>
    </font>
    <font>
      <sz val="4.25"/>
      <name val="Geneva"/>
      <family val="0"/>
    </font>
    <font>
      <sz val="5.25"/>
      <name val="Geneva"/>
      <family val="0"/>
    </font>
    <font>
      <b/>
      <sz val="8"/>
      <name val="Geneva"/>
      <family val="0"/>
    </font>
    <font>
      <b/>
      <sz val="4.5"/>
      <name val="Geneva"/>
      <family val="0"/>
    </font>
    <font>
      <sz val="5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1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MODAPS Average Daily Distribution by Files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725"/>
          <c:w val="0.96175"/>
          <c:h val="0.8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Sheet'!$B$40</c:f>
              <c:strCache>
                <c:ptCount val="1"/>
                <c:pt idx="0">
                  <c:v>LAADS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Sheet'!$B$64:$B$75</c:f>
              <c:numCache>
                <c:ptCount val="12"/>
                <c:pt idx="0">
                  <c:v>98062.45161290323</c:v>
                </c:pt>
                <c:pt idx="1">
                  <c:v>90127.7</c:v>
                </c:pt>
                <c:pt idx="2">
                  <c:v>67070.48387096774</c:v>
                </c:pt>
                <c:pt idx="3">
                  <c:v>97197.23333333334</c:v>
                </c:pt>
                <c:pt idx="4">
                  <c:v>115110.32258064517</c:v>
                </c:pt>
                <c:pt idx="5">
                  <c:v>159962.87096774194</c:v>
                </c:pt>
                <c:pt idx="6">
                  <c:v>130605.86666666667</c:v>
                </c:pt>
                <c:pt idx="7">
                  <c:v>59749.3870967742</c:v>
                </c:pt>
                <c:pt idx="8">
                  <c:v>58277.9</c:v>
                </c:pt>
                <c:pt idx="9">
                  <c:v>90520.54838709677</c:v>
                </c:pt>
                <c:pt idx="10">
                  <c:v>103581.90322580645</c:v>
                </c:pt>
                <c:pt idx="11">
                  <c:v>116390.75</c:v>
                </c:pt>
              </c:numCache>
            </c:numRef>
          </c:val>
        </c:ser>
        <c:ser>
          <c:idx val="1"/>
          <c:order val="1"/>
          <c:tx>
            <c:strRef>
              <c:f>'Data Sheet'!$C$40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Sheet'!$C$64:$C$75</c:f>
              <c:numCache>
                <c:ptCount val="12"/>
                <c:pt idx="0">
                  <c:v>61370.51612903226</c:v>
                </c:pt>
                <c:pt idx="1">
                  <c:v>60938.566666666666</c:v>
                </c:pt>
                <c:pt idx="2">
                  <c:v>45452.16129032258</c:v>
                </c:pt>
                <c:pt idx="3">
                  <c:v>15528.233333333334</c:v>
                </c:pt>
                <c:pt idx="4">
                  <c:v>22618.870967741936</c:v>
                </c:pt>
                <c:pt idx="5">
                  <c:v>24069.225806451614</c:v>
                </c:pt>
                <c:pt idx="6">
                  <c:v>29842.466666666667</c:v>
                </c:pt>
                <c:pt idx="7">
                  <c:v>29176.290322580644</c:v>
                </c:pt>
                <c:pt idx="8">
                  <c:v>20641.633333333335</c:v>
                </c:pt>
                <c:pt idx="9">
                  <c:v>14461.064516129032</c:v>
                </c:pt>
                <c:pt idx="10">
                  <c:v>16517.677419354837</c:v>
                </c:pt>
                <c:pt idx="11">
                  <c:v>25952.125</c:v>
                </c:pt>
              </c:numCache>
            </c:numRef>
          </c:val>
        </c:ser>
        <c:ser>
          <c:idx val="2"/>
          <c:order val="2"/>
          <c:tx>
            <c:strRef>
              <c:f>'Data Sheet'!$D$40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Sheet'!$D$64:$D$75</c:f>
              <c:numCache>
                <c:ptCount val="12"/>
                <c:pt idx="0">
                  <c:v>4556.322580645161</c:v>
                </c:pt>
                <c:pt idx="1">
                  <c:v>1549.6666666666667</c:v>
                </c:pt>
                <c:pt idx="2">
                  <c:v>7027.1612903225805</c:v>
                </c:pt>
                <c:pt idx="3">
                  <c:v>4745.3</c:v>
                </c:pt>
                <c:pt idx="4">
                  <c:v>7215.5161290322585</c:v>
                </c:pt>
                <c:pt idx="5">
                  <c:v>6704.8387096774195</c:v>
                </c:pt>
                <c:pt idx="6">
                  <c:v>7194.633333333333</c:v>
                </c:pt>
                <c:pt idx="7">
                  <c:v>5291.032258064516</c:v>
                </c:pt>
                <c:pt idx="8">
                  <c:v>44539.5</c:v>
                </c:pt>
                <c:pt idx="9">
                  <c:v>27861.032258064515</c:v>
                </c:pt>
                <c:pt idx="10">
                  <c:v>36753.41935483871</c:v>
                </c:pt>
                <c:pt idx="11">
                  <c:v>5999.375</c:v>
                </c:pt>
              </c:numCache>
            </c:numRef>
          </c:val>
        </c:ser>
        <c:ser>
          <c:idx val="3"/>
          <c:order val="3"/>
          <c:tx>
            <c:strRef>
              <c:f>'Data Sheet'!$E$40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Sheet'!$E$64:$E$75</c:f>
              <c:numCache>
                <c:ptCount val="12"/>
                <c:pt idx="0">
                  <c:v>234595.96774193548</c:v>
                </c:pt>
                <c:pt idx="1">
                  <c:v>231477.83333333334</c:v>
                </c:pt>
                <c:pt idx="2">
                  <c:v>148179.5483870968</c:v>
                </c:pt>
                <c:pt idx="3">
                  <c:v>45491.46666666667</c:v>
                </c:pt>
                <c:pt idx="4">
                  <c:v>85694.03225806452</c:v>
                </c:pt>
                <c:pt idx="5">
                  <c:v>83586.96774193548</c:v>
                </c:pt>
                <c:pt idx="6">
                  <c:v>112705.43333333333</c:v>
                </c:pt>
                <c:pt idx="7">
                  <c:v>91807.16129032258</c:v>
                </c:pt>
                <c:pt idx="8">
                  <c:v>43957.8</c:v>
                </c:pt>
                <c:pt idx="9">
                  <c:v>15914.129032258064</c:v>
                </c:pt>
                <c:pt idx="10">
                  <c:v>19829.064516129034</c:v>
                </c:pt>
                <c:pt idx="11">
                  <c:v>18302</c:v>
                </c:pt>
              </c:numCache>
            </c:numRef>
          </c:val>
        </c:ser>
        <c:ser>
          <c:idx val="4"/>
          <c:order val="4"/>
          <c:tx>
            <c:strRef>
              <c:f>'Data Sheet'!$F$40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Sheet'!$F$64:$F$75</c:f>
              <c:numCache>
                <c:ptCount val="12"/>
                <c:pt idx="0">
                  <c:v>201650.83870967742</c:v>
                </c:pt>
                <c:pt idx="1">
                  <c:v>206293.23333333334</c:v>
                </c:pt>
                <c:pt idx="2">
                  <c:v>136267.29032258064</c:v>
                </c:pt>
                <c:pt idx="3">
                  <c:v>80639.7</c:v>
                </c:pt>
                <c:pt idx="4">
                  <c:v>71550.7741935484</c:v>
                </c:pt>
                <c:pt idx="5">
                  <c:v>77801.25806451614</c:v>
                </c:pt>
                <c:pt idx="6">
                  <c:v>100963.9</c:v>
                </c:pt>
                <c:pt idx="7">
                  <c:v>99551.64516129032</c:v>
                </c:pt>
                <c:pt idx="8">
                  <c:v>42327</c:v>
                </c:pt>
                <c:pt idx="9">
                  <c:v>24983.90322580645</c:v>
                </c:pt>
                <c:pt idx="10">
                  <c:v>32476.483870967742</c:v>
                </c:pt>
                <c:pt idx="11">
                  <c:v>28882.5</c:v>
                </c:pt>
              </c:numCache>
            </c:numRef>
          </c:val>
        </c:ser>
        <c:ser>
          <c:idx val="5"/>
          <c:order val="5"/>
          <c:tx>
            <c:strRef>
              <c:f>'Data Sheet'!$G$40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Sheet'!$G$64:$G$75</c:f>
              <c:numCache>
                <c:ptCount val="12"/>
                <c:pt idx="0">
                  <c:v>60943.16129032258</c:v>
                </c:pt>
                <c:pt idx="1">
                  <c:v>63467.833333333336</c:v>
                </c:pt>
                <c:pt idx="2">
                  <c:v>51880.06451612903</c:v>
                </c:pt>
                <c:pt idx="3">
                  <c:v>24198.6</c:v>
                </c:pt>
                <c:pt idx="4">
                  <c:v>23989.451612903227</c:v>
                </c:pt>
                <c:pt idx="5">
                  <c:v>23375.58064516129</c:v>
                </c:pt>
                <c:pt idx="6">
                  <c:v>39786.46666666667</c:v>
                </c:pt>
                <c:pt idx="7">
                  <c:v>34418.1935483871</c:v>
                </c:pt>
                <c:pt idx="8">
                  <c:v>22717.133333333335</c:v>
                </c:pt>
                <c:pt idx="9">
                  <c:v>31675.677419354837</c:v>
                </c:pt>
                <c:pt idx="10">
                  <c:v>32423.8064516129</c:v>
                </c:pt>
                <c:pt idx="11">
                  <c:v>21289.25</c:v>
                </c:pt>
              </c:numCache>
            </c:numRef>
          </c:val>
        </c:ser>
        <c:ser>
          <c:idx val="6"/>
          <c:order val="6"/>
          <c:tx>
            <c:strRef>
              <c:f>'Data Sheet'!$H$40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Sheet'!$H$64:$H$75</c:f>
              <c:numCache>
                <c:ptCount val="12"/>
                <c:pt idx="0">
                  <c:v>2027.7096774193549</c:v>
                </c:pt>
                <c:pt idx="1">
                  <c:v>1991.0666666666666</c:v>
                </c:pt>
                <c:pt idx="2">
                  <c:v>2003.9032258064517</c:v>
                </c:pt>
                <c:pt idx="3">
                  <c:v>2089.4</c:v>
                </c:pt>
                <c:pt idx="4">
                  <c:v>2020.6451612903227</c:v>
                </c:pt>
                <c:pt idx="5">
                  <c:v>2022.774193548387</c:v>
                </c:pt>
                <c:pt idx="6">
                  <c:v>2023.4333333333334</c:v>
                </c:pt>
                <c:pt idx="7">
                  <c:v>2047.8387096774193</c:v>
                </c:pt>
                <c:pt idx="8">
                  <c:v>5502.9</c:v>
                </c:pt>
                <c:pt idx="9">
                  <c:v>4813.709677419355</c:v>
                </c:pt>
                <c:pt idx="10">
                  <c:v>2868.935483870968</c:v>
                </c:pt>
                <c:pt idx="11">
                  <c:v>2105.875</c:v>
                </c:pt>
              </c:numCache>
            </c:numRef>
          </c:val>
        </c:ser>
        <c:ser>
          <c:idx val="7"/>
          <c:order val="7"/>
          <c:tx>
            <c:strRef>
              <c:f>'Data Sheet'!$I$40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D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Sheet'!$I$64:$I$75</c:f>
              <c:numCache>
                <c:ptCount val="12"/>
                <c:pt idx="0">
                  <c:v>32054.516129032258</c:v>
                </c:pt>
                <c:pt idx="1">
                  <c:v>33166.066666666666</c:v>
                </c:pt>
                <c:pt idx="2">
                  <c:v>17622.387096774193</c:v>
                </c:pt>
                <c:pt idx="3">
                  <c:v>4783.666666666667</c:v>
                </c:pt>
                <c:pt idx="4">
                  <c:v>11719.806451612903</c:v>
                </c:pt>
                <c:pt idx="5">
                  <c:v>15440.516129032258</c:v>
                </c:pt>
                <c:pt idx="6">
                  <c:v>21466.933333333334</c:v>
                </c:pt>
                <c:pt idx="7">
                  <c:v>19804.129032258064</c:v>
                </c:pt>
                <c:pt idx="8">
                  <c:v>14100</c:v>
                </c:pt>
                <c:pt idx="9">
                  <c:v>9404.516129032258</c:v>
                </c:pt>
                <c:pt idx="10">
                  <c:v>10884.548387096775</c:v>
                </c:pt>
                <c:pt idx="11">
                  <c:v>4496</c:v>
                </c:pt>
              </c:numCache>
            </c:numRef>
          </c:val>
        </c:ser>
        <c:overlap val="100"/>
        <c:gapWidth val="100"/>
        <c:axId val="3115198"/>
        <c:axId val="28036783"/>
      </c:bar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Files/day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25"/>
          <c:y val="0.9297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Geneva"/>
                <a:ea typeface="Geneva"/>
                <a:cs typeface="Geneva"/>
              </a:rPr>
              <a:t>MODAPS Average Daily Distribution by Volume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25"/>
          <c:w val="0.9242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Sheet'!$B$2</c:f>
              <c:strCache>
                <c:ptCount val="1"/>
                <c:pt idx="0">
                  <c:v>LAADS 
Public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Sheet'!$B$11:$B$22</c:f>
              <c:numCache>
                <c:ptCount val="6"/>
                <c:pt idx="0">
                  <c:v>1116.6293333333333</c:v>
                </c:pt>
                <c:pt idx="1">
                  <c:v>1237.1032258064515</c:v>
                </c:pt>
                <c:pt idx="2">
                  <c:v>1122.591935483871</c:v>
                </c:pt>
                <c:pt idx="3">
                  <c:v>1567.1863333333336</c:v>
                </c:pt>
                <c:pt idx="4">
                  <c:v>1392.27</c:v>
                </c:pt>
                <c:pt idx="5">
                  <c:v>1112.3603333333335</c:v>
                </c:pt>
              </c:numCache>
            </c:numRef>
          </c:val>
        </c:ser>
        <c:ser>
          <c:idx val="1"/>
          <c:order val="1"/>
          <c:tx>
            <c:strRef>
              <c:f>'Data Sheet'!$C$2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Sheet'!$C$11:$C$22</c:f>
              <c:numCache>
                <c:ptCount val="6"/>
                <c:pt idx="0">
                  <c:v>552.0996666666667</c:v>
                </c:pt>
                <c:pt idx="1">
                  <c:v>650.9925806451614</c:v>
                </c:pt>
                <c:pt idx="2">
                  <c:v>525.7422580645162</c:v>
                </c:pt>
                <c:pt idx="3">
                  <c:v>483.765</c:v>
                </c:pt>
                <c:pt idx="4">
                  <c:v>678.2470967741933</c:v>
                </c:pt>
                <c:pt idx="5">
                  <c:v>593.5336666666666</c:v>
                </c:pt>
              </c:numCache>
            </c:numRef>
          </c:val>
        </c:ser>
        <c:ser>
          <c:idx val="2"/>
          <c:order val="2"/>
          <c:tx>
            <c:strRef>
              <c:f>'Data Sheet'!$D$2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Sheet'!$D$11:$D$22</c:f>
              <c:numCache>
                <c:ptCount val="6"/>
                <c:pt idx="0">
                  <c:v>37.743666666666655</c:v>
                </c:pt>
                <c:pt idx="1">
                  <c:v>75.74258064516128</c:v>
                </c:pt>
                <c:pt idx="2">
                  <c:v>108.96419354838706</c:v>
                </c:pt>
                <c:pt idx="3">
                  <c:v>40.17733333333333</c:v>
                </c:pt>
                <c:pt idx="4">
                  <c:v>12.475483870967746</c:v>
                </c:pt>
                <c:pt idx="5">
                  <c:v>23.42</c:v>
                </c:pt>
              </c:numCache>
            </c:numRef>
          </c:val>
        </c:ser>
        <c:ser>
          <c:idx val="3"/>
          <c:order val="3"/>
          <c:tx>
            <c:strRef>
              <c:f>'Data Sheet'!$E$2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Sheet'!$E$11:$E$22</c:f>
              <c:numCache>
                <c:ptCount val="6"/>
                <c:pt idx="0">
                  <c:v>238.51966666666667</c:v>
                </c:pt>
                <c:pt idx="1">
                  <c:v>258.57741935483875</c:v>
                </c:pt>
                <c:pt idx="2">
                  <c:v>282.42225806451603</c:v>
                </c:pt>
                <c:pt idx="3">
                  <c:v>323.3806666666666</c:v>
                </c:pt>
                <c:pt idx="4">
                  <c:v>298.84548387096777</c:v>
                </c:pt>
                <c:pt idx="5">
                  <c:v>266.6306666666666</c:v>
                </c:pt>
              </c:numCache>
            </c:numRef>
          </c:val>
        </c:ser>
        <c:ser>
          <c:idx val="4"/>
          <c:order val="4"/>
          <c:tx>
            <c:strRef>
              <c:f>'Data Sheet'!$F$2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Sheet'!$F$11:$F$22</c:f>
              <c:numCache>
                <c:ptCount val="6"/>
                <c:pt idx="0">
                  <c:v>8.477666666666666</c:v>
                </c:pt>
                <c:pt idx="1">
                  <c:v>9.16</c:v>
                </c:pt>
                <c:pt idx="2">
                  <c:v>14.000967741935485</c:v>
                </c:pt>
                <c:pt idx="3">
                  <c:v>19.05</c:v>
                </c:pt>
                <c:pt idx="4">
                  <c:v>20.399354838709677</c:v>
                </c:pt>
                <c:pt idx="5">
                  <c:v>21.65533333333333</c:v>
                </c:pt>
              </c:numCache>
            </c:numRef>
          </c:val>
        </c:ser>
        <c:ser>
          <c:idx val="5"/>
          <c:order val="5"/>
          <c:tx>
            <c:strRef>
              <c:f>'Data Sheet'!$G$2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Sheet'!$G$11:$G$22</c:f>
              <c:numCache>
                <c:ptCount val="6"/>
                <c:pt idx="0">
                  <c:v>441.4293333333334</c:v>
                </c:pt>
                <c:pt idx="1">
                  <c:v>379.07354838709693</c:v>
                </c:pt>
                <c:pt idx="2">
                  <c:v>432.6722580645162</c:v>
                </c:pt>
                <c:pt idx="3">
                  <c:v>556.7170000000001</c:v>
                </c:pt>
                <c:pt idx="4">
                  <c:v>661.283870967742</c:v>
                </c:pt>
                <c:pt idx="5">
                  <c:v>1032.3073333333334</c:v>
                </c:pt>
              </c:numCache>
            </c:numRef>
          </c:val>
        </c:ser>
        <c:ser>
          <c:idx val="6"/>
          <c:order val="6"/>
          <c:tx>
            <c:strRef>
              <c:f>'Data Sheet'!$H$2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Sheet'!$H$11:$H$22</c:f>
              <c:numCache>
                <c:ptCount val="6"/>
                <c:pt idx="0">
                  <c:v>90.45266666666666</c:v>
                </c:pt>
                <c:pt idx="1">
                  <c:v>105.55774193548386</c:v>
                </c:pt>
                <c:pt idx="2">
                  <c:v>103.2732258064516</c:v>
                </c:pt>
                <c:pt idx="3">
                  <c:v>93.473</c:v>
                </c:pt>
                <c:pt idx="4">
                  <c:v>115.07032258064517</c:v>
                </c:pt>
                <c:pt idx="5">
                  <c:v>138.347</c:v>
                </c:pt>
              </c:numCache>
            </c:numRef>
          </c:val>
        </c:ser>
        <c:ser>
          <c:idx val="7"/>
          <c:order val="7"/>
          <c:tx>
            <c:strRef>
              <c:f>'Data Sheet'!$I$2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Sheet'!$A$11:$A$22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Sheet'!$I$11:$I$22</c:f>
              <c:numCache>
                <c:ptCount val="6"/>
                <c:pt idx="0">
                  <c:v>4.9639999999999995</c:v>
                </c:pt>
                <c:pt idx="1">
                  <c:v>5.766774193548387</c:v>
                </c:pt>
                <c:pt idx="2">
                  <c:v>7.860967741935484</c:v>
                </c:pt>
                <c:pt idx="3">
                  <c:v>10.061333333333334</c:v>
                </c:pt>
                <c:pt idx="4">
                  <c:v>11.870967741935488</c:v>
                </c:pt>
                <c:pt idx="5">
                  <c:v>18.557000000000002</c:v>
                </c:pt>
              </c:numCache>
            </c:numRef>
          </c:val>
        </c:ser>
        <c:overlap val="100"/>
        <c:axId val="27381752"/>
        <c:axId val="45109177"/>
      </c:barChart>
      <c:catAx>
        <c:axId val="2738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GB/day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38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92025"/>
        </c:manualLayout>
      </c:layout>
      <c:overlay val="0"/>
      <c:txPr>
        <a:bodyPr vert="horz" rot="0"/>
        <a:lstStyle/>
        <a:p>
          <a:pPr>
            <a:defRPr lang="en-US" cap="none" sz="4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Geneva"/>
                <a:ea typeface="Geneva"/>
                <a:cs typeface="Geneva"/>
              </a:rPr>
              <a:t>MODAPS Daily Distribution by Files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65"/>
          <c:w val="0.9105"/>
          <c:h val="0.7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Sheet'!$B$112</c:f>
              <c:strCache>
                <c:ptCount val="1"/>
                <c:pt idx="0">
                  <c:v>LAADS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Sheet'!$B$113:$B$142</c:f>
              <c:numCache>
                <c:ptCount val="30"/>
                <c:pt idx="0">
                  <c:v>59069</c:v>
                </c:pt>
                <c:pt idx="1">
                  <c:v>67192</c:v>
                </c:pt>
                <c:pt idx="2">
                  <c:v>73674</c:v>
                </c:pt>
                <c:pt idx="3">
                  <c:v>38477</c:v>
                </c:pt>
                <c:pt idx="4">
                  <c:v>44545</c:v>
                </c:pt>
                <c:pt idx="5">
                  <c:v>56238</c:v>
                </c:pt>
                <c:pt idx="6">
                  <c:v>57806</c:v>
                </c:pt>
                <c:pt idx="7">
                  <c:v>93812</c:v>
                </c:pt>
                <c:pt idx="8">
                  <c:v>78745</c:v>
                </c:pt>
                <c:pt idx="9">
                  <c:v>90415</c:v>
                </c:pt>
                <c:pt idx="10">
                  <c:v>98585</c:v>
                </c:pt>
                <c:pt idx="11">
                  <c:v>62945</c:v>
                </c:pt>
                <c:pt idx="12">
                  <c:v>72861</c:v>
                </c:pt>
                <c:pt idx="13">
                  <c:v>120542</c:v>
                </c:pt>
                <c:pt idx="14">
                  <c:v>76412</c:v>
                </c:pt>
                <c:pt idx="15">
                  <c:v>61536</c:v>
                </c:pt>
                <c:pt idx="16">
                  <c:v>51529</c:v>
                </c:pt>
                <c:pt idx="17">
                  <c:v>54119</c:v>
                </c:pt>
                <c:pt idx="18">
                  <c:v>78268</c:v>
                </c:pt>
              </c:numCache>
            </c:numRef>
          </c:val>
        </c:ser>
        <c:ser>
          <c:idx val="1"/>
          <c:order val="1"/>
          <c:tx>
            <c:strRef>
              <c:f>'Data Sheet'!$C$112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Sheet'!$C$113:$C$142</c:f>
              <c:numCache>
                <c:ptCount val="30"/>
                <c:pt idx="0">
                  <c:v>40912</c:v>
                </c:pt>
                <c:pt idx="1">
                  <c:v>23900</c:v>
                </c:pt>
                <c:pt idx="2">
                  <c:v>37027</c:v>
                </c:pt>
                <c:pt idx="3">
                  <c:v>26253</c:v>
                </c:pt>
                <c:pt idx="4">
                  <c:v>22222</c:v>
                </c:pt>
                <c:pt idx="5">
                  <c:v>22221</c:v>
                </c:pt>
                <c:pt idx="6">
                  <c:v>22364</c:v>
                </c:pt>
                <c:pt idx="7">
                  <c:v>24510</c:v>
                </c:pt>
                <c:pt idx="8">
                  <c:v>8593</c:v>
                </c:pt>
                <c:pt idx="9">
                  <c:v>28663</c:v>
                </c:pt>
                <c:pt idx="10">
                  <c:v>0</c:v>
                </c:pt>
                <c:pt idx="11">
                  <c:v>26938</c:v>
                </c:pt>
                <c:pt idx="12">
                  <c:v>32775</c:v>
                </c:pt>
                <c:pt idx="13">
                  <c:v>30052</c:v>
                </c:pt>
                <c:pt idx="14">
                  <c:v>42742</c:v>
                </c:pt>
                <c:pt idx="15">
                  <c:v>51016</c:v>
                </c:pt>
                <c:pt idx="16">
                  <c:v>47136</c:v>
                </c:pt>
                <c:pt idx="17">
                  <c:v>27777</c:v>
                </c:pt>
                <c:pt idx="18">
                  <c:v>32586</c:v>
                </c:pt>
              </c:numCache>
            </c:numRef>
          </c:val>
        </c:ser>
        <c:ser>
          <c:idx val="2"/>
          <c:order val="2"/>
          <c:tx>
            <c:strRef>
              <c:f>'Data Sheet'!$D$112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Sheet'!$D$113:$D$142</c:f>
              <c:numCache>
                <c:ptCount val="30"/>
                <c:pt idx="0">
                  <c:v>1400</c:v>
                </c:pt>
                <c:pt idx="1">
                  <c:v>2155</c:v>
                </c:pt>
                <c:pt idx="2">
                  <c:v>4340</c:v>
                </c:pt>
                <c:pt idx="3">
                  <c:v>1492</c:v>
                </c:pt>
                <c:pt idx="4">
                  <c:v>802</c:v>
                </c:pt>
                <c:pt idx="5">
                  <c:v>1108</c:v>
                </c:pt>
                <c:pt idx="6">
                  <c:v>1153</c:v>
                </c:pt>
                <c:pt idx="7">
                  <c:v>1422</c:v>
                </c:pt>
                <c:pt idx="8">
                  <c:v>258</c:v>
                </c:pt>
                <c:pt idx="9">
                  <c:v>913</c:v>
                </c:pt>
                <c:pt idx="10">
                  <c:v>526</c:v>
                </c:pt>
                <c:pt idx="11">
                  <c:v>975</c:v>
                </c:pt>
                <c:pt idx="12">
                  <c:v>3819</c:v>
                </c:pt>
                <c:pt idx="13">
                  <c:v>2838</c:v>
                </c:pt>
                <c:pt idx="14">
                  <c:v>1435</c:v>
                </c:pt>
                <c:pt idx="15">
                  <c:v>1401</c:v>
                </c:pt>
                <c:pt idx="16">
                  <c:v>6052</c:v>
                </c:pt>
                <c:pt idx="17">
                  <c:v>1371</c:v>
                </c:pt>
                <c:pt idx="18">
                  <c:v>1099</c:v>
                </c:pt>
              </c:numCache>
            </c:numRef>
          </c:val>
        </c:ser>
        <c:ser>
          <c:idx val="3"/>
          <c:order val="3"/>
          <c:tx>
            <c:strRef>
              <c:f>'Data Sheet'!$E$112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Sheet'!$E$113:$E$142</c:f>
              <c:numCache>
                <c:ptCount val="30"/>
                <c:pt idx="0">
                  <c:v>155196</c:v>
                </c:pt>
                <c:pt idx="1">
                  <c:v>115814</c:v>
                </c:pt>
                <c:pt idx="2">
                  <c:v>140373</c:v>
                </c:pt>
                <c:pt idx="3">
                  <c:v>87614</c:v>
                </c:pt>
                <c:pt idx="4">
                  <c:v>102919</c:v>
                </c:pt>
                <c:pt idx="5">
                  <c:v>66899</c:v>
                </c:pt>
                <c:pt idx="6">
                  <c:v>52327</c:v>
                </c:pt>
                <c:pt idx="7">
                  <c:v>58971</c:v>
                </c:pt>
                <c:pt idx="8">
                  <c:v>98751</c:v>
                </c:pt>
                <c:pt idx="9">
                  <c:v>98290</c:v>
                </c:pt>
                <c:pt idx="10">
                  <c:v>0</c:v>
                </c:pt>
                <c:pt idx="11">
                  <c:v>96388</c:v>
                </c:pt>
                <c:pt idx="12">
                  <c:v>112745</c:v>
                </c:pt>
                <c:pt idx="13">
                  <c:v>118848</c:v>
                </c:pt>
                <c:pt idx="14">
                  <c:v>87215</c:v>
                </c:pt>
                <c:pt idx="15">
                  <c:v>95775</c:v>
                </c:pt>
                <c:pt idx="16">
                  <c:v>120671</c:v>
                </c:pt>
                <c:pt idx="17">
                  <c:v>123502</c:v>
                </c:pt>
                <c:pt idx="18">
                  <c:v>104698</c:v>
                </c:pt>
              </c:numCache>
            </c:numRef>
          </c:val>
        </c:ser>
        <c:ser>
          <c:idx val="4"/>
          <c:order val="4"/>
          <c:tx>
            <c:strRef>
              <c:f>'Data Sheet'!$F$112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Sheet'!$F$113:$F$142</c:f>
              <c:numCache>
                <c:ptCount val="30"/>
                <c:pt idx="0">
                  <c:v>133249</c:v>
                </c:pt>
                <c:pt idx="1">
                  <c:v>109969</c:v>
                </c:pt>
                <c:pt idx="2">
                  <c:v>113899</c:v>
                </c:pt>
                <c:pt idx="3">
                  <c:v>121743</c:v>
                </c:pt>
                <c:pt idx="4">
                  <c:v>162280</c:v>
                </c:pt>
                <c:pt idx="5">
                  <c:v>70901</c:v>
                </c:pt>
                <c:pt idx="6">
                  <c:v>58221</c:v>
                </c:pt>
                <c:pt idx="7">
                  <c:v>95751</c:v>
                </c:pt>
                <c:pt idx="8">
                  <c:v>156013</c:v>
                </c:pt>
                <c:pt idx="9">
                  <c:v>112371</c:v>
                </c:pt>
                <c:pt idx="10">
                  <c:v>0</c:v>
                </c:pt>
                <c:pt idx="11">
                  <c:v>103560</c:v>
                </c:pt>
                <c:pt idx="12">
                  <c:v>107732</c:v>
                </c:pt>
                <c:pt idx="13">
                  <c:v>142457</c:v>
                </c:pt>
                <c:pt idx="14">
                  <c:v>81263</c:v>
                </c:pt>
                <c:pt idx="15">
                  <c:v>83768</c:v>
                </c:pt>
                <c:pt idx="16">
                  <c:v>116595</c:v>
                </c:pt>
                <c:pt idx="17">
                  <c:v>144934</c:v>
                </c:pt>
                <c:pt idx="18">
                  <c:v>135266</c:v>
                </c:pt>
              </c:numCache>
            </c:numRef>
          </c:val>
        </c:ser>
        <c:ser>
          <c:idx val="5"/>
          <c:order val="5"/>
          <c:tx>
            <c:strRef>
              <c:f>'Data Sheet'!$G$112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Sheet'!$G$113:$G$142</c:f>
              <c:numCache>
                <c:ptCount val="30"/>
                <c:pt idx="0">
                  <c:v>36300</c:v>
                </c:pt>
                <c:pt idx="1">
                  <c:v>30966</c:v>
                </c:pt>
                <c:pt idx="2">
                  <c:v>39033</c:v>
                </c:pt>
                <c:pt idx="3">
                  <c:v>30623</c:v>
                </c:pt>
                <c:pt idx="4">
                  <c:v>29551</c:v>
                </c:pt>
                <c:pt idx="5">
                  <c:v>27900</c:v>
                </c:pt>
                <c:pt idx="6">
                  <c:v>18582</c:v>
                </c:pt>
                <c:pt idx="7">
                  <c:v>46952</c:v>
                </c:pt>
                <c:pt idx="8">
                  <c:v>26174</c:v>
                </c:pt>
                <c:pt idx="9">
                  <c:v>27405</c:v>
                </c:pt>
                <c:pt idx="10">
                  <c:v>37910</c:v>
                </c:pt>
                <c:pt idx="11">
                  <c:v>29902</c:v>
                </c:pt>
                <c:pt idx="12">
                  <c:v>30478</c:v>
                </c:pt>
                <c:pt idx="13">
                  <c:v>37371</c:v>
                </c:pt>
                <c:pt idx="14">
                  <c:v>47073</c:v>
                </c:pt>
                <c:pt idx="15">
                  <c:v>69577</c:v>
                </c:pt>
                <c:pt idx="16">
                  <c:v>67319</c:v>
                </c:pt>
                <c:pt idx="17">
                  <c:v>33817</c:v>
                </c:pt>
                <c:pt idx="18">
                  <c:v>88365</c:v>
                </c:pt>
              </c:numCache>
            </c:numRef>
          </c:val>
        </c:ser>
        <c:ser>
          <c:idx val="6"/>
          <c:order val="6"/>
          <c:tx>
            <c:strRef>
              <c:f>'Data Sheet'!$H$112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Sheet'!$H$113:$H$142</c:f>
              <c:numCache>
                <c:ptCount val="30"/>
                <c:pt idx="0">
                  <c:v>2026</c:v>
                </c:pt>
                <c:pt idx="1">
                  <c:v>2023</c:v>
                </c:pt>
                <c:pt idx="2">
                  <c:v>2019</c:v>
                </c:pt>
                <c:pt idx="3">
                  <c:v>1879</c:v>
                </c:pt>
                <c:pt idx="4">
                  <c:v>1236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702</c:v>
                </c:pt>
                <c:pt idx="9">
                  <c:v>1178</c:v>
                </c:pt>
                <c:pt idx="10">
                  <c:v>5401</c:v>
                </c:pt>
                <c:pt idx="11">
                  <c:v>3004</c:v>
                </c:pt>
                <c:pt idx="12">
                  <c:v>2507</c:v>
                </c:pt>
                <c:pt idx="13">
                  <c:v>3737</c:v>
                </c:pt>
                <c:pt idx="14">
                  <c:v>1911</c:v>
                </c:pt>
                <c:pt idx="15">
                  <c:v>4743</c:v>
                </c:pt>
                <c:pt idx="16">
                  <c:v>2707</c:v>
                </c:pt>
                <c:pt idx="17">
                  <c:v>2024</c:v>
                </c:pt>
                <c:pt idx="18">
                  <c:v>2017</c:v>
                </c:pt>
              </c:numCache>
            </c:numRef>
          </c:val>
        </c:ser>
        <c:ser>
          <c:idx val="7"/>
          <c:order val="7"/>
          <c:tx>
            <c:strRef>
              <c:f>'Data Sheet'!$I$112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Sheet'!$I$113:$I$142</c:f>
              <c:numCache>
                <c:ptCount val="30"/>
                <c:pt idx="0">
                  <c:v>19856</c:v>
                </c:pt>
                <c:pt idx="1">
                  <c:v>21684</c:v>
                </c:pt>
                <c:pt idx="2">
                  <c:v>30084</c:v>
                </c:pt>
                <c:pt idx="3">
                  <c:v>18066</c:v>
                </c:pt>
                <c:pt idx="4">
                  <c:v>18266</c:v>
                </c:pt>
                <c:pt idx="5">
                  <c:v>23266</c:v>
                </c:pt>
                <c:pt idx="6">
                  <c:v>14878</c:v>
                </c:pt>
                <c:pt idx="7">
                  <c:v>25206</c:v>
                </c:pt>
                <c:pt idx="8">
                  <c:v>19134</c:v>
                </c:pt>
                <c:pt idx="9">
                  <c:v>15256</c:v>
                </c:pt>
                <c:pt idx="10">
                  <c:v>24986</c:v>
                </c:pt>
                <c:pt idx="11">
                  <c:v>16850</c:v>
                </c:pt>
                <c:pt idx="12">
                  <c:v>21638</c:v>
                </c:pt>
                <c:pt idx="13">
                  <c:v>26334</c:v>
                </c:pt>
                <c:pt idx="14">
                  <c:v>24646</c:v>
                </c:pt>
                <c:pt idx="15">
                  <c:v>28392</c:v>
                </c:pt>
                <c:pt idx="16">
                  <c:v>30434</c:v>
                </c:pt>
                <c:pt idx="17">
                  <c:v>16180</c:v>
                </c:pt>
                <c:pt idx="18">
                  <c:v>18070</c:v>
                </c:pt>
              </c:numCache>
            </c:numRef>
          </c:val>
        </c:ser>
        <c:overlap val="100"/>
        <c:axId val="3329410"/>
        <c:axId val="29964691"/>
      </c:barChart>
      <c:cat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Day of Month (November)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5"/>
          <c:y val="0.90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4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Geneva"/>
                <a:ea typeface="Geneva"/>
                <a:cs typeface="Geneva"/>
              </a:rPr>
              <a:t>MODAPS Daily Distribution by Volume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975"/>
          <c:w val="0.91025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Sheet'!$B$78</c:f>
              <c:strCache>
                <c:ptCount val="1"/>
                <c:pt idx="0">
                  <c:v>LAADS 
Public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Sheet'!$B$79:$B$108</c:f>
              <c:numCache>
                <c:ptCount val="30"/>
                <c:pt idx="0">
                  <c:v>1644.370541015625</c:v>
                </c:pt>
                <c:pt idx="1">
                  <c:v>1963.6634677734376</c:v>
                </c:pt>
                <c:pt idx="2">
                  <c:v>2100.4023095703124</c:v>
                </c:pt>
                <c:pt idx="3">
                  <c:v>1174.132306640625</c:v>
                </c:pt>
                <c:pt idx="4">
                  <c:v>768.932462890625</c:v>
                </c:pt>
                <c:pt idx="5">
                  <c:v>1656.383931640625</c:v>
                </c:pt>
                <c:pt idx="6">
                  <c:v>1338.94973046875</c:v>
                </c:pt>
                <c:pt idx="7">
                  <c:v>1897.4996318359374</c:v>
                </c:pt>
                <c:pt idx="8">
                  <c:v>1668.895236328125</c:v>
                </c:pt>
                <c:pt idx="9">
                  <c:v>2113.2865048828126</c:v>
                </c:pt>
                <c:pt idx="10">
                  <c:v>2242.5999931640627</c:v>
                </c:pt>
                <c:pt idx="11">
                  <c:v>1536.6336152343752</c:v>
                </c:pt>
                <c:pt idx="12">
                  <c:v>1568.856955078125</c:v>
                </c:pt>
                <c:pt idx="13">
                  <c:v>2577.1018896484375</c:v>
                </c:pt>
                <c:pt idx="14">
                  <c:v>2069.4411552734377</c:v>
                </c:pt>
                <c:pt idx="15">
                  <c:v>2295.0182968749996</c:v>
                </c:pt>
                <c:pt idx="16">
                  <c:v>2132.1394921875</c:v>
                </c:pt>
                <c:pt idx="17">
                  <c:v>1578.4173818359375</c:v>
                </c:pt>
                <c:pt idx="18">
                  <c:v>1714.232009765625</c:v>
                </c:pt>
              </c:numCache>
            </c:numRef>
          </c:val>
        </c:ser>
        <c:ser>
          <c:idx val="1"/>
          <c:order val="1"/>
          <c:tx>
            <c:strRef>
              <c:f>'Data Sheet'!$C$78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Sheet'!$C$79:$C$108</c:f>
              <c:numCache>
                <c:ptCount val="30"/>
                <c:pt idx="0">
                  <c:v>497.0543837890625</c:v>
                </c:pt>
                <c:pt idx="1">
                  <c:v>372.95047949218747</c:v>
                </c:pt>
                <c:pt idx="2">
                  <c:v>440.5140078125</c:v>
                </c:pt>
                <c:pt idx="3">
                  <c:v>484.65304882812495</c:v>
                </c:pt>
                <c:pt idx="4">
                  <c:v>422.1591943359375</c:v>
                </c:pt>
                <c:pt idx="5">
                  <c:v>398.19633984375</c:v>
                </c:pt>
                <c:pt idx="6">
                  <c:v>264.91981640625</c:v>
                </c:pt>
                <c:pt idx="7">
                  <c:v>298.6146787109375</c:v>
                </c:pt>
                <c:pt idx="8">
                  <c:v>228.8129609375</c:v>
                </c:pt>
                <c:pt idx="9">
                  <c:v>719.7932802734374</c:v>
                </c:pt>
                <c:pt idx="10">
                  <c:v>0</c:v>
                </c:pt>
                <c:pt idx="11">
                  <c:v>544.2385048828125</c:v>
                </c:pt>
                <c:pt idx="12">
                  <c:v>388.85566601562505</c:v>
                </c:pt>
                <c:pt idx="13">
                  <c:v>545.8837109374999</c:v>
                </c:pt>
                <c:pt idx="14">
                  <c:v>844.9685078125</c:v>
                </c:pt>
                <c:pt idx="15">
                  <c:v>861.5116826171875</c:v>
                </c:pt>
                <c:pt idx="16">
                  <c:v>783.2377744140625</c:v>
                </c:pt>
                <c:pt idx="17">
                  <c:v>427.6585791015625</c:v>
                </c:pt>
                <c:pt idx="18">
                  <c:v>722.20375390625</c:v>
                </c:pt>
              </c:numCache>
            </c:numRef>
          </c:val>
        </c:ser>
        <c:ser>
          <c:idx val="2"/>
          <c:order val="2"/>
          <c:tx>
            <c:strRef>
              <c:f>'Data Sheet'!$D$78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Sheet'!$D$79:$D$108</c:f>
              <c:numCache>
                <c:ptCount val="30"/>
                <c:pt idx="0">
                  <c:v>1.87634765625</c:v>
                </c:pt>
                <c:pt idx="1">
                  <c:v>23.4788271484375</c:v>
                </c:pt>
                <c:pt idx="2">
                  <c:v>112.73664843750001</c:v>
                </c:pt>
                <c:pt idx="3">
                  <c:v>14.77000390625</c:v>
                </c:pt>
                <c:pt idx="4">
                  <c:v>0.986134765625</c:v>
                </c:pt>
                <c:pt idx="5">
                  <c:v>1.8085634765625</c:v>
                </c:pt>
                <c:pt idx="6">
                  <c:v>8.06446875</c:v>
                </c:pt>
                <c:pt idx="7">
                  <c:v>14.767271484375</c:v>
                </c:pt>
                <c:pt idx="8">
                  <c:v>0.4128173828125</c:v>
                </c:pt>
                <c:pt idx="9">
                  <c:v>18.661802734374998</c:v>
                </c:pt>
                <c:pt idx="10">
                  <c:v>0.652693359375</c:v>
                </c:pt>
                <c:pt idx="11">
                  <c:v>1.225654296875</c:v>
                </c:pt>
                <c:pt idx="12">
                  <c:v>19.270423828125</c:v>
                </c:pt>
                <c:pt idx="13">
                  <c:v>9.2663779296875</c:v>
                </c:pt>
                <c:pt idx="14">
                  <c:v>12.36470703125</c:v>
                </c:pt>
                <c:pt idx="15">
                  <c:v>2.91441015625</c:v>
                </c:pt>
                <c:pt idx="16">
                  <c:v>13.328127929687499</c:v>
                </c:pt>
                <c:pt idx="17">
                  <c:v>1.694515625</c:v>
                </c:pt>
                <c:pt idx="18">
                  <c:v>5.936162109375</c:v>
                </c:pt>
              </c:numCache>
            </c:numRef>
          </c:val>
        </c:ser>
        <c:ser>
          <c:idx val="3"/>
          <c:order val="3"/>
          <c:tx>
            <c:strRef>
              <c:f>'Data Sheet'!$E$78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Sheet'!$E$79:$E$108</c:f>
              <c:numCache>
                <c:ptCount val="30"/>
                <c:pt idx="0">
                  <c:v>259.71239746093755</c:v>
                </c:pt>
                <c:pt idx="1">
                  <c:v>307.44414453125</c:v>
                </c:pt>
                <c:pt idx="2">
                  <c:v>275.5926640625</c:v>
                </c:pt>
                <c:pt idx="3">
                  <c:v>227.7245</c:v>
                </c:pt>
                <c:pt idx="4">
                  <c:v>285.02510351562495</c:v>
                </c:pt>
                <c:pt idx="5">
                  <c:v>131.4576875</c:v>
                </c:pt>
                <c:pt idx="6">
                  <c:v>93.648228515625</c:v>
                </c:pt>
                <c:pt idx="7">
                  <c:v>63.2044765625</c:v>
                </c:pt>
                <c:pt idx="8">
                  <c:v>175.20647363281253</c:v>
                </c:pt>
                <c:pt idx="9">
                  <c:v>111.88484374999999</c:v>
                </c:pt>
                <c:pt idx="10">
                  <c:v>0</c:v>
                </c:pt>
                <c:pt idx="11">
                  <c:v>537.7178154296874</c:v>
                </c:pt>
                <c:pt idx="12">
                  <c:v>255.77846484375</c:v>
                </c:pt>
                <c:pt idx="13">
                  <c:v>188.0803125</c:v>
                </c:pt>
                <c:pt idx="14">
                  <c:v>327.2955537109375</c:v>
                </c:pt>
                <c:pt idx="15">
                  <c:v>199.64285546874999</c:v>
                </c:pt>
                <c:pt idx="16">
                  <c:v>293.1031904296875</c:v>
                </c:pt>
                <c:pt idx="17">
                  <c:v>281.94807421875</c:v>
                </c:pt>
                <c:pt idx="18">
                  <c:v>277.02163671875</c:v>
                </c:pt>
              </c:numCache>
            </c:numRef>
          </c:val>
        </c:ser>
        <c:ser>
          <c:idx val="4"/>
          <c:order val="4"/>
          <c:tx>
            <c:strRef>
              <c:f>'Data Sheet'!$F$78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Sheet'!$F$79:$F$108</c:f>
              <c:numCache>
                <c:ptCount val="30"/>
                <c:pt idx="0">
                  <c:v>17.0275029296875</c:v>
                </c:pt>
                <c:pt idx="1">
                  <c:v>14.0888203125</c:v>
                </c:pt>
                <c:pt idx="2">
                  <c:v>14.822017578125001</c:v>
                </c:pt>
                <c:pt idx="3">
                  <c:v>15.92808203125</c:v>
                </c:pt>
                <c:pt idx="4">
                  <c:v>21.86990625</c:v>
                </c:pt>
                <c:pt idx="5">
                  <c:v>9.3659462890625</c:v>
                </c:pt>
                <c:pt idx="6">
                  <c:v>7.9409443359375</c:v>
                </c:pt>
                <c:pt idx="7">
                  <c:v>12.4126728515625</c:v>
                </c:pt>
                <c:pt idx="8">
                  <c:v>20.8388798828125</c:v>
                </c:pt>
                <c:pt idx="9">
                  <c:v>15.348872070312499</c:v>
                </c:pt>
                <c:pt idx="10">
                  <c:v>0</c:v>
                </c:pt>
                <c:pt idx="11">
                  <c:v>13.821666015624999</c:v>
                </c:pt>
                <c:pt idx="12">
                  <c:v>13.2446982421875</c:v>
                </c:pt>
                <c:pt idx="13">
                  <c:v>18.30441015625</c:v>
                </c:pt>
                <c:pt idx="14">
                  <c:v>10.4741025390625</c:v>
                </c:pt>
                <c:pt idx="15">
                  <c:v>10.816295898437499</c:v>
                </c:pt>
                <c:pt idx="16">
                  <c:v>15.525466796875001</c:v>
                </c:pt>
                <c:pt idx="17">
                  <c:v>18.391505859375</c:v>
                </c:pt>
                <c:pt idx="18">
                  <c:v>18.169252929687502</c:v>
                </c:pt>
              </c:numCache>
            </c:numRef>
          </c:val>
        </c:ser>
        <c:ser>
          <c:idx val="5"/>
          <c:order val="5"/>
          <c:tx>
            <c:strRef>
              <c:f>'Data Sheet'!$G$78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Sheet'!$G$79:$G$108</c:f>
              <c:numCache>
                <c:ptCount val="30"/>
                <c:pt idx="0">
                  <c:v>1023.57</c:v>
                </c:pt>
                <c:pt idx="1">
                  <c:v>968.72</c:v>
                </c:pt>
                <c:pt idx="2">
                  <c:v>702.91</c:v>
                </c:pt>
                <c:pt idx="3">
                  <c:v>1016.68</c:v>
                </c:pt>
                <c:pt idx="4">
                  <c:v>1228.37</c:v>
                </c:pt>
                <c:pt idx="5">
                  <c:v>617</c:v>
                </c:pt>
                <c:pt idx="6">
                  <c:v>450.39</c:v>
                </c:pt>
                <c:pt idx="7">
                  <c:v>920.74</c:v>
                </c:pt>
                <c:pt idx="8">
                  <c:v>1135.12</c:v>
                </c:pt>
                <c:pt idx="9">
                  <c:v>1015.3</c:v>
                </c:pt>
                <c:pt idx="10">
                  <c:v>523.44</c:v>
                </c:pt>
                <c:pt idx="11">
                  <c:v>765.17</c:v>
                </c:pt>
                <c:pt idx="12">
                  <c:v>652.74</c:v>
                </c:pt>
                <c:pt idx="13">
                  <c:v>872.11</c:v>
                </c:pt>
                <c:pt idx="14">
                  <c:v>871.81</c:v>
                </c:pt>
                <c:pt idx="15">
                  <c:v>753.27</c:v>
                </c:pt>
                <c:pt idx="16">
                  <c:v>973.58</c:v>
                </c:pt>
                <c:pt idx="17">
                  <c:v>931.11</c:v>
                </c:pt>
                <c:pt idx="18">
                  <c:v>991.28</c:v>
                </c:pt>
              </c:numCache>
            </c:numRef>
          </c:val>
        </c:ser>
        <c:ser>
          <c:idx val="6"/>
          <c:order val="6"/>
          <c:tx>
            <c:strRef>
              <c:f>'Data Sheet'!$H$78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Sheet'!$H$79:$H$108</c:f>
              <c:numCache>
                <c:ptCount val="30"/>
                <c:pt idx="0">
                  <c:v>70.87</c:v>
                </c:pt>
                <c:pt idx="1">
                  <c:v>71.51</c:v>
                </c:pt>
                <c:pt idx="2">
                  <c:v>70.26</c:v>
                </c:pt>
                <c:pt idx="3">
                  <c:v>67.19</c:v>
                </c:pt>
                <c:pt idx="4">
                  <c:v>62.6</c:v>
                </c:pt>
                <c:pt idx="5">
                  <c:v>1.21</c:v>
                </c:pt>
                <c:pt idx="6">
                  <c:v>0</c:v>
                </c:pt>
                <c:pt idx="7">
                  <c:v>0</c:v>
                </c:pt>
                <c:pt idx="8">
                  <c:v>34.97</c:v>
                </c:pt>
                <c:pt idx="9">
                  <c:v>50.82</c:v>
                </c:pt>
                <c:pt idx="10">
                  <c:v>253.49</c:v>
                </c:pt>
                <c:pt idx="11">
                  <c:v>76.97</c:v>
                </c:pt>
                <c:pt idx="12">
                  <c:v>52.34</c:v>
                </c:pt>
                <c:pt idx="13">
                  <c:v>130.2</c:v>
                </c:pt>
                <c:pt idx="14">
                  <c:v>75.48</c:v>
                </c:pt>
                <c:pt idx="15">
                  <c:v>117.75</c:v>
                </c:pt>
                <c:pt idx="16">
                  <c:v>77.04</c:v>
                </c:pt>
                <c:pt idx="17">
                  <c:v>71.3</c:v>
                </c:pt>
                <c:pt idx="18">
                  <c:v>69.68</c:v>
                </c:pt>
              </c:numCache>
            </c:numRef>
          </c:val>
        </c:ser>
        <c:ser>
          <c:idx val="7"/>
          <c:order val="7"/>
          <c:tx>
            <c:strRef>
              <c:f>'Data Sheet'!$I$78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Sheet'!$I$79:$I$108</c:f>
              <c:numCache>
                <c:ptCount val="30"/>
                <c:pt idx="0">
                  <c:v>7.78</c:v>
                </c:pt>
                <c:pt idx="1">
                  <c:v>8.93</c:v>
                </c:pt>
                <c:pt idx="2">
                  <c:v>18.91</c:v>
                </c:pt>
                <c:pt idx="3">
                  <c:v>6.94</c:v>
                </c:pt>
                <c:pt idx="4">
                  <c:v>8.08</c:v>
                </c:pt>
                <c:pt idx="5">
                  <c:v>13.5</c:v>
                </c:pt>
                <c:pt idx="6">
                  <c:v>10.37</c:v>
                </c:pt>
                <c:pt idx="7">
                  <c:v>12.46</c:v>
                </c:pt>
                <c:pt idx="8">
                  <c:v>7.12</c:v>
                </c:pt>
                <c:pt idx="9">
                  <c:v>5.04</c:v>
                </c:pt>
                <c:pt idx="10">
                  <c:v>16.56</c:v>
                </c:pt>
                <c:pt idx="11">
                  <c:v>6.51</c:v>
                </c:pt>
                <c:pt idx="12">
                  <c:v>11.93</c:v>
                </c:pt>
                <c:pt idx="13">
                  <c:v>14.65</c:v>
                </c:pt>
                <c:pt idx="14">
                  <c:v>12.44</c:v>
                </c:pt>
                <c:pt idx="15">
                  <c:v>14.75</c:v>
                </c:pt>
                <c:pt idx="16">
                  <c:v>16.91</c:v>
                </c:pt>
                <c:pt idx="17">
                  <c:v>5.9</c:v>
                </c:pt>
                <c:pt idx="18">
                  <c:v>10.69</c:v>
                </c:pt>
              </c:numCache>
            </c:numRef>
          </c:val>
        </c:ser>
        <c:overlap val="100"/>
        <c:axId val="1246764"/>
        <c:axId val="11220877"/>
      </c:barChart>
      <c:catAx>
        <c:axId val="124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Day of month (November)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GB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08"/>
        </c:manualLayout>
      </c:layout>
      <c:overlay val="0"/>
      <c:txPr>
        <a:bodyPr vert="horz" rot="0"/>
        <a:lstStyle/>
        <a:p>
          <a:pPr>
            <a:defRPr lang="en-US" cap="none" sz="4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MODAPS average daily distribution of files by Satellite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475"/>
          <c:w val="0.9425"/>
          <c:h val="0.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'[2]sheet files'!$C$1</c:f>
              <c:strCache>
                <c:ptCount val="1"/>
                <c:pt idx="0">
                  <c:v>LAADS Aqua</c:v>
                </c:pt>
              </c:strCache>
            </c:strRef>
          </c:tx>
          <c:spPr>
            <a:solidFill>
              <a:srgbClr val="000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files'!$C$10:$C$31</c:f>
              <c:numCache>
                <c:ptCount val="22"/>
                <c:pt idx="0">
                  <c:v>19172.935483870966</c:v>
                </c:pt>
                <c:pt idx="2">
                  <c:v>17187.32142857143</c:v>
                </c:pt>
                <c:pt idx="4">
                  <c:v>23252.516129032258</c:v>
                </c:pt>
                <c:pt idx="6">
                  <c:v>37949.6</c:v>
                </c:pt>
                <c:pt idx="8">
                  <c:v>60778.22580645161</c:v>
                </c:pt>
                <c:pt idx="10">
                  <c:v>55530.066666666666</c:v>
                </c:pt>
                <c:pt idx="12">
                  <c:v>18372.129032258064</c:v>
                </c:pt>
                <c:pt idx="14">
                  <c:v>19701.516129032258</c:v>
                </c:pt>
                <c:pt idx="16">
                  <c:v>26962.733333333334</c:v>
                </c:pt>
                <c:pt idx="18">
                  <c:v>22001.1935483871</c:v>
                </c:pt>
                <c:pt idx="20">
                  <c:v>34589.25</c:v>
                </c:pt>
              </c:numCache>
            </c:numRef>
          </c:val>
        </c:ser>
        <c:ser>
          <c:idx val="1"/>
          <c:order val="1"/>
          <c:tx>
            <c:strRef>
              <c:f>'[2]sheet files'!$D$1</c:f>
              <c:strCache>
                <c:ptCount val="1"/>
                <c:pt idx="0">
                  <c:v>Subscription Aqua  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files'!$D$10:$D$31</c:f>
              <c:numCache>
                <c:ptCount val="22"/>
                <c:pt idx="0">
                  <c:v>33261.83870967742</c:v>
                </c:pt>
                <c:pt idx="2">
                  <c:v>44823.46428571428</c:v>
                </c:pt>
                <c:pt idx="4">
                  <c:v>54220.967741935485</c:v>
                </c:pt>
                <c:pt idx="6">
                  <c:v>30843.966666666667</c:v>
                </c:pt>
                <c:pt idx="8">
                  <c:v>39094.83870967742</c:v>
                </c:pt>
                <c:pt idx="10">
                  <c:v>60562.066666666666</c:v>
                </c:pt>
                <c:pt idx="12">
                  <c:v>73916.80645161291</c:v>
                </c:pt>
                <c:pt idx="14">
                  <c:v>65864.41935483871</c:v>
                </c:pt>
                <c:pt idx="16">
                  <c:v>95100.9</c:v>
                </c:pt>
                <c:pt idx="18">
                  <c:v>102073.19354838709</c:v>
                </c:pt>
                <c:pt idx="20">
                  <c:v>95174.5</c:v>
                </c:pt>
              </c:numCache>
            </c:numRef>
          </c:val>
        </c:ser>
        <c:ser>
          <c:idx val="2"/>
          <c:order val="2"/>
          <c:tx>
            <c:strRef>
              <c:f>'[2]sheet files'!$E$1</c:f>
              <c:strCache>
                <c:ptCount val="1"/>
                <c:pt idx="0">
                  <c:v>ORNL Aqua</c:v>
                </c:pt>
              </c:strCache>
            </c:strRef>
          </c:tx>
          <c:spPr>
            <a:solidFill>
              <a:srgbClr val="0064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files'!$E$10:$E$31</c:f>
              <c:numCache>
                <c:ptCount val="22"/>
                <c:pt idx="0">
                  <c:v>11042.161290322581</c:v>
                </c:pt>
                <c:pt idx="2">
                  <c:v>25857.928571428572</c:v>
                </c:pt>
                <c:pt idx="4">
                  <c:v>19161.064516129034</c:v>
                </c:pt>
                <c:pt idx="6">
                  <c:v>14374.9</c:v>
                </c:pt>
                <c:pt idx="8">
                  <c:v>19369.677419354837</c:v>
                </c:pt>
                <c:pt idx="10">
                  <c:v>29747.033333333333</c:v>
                </c:pt>
                <c:pt idx="12">
                  <c:v>37796.16129032258</c:v>
                </c:pt>
                <c:pt idx="14">
                  <c:v>58884.93548387097</c:v>
                </c:pt>
                <c:pt idx="16">
                  <c:v>80744.5</c:v>
                </c:pt>
                <c:pt idx="18">
                  <c:v>86735.90322580645</c:v>
                </c:pt>
                <c:pt idx="20">
                  <c:v>102584</c:v>
                </c:pt>
              </c:numCache>
            </c:numRef>
          </c:val>
        </c:ser>
        <c:ser>
          <c:idx val="3"/>
          <c:order val="3"/>
          <c:tx>
            <c:strRef>
              <c:f>'[2]sheet files'!$F$1</c:f>
              <c:strCache>
                <c:ptCount val="1"/>
                <c:pt idx="0">
                  <c:v>EDC Aqua</c:v>
                </c:pt>
              </c:strCache>
            </c:strRef>
          </c:tx>
          <c:spPr>
            <a:solidFill>
              <a:srgbClr val="00AB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files'!$F$10:$F$31</c:f>
              <c:numCache>
                <c:ptCount val="22"/>
                <c:pt idx="0">
                  <c:v>3376.6129032258063</c:v>
                </c:pt>
                <c:pt idx="2">
                  <c:v>6708.678571428572</c:v>
                </c:pt>
                <c:pt idx="4">
                  <c:v>5179</c:v>
                </c:pt>
                <c:pt idx="6">
                  <c:v>4066.8333333333335</c:v>
                </c:pt>
                <c:pt idx="8">
                  <c:v>3981.1290322580644</c:v>
                </c:pt>
                <c:pt idx="10">
                  <c:v>7810.366666666667</c:v>
                </c:pt>
                <c:pt idx="12">
                  <c:v>10808.870967741936</c:v>
                </c:pt>
                <c:pt idx="14">
                  <c:v>17242.774193548386</c:v>
                </c:pt>
                <c:pt idx="16">
                  <c:v>24702.666666666668</c:v>
                </c:pt>
                <c:pt idx="18">
                  <c:v>27108.1935483871</c:v>
                </c:pt>
                <c:pt idx="20">
                  <c:v>24368.2</c:v>
                </c:pt>
              </c:numCache>
            </c:numRef>
          </c:val>
        </c:ser>
        <c:ser>
          <c:idx val="4"/>
          <c:order val="4"/>
          <c:tx>
            <c:strRef>
              <c:f>'[2]sheet files'!$G$1</c:f>
              <c:strCache>
                <c:ptCount val="1"/>
                <c:pt idx="0">
                  <c:v>GSFC Aqua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files'!$G$10:$G$31</c:f>
              <c:numCache>
                <c:ptCount val="22"/>
                <c:pt idx="0">
                  <c:v>2763.935483870968</c:v>
                </c:pt>
                <c:pt idx="2">
                  <c:v>3079.285714285714</c:v>
                </c:pt>
                <c:pt idx="4">
                  <c:v>2690.8387096774195</c:v>
                </c:pt>
                <c:pt idx="6">
                  <c:v>2353.2</c:v>
                </c:pt>
                <c:pt idx="8">
                  <c:v>2485.483870967742</c:v>
                </c:pt>
                <c:pt idx="10">
                  <c:v>2257.5</c:v>
                </c:pt>
                <c:pt idx="12">
                  <c:v>2651.6129032258063</c:v>
                </c:pt>
                <c:pt idx="14">
                  <c:v>2552.483870967742</c:v>
                </c:pt>
                <c:pt idx="16">
                  <c:v>2265.866666666667</c:v>
                </c:pt>
                <c:pt idx="18">
                  <c:v>3027.1612903225805</c:v>
                </c:pt>
                <c:pt idx="20">
                  <c:v>1252</c:v>
                </c:pt>
              </c:numCache>
            </c:numRef>
          </c:val>
        </c:ser>
        <c:ser>
          <c:idx val="5"/>
          <c:order val="5"/>
          <c:tx>
            <c:strRef>
              <c:f>'[2]sheet files'!$H$1</c:f>
              <c:strCache>
                <c:ptCount val="1"/>
                <c:pt idx="0">
                  <c:v>NSIDC Aqua</c:v>
                </c:pt>
              </c:strCache>
            </c:strRef>
          </c:tx>
          <c:spPr>
            <a:solidFill>
              <a:srgbClr val="1FB7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files'!$H$10:$H$31</c:f>
              <c:numCache>
                <c:ptCount val="22"/>
                <c:pt idx="0">
                  <c:v>2481.3225806451615</c:v>
                </c:pt>
                <c:pt idx="2">
                  <c:v>2381</c:v>
                </c:pt>
                <c:pt idx="4">
                  <c:v>2362.451612903226</c:v>
                </c:pt>
                <c:pt idx="6">
                  <c:v>2233.6</c:v>
                </c:pt>
                <c:pt idx="8">
                  <c:v>2097.6774193548385</c:v>
                </c:pt>
                <c:pt idx="10">
                  <c:v>4731.266666666666</c:v>
                </c:pt>
                <c:pt idx="12">
                  <c:v>6219.354838709677</c:v>
                </c:pt>
                <c:pt idx="14">
                  <c:v>9796.516129032258</c:v>
                </c:pt>
                <c:pt idx="16">
                  <c:v>12775.366666666667</c:v>
                </c:pt>
                <c:pt idx="18">
                  <c:v>15166.225806451614</c:v>
                </c:pt>
                <c:pt idx="20">
                  <c:v>14232.6</c:v>
                </c:pt>
              </c:numCache>
            </c:numRef>
          </c:val>
        </c:ser>
        <c:ser>
          <c:idx val="6"/>
          <c:order val="6"/>
          <c:tx>
            <c:strRef>
              <c:f>'[2]sheet files'!$I$1</c:f>
              <c:strCache>
                <c:ptCount val="1"/>
                <c:pt idx="0">
                  <c:v>LAADS Terra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files'!$I$10:$I$31</c:f>
              <c:numCache>
                <c:ptCount val="22"/>
                <c:pt idx="1">
                  <c:v>23446.387096774193</c:v>
                </c:pt>
                <c:pt idx="3">
                  <c:v>24360.428571428572</c:v>
                </c:pt>
                <c:pt idx="5">
                  <c:v>51685.93548387097</c:v>
                </c:pt>
                <c:pt idx="7">
                  <c:v>66018.46666666667</c:v>
                </c:pt>
                <c:pt idx="9">
                  <c:v>53840.22580645161</c:v>
                </c:pt>
                <c:pt idx="11">
                  <c:v>20571.233333333334</c:v>
                </c:pt>
                <c:pt idx="13">
                  <c:v>15342.322580645161</c:v>
                </c:pt>
                <c:pt idx="15">
                  <c:v>21933.935483870966</c:v>
                </c:pt>
                <c:pt idx="17">
                  <c:v>66831.26666666666</c:v>
                </c:pt>
                <c:pt idx="19">
                  <c:v>47799.67741935484</c:v>
                </c:pt>
                <c:pt idx="21">
                  <c:v>40512.5</c:v>
                </c:pt>
              </c:numCache>
            </c:numRef>
          </c:val>
        </c:ser>
        <c:ser>
          <c:idx val="7"/>
          <c:order val="7"/>
          <c:tx>
            <c:strRef>
              <c:f>'[2]sheet files'!$J$1</c:f>
              <c:strCache>
                <c:ptCount val="1"/>
                <c:pt idx="0">
                  <c:v>Subscription Terra  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files'!$J$10:$J$31</c:f>
              <c:numCache>
                <c:ptCount val="22"/>
                <c:pt idx="1">
                  <c:v>85826.16129032258</c:v>
                </c:pt>
                <c:pt idx="3">
                  <c:v>68364.57142857143</c:v>
                </c:pt>
                <c:pt idx="5">
                  <c:v>139880.8064516129</c:v>
                </c:pt>
                <c:pt idx="7">
                  <c:v>70687.93333333333</c:v>
                </c:pt>
                <c:pt idx="9">
                  <c:v>91345.45161290323</c:v>
                </c:pt>
                <c:pt idx="11">
                  <c:v>82171.33333333333</c:v>
                </c:pt>
                <c:pt idx="13">
                  <c:v>76041.19354838709</c:v>
                </c:pt>
                <c:pt idx="15">
                  <c:v>73270.19354838709</c:v>
                </c:pt>
                <c:pt idx="17">
                  <c:v>108784.7</c:v>
                </c:pt>
                <c:pt idx="19">
                  <c:v>113499.16129032258</c:v>
                </c:pt>
                <c:pt idx="21">
                  <c:v>119188.25</c:v>
                </c:pt>
              </c:numCache>
            </c:numRef>
          </c:val>
        </c:ser>
        <c:ser>
          <c:idx val="8"/>
          <c:order val="8"/>
          <c:tx>
            <c:strRef>
              <c:f>'[2]sheet files'!$K$1</c:f>
              <c:strCache>
                <c:ptCount val="1"/>
                <c:pt idx="0">
                  <c:v>ORNL Terra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files'!$K$10:$K$31</c:f>
              <c:numCache>
                <c:ptCount val="22"/>
                <c:pt idx="1">
                  <c:v>36792.48387096774</c:v>
                </c:pt>
                <c:pt idx="3">
                  <c:v>65823.25</c:v>
                </c:pt>
                <c:pt idx="5">
                  <c:v>56723.354838709674</c:v>
                </c:pt>
                <c:pt idx="7">
                  <c:v>40925.333333333336</c:v>
                </c:pt>
                <c:pt idx="9">
                  <c:v>52122.096774193546</c:v>
                </c:pt>
                <c:pt idx="11">
                  <c:v>37029.933333333334</c:v>
                </c:pt>
                <c:pt idx="13">
                  <c:v>35656.67741935484</c:v>
                </c:pt>
                <c:pt idx="15">
                  <c:v>54520.16129032258</c:v>
                </c:pt>
                <c:pt idx="17">
                  <c:v>74372.16666666667</c:v>
                </c:pt>
                <c:pt idx="19">
                  <c:v>76436.35483870968</c:v>
                </c:pt>
                <c:pt idx="21">
                  <c:v>95037.5</c:v>
                </c:pt>
              </c:numCache>
            </c:numRef>
          </c:val>
        </c:ser>
        <c:ser>
          <c:idx val="9"/>
          <c:order val="9"/>
          <c:tx>
            <c:strRef>
              <c:f>'[2]sheet files'!$L$1</c:f>
              <c:strCache>
                <c:ptCount val="1"/>
                <c:pt idx="0">
                  <c:v>EDC Terra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files'!$L$10:$L$31</c:f>
              <c:numCache>
                <c:ptCount val="22"/>
                <c:pt idx="1">
                  <c:v>13861.225806451614</c:v>
                </c:pt>
                <c:pt idx="3">
                  <c:v>19682.35714285714</c:v>
                </c:pt>
                <c:pt idx="5">
                  <c:v>16537.387096774193</c:v>
                </c:pt>
                <c:pt idx="7">
                  <c:v>13488.966666666667</c:v>
                </c:pt>
                <c:pt idx="9">
                  <c:v>18007.25806451613</c:v>
                </c:pt>
                <c:pt idx="11">
                  <c:v>16783.7</c:v>
                </c:pt>
                <c:pt idx="13">
                  <c:v>19975.516129032258</c:v>
                </c:pt>
                <c:pt idx="15">
                  <c:v>17296.709677419356</c:v>
                </c:pt>
                <c:pt idx="17">
                  <c:v>22964.166666666668</c:v>
                </c:pt>
                <c:pt idx="19">
                  <c:v>22283.8064516129</c:v>
                </c:pt>
                <c:pt idx="21">
                  <c:v>22727.2</c:v>
                </c:pt>
              </c:numCache>
            </c:numRef>
          </c:val>
        </c:ser>
        <c:ser>
          <c:idx val="10"/>
          <c:order val="10"/>
          <c:tx>
            <c:strRef>
              <c:f>'[2]sheet files'!$M$1</c:f>
              <c:strCache>
                <c:ptCount val="1"/>
                <c:pt idx="0">
                  <c:v>GSFC Terra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files'!$M$10:$M$31</c:f>
              <c:numCache>
                <c:ptCount val="22"/>
                <c:pt idx="1">
                  <c:v>0</c:v>
                </c:pt>
                <c:pt idx="3">
                  <c:v>285.10714285714283</c:v>
                </c:pt>
                <c:pt idx="5">
                  <c:v>1027.516129032258</c:v>
                </c:pt>
                <c:pt idx="7">
                  <c:v>906.3333333333334</c:v>
                </c:pt>
                <c:pt idx="9">
                  <c:v>1411.7096774193549</c:v>
                </c:pt>
                <c:pt idx="11">
                  <c:v>921.5</c:v>
                </c:pt>
                <c:pt idx="13">
                  <c:v>1114.9032258064517</c:v>
                </c:pt>
                <c:pt idx="15">
                  <c:v>1010.7096774193549</c:v>
                </c:pt>
                <c:pt idx="17">
                  <c:v>949.6666666666666</c:v>
                </c:pt>
                <c:pt idx="19">
                  <c:v>847.0967741935484</c:v>
                </c:pt>
                <c:pt idx="2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'[2]sheet files'!$N$1</c:f>
              <c:strCache>
                <c:ptCount val="1"/>
                <c:pt idx="0">
                  <c:v>NSIDC Terra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files'!$B$10:$B$31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files'!$N$10:$N$31</c:f>
              <c:numCache>
                <c:ptCount val="22"/>
                <c:pt idx="1">
                  <c:v>8662.774193548386</c:v>
                </c:pt>
                <c:pt idx="3">
                  <c:v>9818.75</c:v>
                </c:pt>
                <c:pt idx="5">
                  <c:v>9105.161290322581</c:v>
                </c:pt>
                <c:pt idx="7">
                  <c:v>11801.766666666666</c:v>
                </c:pt>
                <c:pt idx="9">
                  <c:v>9307.322580645161</c:v>
                </c:pt>
                <c:pt idx="11">
                  <c:v>9058.633333333333</c:v>
                </c:pt>
                <c:pt idx="13">
                  <c:v>8827.806451612903</c:v>
                </c:pt>
                <c:pt idx="15">
                  <c:v>10028.612903225807</c:v>
                </c:pt>
                <c:pt idx="17">
                  <c:v>12895.833333333334</c:v>
                </c:pt>
                <c:pt idx="19">
                  <c:v>15056.967741935483</c:v>
                </c:pt>
                <c:pt idx="21">
                  <c:v>15976.4</c:v>
                </c:pt>
              </c:numCache>
            </c:numRef>
          </c:val>
        </c:ser>
        <c:overlap val="100"/>
        <c:gapWidth val="48"/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 val="autoZero"/>
        <c:auto val="1"/>
        <c:lblOffset val="100"/>
        <c:tickLblSkip val="2"/>
        <c:noMultiLvlLbl val="0"/>
      </c:catAx>
      <c:valAx>
        <c:axId val="36475815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325"/>
          <c:y val="0.79"/>
          <c:w val="0.86525"/>
          <c:h val="0.1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MODAPS average daily distribution in volume by Satellite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065"/>
          <c:w val="0.939"/>
          <c:h val="0.5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'[2]sheet volume'!$B$1</c:f>
              <c:strCache>
                <c:ptCount val="1"/>
                <c:pt idx="0">
                  <c:v>LAADS Aqua</c:v>
                </c:pt>
              </c:strCache>
            </c:strRef>
          </c:tx>
          <c:spPr>
            <a:solidFill>
              <a:srgbClr val="000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volume'!$B$10:$B$31</c:f>
              <c:numCache>
                <c:ptCount val="22"/>
                <c:pt idx="0">
                  <c:v>362.1074193548387</c:v>
                </c:pt>
                <c:pt idx="2">
                  <c:v>300.7278571428571</c:v>
                </c:pt>
                <c:pt idx="4">
                  <c:v>470.08419354838713</c:v>
                </c:pt>
                <c:pt idx="6">
                  <c:v>537.465</c:v>
                </c:pt>
                <c:pt idx="8">
                  <c:v>499.9183870967742</c:v>
                </c:pt>
                <c:pt idx="10">
                  <c:v>618.806</c:v>
                </c:pt>
                <c:pt idx="12">
                  <c:v>705.9970967741937</c:v>
                </c:pt>
                <c:pt idx="14">
                  <c:v>557.7564516129033</c:v>
                </c:pt>
                <c:pt idx="16">
                  <c:v>608.8903333333333</c:v>
                </c:pt>
                <c:pt idx="18">
                  <c:v>587.5780645161291</c:v>
                </c:pt>
                <c:pt idx="20">
                  <c:v>467.335</c:v>
                </c:pt>
              </c:numCache>
            </c:numRef>
          </c:val>
        </c:ser>
        <c:ser>
          <c:idx val="1"/>
          <c:order val="1"/>
          <c:tx>
            <c:strRef>
              <c:f>'[2]sheet volume'!$C$1</c:f>
              <c:strCache>
                <c:ptCount val="1"/>
                <c:pt idx="0">
                  <c:v>Subscription Aqua  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volume'!$C$10:$C$31</c:f>
              <c:numCache>
                <c:ptCount val="22"/>
                <c:pt idx="0">
                  <c:v>131.06225806451613</c:v>
                </c:pt>
                <c:pt idx="2">
                  <c:v>314.24785714285713</c:v>
                </c:pt>
                <c:pt idx="4">
                  <c:v>449.6570967741935</c:v>
                </c:pt>
                <c:pt idx="6">
                  <c:v>277.37333333333333</c:v>
                </c:pt>
                <c:pt idx="8">
                  <c:v>290.47967741935486</c:v>
                </c:pt>
                <c:pt idx="10">
                  <c:v>500.8789999999999</c:v>
                </c:pt>
                <c:pt idx="12">
                  <c:v>539.2883870967742</c:v>
                </c:pt>
                <c:pt idx="14">
                  <c:v>463.54548387096776</c:v>
                </c:pt>
                <c:pt idx="16">
                  <c:v>415.3983333333334</c:v>
                </c:pt>
                <c:pt idx="18">
                  <c:v>506.37451612903214</c:v>
                </c:pt>
                <c:pt idx="20">
                  <c:v>386.21</c:v>
                </c:pt>
              </c:numCache>
            </c:numRef>
          </c:val>
        </c:ser>
        <c:ser>
          <c:idx val="2"/>
          <c:order val="2"/>
          <c:tx>
            <c:strRef>
              <c:f>'[2]sheet volume'!$D$1</c:f>
              <c:strCache>
                <c:ptCount val="1"/>
                <c:pt idx="0">
                  <c:v>ORNL Aqua</c:v>
                </c:pt>
              </c:strCache>
            </c:strRef>
          </c:tx>
          <c:spPr>
            <a:solidFill>
              <a:srgbClr val="0064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volume'!$D$10:$D$31</c:f>
              <c:numCache>
                <c:ptCount val="22"/>
                <c:pt idx="0">
                  <c:v>1.380967741935484</c:v>
                </c:pt>
                <c:pt idx="2">
                  <c:v>3.0707142857142857</c:v>
                </c:pt>
                <c:pt idx="4">
                  <c:v>2.296774193548387</c:v>
                </c:pt>
                <c:pt idx="6">
                  <c:v>1.7533333333333334</c:v>
                </c:pt>
                <c:pt idx="8">
                  <c:v>2.3725806451612903</c:v>
                </c:pt>
                <c:pt idx="10">
                  <c:v>3.77</c:v>
                </c:pt>
                <c:pt idx="12">
                  <c:v>4.710322580645162</c:v>
                </c:pt>
                <c:pt idx="14">
                  <c:v>7.256129032258064</c:v>
                </c:pt>
                <c:pt idx="16">
                  <c:v>9.907666666666666</c:v>
                </c:pt>
                <c:pt idx="18">
                  <c:v>10.780322580645159</c:v>
                </c:pt>
                <c:pt idx="20">
                  <c:v>12.8575</c:v>
                </c:pt>
              </c:numCache>
            </c:numRef>
          </c:val>
        </c:ser>
        <c:ser>
          <c:idx val="3"/>
          <c:order val="3"/>
          <c:tx>
            <c:strRef>
              <c:f>'[2]sheet volume'!$E$1</c:f>
              <c:strCache>
                <c:ptCount val="1"/>
                <c:pt idx="0">
                  <c:v>EDC Aqua</c:v>
                </c:pt>
              </c:strCache>
            </c:strRef>
          </c:tx>
          <c:spPr>
            <a:solidFill>
              <a:srgbClr val="00AB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volume'!$E$10:$E$31</c:f>
              <c:numCache>
                <c:ptCount val="22"/>
                <c:pt idx="0">
                  <c:v>115.46935483870968</c:v>
                </c:pt>
                <c:pt idx="2">
                  <c:v>60.5675</c:v>
                </c:pt>
                <c:pt idx="4">
                  <c:v>69.88935483870968</c:v>
                </c:pt>
                <c:pt idx="6">
                  <c:v>61.777</c:v>
                </c:pt>
                <c:pt idx="8">
                  <c:v>66.40516129032258</c:v>
                </c:pt>
                <c:pt idx="10">
                  <c:v>135.17966666666666</c:v>
                </c:pt>
                <c:pt idx="12">
                  <c:v>182.25290322580645</c:v>
                </c:pt>
                <c:pt idx="14">
                  <c:v>251.96774193548387</c:v>
                </c:pt>
                <c:pt idx="16">
                  <c:v>347.16</c:v>
                </c:pt>
                <c:pt idx="18">
                  <c:v>424.5987096774194</c:v>
                </c:pt>
                <c:pt idx="20">
                  <c:v>476.608</c:v>
                </c:pt>
              </c:numCache>
            </c:numRef>
          </c:val>
        </c:ser>
        <c:ser>
          <c:idx val="4"/>
          <c:order val="4"/>
          <c:tx>
            <c:strRef>
              <c:f>'[2]sheet volume'!$F$1</c:f>
              <c:strCache>
                <c:ptCount val="1"/>
                <c:pt idx="0">
                  <c:v>GSFC Aqua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volume'!$F$10:$F$31</c:f>
              <c:numCache>
                <c:ptCount val="22"/>
                <c:pt idx="0">
                  <c:v>106.21806451612903</c:v>
                </c:pt>
                <c:pt idx="2">
                  <c:v>117.11392857142857</c:v>
                </c:pt>
                <c:pt idx="4">
                  <c:v>95.04838709677419</c:v>
                </c:pt>
                <c:pt idx="6">
                  <c:v>91.72166666666666</c:v>
                </c:pt>
                <c:pt idx="8">
                  <c:v>90.58645161290322</c:v>
                </c:pt>
                <c:pt idx="10">
                  <c:v>84.21</c:v>
                </c:pt>
                <c:pt idx="12">
                  <c:v>98.05483870967743</c:v>
                </c:pt>
                <c:pt idx="14">
                  <c:v>96.21064516129034</c:v>
                </c:pt>
                <c:pt idx="16">
                  <c:v>86.84033333333335</c:v>
                </c:pt>
                <c:pt idx="18">
                  <c:v>109.20645161290322</c:v>
                </c:pt>
                <c:pt idx="20">
                  <c:v>44.70399999999999</c:v>
                </c:pt>
              </c:numCache>
            </c:numRef>
          </c:val>
        </c:ser>
        <c:ser>
          <c:idx val="5"/>
          <c:order val="5"/>
          <c:tx>
            <c:strRef>
              <c:f>'[2]sheet volume'!$G$1</c:f>
              <c:strCache>
                <c:ptCount val="1"/>
                <c:pt idx="0">
                  <c:v>NSIDC Aqua</c:v>
                </c:pt>
              </c:strCache>
            </c:strRef>
          </c:tx>
          <c:spPr>
            <a:solidFill>
              <a:srgbClr val="1FB71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volume'!$G$10:$G$31</c:f>
              <c:numCache>
                <c:ptCount val="22"/>
                <c:pt idx="0">
                  <c:v>3.4090322580645163</c:v>
                </c:pt>
                <c:pt idx="2">
                  <c:v>0.9953571428571429</c:v>
                </c:pt>
                <c:pt idx="4">
                  <c:v>0.964516129032258</c:v>
                </c:pt>
                <c:pt idx="6">
                  <c:v>0.8683333333333334</c:v>
                </c:pt>
                <c:pt idx="8">
                  <c:v>0.7735483870967742</c:v>
                </c:pt>
                <c:pt idx="10">
                  <c:v>1.7576666666666665</c:v>
                </c:pt>
                <c:pt idx="12">
                  <c:v>2.367096774193548</c:v>
                </c:pt>
                <c:pt idx="14">
                  <c:v>3.891935483870968</c:v>
                </c:pt>
                <c:pt idx="16">
                  <c:v>5.104666666666668</c:v>
                </c:pt>
                <c:pt idx="18">
                  <c:v>6.098064516129032</c:v>
                </c:pt>
                <c:pt idx="20">
                  <c:v>5.386</c:v>
                </c:pt>
              </c:numCache>
            </c:numRef>
          </c:val>
        </c:ser>
        <c:ser>
          <c:idx val="6"/>
          <c:order val="6"/>
          <c:tx>
            <c:strRef>
              <c:f>'[2]sheet volume'!$H$1</c:f>
              <c:strCache>
                <c:ptCount val="1"/>
                <c:pt idx="0">
                  <c:v>LAADS Terra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volume'!$H$10:$H$31</c:f>
              <c:numCache>
                <c:ptCount val="22"/>
                <c:pt idx="1">
                  <c:v>729.1412903225805</c:v>
                </c:pt>
                <c:pt idx="3">
                  <c:v>625.7842857142856</c:v>
                </c:pt>
                <c:pt idx="5">
                  <c:v>508.98741935483866</c:v>
                </c:pt>
                <c:pt idx="7">
                  <c:v>419.3183333333333</c:v>
                </c:pt>
                <c:pt idx="9">
                  <c:v>556.2561290322581</c:v>
                </c:pt>
                <c:pt idx="11">
                  <c:v>550.0283333333334</c:v>
                </c:pt>
                <c:pt idx="13">
                  <c:v>604.8087096774194</c:v>
                </c:pt>
                <c:pt idx="15">
                  <c:v>671.1238709677419</c:v>
                </c:pt>
                <c:pt idx="17">
                  <c:v>997.6656666666667</c:v>
                </c:pt>
                <c:pt idx="19">
                  <c:v>827.6922580645161</c:v>
                </c:pt>
                <c:pt idx="21">
                  <c:v>720.635</c:v>
                </c:pt>
              </c:numCache>
            </c:numRef>
          </c:val>
        </c:ser>
        <c:ser>
          <c:idx val="7"/>
          <c:order val="7"/>
          <c:tx>
            <c:strRef>
              <c:f>'[2]sheet volume'!$I$1</c:f>
              <c:strCache>
                <c:ptCount val="1"/>
                <c:pt idx="0">
                  <c:v>Subscription Terra  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volume'!$I$10:$I$31</c:f>
              <c:numCache>
                <c:ptCount val="22"/>
                <c:pt idx="1">
                  <c:v>471.9319354838709</c:v>
                </c:pt>
                <c:pt idx="3">
                  <c:v>284.83714285714285</c:v>
                </c:pt>
                <c:pt idx="5">
                  <c:v>243.0074193548387</c:v>
                </c:pt>
                <c:pt idx="7">
                  <c:v>204.89166666666665</c:v>
                </c:pt>
                <c:pt idx="9">
                  <c:v>278.01354838709676</c:v>
                </c:pt>
                <c:pt idx="11">
                  <c:v>289.74133333333333</c:v>
                </c:pt>
                <c:pt idx="13">
                  <c:v>370.28161290322583</c:v>
                </c:pt>
                <c:pt idx="15">
                  <c:v>344.6190322580645</c:v>
                </c:pt>
                <c:pt idx="17">
                  <c:v>391.7473333333333</c:v>
                </c:pt>
                <c:pt idx="19">
                  <c:v>470.7180645161292</c:v>
                </c:pt>
                <c:pt idx="21">
                  <c:v>477.0625</c:v>
                </c:pt>
              </c:numCache>
            </c:numRef>
          </c:val>
        </c:ser>
        <c:ser>
          <c:idx val="8"/>
          <c:order val="8"/>
          <c:tx>
            <c:strRef>
              <c:f>'[2]sheet volume'!$J$1</c:f>
              <c:strCache>
                <c:ptCount val="1"/>
                <c:pt idx="0">
                  <c:v>ORNL Terra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volume'!$J$10:$J$31</c:f>
              <c:numCache>
                <c:ptCount val="22"/>
                <c:pt idx="1">
                  <c:v>4.6406451612903235</c:v>
                </c:pt>
                <c:pt idx="3">
                  <c:v>8.184285714285714</c:v>
                </c:pt>
                <c:pt idx="5">
                  <c:v>7.091290322580646</c:v>
                </c:pt>
                <c:pt idx="7">
                  <c:v>5.129333333333333</c:v>
                </c:pt>
                <c:pt idx="9">
                  <c:v>6.559677419354839</c:v>
                </c:pt>
                <c:pt idx="11">
                  <c:v>4.705666666666667</c:v>
                </c:pt>
                <c:pt idx="13">
                  <c:v>4.449677419354838</c:v>
                </c:pt>
                <c:pt idx="15">
                  <c:v>6.744838709677419</c:v>
                </c:pt>
                <c:pt idx="17">
                  <c:v>9.142333333333333</c:v>
                </c:pt>
                <c:pt idx="19">
                  <c:v>9.619032258064516</c:v>
                </c:pt>
                <c:pt idx="21">
                  <c:v>11.845</c:v>
                </c:pt>
              </c:numCache>
            </c:numRef>
          </c:val>
        </c:ser>
        <c:ser>
          <c:idx val="9"/>
          <c:order val="9"/>
          <c:tx>
            <c:strRef>
              <c:f>'[2]sheet volume'!$K$1</c:f>
              <c:strCache>
                <c:ptCount val="1"/>
                <c:pt idx="0">
                  <c:v>EDC Terra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volume'!$K$10:$K$31</c:f>
              <c:numCache>
                <c:ptCount val="22"/>
                <c:pt idx="1">
                  <c:v>283.8774193548387</c:v>
                </c:pt>
                <c:pt idx="3">
                  <c:v>281.4942857142857</c:v>
                </c:pt>
                <c:pt idx="5">
                  <c:v>271.508064516129</c:v>
                </c:pt>
                <c:pt idx="7">
                  <c:v>239.42299999999997</c:v>
                </c:pt>
                <c:pt idx="9">
                  <c:v>275.2764516129032</c:v>
                </c:pt>
                <c:pt idx="11">
                  <c:v>306.25033333333334</c:v>
                </c:pt>
                <c:pt idx="13">
                  <c:v>196.0106451612903</c:v>
                </c:pt>
                <c:pt idx="15">
                  <c:v>180.70451612903227</c:v>
                </c:pt>
                <c:pt idx="17">
                  <c:v>209.557</c:v>
                </c:pt>
                <c:pt idx="19">
                  <c:v>236.6851612903226</c:v>
                </c:pt>
                <c:pt idx="21">
                  <c:v>278.054</c:v>
                </c:pt>
              </c:numCache>
            </c:numRef>
          </c:val>
        </c:ser>
        <c:ser>
          <c:idx val="10"/>
          <c:order val="10"/>
          <c:tx>
            <c:strRef>
              <c:f>'[2]sheet volume'!$L$1</c:f>
              <c:strCache>
                <c:ptCount val="1"/>
                <c:pt idx="0">
                  <c:v>GSFC Terra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volume'!$L$10:$L$31</c:f>
              <c:numCache>
                <c:ptCount val="22"/>
                <c:pt idx="1">
                  <c:v>0</c:v>
                </c:pt>
                <c:pt idx="3">
                  <c:v>1.985</c:v>
                </c:pt>
                <c:pt idx="5">
                  <c:v>7.1893548387096775</c:v>
                </c:pt>
                <c:pt idx="7">
                  <c:v>6.21</c:v>
                </c:pt>
                <c:pt idx="9">
                  <c:v>8.744516129032258</c:v>
                </c:pt>
                <c:pt idx="11">
                  <c:v>6.242333333333334</c:v>
                </c:pt>
                <c:pt idx="13">
                  <c:v>33.564516129032256</c:v>
                </c:pt>
                <c:pt idx="15">
                  <c:v>7.062580645161291</c:v>
                </c:pt>
                <c:pt idx="17">
                  <c:v>6.632666666666665</c:v>
                </c:pt>
                <c:pt idx="19">
                  <c:v>5.863870967741935</c:v>
                </c:pt>
                <c:pt idx="2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'[2]sheet volume'!$M$1</c:f>
              <c:strCache>
                <c:ptCount val="1"/>
                <c:pt idx="0">
                  <c:v>NSIDC Terra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 volume'!$A$10:$A$31</c:f>
              <c:strCache>
                <c:ptCount val="22"/>
                <c:pt idx="0">
                  <c:v>Jan</c:v>
                </c:pt>
                <c:pt idx="1">
                  <c:v>Jan</c:v>
                </c:pt>
                <c:pt idx="2">
                  <c:v>Feb</c:v>
                </c:pt>
                <c:pt idx="3">
                  <c:v>Feb</c:v>
                </c:pt>
                <c:pt idx="4">
                  <c:v>Mar</c:v>
                </c:pt>
                <c:pt idx="5">
                  <c:v>Mar</c:v>
                </c:pt>
                <c:pt idx="6">
                  <c:v>Apr</c:v>
                </c:pt>
                <c:pt idx="7">
                  <c:v>Apr</c:v>
                </c:pt>
                <c:pt idx="8">
                  <c:v>May</c:v>
                </c:pt>
                <c:pt idx="9">
                  <c:v>May</c:v>
                </c:pt>
                <c:pt idx="10">
                  <c:v>Jun</c:v>
                </c:pt>
                <c:pt idx="11">
                  <c:v>Jun</c:v>
                </c:pt>
                <c:pt idx="12">
                  <c:v>Jul</c:v>
                </c:pt>
                <c:pt idx="13">
                  <c:v>Jul</c:v>
                </c:pt>
                <c:pt idx="14">
                  <c:v>Aug</c:v>
                </c:pt>
                <c:pt idx="15">
                  <c:v>Aug</c:v>
                </c:pt>
                <c:pt idx="16">
                  <c:v>Sep</c:v>
                </c:pt>
                <c:pt idx="17">
                  <c:v>Sep</c:v>
                </c:pt>
                <c:pt idx="18">
                  <c:v>Oct</c:v>
                </c:pt>
                <c:pt idx="19">
                  <c:v>Oct</c:v>
                </c:pt>
                <c:pt idx="20">
                  <c:v>Nov</c:v>
                </c:pt>
                <c:pt idx="21">
                  <c:v>Nov</c:v>
                </c:pt>
              </c:strCache>
            </c:strRef>
          </c:cat>
          <c:val>
            <c:numRef>
              <c:f>'[2]sheet volume'!$M$10:$M$31</c:f>
              <c:numCache>
                <c:ptCount val="22"/>
                <c:pt idx="1">
                  <c:v>5.464838709677419</c:v>
                </c:pt>
                <c:pt idx="3">
                  <c:v>3.6060714285714286</c:v>
                </c:pt>
                <c:pt idx="5">
                  <c:v>3.9374193548387098</c:v>
                </c:pt>
                <c:pt idx="7">
                  <c:v>4.715333333333334</c:v>
                </c:pt>
                <c:pt idx="9">
                  <c:v>3.411290322580645</c:v>
                </c:pt>
                <c:pt idx="11">
                  <c:v>3.208666666666667</c:v>
                </c:pt>
                <c:pt idx="13">
                  <c:v>3.1677419354838716</c:v>
                </c:pt>
                <c:pt idx="15">
                  <c:v>3.969032258064515</c:v>
                </c:pt>
                <c:pt idx="17">
                  <c:v>4.956666666666665</c:v>
                </c:pt>
                <c:pt idx="19">
                  <c:v>5.772903225806452</c:v>
                </c:pt>
                <c:pt idx="21">
                  <c:v>5.428</c:v>
                </c:pt>
              </c:numCache>
            </c:numRef>
          </c:val>
        </c:ser>
        <c:overlap val="100"/>
        <c:gapWidth val="48"/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 val="autoZero"/>
        <c:auto val="0"/>
        <c:lblOffset val="100"/>
        <c:tickLblSkip val="2"/>
        <c:noMultiLvlLbl val="0"/>
      </c:catAx>
      <c:valAx>
        <c:axId val="175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in GB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825"/>
          <c:w val="0.87475"/>
          <c:h val="0.1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/>
              <a:t>Order Response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775"/>
          <c:w val="0.978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'[1]Response times'!$B$1</c:f>
              <c:strCache>
                <c:ptCount val="1"/>
                <c:pt idx="0">
                  <c:v>Push</c:v>
                </c:pt>
              </c:strCache>
            </c:strRef>
          </c:tx>
          <c:spPr>
            <a:solidFill>
              <a:srgbClr val="0000D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'[1]Response times'!$A$8:$A$18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'[1]Response times'!$B$8:$B$18</c:f>
              <c:numCache>
                <c:ptCount val="11"/>
                <c:pt idx="0">
                  <c:v>5.66</c:v>
                </c:pt>
                <c:pt idx="1">
                  <c:v>0.5</c:v>
                </c:pt>
                <c:pt idx="2">
                  <c:v>1.8</c:v>
                </c:pt>
                <c:pt idx="3">
                  <c:v>0.74</c:v>
                </c:pt>
                <c:pt idx="4">
                  <c:v>0</c:v>
                </c:pt>
                <c:pt idx="5">
                  <c:v>0.93</c:v>
                </c:pt>
                <c:pt idx="6">
                  <c:v>4.65</c:v>
                </c:pt>
                <c:pt idx="7">
                  <c:v>6.67</c:v>
                </c:pt>
                <c:pt idx="8">
                  <c:v>3.62</c:v>
                </c:pt>
                <c:pt idx="9">
                  <c:v>2.44</c:v>
                </c:pt>
                <c:pt idx="10">
                  <c:v>1.11</c:v>
                </c:pt>
              </c:numCache>
            </c:numRef>
          </c:val>
        </c:ser>
        <c:ser>
          <c:idx val="1"/>
          <c:order val="1"/>
          <c:tx>
            <c:strRef>
              <c:f>'[1]Response times'!$C$1</c:f>
              <c:strCache>
                <c:ptCount val="1"/>
                <c:pt idx="0">
                  <c:v>POD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'[1]Response times'!$A$8:$A$18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'[1]Response times'!$C$8:$C$18</c:f>
              <c:numCache>
                <c:ptCount val="11"/>
                <c:pt idx="0">
                  <c:v>14.5</c:v>
                </c:pt>
                <c:pt idx="1">
                  <c:v>14.24</c:v>
                </c:pt>
                <c:pt idx="2">
                  <c:v>8.41</c:v>
                </c:pt>
                <c:pt idx="3">
                  <c:v>10.57</c:v>
                </c:pt>
                <c:pt idx="4">
                  <c:v>0</c:v>
                </c:pt>
                <c:pt idx="5">
                  <c:v>7.48</c:v>
                </c:pt>
                <c:pt idx="6">
                  <c:v>22.13</c:v>
                </c:pt>
                <c:pt idx="7">
                  <c:v>7.27</c:v>
                </c:pt>
                <c:pt idx="8">
                  <c:v>4.47</c:v>
                </c:pt>
                <c:pt idx="9">
                  <c:v>7.51</c:v>
                </c:pt>
                <c:pt idx="10">
                  <c:v>23.68</c:v>
                </c:pt>
              </c:numCache>
            </c:numRef>
          </c:val>
        </c:ser>
        <c:ser>
          <c:idx val="2"/>
          <c:order val="2"/>
          <c:tx>
            <c:strRef>
              <c:f>'[1]Response times'!$D$1</c:f>
              <c:strCache>
                <c:ptCount val="1"/>
                <c:pt idx="0">
                  <c:v>Post-Proc</c:v>
                </c:pt>
              </c:strCache>
            </c:strRef>
          </c:tx>
          <c:spPr>
            <a:solidFill>
              <a:srgbClr val="FCF30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'[1]Response times'!$A$8:$A$18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'[1]Response times'!$D$8:$D$18</c:f>
              <c:numCache>
                <c:ptCount val="11"/>
                <c:pt idx="0">
                  <c:v>8.6</c:v>
                </c:pt>
                <c:pt idx="1">
                  <c:v>7.44</c:v>
                </c:pt>
                <c:pt idx="2">
                  <c:v>2.53</c:v>
                </c:pt>
                <c:pt idx="3">
                  <c:v>8.31</c:v>
                </c:pt>
                <c:pt idx="4">
                  <c:v>0</c:v>
                </c:pt>
                <c:pt idx="5">
                  <c:v>5.5</c:v>
                </c:pt>
                <c:pt idx="6">
                  <c:v>6.66</c:v>
                </c:pt>
                <c:pt idx="7">
                  <c:v>3.36</c:v>
                </c:pt>
                <c:pt idx="8">
                  <c:v>1.45</c:v>
                </c:pt>
                <c:pt idx="9">
                  <c:v>5.28</c:v>
                </c:pt>
                <c:pt idx="10">
                  <c:v>8.78</c:v>
                </c:pt>
              </c:numCache>
            </c:numRef>
          </c:val>
        </c:ser>
        <c:ser>
          <c:idx val="3"/>
          <c:order val="3"/>
          <c:tx>
            <c:strRef>
              <c:f>'[1]Response times'!$E$1</c:f>
              <c:strCache>
                <c:ptCount val="1"/>
                <c:pt idx="0">
                  <c:v>POD/Post-Proc</c:v>
                </c:pt>
              </c:strCache>
            </c:strRef>
          </c:tx>
          <c:spPr>
            <a:solidFill>
              <a:srgbClr val="1FB7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'[1]Response times'!$A$8:$A$18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'[1]Response times'!$E$8:$E$18</c:f>
              <c:numCache>
                <c:ptCount val="11"/>
                <c:pt idx="0">
                  <c:v>24.17</c:v>
                </c:pt>
                <c:pt idx="1">
                  <c:v>10.08</c:v>
                </c:pt>
                <c:pt idx="2">
                  <c:v>10.64</c:v>
                </c:pt>
                <c:pt idx="3">
                  <c:v>8.4</c:v>
                </c:pt>
                <c:pt idx="4">
                  <c:v>0</c:v>
                </c:pt>
                <c:pt idx="5">
                  <c:v>15.15</c:v>
                </c:pt>
                <c:pt idx="6">
                  <c:v>10.12</c:v>
                </c:pt>
                <c:pt idx="7">
                  <c:v>9.46</c:v>
                </c:pt>
                <c:pt idx="8">
                  <c:v>2.39</c:v>
                </c:pt>
                <c:pt idx="9">
                  <c:v>5.64</c:v>
                </c:pt>
                <c:pt idx="10">
                  <c:v>10.5</c:v>
                </c:pt>
              </c:numCache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7614011"/>
        <c:crosses val="autoZero"/>
        <c:auto val="1"/>
        <c:lblOffset val="100"/>
        <c:noMultiLvlLbl val="0"/>
      </c:catAx>
      <c:valAx>
        <c:axId val="761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/>
            </a:pPr>
          </a:p>
        </c:txPr>
        <c:crossAx val="1575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25"/>
          <c:y val="0.93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/>
              <a:t>Number of LAADS Orders/Files by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875"/>
          <c:w val="0.975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'[1]Orders'!$B$1</c:f>
              <c:strCache>
                <c:ptCount val="1"/>
                <c:pt idx="0">
                  <c:v>Pull Orders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'[1]Orders'!$A$8:$A$18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'[1]Orders'!$B$8:$B$18</c:f>
              <c:numCache>
                <c:ptCount val="11"/>
                <c:pt idx="0">
                  <c:v>2173</c:v>
                </c:pt>
                <c:pt idx="1">
                  <c:v>1729</c:v>
                </c:pt>
                <c:pt idx="2">
                  <c:v>1973</c:v>
                </c:pt>
                <c:pt idx="3">
                  <c:v>2173</c:v>
                </c:pt>
                <c:pt idx="4">
                  <c:v>2236</c:v>
                </c:pt>
                <c:pt idx="5">
                  <c:v>2384</c:v>
                </c:pt>
                <c:pt idx="6">
                  <c:v>1763</c:v>
                </c:pt>
                <c:pt idx="7">
                  <c:v>2189</c:v>
                </c:pt>
                <c:pt idx="8">
                  <c:v>2921</c:v>
                </c:pt>
                <c:pt idx="9">
                  <c:v>2018</c:v>
                </c:pt>
                <c:pt idx="10">
                  <c:v>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'[1]Orders'!$C$1</c:f>
              <c:strCache>
                <c:ptCount val="1"/>
                <c:pt idx="0">
                  <c:v>Push Orders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'[1]Orders'!$A$8:$A$18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'[1]Orders'!$C$8:$C$18</c:f>
              <c:numCache>
                <c:ptCount val="11"/>
                <c:pt idx="0">
                  <c:v>96</c:v>
                </c:pt>
                <c:pt idx="1">
                  <c:v>154</c:v>
                </c:pt>
                <c:pt idx="2">
                  <c:v>230</c:v>
                </c:pt>
                <c:pt idx="3">
                  <c:v>504</c:v>
                </c:pt>
                <c:pt idx="4">
                  <c:v>183</c:v>
                </c:pt>
                <c:pt idx="5">
                  <c:v>168</c:v>
                </c:pt>
                <c:pt idx="6">
                  <c:v>135</c:v>
                </c:pt>
                <c:pt idx="7">
                  <c:v>120</c:v>
                </c:pt>
                <c:pt idx="8">
                  <c:v>163</c:v>
                </c:pt>
                <c:pt idx="9">
                  <c:v>143</c:v>
                </c:pt>
                <c:pt idx="1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'[1]Orders'!$D$1</c:f>
              <c:strCache>
                <c:ptCount val="1"/>
                <c:pt idx="0">
                  <c:v>POD Orders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'[1]Orders'!$A$8:$A$18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'[1]Orders'!$D$8:$D$18</c:f>
              <c:numCache>
                <c:ptCount val="11"/>
                <c:pt idx="0">
                  <c:v>1018</c:v>
                </c:pt>
                <c:pt idx="1">
                  <c:v>1201</c:v>
                </c:pt>
                <c:pt idx="2">
                  <c:v>1498</c:v>
                </c:pt>
                <c:pt idx="3">
                  <c:v>1437</c:v>
                </c:pt>
                <c:pt idx="4">
                  <c:v>1479</c:v>
                </c:pt>
                <c:pt idx="5">
                  <c:v>1750</c:v>
                </c:pt>
                <c:pt idx="6">
                  <c:v>1503</c:v>
                </c:pt>
                <c:pt idx="7">
                  <c:v>1593</c:v>
                </c:pt>
                <c:pt idx="8">
                  <c:v>1947</c:v>
                </c:pt>
                <c:pt idx="9">
                  <c:v>1588</c:v>
                </c:pt>
                <c:pt idx="10">
                  <c:v>180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'[1]Orders'!$E$1</c:f>
              <c:strCache>
                <c:ptCount val="1"/>
                <c:pt idx="0">
                  <c:v>Post-Proc Orders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'[1]Orders'!$A$8:$A$18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'[1]Orders'!$E$8:$E$18</c:f>
              <c:numCache>
                <c:ptCount val="11"/>
                <c:pt idx="0">
                  <c:v>134</c:v>
                </c:pt>
                <c:pt idx="1">
                  <c:v>134</c:v>
                </c:pt>
                <c:pt idx="2">
                  <c:v>85</c:v>
                </c:pt>
                <c:pt idx="3">
                  <c:v>14</c:v>
                </c:pt>
                <c:pt idx="4">
                  <c:v>35</c:v>
                </c:pt>
                <c:pt idx="5">
                  <c:v>70</c:v>
                </c:pt>
                <c:pt idx="6">
                  <c:v>57</c:v>
                </c:pt>
                <c:pt idx="7">
                  <c:v>18</c:v>
                </c:pt>
                <c:pt idx="8">
                  <c:v>21</c:v>
                </c:pt>
                <c:pt idx="9">
                  <c:v>32</c:v>
                </c:pt>
                <c:pt idx="10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'[1]Orders'!$F$1</c:f>
              <c:strCache>
                <c:ptCount val="1"/>
                <c:pt idx="0">
                  <c:v>POD/Post-Proc Orders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'[1]Orders'!$A$8:$A$18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'[1]Orders'!$F$8:$F$18</c:f>
              <c:numCache>
                <c:ptCount val="11"/>
                <c:pt idx="0">
                  <c:v>90</c:v>
                </c:pt>
                <c:pt idx="1">
                  <c:v>58</c:v>
                </c:pt>
                <c:pt idx="2">
                  <c:v>58</c:v>
                </c:pt>
                <c:pt idx="3">
                  <c:v>131</c:v>
                </c:pt>
                <c:pt idx="4">
                  <c:v>135</c:v>
                </c:pt>
                <c:pt idx="5">
                  <c:v>115</c:v>
                </c:pt>
                <c:pt idx="6">
                  <c:v>241</c:v>
                </c:pt>
                <c:pt idx="7">
                  <c:v>115</c:v>
                </c:pt>
                <c:pt idx="8">
                  <c:v>147</c:v>
                </c:pt>
                <c:pt idx="9">
                  <c:v>147</c:v>
                </c:pt>
                <c:pt idx="10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'[1]Orders'!$G$1</c:f>
              <c:strCache>
                <c:ptCount val="1"/>
                <c:pt idx="0">
                  <c:v>POD # of 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'[1]Orders'!$A$8:$A$18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'[1]Orders'!$G$8:$G$18</c:f>
              <c:numCache>
                <c:ptCount val="11"/>
                <c:pt idx="0">
                  <c:v>66396</c:v>
                </c:pt>
                <c:pt idx="1">
                  <c:v>70087</c:v>
                </c:pt>
                <c:pt idx="2">
                  <c:v>82315</c:v>
                </c:pt>
                <c:pt idx="3">
                  <c:v>59017</c:v>
                </c:pt>
                <c:pt idx="4">
                  <c:v>82002</c:v>
                </c:pt>
                <c:pt idx="5">
                  <c:v>90393</c:v>
                </c:pt>
                <c:pt idx="6">
                  <c:v>111995</c:v>
                </c:pt>
                <c:pt idx="7">
                  <c:v>68661</c:v>
                </c:pt>
                <c:pt idx="8">
                  <c:v>88264</c:v>
                </c:pt>
                <c:pt idx="9">
                  <c:v>96353</c:v>
                </c:pt>
                <c:pt idx="10">
                  <c:v>6318</c:v>
                </c:pt>
              </c:numCache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Number of Orders/Files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7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35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Geneva"/>
                <a:ea typeface="Geneva"/>
                <a:cs typeface="Geneva"/>
              </a:rPr>
              <a:t>MODAPS Average Daily Distribution by Files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425"/>
          <c:w val="0.933"/>
          <c:h val="0.8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Sheet'!$B$40</c:f>
              <c:strCache>
                <c:ptCount val="1"/>
                <c:pt idx="0">
                  <c:v>LAADS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Sheet'!$B$64:$B$75</c:f>
              <c:numCache>
                <c:ptCount val="12"/>
                <c:pt idx="0">
                  <c:v>98062.45161290323</c:v>
                </c:pt>
                <c:pt idx="1">
                  <c:v>90127.7</c:v>
                </c:pt>
                <c:pt idx="2">
                  <c:v>67070.48387096774</c:v>
                </c:pt>
                <c:pt idx="3">
                  <c:v>97197.23333333334</c:v>
                </c:pt>
                <c:pt idx="4">
                  <c:v>115110.32258064517</c:v>
                </c:pt>
                <c:pt idx="5">
                  <c:v>159962.87096774194</c:v>
                </c:pt>
                <c:pt idx="6">
                  <c:v>130605.86666666667</c:v>
                </c:pt>
                <c:pt idx="7">
                  <c:v>59749.3870967742</c:v>
                </c:pt>
                <c:pt idx="8">
                  <c:v>58277.9</c:v>
                </c:pt>
                <c:pt idx="9">
                  <c:v>90520.54838709677</c:v>
                </c:pt>
                <c:pt idx="10">
                  <c:v>103581.90322580645</c:v>
                </c:pt>
                <c:pt idx="11">
                  <c:v>110145.71428571429</c:v>
                </c:pt>
              </c:numCache>
            </c:numRef>
          </c:val>
        </c:ser>
        <c:ser>
          <c:idx val="1"/>
          <c:order val="1"/>
          <c:tx>
            <c:strRef>
              <c:f>'Data Sheet'!$C$40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Sheet'!$C$64:$C$75</c:f>
              <c:numCache>
                <c:ptCount val="12"/>
                <c:pt idx="0">
                  <c:v>61370.51612903226</c:v>
                </c:pt>
                <c:pt idx="1">
                  <c:v>60938.566666666666</c:v>
                </c:pt>
                <c:pt idx="2">
                  <c:v>45452.16129032258</c:v>
                </c:pt>
                <c:pt idx="3">
                  <c:v>15528.233333333334</c:v>
                </c:pt>
                <c:pt idx="4">
                  <c:v>22618.870967741936</c:v>
                </c:pt>
                <c:pt idx="5">
                  <c:v>24069.225806451614</c:v>
                </c:pt>
                <c:pt idx="6">
                  <c:v>29842.466666666667</c:v>
                </c:pt>
                <c:pt idx="7">
                  <c:v>29176.290322580644</c:v>
                </c:pt>
                <c:pt idx="8">
                  <c:v>20641.633333333335</c:v>
                </c:pt>
                <c:pt idx="9">
                  <c:v>14461.064516129032</c:v>
                </c:pt>
                <c:pt idx="10">
                  <c:v>16517.677419354837</c:v>
                </c:pt>
                <c:pt idx="11">
                  <c:v>21735.75</c:v>
                </c:pt>
              </c:numCache>
            </c:numRef>
          </c:val>
        </c:ser>
        <c:ser>
          <c:idx val="2"/>
          <c:order val="2"/>
          <c:tx>
            <c:strRef>
              <c:f>'Data Sheet'!$D$40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Sheet'!$D$64:$D$75</c:f>
              <c:numCache>
                <c:ptCount val="12"/>
                <c:pt idx="0">
                  <c:v>4556.322580645161</c:v>
                </c:pt>
                <c:pt idx="1">
                  <c:v>1549.6666666666667</c:v>
                </c:pt>
                <c:pt idx="2">
                  <c:v>7027.1612903225805</c:v>
                </c:pt>
                <c:pt idx="3">
                  <c:v>4745.3</c:v>
                </c:pt>
                <c:pt idx="4">
                  <c:v>7215.5161290322585</c:v>
                </c:pt>
                <c:pt idx="5">
                  <c:v>6704.8387096774195</c:v>
                </c:pt>
                <c:pt idx="6">
                  <c:v>7194.633333333333</c:v>
                </c:pt>
                <c:pt idx="7">
                  <c:v>5291.032258064516</c:v>
                </c:pt>
                <c:pt idx="8">
                  <c:v>44539.5</c:v>
                </c:pt>
                <c:pt idx="9">
                  <c:v>27861.032258064515</c:v>
                </c:pt>
                <c:pt idx="10">
                  <c:v>36753.41935483871</c:v>
                </c:pt>
                <c:pt idx="11">
                  <c:v>20390.85714285714</c:v>
                </c:pt>
              </c:numCache>
            </c:numRef>
          </c:val>
        </c:ser>
        <c:ser>
          <c:idx val="3"/>
          <c:order val="3"/>
          <c:tx>
            <c:strRef>
              <c:f>'Data Sheet'!$E$40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Sheet'!$E$64:$E$75</c:f>
              <c:numCache>
                <c:ptCount val="12"/>
                <c:pt idx="0">
                  <c:v>234595.96774193548</c:v>
                </c:pt>
                <c:pt idx="1">
                  <c:v>231477.83333333334</c:v>
                </c:pt>
                <c:pt idx="2">
                  <c:v>148179.5483870968</c:v>
                </c:pt>
                <c:pt idx="3">
                  <c:v>45491.46666666667</c:v>
                </c:pt>
                <c:pt idx="4">
                  <c:v>85694.03225806452</c:v>
                </c:pt>
                <c:pt idx="5">
                  <c:v>83586.96774193548</c:v>
                </c:pt>
                <c:pt idx="6">
                  <c:v>112705.43333333333</c:v>
                </c:pt>
                <c:pt idx="7">
                  <c:v>91807.16129032258</c:v>
                </c:pt>
                <c:pt idx="8">
                  <c:v>43957.8</c:v>
                </c:pt>
                <c:pt idx="9">
                  <c:v>15914.129032258064</c:v>
                </c:pt>
                <c:pt idx="10">
                  <c:v>19829.064516129034</c:v>
                </c:pt>
                <c:pt idx="11">
                  <c:v>18410.285714285714</c:v>
                </c:pt>
              </c:numCache>
            </c:numRef>
          </c:val>
        </c:ser>
        <c:ser>
          <c:idx val="4"/>
          <c:order val="4"/>
          <c:tx>
            <c:strRef>
              <c:f>'Data Sheet'!$F$40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Sheet'!$F$64:$F$75</c:f>
              <c:numCache>
                <c:ptCount val="12"/>
                <c:pt idx="0">
                  <c:v>201650.83870967742</c:v>
                </c:pt>
                <c:pt idx="1">
                  <c:v>206293.23333333334</c:v>
                </c:pt>
                <c:pt idx="2">
                  <c:v>136267.29032258064</c:v>
                </c:pt>
                <c:pt idx="3">
                  <c:v>80639.7</c:v>
                </c:pt>
                <c:pt idx="4">
                  <c:v>71550.7741935484</c:v>
                </c:pt>
                <c:pt idx="5">
                  <c:v>77801.25806451614</c:v>
                </c:pt>
                <c:pt idx="6">
                  <c:v>100963.9</c:v>
                </c:pt>
                <c:pt idx="7">
                  <c:v>99551.64516129032</c:v>
                </c:pt>
                <c:pt idx="8">
                  <c:v>42327</c:v>
                </c:pt>
                <c:pt idx="9">
                  <c:v>24983.90322580645</c:v>
                </c:pt>
                <c:pt idx="10">
                  <c:v>32476.483870967742</c:v>
                </c:pt>
                <c:pt idx="11">
                  <c:v>28737.678571428572</c:v>
                </c:pt>
              </c:numCache>
            </c:numRef>
          </c:val>
        </c:ser>
        <c:ser>
          <c:idx val="5"/>
          <c:order val="5"/>
          <c:tx>
            <c:strRef>
              <c:f>'Data Sheet'!$G$40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Sheet'!$G$64:$G$75</c:f>
              <c:numCache>
                <c:ptCount val="12"/>
                <c:pt idx="0">
                  <c:v>60943.16129032258</c:v>
                </c:pt>
                <c:pt idx="1">
                  <c:v>63467.833333333336</c:v>
                </c:pt>
                <c:pt idx="2">
                  <c:v>51880.06451612903</c:v>
                </c:pt>
                <c:pt idx="3">
                  <c:v>24198.6</c:v>
                </c:pt>
                <c:pt idx="4">
                  <c:v>23989.451612903227</c:v>
                </c:pt>
                <c:pt idx="5">
                  <c:v>23375.58064516129</c:v>
                </c:pt>
                <c:pt idx="6">
                  <c:v>39786.46666666667</c:v>
                </c:pt>
                <c:pt idx="7">
                  <c:v>34418.1935483871</c:v>
                </c:pt>
                <c:pt idx="8">
                  <c:v>22717.133333333335</c:v>
                </c:pt>
                <c:pt idx="9">
                  <c:v>31675.677419354837</c:v>
                </c:pt>
                <c:pt idx="10">
                  <c:v>32423.8064516129</c:v>
                </c:pt>
                <c:pt idx="11">
                  <c:v>29377.714285714286</c:v>
                </c:pt>
              </c:numCache>
            </c:numRef>
          </c:val>
        </c:ser>
        <c:ser>
          <c:idx val="6"/>
          <c:order val="6"/>
          <c:tx>
            <c:strRef>
              <c:f>'Data Sheet'!$H$40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Sheet'!$H$64:$H$75</c:f>
              <c:numCache>
                <c:ptCount val="12"/>
                <c:pt idx="0">
                  <c:v>2027.7096774193549</c:v>
                </c:pt>
                <c:pt idx="1">
                  <c:v>1991.0666666666666</c:v>
                </c:pt>
                <c:pt idx="2">
                  <c:v>2003.9032258064517</c:v>
                </c:pt>
                <c:pt idx="3">
                  <c:v>2089.4</c:v>
                </c:pt>
                <c:pt idx="4">
                  <c:v>2020.6451612903227</c:v>
                </c:pt>
                <c:pt idx="5">
                  <c:v>2022.774193548387</c:v>
                </c:pt>
                <c:pt idx="6">
                  <c:v>2023.4333333333334</c:v>
                </c:pt>
                <c:pt idx="7">
                  <c:v>2047.8387096774193</c:v>
                </c:pt>
                <c:pt idx="8">
                  <c:v>5502.9</c:v>
                </c:pt>
                <c:pt idx="9">
                  <c:v>4813.709677419355</c:v>
                </c:pt>
                <c:pt idx="10">
                  <c:v>2868.935483870968</c:v>
                </c:pt>
                <c:pt idx="11">
                  <c:v>2160.785714285714</c:v>
                </c:pt>
              </c:numCache>
            </c:numRef>
          </c:val>
        </c:ser>
        <c:ser>
          <c:idx val="7"/>
          <c:order val="7"/>
          <c:tx>
            <c:strRef>
              <c:f>'Data Sheet'!$I$40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D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Sheet'!$A$64:$A$75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Sheet'!$I$64:$I$75</c:f>
              <c:numCache>
                <c:ptCount val="12"/>
                <c:pt idx="0">
                  <c:v>32054.516129032258</c:v>
                </c:pt>
                <c:pt idx="1">
                  <c:v>33166.066666666666</c:v>
                </c:pt>
                <c:pt idx="2">
                  <c:v>17622.387096774193</c:v>
                </c:pt>
                <c:pt idx="3">
                  <c:v>4783.666666666667</c:v>
                </c:pt>
                <c:pt idx="4">
                  <c:v>11719.806451612903</c:v>
                </c:pt>
                <c:pt idx="5">
                  <c:v>15440.516129032258</c:v>
                </c:pt>
                <c:pt idx="6">
                  <c:v>21466.933333333334</c:v>
                </c:pt>
                <c:pt idx="7">
                  <c:v>19804.129032258064</c:v>
                </c:pt>
                <c:pt idx="8">
                  <c:v>14100</c:v>
                </c:pt>
                <c:pt idx="9">
                  <c:v>9404.516129032258</c:v>
                </c:pt>
                <c:pt idx="10">
                  <c:v>10884.548387096775</c:v>
                </c:pt>
                <c:pt idx="11">
                  <c:v>4582.392857142857</c:v>
                </c:pt>
              </c:numCache>
            </c:numRef>
          </c:val>
        </c:ser>
        <c:overlap val="100"/>
        <c:gapWidth val="100"/>
        <c:axId val="47687262"/>
        <c:axId val="26532175"/>
      </c:barChart>
      <c:catAx>
        <c:axId val="4768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Geneva"/>
                    <a:ea typeface="Geneva"/>
                    <a:cs typeface="Genev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Geneva"/>
                    <a:ea typeface="Geneva"/>
                    <a:cs typeface="Geneva"/>
                  </a:rPr>
                  <a:t>Files/day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75"/>
          <c:y val="0.924"/>
        </c:manualLayout>
      </c:layout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MODAPS Average Daily Distribution by Volume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7275"/>
          <c:w val="0.933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Sheet'!$B$2</c:f>
              <c:strCache>
                <c:ptCount val="1"/>
                <c:pt idx="0">
                  <c:v>LAADS 
Public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Sheet'!$B$26:$B$37</c:f>
              <c:numCache>
                <c:ptCount val="12"/>
                <c:pt idx="0">
                  <c:v>1529.5780645161287</c:v>
                </c:pt>
                <c:pt idx="1">
                  <c:v>1882.457333333333</c:v>
                </c:pt>
                <c:pt idx="2">
                  <c:v>2031.595161290323</c:v>
                </c:pt>
                <c:pt idx="3">
                  <c:v>2319.0443333333333</c:v>
                </c:pt>
                <c:pt idx="4">
                  <c:v>2004.1329032258066</c:v>
                </c:pt>
                <c:pt idx="5">
                  <c:v>2078.6638709677422</c:v>
                </c:pt>
                <c:pt idx="6">
                  <c:v>2516.9376888346355</c:v>
                </c:pt>
                <c:pt idx="7">
                  <c:v>1680.0417469128024</c:v>
                </c:pt>
                <c:pt idx="8">
                  <c:v>1733.4643119140628</c:v>
                </c:pt>
                <c:pt idx="9">
                  <c:v>2581.9420260206653</c:v>
                </c:pt>
                <c:pt idx="10">
                  <c:v>2027.9277357295866</c:v>
                </c:pt>
                <c:pt idx="11">
                  <c:v>1897.3456416713166</c:v>
                </c:pt>
              </c:numCache>
            </c:numRef>
          </c:val>
        </c:ser>
        <c:ser>
          <c:idx val="1"/>
          <c:order val="1"/>
          <c:tx>
            <c:strRef>
              <c:f>'Data Sheet'!$C$2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Sheet'!$C$26:$C$37</c:f>
              <c:numCache>
                <c:ptCount val="12"/>
                <c:pt idx="0">
                  <c:v>758.4164516129033</c:v>
                </c:pt>
                <c:pt idx="1">
                  <c:v>799.6840000000001</c:v>
                </c:pt>
                <c:pt idx="2">
                  <c:v>452.3080645161291</c:v>
                </c:pt>
                <c:pt idx="3">
                  <c:v>324.4980000000001</c:v>
                </c:pt>
                <c:pt idx="4">
                  <c:v>408.7167741935484</c:v>
                </c:pt>
                <c:pt idx="5">
                  <c:v>423.37096774193543</c:v>
                </c:pt>
                <c:pt idx="6">
                  <c:v>427.69620527343744</c:v>
                </c:pt>
                <c:pt idx="7">
                  <c:v>500.3378850806452</c:v>
                </c:pt>
                <c:pt idx="8">
                  <c:v>423.0249490559897</c:v>
                </c:pt>
                <c:pt idx="9">
                  <c:v>484.9283118699598</c:v>
                </c:pt>
                <c:pt idx="10">
                  <c:v>417.26784595514107</c:v>
                </c:pt>
                <c:pt idx="11">
                  <c:v>235.1410183105469</c:v>
                </c:pt>
              </c:numCache>
            </c:numRef>
          </c:val>
        </c:ser>
        <c:ser>
          <c:idx val="2"/>
          <c:order val="2"/>
          <c:tx>
            <c:strRef>
              <c:f>'Data Sheet'!$D$2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Sheet'!$D$26:$D$37</c:f>
              <c:numCache>
                <c:ptCount val="12"/>
                <c:pt idx="0">
                  <c:v>87.9458064516129</c:v>
                </c:pt>
                <c:pt idx="1">
                  <c:v>76.06400000000001</c:v>
                </c:pt>
                <c:pt idx="2">
                  <c:v>93.72161290322582</c:v>
                </c:pt>
                <c:pt idx="3">
                  <c:v>94.43733333333334</c:v>
                </c:pt>
                <c:pt idx="4">
                  <c:v>108.79709677419353</c:v>
                </c:pt>
                <c:pt idx="5">
                  <c:v>74.96419354838712</c:v>
                </c:pt>
                <c:pt idx="6">
                  <c:v>54.14363720703125</c:v>
                </c:pt>
                <c:pt idx="7">
                  <c:v>30.685930223034273</c:v>
                </c:pt>
                <c:pt idx="8">
                  <c:v>641.5304122070316</c:v>
                </c:pt>
                <c:pt idx="9">
                  <c:v>317.2915222089214</c:v>
                </c:pt>
                <c:pt idx="10">
                  <c:v>568.5865105216734</c:v>
                </c:pt>
                <c:pt idx="11">
                  <c:v>447.30781863839286</c:v>
                </c:pt>
              </c:numCache>
            </c:numRef>
          </c:val>
        </c:ser>
        <c:ser>
          <c:idx val="3"/>
          <c:order val="3"/>
          <c:tx>
            <c:strRef>
              <c:f>'Data Sheet'!$E$2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Sheet'!$E$26:$E$37</c:f>
              <c:numCache>
                <c:ptCount val="12"/>
                <c:pt idx="0">
                  <c:v>299.2370967741936</c:v>
                </c:pt>
                <c:pt idx="1">
                  <c:v>296.34066666666666</c:v>
                </c:pt>
                <c:pt idx="2">
                  <c:v>242.48709677419356</c:v>
                </c:pt>
                <c:pt idx="3">
                  <c:v>160.48900000000003</c:v>
                </c:pt>
                <c:pt idx="4">
                  <c:v>212.84935483870967</c:v>
                </c:pt>
                <c:pt idx="5">
                  <c:v>218.42161290322576</c:v>
                </c:pt>
                <c:pt idx="6">
                  <c:v>263.81006842447914</c:v>
                </c:pt>
                <c:pt idx="7">
                  <c:v>234.11009245841737</c:v>
                </c:pt>
                <c:pt idx="8">
                  <c:v>202.22599518229163</c:v>
                </c:pt>
                <c:pt idx="9">
                  <c:v>140.69020010080644</c:v>
                </c:pt>
                <c:pt idx="10">
                  <c:v>171.83808171622985</c:v>
                </c:pt>
                <c:pt idx="11">
                  <c:v>158.57210166713168</c:v>
                </c:pt>
              </c:numCache>
            </c:numRef>
          </c:val>
        </c:ser>
        <c:ser>
          <c:idx val="4"/>
          <c:order val="4"/>
          <c:tx>
            <c:strRef>
              <c:f>'Data Sheet'!$F$2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Sheet'!$F$26:$F$37</c:f>
              <c:numCache>
                <c:ptCount val="12"/>
                <c:pt idx="0">
                  <c:v>25.01741935483871</c:v>
                </c:pt>
                <c:pt idx="1">
                  <c:v>26.02166666666666</c:v>
                </c:pt>
                <c:pt idx="2">
                  <c:v>16.77354838709677</c:v>
                </c:pt>
                <c:pt idx="3">
                  <c:v>9.836666666666668</c:v>
                </c:pt>
                <c:pt idx="4">
                  <c:v>9.57548387096774</c:v>
                </c:pt>
                <c:pt idx="5">
                  <c:v>9.634193548387097</c:v>
                </c:pt>
                <c:pt idx="6">
                  <c:v>13.049995345052082</c:v>
                </c:pt>
                <c:pt idx="7">
                  <c:v>12.95937975680443</c:v>
                </c:pt>
                <c:pt idx="8">
                  <c:v>5.303169368489582</c:v>
                </c:pt>
                <c:pt idx="9">
                  <c:v>3.0670855909778223</c:v>
                </c:pt>
                <c:pt idx="10">
                  <c:v>89.25384384450605</c:v>
                </c:pt>
                <c:pt idx="11">
                  <c:v>141.33366964285713</c:v>
                </c:pt>
              </c:numCache>
            </c:numRef>
          </c:val>
        </c:ser>
        <c:ser>
          <c:idx val="5"/>
          <c:order val="5"/>
          <c:tx>
            <c:strRef>
              <c:f>'Data Sheet'!$G$2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Sheet'!$G$26:$G$37</c:f>
              <c:numCache>
                <c:ptCount val="12"/>
                <c:pt idx="0">
                  <c:v>948.7529032258064</c:v>
                </c:pt>
                <c:pt idx="1">
                  <c:v>1108.5646666666664</c:v>
                </c:pt>
                <c:pt idx="2">
                  <c:v>739.536129032258</c:v>
                </c:pt>
                <c:pt idx="3">
                  <c:v>507.7583333333332</c:v>
                </c:pt>
                <c:pt idx="4">
                  <c:v>579.5622580645162</c:v>
                </c:pt>
                <c:pt idx="5">
                  <c:v>584.5648387096775</c:v>
                </c:pt>
                <c:pt idx="6">
                  <c:v>791.086</c:v>
                </c:pt>
                <c:pt idx="7">
                  <c:v>755.8622580645163</c:v>
                </c:pt>
                <c:pt idx="8">
                  <c:v>389.6676666666668</c:v>
                </c:pt>
                <c:pt idx="9">
                  <c:v>228.35580645161286</c:v>
                </c:pt>
                <c:pt idx="10">
                  <c:v>138.6393548387097</c:v>
                </c:pt>
                <c:pt idx="11">
                  <c:v>129.7046428571429</c:v>
                </c:pt>
              </c:numCache>
            </c:numRef>
          </c:val>
        </c:ser>
        <c:ser>
          <c:idx val="6"/>
          <c:order val="6"/>
          <c:tx>
            <c:strRef>
              <c:f>'Data Sheet'!$H$2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Sheet'!$H$26:$H$37</c:f>
              <c:numCache>
                <c:ptCount val="12"/>
                <c:pt idx="0">
                  <c:v>70.81129032258065</c:v>
                </c:pt>
                <c:pt idx="1">
                  <c:v>69.988</c:v>
                </c:pt>
                <c:pt idx="2">
                  <c:v>69.7648387096774</c:v>
                </c:pt>
                <c:pt idx="3">
                  <c:v>73.82600000000001</c:v>
                </c:pt>
                <c:pt idx="4">
                  <c:v>71.45161290322582</c:v>
                </c:pt>
                <c:pt idx="5">
                  <c:v>71.73516129032258</c:v>
                </c:pt>
                <c:pt idx="6">
                  <c:v>71.32199999999997</c:v>
                </c:pt>
                <c:pt idx="7">
                  <c:v>71.06451612903226</c:v>
                </c:pt>
                <c:pt idx="8">
                  <c:v>105.72866666666667</c:v>
                </c:pt>
                <c:pt idx="9">
                  <c:v>88.19935483870967</c:v>
                </c:pt>
                <c:pt idx="10">
                  <c:v>86.94032258064516</c:v>
                </c:pt>
                <c:pt idx="11">
                  <c:v>72.22392857142856</c:v>
                </c:pt>
              </c:numCache>
            </c:numRef>
          </c:val>
        </c:ser>
        <c:ser>
          <c:idx val="7"/>
          <c:order val="7"/>
          <c:tx>
            <c:strRef>
              <c:f>'Data Sheet'!$I$2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Sheet'!$I$26:$I$37</c:f>
              <c:numCache>
                <c:ptCount val="12"/>
                <c:pt idx="0">
                  <c:v>12.483548387096775</c:v>
                </c:pt>
                <c:pt idx="1">
                  <c:v>12.894</c:v>
                </c:pt>
                <c:pt idx="2">
                  <c:v>7.10032258064516</c:v>
                </c:pt>
                <c:pt idx="3">
                  <c:v>2.0026666666666664</c:v>
                </c:pt>
                <c:pt idx="4">
                  <c:v>6.206774193548387</c:v>
                </c:pt>
                <c:pt idx="5">
                  <c:v>7.384516129032257</c:v>
                </c:pt>
                <c:pt idx="6">
                  <c:v>10.552</c:v>
                </c:pt>
                <c:pt idx="7">
                  <c:v>10.121612903225806</c:v>
                </c:pt>
                <c:pt idx="8">
                  <c:v>7.360333333333332</c:v>
                </c:pt>
                <c:pt idx="9">
                  <c:v>6.118387096774193</c:v>
                </c:pt>
                <c:pt idx="10">
                  <c:v>6.748709677419354</c:v>
                </c:pt>
                <c:pt idx="11">
                  <c:v>1.905357142857143</c:v>
                </c:pt>
              </c:numCache>
            </c:numRef>
          </c:val>
        </c:ser>
        <c:overlap val="100"/>
        <c:axId val="37462984"/>
        <c:axId val="1622537"/>
      </c:barChart>
      <c:cat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Geneva"/>
                    <a:ea typeface="Geneva"/>
                    <a:cs typeface="Genev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Geneva"/>
                    <a:ea typeface="Geneva"/>
                    <a:cs typeface="Geneva"/>
                  </a:rPr>
                  <a:t>GB/day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9192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MODAPS Daily Distribution by Files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61"/>
          <c:w val="0.92625"/>
          <c:h val="0.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Sheet'!$B$112</c:f>
              <c:strCache>
                <c:ptCount val="1"/>
                <c:pt idx="0">
                  <c:v>LAADS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Sheet'!$B$113:$B$140</c:f>
              <c:numCache>
                <c:ptCount val="28"/>
                <c:pt idx="0">
                  <c:v>46028</c:v>
                </c:pt>
                <c:pt idx="1">
                  <c:v>121476</c:v>
                </c:pt>
                <c:pt idx="2">
                  <c:v>223656</c:v>
                </c:pt>
                <c:pt idx="3">
                  <c:v>106697</c:v>
                </c:pt>
                <c:pt idx="4">
                  <c:v>117541</c:v>
                </c:pt>
                <c:pt idx="5">
                  <c:v>138880</c:v>
                </c:pt>
                <c:pt idx="6">
                  <c:v>106557</c:v>
                </c:pt>
                <c:pt idx="7">
                  <c:v>70291</c:v>
                </c:pt>
                <c:pt idx="8">
                  <c:v>93983</c:v>
                </c:pt>
                <c:pt idx="9">
                  <c:v>89409</c:v>
                </c:pt>
                <c:pt idx="10">
                  <c:v>122782</c:v>
                </c:pt>
                <c:pt idx="11">
                  <c:v>85453</c:v>
                </c:pt>
                <c:pt idx="12">
                  <c:v>166474</c:v>
                </c:pt>
                <c:pt idx="13">
                  <c:v>84150</c:v>
                </c:pt>
                <c:pt idx="14">
                  <c:v>44414</c:v>
                </c:pt>
                <c:pt idx="15">
                  <c:v>91148</c:v>
                </c:pt>
                <c:pt idx="16">
                  <c:v>95220</c:v>
                </c:pt>
                <c:pt idx="17">
                  <c:v>58943</c:v>
                </c:pt>
                <c:pt idx="18">
                  <c:v>18679</c:v>
                </c:pt>
                <c:pt idx="19">
                  <c:v>66849</c:v>
                </c:pt>
                <c:pt idx="20">
                  <c:v>48440</c:v>
                </c:pt>
                <c:pt idx="21">
                  <c:v>70678</c:v>
                </c:pt>
                <c:pt idx="22">
                  <c:v>169914</c:v>
                </c:pt>
                <c:pt idx="23">
                  <c:v>96477</c:v>
                </c:pt>
                <c:pt idx="24">
                  <c:v>87007</c:v>
                </c:pt>
                <c:pt idx="25">
                  <c:v>138123</c:v>
                </c:pt>
                <c:pt idx="26">
                  <c:v>310366</c:v>
                </c:pt>
                <c:pt idx="27">
                  <c:v>214445</c:v>
                </c:pt>
              </c:numCache>
            </c:numRef>
          </c:val>
        </c:ser>
        <c:ser>
          <c:idx val="1"/>
          <c:order val="1"/>
          <c:tx>
            <c:strRef>
              <c:f>'Data Sheet'!$C$112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Sheet'!$C$113:$C$140</c:f>
              <c:numCache>
                <c:ptCount val="28"/>
                <c:pt idx="0">
                  <c:v>9962</c:v>
                </c:pt>
                <c:pt idx="1">
                  <c:v>14711</c:v>
                </c:pt>
                <c:pt idx="2">
                  <c:v>13114</c:v>
                </c:pt>
                <c:pt idx="3">
                  <c:v>13145</c:v>
                </c:pt>
                <c:pt idx="4">
                  <c:v>18695</c:v>
                </c:pt>
                <c:pt idx="5">
                  <c:v>101876</c:v>
                </c:pt>
                <c:pt idx="6">
                  <c:v>19154</c:v>
                </c:pt>
                <c:pt idx="7">
                  <c:v>16960</c:v>
                </c:pt>
                <c:pt idx="8">
                  <c:v>9869</c:v>
                </c:pt>
                <c:pt idx="9">
                  <c:v>8236</c:v>
                </c:pt>
                <c:pt idx="10">
                  <c:v>9171</c:v>
                </c:pt>
                <c:pt idx="11">
                  <c:v>10313</c:v>
                </c:pt>
                <c:pt idx="12">
                  <c:v>162482</c:v>
                </c:pt>
                <c:pt idx="13">
                  <c:v>24278</c:v>
                </c:pt>
                <c:pt idx="14">
                  <c:v>6764</c:v>
                </c:pt>
                <c:pt idx="15">
                  <c:v>13676</c:v>
                </c:pt>
                <c:pt idx="16">
                  <c:v>13753</c:v>
                </c:pt>
                <c:pt idx="17">
                  <c:v>14544</c:v>
                </c:pt>
                <c:pt idx="18">
                  <c:v>373</c:v>
                </c:pt>
                <c:pt idx="19">
                  <c:v>21683</c:v>
                </c:pt>
                <c:pt idx="20">
                  <c:v>17040</c:v>
                </c:pt>
                <c:pt idx="21">
                  <c:v>15328</c:v>
                </c:pt>
                <c:pt idx="22">
                  <c:v>12004</c:v>
                </c:pt>
                <c:pt idx="23">
                  <c:v>12417</c:v>
                </c:pt>
                <c:pt idx="24">
                  <c:v>13525</c:v>
                </c:pt>
                <c:pt idx="25">
                  <c:v>11651</c:v>
                </c:pt>
                <c:pt idx="26">
                  <c:v>12427</c:v>
                </c:pt>
                <c:pt idx="27">
                  <c:v>11450</c:v>
                </c:pt>
              </c:numCache>
            </c:numRef>
          </c:val>
        </c:ser>
        <c:ser>
          <c:idx val="2"/>
          <c:order val="2"/>
          <c:tx>
            <c:strRef>
              <c:f>'Data Sheet'!$D$112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Sheet'!$D$113:$D$140</c:f>
              <c:numCache>
                <c:ptCount val="28"/>
                <c:pt idx="0">
                  <c:v>3379</c:v>
                </c:pt>
                <c:pt idx="1">
                  <c:v>7395</c:v>
                </c:pt>
                <c:pt idx="2">
                  <c:v>6326</c:v>
                </c:pt>
                <c:pt idx="3">
                  <c:v>4803</c:v>
                </c:pt>
                <c:pt idx="4">
                  <c:v>8774</c:v>
                </c:pt>
                <c:pt idx="5">
                  <c:v>9380</c:v>
                </c:pt>
                <c:pt idx="6">
                  <c:v>3233</c:v>
                </c:pt>
                <c:pt idx="7">
                  <c:v>4705</c:v>
                </c:pt>
                <c:pt idx="8">
                  <c:v>51151</c:v>
                </c:pt>
                <c:pt idx="9">
                  <c:v>82249</c:v>
                </c:pt>
                <c:pt idx="10">
                  <c:v>9178</c:v>
                </c:pt>
                <c:pt idx="11">
                  <c:v>31154</c:v>
                </c:pt>
                <c:pt idx="12">
                  <c:v>38119</c:v>
                </c:pt>
                <c:pt idx="13">
                  <c:v>50629</c:v>
                </c:pt>
                <c:pt idx="14">
                  <c:v>5384</c:v>
                </c:pt>
                <c:pt idx="15">
                  <c:v>10809</c:v>
                </c:pt>
                <c:pt idx="16">
                  <c:v>68816</c:v>
                </c:pt>
                <c:pt idx="17">
                  <c:v>48604</c:v>
                </c:pt>
                <c:pt idx="18">
                  <c:v>576</c:v>
                </c:pt>
                <c:pt idx="19">
                  <c:v>58512</c:v>
                </c:pt>
                <c:pt idx="20">
                  <c:v>7357</c:v>
                </c:pt>
                <c:pt idx="21">
                  <c:v>5236</c:v>
                </c:pt>
                <c:pt idx="22">
                  <c:v>5316</c:v>
                </c:pt>
                <c:pt idx="23">
                  <c:v>13357</c:v>
                </c:pt>
                <c:pt idx="24">
                  <c:v>8718</c:v>
                </c:pt>
                <c:pt idx="25">
                  <c:v>13175</c:v>
                </c:pt>
                <c:pt idx="26">
                  <c:v>9767</c:v>
                </c:pt>
                <c:pt idx="27">
                  <c:v>4842</c:v>
                </c:pt>
              </c:numCache>
            </c:numRef>
          </c:val>
        </c:ser>
        <c:ser>
          <c:idx val="3"/>
          <c:order val="3"/>
          <c:tx>
            <c:strRef>
              <c:f>'Data Sheet'!$E$112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Sheet'!$E$113:$E$140</c:f>
              <c:numCache>
                <c:ptCount val="28"/>
                <c:pt idx="0">
                  <c:v>12225</c:v>
                </c:pt>
                <c:pt idx="1">
                  <c:v>21712</c:v>
                </c:pt>
                <c:pt idx="2">
                  <c:v>17198</c:v>
                </c:pt>
                <c:pt idx="3">
                  <c:v>13745</c:v>
                </c:pt>
                <c:pt idx="4">
                  <c:v>26800</c:v>
                </c:pt>
                <c:pt idx="5">
                  <c:v>24705</c:v>
                </c:pt>
                <c:pt idx="6">
                  <c:v>13288</c:v>
                </c:pt>
                <c:pt idx="7">
                  <c:v>16743</c:v>
                </c:pt>
                <c:pt idx="8">
                  <c:v>16924</c:v>
                </c:pt>
                <c:pt idx="9">
                  <c:v>9998</c:v>
                </c:pt>
                <c:pt idx="10">
                  <c:v>21318</c:v>
                </c:pt>
                <c:pt idx="11">
                  <c:v>17093</c:v>
                </c:pt>
                <c:pt idx="12">
                  <c:v>36038</c:v>
                </c:pt>
                <c:pt idx="13">
                  <c:v>15844</c:v>
                </c:pt>
                <c:pt idx="14">
                  <c:v>9471</c:v>
                </c:pt>
                <c:pt idx="15">
                  <c:v>22482</c:v>
                </c:pt>
                <c:pt idx="16">
                  <c:v>19637</c:v>
                </c:pt>
                <c:pt idx="17">
                  <c:v>22979</c:v>
                </c:pt>
                <c:pt idx="18">
                  <c:v>992</c:v>
                </c:pt>
                <c:pt idx="19">
                  <c:v>22696</c:v>
                </c:pt>
                <c:pt idx="20">
                  <c:v>29714</c:v>
                </c:pt>
                <c:pt idx="21">
                  <c:v>25178</c:v>
                </c:pt>
                <c:pt idx="22">
                  <c:v>16339</c:v>
                </c:pt>
                <c:pt idx="23">
                  <c:v>11987</c:v>
                </c:pt>
                <c:pt idx="24">
                  <c:v>22139</c:v>
                </c:pt>
                <c:pt idx="25">
                  <c:v>15481</c:v>
                </c:pt>
                <c:pt idx="26">
                  <c:v>17281</c:v>
                </c:pt>
                <c:pt idx="27">
                  <c:v>15481</c:v>
                </c:pt>
              </c:numCache>
            </c:numRef>
          </c:val>
        </c:ser>
        <c:ser>
          <c:idx val="4"/>
          <c:order val="4"/>
          <c:tx>
            <c:strRef>
              <c:f>'Data Sheet'!$F$112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Sheet'!$F$113:$F$140</c:f>
              <c:numCache>
                <c:ptCount val="28"/>
                <c:pt idx="0">
                  <c:v>15648</c:v>
                </c:pt>
                <c:pt idx="1">
                  <c:v>37751</c:v>
                </c:pt>
                <c:pt idx="2">
                  <c:v>27132</c:v>
                </c:pt>
                <c:pt idx="3">
                  <c:v>20305</c:v>
                </c:pt>
                <c:pt idx="4">
                  <c:v>50962</c:v>
                </c:pt>
                <c:pt idx="5">
                  <c:v>37871</c:v>
                </c:pt>
                <c:pt idx="6">
                  <c:v>17471</c:v>
                </c:pt>
                <c:pt idx="7">
                  <c:v>23920</c:v>
                </c:pt>
                <c:pt idx="8">
                  <c:v>27612</c:v>
                </c:pt>
                <c:pt idx="9">
                  <c:v>14993</c:v>
                </c:pt>
                <c:pt idx="10">
                  <c:v>39792</c:v>
                </c:pt>
                <c:pt idx="11">
                  <c:v>26334</c:v>
                </c:pt>
                <c:pt idx="12">
                  <c:v>26200</c:v>
                </c:pt>
                <c:pt idx="13">
                  <c:v>23922</c:v>
                </c:pt>
                <c:pt idx="14">
                  <c:v>19173</c:v>
                </c:pt>
                <c:pt idx="15">
                  <c:v>35315</c:v>
                </c:pt>
                <c:pt idx="16">
                  <c:v>30095</c:v>
                </c:pt>
                <c:pt idx="17">
                  <c:v>39929</c:v>
                </c:pt>
                <c:pt idx="18">
                  <c:v>48</c:v>
                </c:pt>
                <c:pt idx="19">
                  <c:v>31515</c:v>
                </c:pt>
                <c:pt idx="20">
                  <c:v>57644</c:v>
                </c:pt>
                <c:pt idx="21">
                  <c:v>40994</c:v>
                </c:pt>
                <c:pt idx="22">
                  <c:v>25186</c:v>
                </c:pt>
                <c:pt idx="23">
                  <c:v>17939</c:v>
                </c:pt>
                <c:pt idx="24">
                  <c:v>35945</c:v>
                </c:pt>
                <c:pt idx="25">
                  <c:v>22970</c:v>
                </c:pt>
                <c:pt idx="26">
                  <c:v>32476</c:v>
                </c:pt>
                <c:pt idx="27">
                  <c:v>25513</c:v>
                </c:pt>
              </c:numCache>
            </c:numRef>
          </c:val>
        </c:ser>
        <c:ser>
          <c:idx val="5"/>
          <c:order val="5"/>
          <c:tx>
            <c:strRef>
              <c:f>'Data Sheet'!$G$112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Sheet'!$G$113:$G$140</c:f>
              <c:numCache>
                <c:ptCount val="28"/>
                <c:pt idx="0">
                  <c:v>35304</c:v>
                </c:pt>
                <c:pt idx="1">
                  <c:v>26397</c:v>
                </c:pt>
                <c:pt idx="2">
                  <c:v>28485</c:v>
                </c:pt>
                <c:pt idx="3">
                  <c:v>6774</c:v>
                </c:pt>
                <c:pt idx="4">
                  <c:v>33672</c:v>
                </c:pt>
                <c:pt idx="5">
                  <c:v>10354</c:v>
                </c:pt>
                <c:pt idx="6">
                  <c:v>12286</c:v>
                </c:pt>
                <c:pt idx="7">
                  <c:v>17042</c:v>
                </c:pt>
                <c:pt idx="8">
                  <c:v>8482</c:v>
                </c:pt>
                <c:pt idx="9">
                  <c:v>6995</c:v>
                </c:pt>
                <c:pt idx="10">
                  <c:v>6440</c:v>
                </c:pt>
                <c:pt idx="11">
                  <c:v>71094</c:v>
                </c:pt>
                <c:pt idx="12">
                  <c:v>201667</c:v>
                </c:pt>
                <c:pt idx="13">
                  <c:v>25123</c:v>
                </c:pt>
                <c:pt idx="14">
                  <c:v>9284</c:v>
                </c:pt>
                <c:pt idx="15">
                  <c:v>12475</c:v>
                </c:pt>
                <c:pt idx="16">
                  <c:v>35546</c:v>
                </c:pt>
                <c:pt idx="17">
                  <c:v>29381</c:v>
                </c:pt>
                <c:pt idx="18">
                  <c:v>111</c:v>
                </c:pt>
                <c:pt idx="19">
                  <c:v>29025</c:v>
                </c:pt>
                <c:pt idx="20">
                  <c:v>40047</c:v>
                </c:pt>
                <c:pt idx="21">
                  <c:v>23273</c:v>
                </c:pt>
                <c:pt idx="22">
                  <c:v>28697</c:v>
                </c:pt>
                <c:pt idx="23">
                  <c:v>31075</c:v>
                </c:pt>
                <c:pt idx="24">
                  <c:v>20453</c:v>
                </c:pt>
                <c:pt idx="25">
                  <c:v>31406</c:v>
                </c:pt>
                <c:pt idx="26">
                  <c:v>21305</c:v>
                </c:pt>
                <c:pt idx="27">
                  <c:v>20383</c:v>
                </c:pt>
              </c:numCache>
            </c:numRef>
          </c:val>
        </c:ser>
        <c:ser>
          <c:idx val="6"/>
          <c:order val="6"/>
          <c:tx>
            <c:strRef>
              <c:f>'Data Sheet'!$H$112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Sheet'!$H$113:$H$140</c:f>
              <c:numCache>
                <c:ptCount val="28"/>
                <c:pt idx="0">
                  <c:v>2016</c:v>
                </c:pt>
                <c:pt idx="1">
                  <c:v>2031</c:v>
                </c:pt>
                <c:pt idx="2">
                  <c:v>2445</c:v>
                </c:pt>
                <c:pt idx="3">
                  <c:v>2146</c:v>
                </c:pt>
                <c:pt idx="4">
                  <c:v>1767</c:v>
                </c:pt>
                <c:pt idx="5">
                  <c:v>2398</c:v>
                </c:pt>
                <c:pt idx="6">
                  <c:v>1316</c:v>
                </c:pt>
                <c:pt idx="7">
                  <c:v>2728</c:v>
                </c:pt>
                <c:pt idx="8">
                  <c:v>2030</c:v>
                </c:pt>
                <c:pt idx="9">
                  <c:v>2029</c:v>
                </c:pt>
                <c:pt idx="10">
                  <c:v>2028</c:v>
                </c:pt>
                <c:pt idx="11">
                  <c:v>2018</c:v>
                </c:pt>
                <c:pt idx="12">
                  <c:v>2063</c:v>
                </c:pt>
                <c:pt idx="13">
                  <c:v>2022</c:v>
                </c:pt>
                <c:pt idx="14">
                  <c:v>375</c:v>
                </c:pt>
                <c:pt idx="15">
                  <c:v>3674</c:v>
                </c:pt>
                <c:pt idx="16">
                  <c:v>2106</c:v>
                </c:pt>
                <c:pt idx="17">
                  <c:v>1041</c:v>
                </c:pt>
                <c:pt idx="18">
                  <c:v>23</c:v>
                </c:pt>
                <c:pt idx="19">
                  <c:v>4902</c:v>
                </c:pt>
                <c:pt idx="20">
                  <c:v>2128</c:v>
                </c:pt>
                <c:pt idx="21">
                  <c:v>2025</c:v>
                </c:pt>
                <c:pt idx="22">
                  <c:v>2025</c:v>
                </c:pt>
                <c:pt idx="23">
                  <c:v>2018</c:v>
                </c:pt>
                <c:pt idx="24">
                  <c:v>6509</c:v>
                </c:pt>
                <c:pt idx="25">
                  <c:v>2013</c:v>
                </c:pt>
                <c:pt idx="26">
                  <c:v>1318</c:v>
                </c:pt>
                <c:pt idx="27">
                  <c:v>1308</c:v>
                </c:pt>
              </c:numCache>
            </c:numRef>
          </c:val>
        </c:ser>
        <c:ser>
          <c:idx val="7"/>
          <c:order val="7"/>
          <c:tx>
            <c:strRef>
              <c:f>'Data Sheet'!$I$112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Sheet'!$I$113:$I$140</c:f>
              <c:numCache>
                <c:ptCount val="28"/>
                <c:pt idx="0">
                  <c:v>5016</c:v>
                </c:pt>
                <c:pt idx="1">
                  <c:v>4925</c:v>
                </c:pt>
                <c:pt idx="2">
                  <c:v>3352</c:v>
                </c:pt>
                <c:pt idx="3">
                  <c:v>4182</c:v>
                </c:pt>
                <c:pt idx="4">
                  <c:v>4715</c:v>
                </c:pt>
                <c:pt idx="5">
                  <c:v>5890</c:v>
                </c:pt>
                <c:pt idx="6">
                  <c:v>3306</c:v>
                </c:pt>
                <c:pt idx="7">
                  <c:v>4582</c:v>
                </c:pt>
                <c:pt idx="8">
                  <c:v>4275</c:v>
                </c:pt>
                <c:pt idx="9">
                  <c:v>3626</c:v>
                </c:pt>
                <c:pt idx="10">
                  <c:v>4752</c:v>
                </c:pt>
                <c:pt idx="11">
                  <c:v>4246</c:v>
                </c:pt>
                <c:pt idx="12">
                  <c:v>4408</c:v>
                </c:pt>
                <c:pt idx="13">
                  <c:v>3922</c:v>
                </c:pt>
                <c:pt idx="14">
                  <c:v>1670</c:v>
                </c:pt>
                <c:pt idx="15">
                  <c:v>7170</c:v>
                </c:pt>
                <c:pt idx="16">
                  <c:v>5768</c:v>
                </c:pt>
                <c:pt idx="17">
                  <c:v>3466</c:v>
                </c:pt>
                <c:pt idx="18">
                  <c:v>44</c:v>
                </c:pt>
                <c:pt idx="19">
                  <c:v>8592</c:v>
                </c:pt>
                <c:pt idx="20">
                  <c:v>6434</c:v>
                </c:pt>
                <c:pt idx="21">
                  <c:v>4168</c:v>
                </c:pt>
                <c:pt idx="22">
                  <c:v>5440</c:v>
                </c:pt>
                <c:pt idx="23">
                  <c:v>3746</c:v>
                </c:pt>
                <c:pt idx="24">
                  <c:v>5288</c:v>
                </c:pt>
                <c:pt idx="25">
                  <c:v>5226</c:v>
                </c:pt>
                <c:pt idx="26">
                  <c:v>4300</c:v>
                </c:pt>
                <c:pt idx="27">
                  <c:v>5798</c:v>
                </c:pt>
              </c:numCache>
            </c:numRef>
          </c:val>
        </c:ser>
        <c:overlap val="100"/>
        <c:axId val="14602834"/>
        <c:axId val="64316643"/>
      </c:bar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Geneva"/>
                    <a:ea typeface="Geneva"/>
                    <a:cs typeface="Geneva"/>
                  </a:rPr>
                  <a:t>Day of Month (February)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Geneva"/>
                    <a:ea typeface="Geneva"/>
                    <a:cs typeface="Geneva"/>
                  </a:rPr>
                  <a:t>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5"/>
          <c:y val="0.92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5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MODAPS Average Daily Distribution by Volume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555"/>
          <c:w val="0.954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Sheet'!$B$2</c:f>
              <c:strCache>
                <c:ptCount val="1"/>
                <c:pt idx="0">
                  <c:v>LAADS 
Public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Sheet'!$B$26:$B$37</c:f>
              <c:numCache>
                <c:ptCount val="12"/>
                <c:pt idx="0">
                  <c:v>1529.5780645161287</c:v>
                </c:pt>
                <c:pt idx="1">
                  <c:v>1882.457333333333</c:v>
                </c:pt>
                <c:pt idx="2">
                  <c:v>2031.595161290323</c:v>
                </c:pt>
                <c:pt idx="3">
                  <c:v>2319.0443333333333</c:v>
                </c:pt>
                <c:pt idx="4">
                  <c:v>2004.1329032258066</c:v>
                </c:pt>
                <c:pt idx="5">
                  <c:v>2078.6638709677422</c:v>
                </c:pt>
                <c:pt idx="6">
                  <c:v>2516.9376888346355</c:v>
                </c:pt>
                <c:pt idx="7">
                  <c:v>1680.0417469128024</c:v>
                </c:pt>
                <c:pt idx="8">
                  <c:v>1733.4643119140628</c:v>
                </c:pt>
                <c:pt idx="9">
                  <c:v>2581.9420260206653</c:v>
                </c:pt>
                <c:pt idx="10">
                  <c:v>2027.9277357295866</c:v>
                </c:pt>
                <c:pt idx="11">
                  <c:v>1559.4127166748044</c:v>
                </c:pt>
              </c:numCache>
            </c:numRef>
          </c:val>
        </c:ser>
        <c:ser>
          <c:idx val="1"/>
          <c:order val="1"/>
          <c:tx>
            <c:strRef>
              <c:f>'Data Sheet'!$C$2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Sheet'!$C$26:$C$37</c:f>
              <c:numCache>
                <c:ptCount val="12"/>
                <c:pt idx="0">
                  <c:v>758.4164516129033</c:v>
                </c:pt>
                <c:pt idx="1">
                  <c:v>799.6840000000001</c:v>
                </c:pt>
                <c:pt idx="2">
                  <c:v>452.3080645161291</c:v>
                </c:pt>
                <c:pt idx="3">
                  <c:v>324.4980000000001</c:v>
                </c:pt>
                <c:pt idx="4">
                  <c:v>408.7167741935484</c:v>
                </c:pt>
                <c:pt idx="5">
                  <c:v>423.37096774193543</c:v>
                </c:pt>
                <c:pt idx="6">
                  <c:v>427.69620527343744</c:v>
                </c:pt>
                <c:pt idx="7">
                  <c:v>500.3378850806452</c:v>
                </c:pt>
                <c:pt idx="8">
                  <c:v>423.0249490559897</c:v>
                </c:pt>
                <c:pt idx="9">
                  <c:v>484.9283118699598</c:v>
                </c:pt>
                <c:pt idx="10">
                  <c:v>417.26784595514107</c:v>
                </c:pt>
                <c:pt idx="11">
                  <c:v>224.7086611328125</c:v>
                </c:pt>
              </c:numCache>
            </c:numRef>
          </c:val>
        </c:ser>
        <c:ser>
          <c:idx val="2"/>
          <c:order val="2"/>
          <c:tx>
            <c:strRef>
              <c:f>'Data Sheet'!$D$2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Sheet'!$D$26:$D$37</c:f>
              <c:numCache>
                <c:ptCount val="12"/>
                <c:pt idx="0">
                  <c:v>87.9458064516129</c:v>
                </c:pt>
                <c:pt idx="1">
                  <c:v>76.06400000000001</c:v>
                </c:pt>
                <c:pt idx="2">
                  <c:v>93.72161290322582</c:v>
                </c:pt>
                <c:pt idx="3">
                  <c:v>94.43733333333334</c:v>
                </c:pt>
                <c:pt idx="4">
                  <c:v>108.79709677419353</c:v>
                </c:pt>
                <c:pt idx="5">
                  <c:v>74.96419354838712</c:v>
                </c:pt>
                <c:pt idx="6">
                  <c:v>54.14363720703125</c:v>
                </c:pt>
                <c:pt idx="7">
                  <c:v>30.685930223034273</c:v>
                </c:pt>
                <c:pt idx="8">
                  <c:v>641.5304122070316</c:v>
                </c:pt>
                <c:pt idx="9">
                  <c:v>317.2915222089214</c:v>
                </c:pt>
                <c:pt idx="10">
                  <c:v>568.5865105216734</c:v>
                </c:pt>
                <c:pt idx="11">
                  <c:v>299.84686145019526</c:v>
                </c:pt>
              </c:numCache>
            </c:numRef>
          </c:val>
        </c:ser>
        <c:ser>
          <c:idx val="3"/>
          <c:order val="3"/>
          <c:tx>
            <c:strRef>
              <c:f>'Data Sheet'!$E$2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Sheet'!$E$26:$E$37</c:f>
              <c:numCache>
                <c:ptCount val="12"/>
                <c:pt idx="0">
                  <c:v>299.2370967741936</c:v>
                </c:pt>
                <c:pt idx="1">
                  <c:v>296.34066666666666</c:v>
                </c:pt>
                <c:pt idx="2">
                  <c:v>242.48709677419356</c:v>
                </c:pt>
                <c:pt idx="3">
                  <c:v>160.48900000000003</c:v>
                </c:pt>
                <c:pt idx="4">
                  <c:v>212.84935483870967</c:v>
                </c:pt>
                <c:pt idx="5">
                  <c:v>218.42161290322576</c:v>
                </c:pt>
                <c:pt idx="6">
                  <c:v>263.81006842447914</c:v>
                </c:pt>
                <c:pt idx="7">
                  <c:v>234.11009245841737</c:v>
                </c:pt>
                <c:pt idx="8">
                  <c:v>202.22599518229163</c:v>
                </c:pt>
                <c:pt idx="9">
                  <c:v>140.69020010080644</c:v>
                </c:pt>
                <c:pt idx="10">
                  <c:v>171.83808171622985</c:v>
                </c:pt>
                <c:pt idx="11">
                  <c:v>169.92941174316408</c:v>
                </c:pt>
              </c:numCache>
            </c:numRef>
          </c:val>
        </c:ser>
        <c:ser>
          <c:idx val="4"/>
          <c:order val="4"/>
          <c:tx>
            <c:strRef>
              <c:f>'Data Sheet'!$F$2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Sheet'!$F$26:$F$37</c:f>
              <c:numCache>
                <c:ptCount val="12"/>
                <c:pt idx="0">
                  <c:v>25.01741935483871</c:v>
                </c:pt>
                <c:pt idx="1">
                  <c:v>26.02166666666666</c:v>
                </c:pt>
                <c:pt idx="2">
                  <c:v>16.77354838709677</c:v>
                </c:pt>
                <c:pt idx="3">
                  <c:v>9.836666666666668</c:v>
                </c:pt>
                <c:pt idx="4">
                  <c:v>9.57548387096774</c:v>
                </c:pt>
                <c:pt idx="5">
                  <c:v>9.634193548387097</c:v>
                </c:pt>
                <c:pt idx="6">
                  <c:v>13.049995345052082</c:v>
                </c:pt>
                <c:pt idx="7">
                  <c:v>12.95937975680443</c:v>
                </c:pt>
                <c:pt idx="8">
                  <c:v>5.303169368489582</c:v>
                </c:pt>
                <c:pt idx="9">
                  <c:v>3.0670855909778223</c:v>
                </c:pt>
                <c:pt idx="10">
                  <c:v>89.25384384450605</c:v>
                </c:pt>
                <c:pt idx="11">
                  <c:v>141.57766882324216</c:v>
                </c:pt>
              </c:numCache>
            </c:numRef>
          </c:val>
        </c:ser>
        <c:ser>
          <c:idx val="5"/>
          <c:order val="5"/>
          <c:tx>
            <c:strRef>
              <c:f>'Data Sheet'!$G$2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Sheet'!$G$26:$G$37</c:f>
              <c:numCache>
                <c:ptCount val="12"/>
                <c:pt idx="0">
                  <c:v>948.7529032258064</c:v>
                </c:pt>
                <c:pt idx="1">
                  <c:v>1108.5646666666664</c:v>
                </c:pt>
                <c:pt idx="2">
                  <c:v>739.536129032258</c:v>
                </c:pt>
                <c:pt idx="3">
                  <c:v>507.7583333333332</c:v>
                </c:pt>
                <c:pt idx="4">
                  <c:v>579.5622580645162</c:v>
                </c:pt>
                <c:pt idx="5">
                  <c:v>584.5648387096775</c:v>
                </c:pt>
                <c:pt idx="6">
                  <c:v>791.086</c:v>
                </c:pt>
                <c:pt idx="7">
                  <c:v>755.8622580645163</c:v>
                </c:pt>
                <c:pt idx="8">
                  <c:v>389.6676666666668</c:v>
                </c:pt>
                <c:pt idx="9">
                  <c:v>228.35580645161286</c:v>
                </c:pt>
                <c:pt idx="10">
                  <c:v>138.6393548387097</c:v>
                </c:pt>
                <c:pt idx="11">
                  <c:v>115.31125000000002</c:v>
                </c:pt>
              </c:numCache>
            </c:numRef>
          </c:val>
        </c:ser>
        <c:ser>
          <c:idx val="6"/>
          <c:order val="6"/>
          <c:tx>
            <c:strRef>
              <c:f>'Data Sheet'!$H$2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Sheet'!$H$26:$H$37</c:f>
              <c:numCache>
                <c:ptCount val="12"/>
                <c:pt idx="0">
                  <c:v>70.81129032258065</c:v>
                </c:pt>
                <c:pt idx="1">
                  <c:v>69.988</c:v>
                </c:pt>
                <c:pt idx="2">
                  <c:v>69.7648387096774</c:v>
                </c:pt>
                <c:pt idx="3">
                  <c:v>73.82600000000001</c:v>
                </c:pt>
                <c:pt idx="4">
                  <c:v>71.45161290322582</c:v>
                </c:pt>
                <c:pt idx="5">
                  <c:v>71.73516129032258</c:v>
                </c:pt>
                <c:pt idx="6">
                  <c:v>71.32199999999997</c:v>
                </c:pt>
                <c:pt idx="7">
                  <c:v>71.06451612903226</c:v>
                </c:pt>
                <c:pt idx="8">
                  <c:v>105.72866666666667</c:v>
                </c:pt>
                <c:pt idx="9">
                  <c:v>88.19935483870967</c:v>
                </c:pt>
                <c:pt idx="10">
                  <c:v>86.94032258064516</c:v>
                </c:pt>
                <c:pt idx="11">
                  <c:v>72.6225</c:v>
                </c:pt>
              </c:numCache>
            </c:numRef>
          </c:val>
        </c:ser>
        <c:ser>
          <c:idx val="7"/>
          <c:order val="7"/>
          <c:tx>
            <c:strRef>
              <c:f>'Data Sheet'!$I$2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Sheet'!$A$26:$A$37</c:f>
              <c:strCache>
                <c:ptCount val="12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</c:strCache>
            </c:strRef>
          </c:cat>
          <c:val>
            <c:numRef>
              <c:f>'Data Sheet'!$I$26:$I$37</c:f>
              <c:numCache>
                <c:ptCount val="12"/>
                <c:pt idx="0">
                  <c:v>12.483548387096775</c:v>
                </c:pt>
                <c:pt idx="1">
                  <c:v>12.894</c:v>
                </c:pt>
                <c:pt idx="2">
                  <c:v>7.10032258064516</c:v>
                </c:pt>
                <c:pt idx="3">
                  <c:v>2.0026666666666664</c:v>
                </c:pt>
                <c:pt idx="4">
                  <c:v>6.206774193548387</c:v>
                </c:pt>
                <c:pt idx="5">
                  <c:v>7.384516129032257</c:v>
                </c:pt>
                <c:pt idx="6">
                  <c:v>10.552</c:v>
                </c:pt>
                <c:pt idx="7">
                  <c:v>10.121612903225806</c:v>
                </c:pt>
                <c:pt idx="8">
                  <c:v>7.360333333333332</c:v>
                </c:pt>
                <c:pt idx="9">
                  <c:v>6.118387096774193</c:v>
                </c:pt>
                <c:pt idx="10">
                  <c:v>6.748709677419354</c:v>
                </c:pt>
                <c:pt idx="11">
                  <c:v>1.88375</c:v>
                </c:pt>
              </c:numCache>
            </c:numRef>
          </c:val>
        </c:ser>
        <c:overlap val="100"/>
        <c:axId val="51004456"/>
        <c:axId val="56386921"/>
      </c:bar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GB/day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1004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"/>
          <c:y val="0.9357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MODAPS Daily Distribution by Volume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655"/>
          <c:w val="0.9265"/>
          <c:h val="0.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Sheet'!$B$78</c:f>
              <c:strCache>
                <c:ptCount val="1"/>
                <c:pt idx="0">
                  <c:v>LAADS 
Public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Sheet'!$B$79:$B$106</c:f>
              <c:numCache>
                <c:ptCount val="28"/>
                <c:pt idx="0">
                  <c:v>992.84509765625</c:v>
                </c:pt>
                <c:pt idx="1">
                  <c:v>1855.544763671875</c:v>
                </c:pt>
                <c:pt idx="2">
                  <c:v>1614.6592011718749</c:v>
                </c:pt>
                <c:pt idx="3">
                  <c:v>1639.0710400390624</c:v>
                </c:pt>
                <c:pt idx="4">
                  <c:v>1714.7392060546877</c:v>
                </c:pt>
                <c:pt idx="5">
                  <c:v>1959.5430966796873</c:v>
                </c:pt>
                <c:pt idx="6">
                  <c:v>1560.0790322265625</c:v>
                </c:pt>
                <c:pt idx="7">
                  <c:v>1138.8202958984375</c:v>
                </c:pt>
                <c:pt idx="8">
                  <c:v>1497.6126972656252</c:v>
                </c:pt>
                <c:pt idx="9">
                  <c:v>2132.2072734375</c:v>
                </c:pt>
                <c:pt idx="10">
                  <c:v>2097.894359375</c:v>
                </c:pt>
                <c:pt idx="11">
                  <c:v>2280.513763671875</c:v>
                </c:pt>
                <c:pt idx="12">
                  <c:v>2010.4012402343749</c:v>
                </c:pt>
                <c:pt idx="13">
                  <c:v>1959.605404296875</c:v>
                </c:pt>
                <c:pt idx="14">
                  <c:v>1682.26428515625</c:v>
                </c:pt>
                <c:pt idx="15">
                  <c:v>2128.299966796875</c:v>
                </c:pt>
                <c:pt idx="16">
                  <c:v>1874.672607421875</c:v>
                </c:pt>
                <c:pt idx="17">
                  <c:v>1690.4735117187502</c:v>
                </c:pt>
                <c:pt idx="18">
                  <c:v>655.9356806640625</c:v>
                </c:pt>
                <c:pt idx="19">
                  <c:v>2069.8400253906248</c:v>
                </c:pt>
                <c:pt idx="20">
                  <c:v>1849.8456748046876</c:v>
                </c:pt>
                <c:pt idx="21">
                  <c:v>2783.0377666015625</c:v>
                </c:pt>
                <c:pt idx="22">
                  <c:v>2670.3748955078127</c:v>
                </c:pt>
                <c:pt idx="23">
                  <c:v>2925.3068867187503</c:v>
                </c:pt>
                <c:pt idx="24">
                  <c:v>2349.5543574218755</c:v>
                </c:pt>
                <c:pt idx="25">
                  <c:v>2191.7827646484375</c:v>
                </c:pt>
                <c:pt idx="26">
                  <c:v>2300.1285361328128</c:v>
                </c:pt>
                <c:pt idx="27">
                  <c:v>1500.6245361328124</c:v>
                </c:pt>
              </c:numCache>
            </c:numRef>
          </c:val>
        </c:ser>
        <c:ser>
          <c:idx val="1"/>
          <c:order val="1"/>
          <c:tx>
            <c:strRef>
              <c:f>'Data Sheet'!$C$78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Sheet'!$C$79:$C$106</c:f>
              <c:numCache>
                <c:ptCount val="28"/>
                <c:pt idx="0">
                  <c:v>169.926541015625</c:v>
                </c:pt>
                <c:pt idx="1">
                  <c:v>218.02927441406248</c:v>
                </c:pt>
                <c:pt idx="2">
                  <c:v>190.0343046875</c:v>
                </c:pt>
                <c:pt idx="3">
                  <c:v>266.7712568359375</c:v>
                </c:pt>
                <c:pt idx="4">
                  <c:v>242.33102734375</c:v>
                </c:pt>
                <c:pt idx="5">
                  <c:v>246.827537109375</c:v>
                </c:pt>
                <c:pt idx="6">
                  <c:v>272.309798828125</c:v>
                </c:pt>
                <c:pt idx="7">
                  <c:v>191.439548828125</c:v>
                </c:pt>
                <c:pt idx="8">
                  <c:v>149.0058642578125</c:v>
                </c:pt>
                <c:pt idx="9">
                  <c:v>141.19925292968747</c:v>
                </c:pt>
                <c:pt idx="10">
                  <c:v>144.8359794921875</c:v>
                </c:pt>
                <c:pt idx="11">
                  <c:v>146.8706982421875</c:v>
                </c:pt>
                <c:pt idx="12">
                  <c:v>875.8294609375</c:v>
                </c:pt>
                <c:pt idx="13">
                  <c:v>315.04633105468747</c:v>
                </c:pt>
                <c:pt idx="14">
                  <c:v>99.2934462890625</c:v>
                </c:pt>
                <c:pt idx="15">
                  <c:v>250.6101611328125</c:v>
                </c:pt>
                <c:pt idx="16">
                  <c:v>246.2384296875</c:v>
                </c:pt>
                <c:pt idx="17">
                  <c:v>215.66423535156252</c:v>
                </c:pt>
                <c:pt idx="18">
                  <c:v>1.9012890625</c:v>
                </c:pt>
                <c:pt idx="19">
                  <c:v>356.6579638671875</c:v>
                </c:pt>
                <c:pt idx="20">
                  <c:v>253.617865234375</c:v>
                </c:pt>
                <c:pt idx="21">
                  <c:v>218.603494140625</c:v>
                </c:pt>
                <c:pt idx="22">
                  <c:v>224.939375</c:v>
                </c:pt>
                <c:pt idx="23">
                  <c:v>222.2446923828125</c:v>
                </c:pt>
                <c:pt idx="24">
                  <c:v>246.8690625</c:v>
                </c:pt>
                <c:pt idx="25">
                  <c:v>204.1885205078125</c:v>
                </c:pt>
                <c:pt idx="26">
                  <c:v>216.6603671875</c:v>
                </c:pt>
                <c:pt idx="27">
                  <c:v>256.002734375</c:v>
                </c:pt>
              </c:numCache>
            </c:numRef>
          </c:val>
        </c:ser>
        <c:ser>
          <c:idx val="2"/>
          <c:order val="2"/>
          <c:tx>
            <c:strRef>
              <c:f>'Data Sheet'!$D$78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Sheet'!$D$79:$D$106</c:f>
              <c:numCache>
                <c:ptCount val="28"/>
                <c:pt idx="0">
                  <c:v>158.2537666015625</c:v>
                </c:pt>
                <c:pt idx="1">
                  <c:v>470.137740234375</c:v>
                </c:pt>
                <c:pt idx="2">
                  <c:v>202.818330078125</c:v>
                </c:pt>
                <c:pt idx="3">
                  <c:v>242.357681640625</c:v>
                </c:pt>
                <c:pt idx="4">
                  <c:v>459.6669248046875</c:v>
                </c:pt>
                <c:pt idx="5">
                  <c:v>430.5149716796875</c:v>
                </c:pt>
                <c:pt idx="6">
                  <c:v>140.3287353515625</c:v>
                </c:pt>
                <c:pt idx="7">
                  <c:v>294.6967412109375</c:v>
                </c:pt>
                <c:pt idx="8">
                  <c:v>825.0635595703125</c:v>
                </c:pt>
                <c:pt idx="9">
                  <c:v>1081.5906142578126</c:v>
                </c:pt>
                <c:pt idx="10">
                  <c:v>335.84314746093753</c:v>
                </c:pt>
                <c:pt idx="11">
                  <c:v>569.910650390625</c:v>
                </c:pt>
                <c:pt idx="12">
                  <c:v>667.557609375</c:v>
                </c:pt>
                <c:pt idx="13">
                  <c:v>776.4683935546875</c:v>
                </c:pt>
                <c:pt idx="14">
                  <c:v>292.45250390625</c:v>
                </c:pt>
                <c:pt idx="15">
                  <c:v>503.304232421875</c:v>
                </c:pt>
                <c:pt idx="16">
                  <c:v>954.60540625</c:v>
                </c:pt>
                <c:pt idx="17">
                  <c:v>591.0347421875</c:v>
                </c:pt>
                <c:pt idx="18">
                  <c:v>9.589595703125</c:v>
                </c:pt>
                <c:pt idx="19">
                  <c:v>457.91496777343747</c:v>
                </c:pt>
                <c:pt idx="20">
                  <c:v>428.0075771484375</c:v>
                </c:pt>
                <c:pt idx="21">
                  <c:v>288.217810546875</c:v>
                </c:pt>
                <c:pt idx="22">
                  <c:v>352.0558037109375</c:v>
                </c:pt>
                <c:pt idx="23">
                  <c:v>278.68425390625</c:v>
                </c:pt>
                <c:pt idx="24">
                  <c:v>411.8925283203125</c:v>
                </c:pt>
                <c:pt idx="25">
                  <c:v>659.4374814453124</c:v>
                </c:pt>
                <c:pt idx="26">
                  <c:v>406.0526484375</c:v>
                </c:pt>
                <c:pt idx="27">
                  <c:v>236.16050390625</c:v>
                </c:pt>
              </c:numCache>
            </c:numRef>
          </c:val>
        </c:ser>
        <c:ser>
          <c:idx val="3"/>
          <c:order val="3"/>
          <c:tx>
            <c:strRef>
              <c:f>'Data Sheet'!$E$78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Sheet'!$E$79:$E$106</c:f>
              <c:numCache>
                <c:ptCount val="28"/>
                <c:pt idx="0">
                  <c:v>194.7385263671875</c:v>
                </c:pt>
                <c:pt idx="1">
                  <c:v>92.02498046875</c:v>
                </c:pt>
                <c:pt idx="2">
                  <c:v>194.7625107421875</c:v>
                </c:pt>
                <c:pt idx="3">
                  <c:v>131.155236328125</c:v>
                </c:pt>
                <c:pt idx="4">
                  <c:v>214.508740234375</c:v>
                </c:pt>
                <c:pt idx="5">
                  <c:v>202.6539990234375</c:v>
                </c:pt>
                <c:pt idx="6">
                  <c:v>196.6682392578125</c:v>
                </c:pt>
                <c:pt idx="7">
                  <c:v>132.92306152343753</c:v>
                </c:pt>
                <c:pt idx="8">
                  <c:v>126.377591796875</c:v>
                </c:pt>
                <c:pt idx="9">
                  <c:v>155.307763671875</c:v>
                </c:pt>
                <c:pt idx="10">
                  <c:v>168.8621279296875</c:v>
                </c:pt>
                <c:pt idx="11">
                  <c:v>169.08554882812498</c:v>
                </c:pt>
                <c:pt idx="12">
                  <c:v>203.28431347656252</c:v>
                </c:pt>
                <c:pt idx="13">
                  <c:v>157.4274951171875</c:v>
                </c:pt>
                <c:pt idx="14">
                  <c:v>82.2162705078125</c:v>
                </c:pt>
                <c:pt idx="15">
                  <c:v>189.65514746093748</c:v>
                </c:pt>
                <c:pt idx="16">
                  <c:v>171.10255078125002</c:v>
                </c:pt>
                <c:pt idx="17">
                  <c:v>163.717013671875</c:v>
                </c:pt>
                <c:pt idx="18">
                  <c:v>5.804931640625</c:v>
                </c:pt>
                <c:pt idx="19">
                  <c:v>247.208431640625</c:v>
                </c:pt>
                <c:pt idx="20">
                  <c:v>184.2869482421875</c:v>
                </c:pt>
                <c:pt idx="21">
                  <c:v>150.33135839843752</c:v>
                </c:pt>
                <c:pt idx="22">
                  <c:v>139.2459541015625</c:v>
                </c:pt>
                <c:pt idx="23">
                  <c:v>133.6866279296875</c:v>
                </c:pt>
                <c:pt idx="24">
                  <c:v>154.46366601562502</c:v>
                </c:pt>
                <c:pt idx="25">
                  <c:v>54.330413085937494</c:v>
                </c:pt>
                <c:pt idx="26">
                  <c:v>130.28734375</c:v>
                </c:pt>
                <c:pt idx="27">
                  <c:v>293.9020546875</c:v>
                </c:pt>
              </c:numCache>
            </c:numRef>
          </c:val>
        </c:ser>
        <c:ser>
          <c:idx val="4"/>
          <c:order val="4"/>
          <c:tx>
            <c:strRef>
              <c:f>'Data Sheet'!$F$78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Sheet'!$F$79:$F$106</c:f>
              <c:numCache>
                <c:ptCount val="28"/>
                <c:pt idx="0">
                  <c:v>141.9348369140625</c:v>
                </c:pt>
                <c:pt idx="1">
                  <c:v>140.53663867187498</c:v>
                </c:pt>
                <c:pt idx="2">
                  <c:v>131.36192578125</c:v>
                </c:pt>
                <c:pt idx="3">
                  <c:v>150.48951953124998</c:v>
                </c:pt>
                <c:pt idx="4">
                  <c:v>138.8076396484375</c:v>
                </c:pt>
                <c:pt idx="5">
                  <c:v>148.2184052734375</c:v>
                </c:pt>
                <c:pt idx="6">
                  <c:v>138.48260546875</c:v>
                </c:pt>
                <c:pt idx="7">
                  <c:v>142.789779296875</c:v>
                </c:pt>
                <c:pt idx="8">
                  <c:v>138.7307138671875</c:v>
                </c:pt>
                <c:pt idx="9">
                  <c:v>141.6878076171875</c:v>
                </c:pt>
                <c:pt idx="10">
                  <c:v>141.5807333984375</c:v>
                </c:pt>
                <c:pt idx="11">
                  <c:v>141.57230859375</c:v>
                </c:pt>
                <c:pt idx="12">
                  <c:v>141.052197265625</c:v>
                </c:pt>
                <c:pt idx="13">
                  <c:v>140.06494531250002</c:v>
                </c:pt>
                <c:pt idx="14">
                  <c:v>102.0824130859375</c:v>
                </c:pt>
                <c:pt idx="15">
                  <c:v>179.0683935546875</c:v>
                </c:pt>
                <c:pt idx="16">
                  <c:v>143.7880302734375</c:v>
                </c:pt>
                <c:pt idx="17">
                  <c:v>129.5255224609375</c:v>
                </c:pt>
                <c:pt idx="18">
                  <c:v>0.0049775390625</c:v>
                </c:pt>
                <c:pt idx="19">
                  <c:v>291.41324609375</c:v>
                </c:pt>
                <c:pt idx="20">
                  <c:v>144.789146484375</c:v>
                </c:pt>
                <c:pt idx="21">
                  <c:v>143.3221796875</c:v>
                </c:pt>
                <c:pt idx="22">
                  <c:v>139.52484765625002</c:v>
                </c:pt>
                <c:pt idx="23">
                  <c:v>141.98060839843748</c:v>
                </c:pt>
                <c:pt idx="24">
                  <c:v>140.089658203125</c:v>
                </c:pt>
                <c:pt idx="25">
                  <c:v>130.9074921875</c:v>
                </c:pt>
                <c:pt idx="26">
                  <c:v>158.3949921875</c:v>
                </c:pt>
                <c:pt idx="27">
                  <c:v>135.141185546875</c:v>
                </c:pt>
              </c:numCache>
            </c:numRef>
          </c:val>
        </c:ser>
        <c:ser>
          <c:idx val="5"/>
          <c:order val="5"/>
          <c:tx>
            <c:strRef>
              <c:f>'Data Sheet'!$G$78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Sheet'!$G$79:$G$106</c:f>
              <c:numCache>
                <c:ptCount val="28"/>
                <c:pt idx="0">
                  <c:v>102.4</c:v>
                </c:pt>
                <c:pt idx="1">
                  <c:v>135.36</c:v>
                </c:pt>
                <c:pt idx="2">
                  <c:v>82.78</c:v>
                </c:pt>
                <c:pt idx="3">
                  <c:v>58.38</c:v>
                </c:pt>
                <c:pt idx="4">
                  <c:v>255.65</c:v>
                </c:pt>
                <c:pt idx="5">
                  <c:v>125.75</c:v>
                </c:pt>
                <c:pt idx="6">
                  <c:v>57.58</c:v>
                </c:pt>
                <c:pt idx="7">
                  <c:v>104.59</c:v>
                </c:pt>
                <c:pt idx="8">
                  <c:v>108.59</c:v>
                </c:pt>
                <c:pt idx="9">
                  <c:v>75.67</c:v>
                </c:pt>
                <c:pt idx="10">
                  <c:v>144.24</c:v>
                </c:pt>
                <c:pt idx="11">
                  <c:v>121.21</c:v>
                </c:pt>
                <c:pt idx="12">
                  <c:v>264.59</c:v>
                </c:pt>
                <c:pt idx="13">
                  <c:v>118.68</c:v>
                </c:pt>
                <c:pt idx="14">
                  <c:v>75.38</c:v>
                </c:pt>
                <c:pt idx="15">
                  <c:v>86.46</c:v>
                </c:pt>
                <c:pt idx="16">
                  <c:v>165.53</c:v>
                </c:pt>
                <c:pt idx="17">
                  <c:v>222.72</c:v>
                </c:pt>
                <c:pt idx="18">
                  <c:v>3.82</c:v>
                </c:pt>
                <c:pt idx="19">
                  <c:v>105.86</c:v>
                </c:pt>
                <c:pt idx="20">
                  <c:v>253.9</c:v>
                </c:pt>
                <c:pt idx="21">
                  <c:v>184.45</c:v>
                </c:pt>
                <c:pt idx="22">
                  <c:v>128.8</c:v>
                </c:pt>
                <c:pt idx="23">
                  <c:v>73.55</c:v>
                </c:pt>
                <c:pt idx="24">
                  <c:v>156.77</c:v>
                </c:pt>
                <c:pt idx="25">
                  <c:v>165</c:v>
                </c:pt>
                <c:pt idx="26">
                  <c:v>112.55</c:v>
                </c:pt>
                <c:pt idx="27">
                  <c:v>141.47</c:v>
                </c:pt>
              </c:numCache>
            </c:numRef>
          </c:val>
        </c:ser>
        <c:ser>
          <c:idx val="6"/>
          <c:order val="6"/>
          <c:tx>
            <c:strRef>
              <c:f>'Data Sheet'!$H$78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Sheet'!$H$79:$H$106</c:f>
              <c:numCache>
                <c:ptCount val="28"/>
                <c:pt idx="0">
                  <c:v>69.06</c:v>
                </c:pt>
                <c:pt idx="1">
                  <c:v>71.9</c:v>
                </c:pt>
                <c:pt idx="2">
                  <c:v>78.56</c:v>
                </c:pt>
                <c:pt idx="3">
                  <c:v>76.71</c:v>
                </c:pt>
                <c:pt idx="4">
                  <c:v>61.88</c:v>
                </c:pt>
                <c:pt idx="5">
                  <c:v>81.63</c:v>
                </c:pt>
                <c:pt idx="6">
                  <c:v>65.64</c:v>
                </c:pt>
                <c:pt idx="7">
                  <c:v>75.6</c:v>
                </c:pt>
                <c:pt idx="8">
                  <c:v>71.74</c:v>
                </c:pt>
                <c:pt idx="9">
                  <c:v>69.77</c:v>
                </c:pt>
                <c:pt idx="10">
                  <c:v>71.2</c:v>
                </c:pt>
                <c:pt idx="11">
                  <c:v>69.84</c:v>
                </c:pt>
                <c:pt idx="12">
                  <c:v>71.63</c:v>
                </c:pt>
                <c:pt idx="13">
                  <c:v>70.55</c:v>
                </c:pt>
                <c:pt idx="14">
                  <c:v>8.32</c:v>
                </c:pt>
                <c:pt idx="15">
                  <c:v>132.97</c:v>
                </c:pt>
                <c:pt idx="16">
                  <c:v>74.65</c:v>
                </c:pt>
                <c:pt idx="17">
                  <c:v>32.32</c:v>
                </c:pt>
                <c:pt idx="18">
                  <c:v>0.82</c:v>
                </c:pt>
                <c:pt idx="19">
                  <c:v>173.73</c:v>
                </c:pt>
                <c:pt idx="20">
                  <c:v>75.19</c:v>
                </c:pt>
                <c:pt idx="21">
                  <c:v>70.58</c:v>
                </c:pt>
                <c:pt idx="22">
                  <c:v>71.09</c:v>
                </c:pt>
                <c:pt idx="23">
                  <c:v>69.47</c:v>
                </c:pt>
                <c:pt idx="24">
                  <c:v>108.59</c:v>
                </c:pt>
                <c:pt idx="25">
                  <c:v>69.3</c:v>
                </c:pt>
                <c:pt idx="26">
                  <c:v>65.6</c:v>
                </c:pt>
                <c:pt idx="27">
                  <c:v>63.93</c:v>
                </c:pt>
              </c:numCache>
            </c:numRef>
          </c:val>
        </c:ser>
        <c:ser>
          <c:idx val="7"/>
          <c:order val="7"/>
          <c:tx>
            <c:strRef>
              <c:f>'Data Sheet'!$I$78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Sheet'!$I$79:$I$106</c:f>
              <c:numCache>
                <c:ptCount val="28"/>
                <c:pt idx="0">
                  <c:v>2.29</c:v>
                </c:pt>
                <c:pt idx="1">
                  <c:v>1.98</c:v>
                </c:pt>
                <c:pt idx="2">
                  <c:v>1.21</c:v>
                </c:pt>
                <c:pt idx="3">
                  <c:v>2.03</c:v>
                </c:pt>
                <c:pt idx="4">
                  <c:v>1.78</c:v>
                </c:pt>
                <c:pt idx="5">
                  <c:v>2.31</c:v>
                </c:pt>
                <c:pt idx="6">
                  <c:v>1.34</c:v>
                </c:pt>
                <c:pt idx="7">
                  <c:v>2.13</c:v>
                </c:pt>
                <c:pt idx="8">
                  <c:v>1.84</c:v>
                </c:pt>
                <c:pt idx="9">
                  <c:v>1.61</c:v>
                </c:pt>
                <c:pt idx="10">
                  <c:v>1.97</c:v>
                </c:pt>
                <c:pt idx="11">
                  <c:v>1.76</c:v>
                </c:pt>
                <c:pt idx="12">
                  <c:v>1.82</c:v>
                </c:pt>
                <c:pt idx="13">
                  <c:v>1.5</c:v>
                </c:pt>
                <c:pt idx="14">
                  <c:v>0.66</c:v>
                </c:pt>
                <c:pt idx="15">
                  <c:v>3.06</c:v>
                </c:pt>
                <c:pt idx="16">
                  <c:v>2.5</c:v>
                </c:pt>
                <c:pt idx="17">
                  <c:v>1.31</c:v>
                </c:pt>
                <c:pt idx="18">
                  <c:v>0.02</c:v>
                </c:pt>
                <c:pt idx="19">
                  <c:v>3.87</c:v>
                </c:pt>
                <c:pt idx="20">
                  <c:v>2.54</c:v>
                </c:pt>
                <c:pt idx="21">
                  <c:v>1.68</c:v>
                </c:pt>
                <c:pt idx="22">
                  <c:v>2.26</c:v>
                </c:pt>
                <c:pt idx="23">
                  <c:v>1.61</c:v>
                </c:pt>
                <c:pt idx="24">
                  <c:v>1.81</c:v>
                </c:pt>
                <c:pt idx="25">
                  <c:v>2.32</c:v>
                </c:pt>
                <c:pt idx="26">
                  <c:v>1.86</c:v>
                </c:pt>
                <c:pt idx="27">
                  <c:v>2.28</c:v>
                </c:pt>
              </c:numCache>
            </c:numRef>
          </c:val>
        </c:ser>
        <c:overlap val="100"/>
        <c:axId val="41978876"/>
        <c:axId val="42265565"/>
      </c:bar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Geneva"/>
                    <a:ea typeface="Geneva"/>
                    <a:cs typeface="Geneva"/>
                  </a:rPr>
                  <a:t>Day of month (February)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Geneva"/>
                    <a:ea typeface="Geneva"/>
                    <a:cs typeface="Geneva"/>
                  </a:rPr>
                  <a:t>GB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187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MODAPS Daily Distribution by Files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5"/>
          <c:w val="0.95525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Sheet'!$B$112</c:f>
              <c:strCache>
                <c:ptCount val="1"/>
                <c:pt idx="0">
                  <c:v>LAADS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Sheet'!$B$113:$B$140</c:f>
              <c:numCache>
                <c:ptCount val="28"/>
                <c:pt idx="0">
                  <c:v>46028</c:v>
                </c:pt>
                <c:pt idx="1">
                  <c:v>121476</c:v>
                </c:pt>
                <c:pt idx="2">
                  <c:v>223656</c:v>
                </c:pt>
                <c:pt idx="3">
                  <c:v>106697</c:v>
                </c:pt>
                <c:pt idx="4">
                  <c:v>117541</c:v>
                </c:pt>
                <c:pt idx="5">
                  <c:v>138880</c:v>
                </c:pt>
                <c:pt idx="6">
                  <c:v>106557</c:v>
                </c:pt>
                <c:pt idx="7">
                  <c:v>70291</c:v>
                </c:pt>
              </c:numCache>
            </c:numRef>
          </c:val>
        </c:ser>
        <c:ser>
          <c:idx val="1"/>
          <c:order val="1"/>
          <c:tx>
            <c:strRef>
              <c:f>'Data Sheet'!$C$112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Sheet'!$C$113:$C$140</c:f>
              <c:numCache>
                <c:ptCount val="28"/>
                <c:pt idx="0">
                  <c:v>9962</c:v>
                </c:pt>
                <c:pt idx="1">
                  <c:v>14711</c:v>
                </c:pt>
                <c:pt idx="2">
                  <c:v>13114</c:v>
                </c:pt>
                <c:pt idx="3">
                  <c:v>13145</c:v>
                </c:pt>
                <c:pt idx="4">
                  <c:v>18695</c:v>
                </c:pt>
                <c:pt idx="5">
                  <c:v>101876</c:v>
                </c:pt>
                <c:pt idx="6">
                  <c:v>19154</c:v>
                </c:pt>
                <c:pt idx="7">
                  <c:v>16960</c:v>
                </c:pt>
              </c:numCache>
            </c:numRef>
          </c:val>
        </c:ser>
        <c:ser>
          <c:idx val="2"/>
          <c:order val="2"/>
          <c:tx>
            <c:strRef>
              <c:f>'Data Sheet'!$D$112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Sheet'!$D$113:$D$140</c:f>
              <c:numCache>
                <c:ptCount val="28"/>
                <c:pt idx="0">
                  <c:v>3379</c:v>
                </c:pt>
                <c:pt idx="1">
                  <c:v>7395</c:v>
                </c:pt>
                <c:pt idx="2">
                  <c:v>6326</c:v>
                </c:pt>
                <c:pt idx="3">
                  <c:v>4803</c:v>
                </c:pt>
                <c:pt idx="4">
                  <c:v>8774</c:v>
                </c:pt>
                <c:pt idx="5">
                  <c:v>9380</c:v>
                </c:pt>
                <c:pt idx="6">
                  <c:v>3233</c:v>
                </c:pt>
                <c:pt idx="7">
                  <c:v>4705</c:v>
                </c:pt>
              </c:numCache>
            </c:numRef>
          </c:val>
        </c:ser>
        <c:ser>
          <c:idx val="3"/>
          <c:order val="3"/>
          <c:tx>
            <c:strRef>
              <c:f>'Data Sheet'!$E$112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Sheet'!$E$113:$E$140</c:f>
              <c:numCache>
                <c:ptCount val="28"/>
                <c:pt idx="0">
                  <c:v>12225</c:v>
                </c:pt>
                <c:pt idx="1">
                  <c:v>21712</c:v>
                </c:pt>
                <c:pt idx="2">
                  <c:v>17198</c:v>
                </c:pt>
                <c:pt idx="3">
                  <c:v>13745</c:v>
                </c:pt>
                <c:pt idx="4">
                  <c:v>26800</c:v>
                </c:pt>
                <c:pt idx="5">
                  <c:v>24705</c:v>
                </c:pt>
                <c:pt idx="6">
                  <c:v>13288</c:v>
                </c:pt>
                <c:pt idx="7">
                  <c:v>16743</c:v>
                </c:pt>
              </c:numCache>
            </c:numRef>
          </c:val>
        </c:ser>
        <c:ser>
          <c:idx val="4"/>
          <c:order val="4"/>
          <c:tx>
            <c:strRef>
              <c:f>'Data Sheet'!$F$112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Sheet'!$F$113:$F$140</c:f>
              <c:numCache>
                <c:ptCount val="28"/>
                <c:pt idx="0">
                  <c:v>15648</c:v>
                </c:pt>
                <c:pt idx="1">
                  <c:v>37751</c:v>
                </c:pt>
                <c:pt idx="2">
                  <c:v>27132</c:v>
                </c:pt>
                <c:pt idx="3">
                  <c:v>20305</c:v>
                </c:pt>
                <c:pt idx="4">
                  <c:v>50962</c:v>
                </c:pt>
                <c:pt idx="5">
                  <c:v>37871</c:v>
                </c:pt>
                <c:pt idx="6">
                  <c:v>17471</c:v>
                </c:pt>
                <c:pt idx="7">
                  <c:v>23920</c:v>
                </c:pt>
              </c:numCache>
            </c:numRef>
          </c:val>
        </c:ser>
        <c:ser>
          <c:idx val="5"/>
          <c:order val="5"/>
          <c:tx>
            <c:strRef>
              <c:f>'Data Sheet'!$G$112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Sheet'!$G$113:$G$140</c:f>
              <c:numCache>
                <c:ptCount val="28"/>
                <c:pt idx="0">
                  <c:v>35304</c:v>
                </c:pt>
                <c:pt idx="1">
                  <c:v>26397</c:v>
                </c:pt>
                <c:pt idx="2">
                  <c:v>28485</c:v>
                </c:pt>
                <c:pt idx="3">
                  <c:v>6774</c:v>
                </c:pt>
                <c:pt idx="4">
                  <c:v>33672</c:v>
                </c:pt>
                <c:pt idx="5">
                  <c:v>10354</c:v>
                </c:pt>
                <c:pt idx="6">
                  <c:v>12286</c:v>
                </c:pt>
                <c:pt idx="7">
                  <c:v>17042</c:v>
                </c:pt>
              </c:numCache>
            </c:numRef>
          </c:val>
        </c:ser>
        <c:ser>
          <c:idx val="6"/>
          <c:order val="6"/>
          <c:tx>
            <c:strRef>
              <c:f>'Data Sheet'!$H$112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Sheet'!$H$113:$H$140</c:f>
              <c:numCache>
                <c:ptCount val="28"/>
                <c:pt idx="0">
                  <c:v>2016</c:v>
                </c:pt>
                <c:pt idx="1">
                  <c:v>2031</c:v>
                </c:pt>
                <c:pt idx="2">
                  <c:v>2445</c:v>
                </c:pt>
                <c:pt idx="3">
                  <c:v>2146</c:v>
                </c:pt>
                <c:pt idx="4">
                  <c:v>1767</c:v>
                </c:pt>
                <c:pt idx="5">
                  <c:v>2398</c:v>
                </c:pt>
                <c:pt idx="6">
                  <c:v>1316</c:v>
                </c:pt>
                <c:pt idx="7">
                  <c:v>2728</c:v>
                </c:pt>
              </c:numCache>
            </c:numRef>
          </c:val>
        </c:ser>
        <c:ser>
          <c:idx val="7"/>
          <c:order val="7"/>
          <c:tx>
            <c:strRef>
              <c:f>'Data Sheet'!$I$112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Sheet'!$A$113:$A$140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Sheet'!$I$113:$I$140</c:f>
              <c:numCache>
                <c:ptCount val="28"/>
                <c:pt idx="0">
                  <c:v>5016</c:v>
                </c:pt>
                <c:pt idx="1">
                  <c:v>4925</c:v>
                </c:pt>
                <c:pt idx="2">
                  <c:v>3352</c:v>
                </c:pt>
                <c:pt idx="3">
                  <c:v>4182</c:v>
                </c:pt>
                <c:pt idx="4">
                  <c:v>4715</c:v>
                </c:pt>
                <c:pt idx="5">
                  <c:v>5890</c:v>
                </c:pt>
                <c:pt idx="6">
                  <c:v>3306</c:v>
                </c:pt>
                <c:pt idx="7">
                  <c:v>4582</c:v>
                </c:pt>
              </c:numCache>
            </c:numRef>
          </c:val>
        </c:ser>
        <c:overlap val="100"/>
        <c:axId val="37720242"/>
        <c:axId val="3937859"/>
      </c:bar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Day of Month (February)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5"/>
          <c:y val="0.931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MODAPS Daily Distribution by Volume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51"/>
          <c:w val="0.95625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Sheet'!$B$78</c:f>
              <c:strCache>
                <c:ptCount val="1"/>
                <c:pt idx="0">
                  <c:v>LAADS 
Public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Sheet'!$B$79:$B$106</c:f>
              <c:numCache>
                <c:ptCount val="28"/>
                <c:pt idx="0">
                  <c:v>992.84509765625</c:v>
                </c:pt>
                <c:pt idx="1">
                  <c:v>1855.544763671875</c:v>
                </c:pt>
                <c:pt idx="2">
                  <c:v>1614.6592011718749</c:v>
                </c:pt>
                <c:pt idx="3">
                  <c:v>1639.0710400390624</c:v>
                </c:pt>
                <c:pt idx="4">
                  <c:v>1714.7392060546877</c:v>
                </c:pt>
                <c:pt idx="5">
                  <c:v>1959.5430966796873</c:v>
                </c:pt>
                <c:pt idx="6">
                  <c:v>1560.0790322265625</c:v>
                </c:pt>
                <c:pt idx="7">
                  <c:v>1138.8202958984375</c:v>
                </c:pt>
              </c:numCache>
            </c:numRef>
          </c:val>
        </c:ser>
        <c:ser>
          <c:idx val="1"/>
          <c:order val="1"/>
          <c:tx>
            <c:strRef>
              <c:f>'Data Sheet'!$C$78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Sheet'!$C$79:$C$106</c:f>
              <c:numCache>
                <c:ptCount val="28"/>
                <c:pt idx="0">
                  <c:v>169.926541015625</c:v>
                </c:pt>
                <c:pt idx="1">
                  <c:v>218.02927441406248</c:v>
                </c:pt>
                <c:pt idx="2">
                  <c:v>190.0343046875</c:v>
                </c:pt>
                <c:pt idx="3">
                  <c:v>266.7712568359375</c:v>
                </c:pt>
                <c:pt idx="4">
                  <c:v>242.33102734375</c:v>
                </c:pt>
                <c:pt idx="5">
                  <c:v>246.827537109375</c:v>
                </c:pt>
                <c:pt idx="6">
                  <c:v>272.309798828125</c:v>
                </c:pt>
                <c:pt idx="7">
                  <c:v>191.439548828125</c:v>
                </c:pt>
              </c:numCache>
            </c:numRef>
          </c:val>
        </c:ser>
        <c:ser>
          <c:idx val="2"/>
          <c:order val="2"/>
          <c:tx>
            <c:strRef>
              <c:f>'Data Sheet'!$D$78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Sheet'!$D$79:$D$106</c:f>
              <c:numCache>
                <c:ptCount val="28"/>
                <c:pt idx="0">
                  <c:v>158.2537666015625</c:v>
                </c:pt>
                <c:pt idx="1">
                  <c:v>470.137740234375</c:v>
                </c:pt>
                <c:pt idx="2">
                  <c:v>202.818330078125</c:v>
                </c:pt>
                <c:pt idx="3">
                  <c:v>242.357681640625</c:v>
                </c:pt>
                <c:pt idx="4">
                  <c:v>459.6669248046875</c:v>
                </c:pt>
                <c:pt idx="5">
                  <c:v>430.5149716796875</c:v>
                </c:pt>
                <c:pt idx="6">
                  <c:v>140.3287353515625</c:v>
                </c:pt>
                <c:pt idx="7">
                  <c:v>294.6967412109375</c:v>
                </c:pt>
              </c:numCache>
            </c:numRef>
          </c:val>
        </c:ser>
        <c:ser>
          <c:idx val="3"/>
          <c:order val="3"/>
          <c:tx>
            <c:strRef>
              <c:f>'Data Sheet'!$E$78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Sheet'!$E$79:$E$106</c:f>
              <c:numCache>
                <c:ptCount val="28"/>
                <c:pt idx="0">
                  <c:v>194.7385263671875</c:v>
                </c:pt>
                <c:pt idx="1">
                  <c:v>92.02498046875</c:v>
                </c:pt>
                <c:pt idx="2">
                  <c:v>194.7625107421875</c:v>
                </c:pt>
                <c:pt idx="3">
                  <c:v>131.155236328125</c:v>
                </c:pt>
                <c:pt idx="4">
                  <c:v>214.508740234375</c:v>
                </c:pt>
                <c:pt idx="5">
                  <c:v>202.6539990234375</c:v>
                </c:pt>
                <c:pt idx="6">
                  <c:v>196.6682392578125</c:v>
                </c:pt>
                <c:pt idx="7">
                  <c:v>132.92306152343753</c:v>
                </c:pt>
              </c:numCache>
            </c:numRef>
          </c:val>
        </c:ser>
        <c:ser>
          <c:idx val="4"/>
          <c:order val="4"/>
          <c:tx>
            <c:strRef>
              <c:f>'Data Sheet'!$F$78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Sheet'!$F$79:$F$106</c:f>
              <c:numCache>
                <c:ptCount val="28"/>
                <c:pt idx="0">
                  <c:v>141.9348369140625</c:v>
                </c:pt>
                <c:pt idx="1">
                  <c:v>140.53663867187498</c:v>
                </c:pt>
                <c:pt idx="2">
                  <c:v>131.36192578125</c:v>
                </c:pt>
                <c:pt idx="3">
                  <c:v>150.48951953124998</c:v>
                </c:pt>
                <c:pt idx="4">
                  <c:v>138.8076396484375</c:v>
                </c:pt>
                <c:pt idx="5">
                  <c:v>148.2184052734375</c:v>
                </c:pt>
                <c:pt idx="6">
                  <c:v>138.48260546875</c:v>
                </c:pt>
                <c:pt idx="7">
                  <c:v>142.789779296875</c:v>
                </c:pt>
              </c:numCache>
            </c:numRef>
          </c:val>
        </c:ser>
        <c:ser>
          <c:idx val="5"/>
          <c:order val="5"/>
          <c:tx>
            <c:strRef>
              <c:f>'Data Sheet'!$G$78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Sheet'!$G$79:$G$106</c:f>
              <c:numCache>
                <c:ptCount val="28"/>
                <c:pt idx="0">
                  <c:v>102.4</c:v>
                </c:pt>
                <c:pt idx="1">
                  <c:v>135.36</c:v>
                </c:pt>
                <c:pt idx="2">
                  <c:v>82.78</c:v>
                </c:pt>
                <c:pt idx="3">
                  <c:v>58.38</c:v>
                </c:pt>
                <c:pt idx="4">
                  <c:v>255.65</c:v>
                </c:pt>
                <c:pt idx="5">
                  <c:v>125.75</c:v>
                </c:pt>
                <c:pt idx="6">
                  <c:v>57.58</c:v>
                </c:pt>
                <c:pt idx="7">
                  <c:v>104.59</c:v>
                </c:pt>
              </c:numCache>
            </c:numRef>
          </c:val>
        </c:ser>
        <c:ser>
          <c:idx val="6"/>
          <c:order val="6"/>
          <c:tx>
            <c:strRef>
              <c:f>'Data Sheet'!$H$78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Sheet'!$H$79:$H$106</c:f>
              <c:numCache>
                <c:ptCount val="28"/>
                <c:pt idx="0">
                  <c:v>69.06</c:v>
                </c:pt>
                <c:pt idx="1">
                  <c:v>71.9</c:v>
                </c:pt>
                <c:pt idx="2">
                  <c:v>78.56</c:v>
                </c:pt>
                <c:pt idx="3">
                  <c:v>76.71</c:v>
                </c:pt>
                <c:pt idx="4">
                  <c:v>61.88</c:v>
                </c:pt>
                <c:pt idx="5">
                  <c:v>81.63</c:v>
                </c:pt>
                <c:pt idx="6">
                  <c:v>65.64</c:v>
                </c:pt>
                <c:pt idx="7">
                  <c:v>75.6</c:v>
                </c:pt>
              </c:numCache>
            </c:numRef>
          </c:val>
        </c:ser>
        <c:ser>
          <c:idx val="7"/>
          <c:order val="7"/>
          <c:tx>
            <c:strRef>
              <c:f>'Data Sheet'!$I$78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Sheet'!$A$79:$A$106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Sheet'!$I$79:$I$106</c:f>
              <c:numCache>
                <c:ptCount val="28"/>
                <c:pt idx="0">
                  <c:v>2.29</c:v>
                </c:pt>
                <c:pt idx="1">
                  <c:v>1.98</c:v>
                </c:pt>
                <c:pt idx="2">
                  <c:v>1.21</c:v>
                </c:pt>
                <c:pt idx="3">
                  <c:v>2.03</c:v>
                </c:pt>
                <c:pt idx="4">
                  <c:v>1.78</c:v>
                </c:pt>
                <c:pt idx="5">
                  <c:v>2.31</c:v>
                </c:pt>
                <c:pt idx="6">
                  <c:v>1.34</c:v>
                </c:pt>
                <c:pt idx="7">
                  <c:v>2.13</c:v>
                </c:pt>
              </c:numCache>
            </c:numRef>
          </c:val>
        </c:ser>
        <c:overlap val="100"/>
        <c:axId val="35440732"/>
        <c:axId val="50531133"/>
      </c:bar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Day of month (February)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25"/>
          <c:y val="0.934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MODAPS Daily Distribution of Files by Satellite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8"/>
          <c:w val="0.96075"/>
          <c:h val="0.7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LAADS Aqua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25384</c:v>
                </c:pt>
                <c:pt idx="1">
                  <c:v>16145</c:v>
                </c:pt>
                <c:pt idx="2">
                  <c:v>13790</c:v>
                </c:pt>
                <c:pt idx="3">
                  <c:v>10503</c:v>
                </c:pt>
                <c:pt idx="4">
                  <c:v>10118</c:v>
                </c:pt>
                <c:pt idx="5">
                  <c:v>59321</c:v>
                </c:pt>
                <c:pt idx="6">
                  <c:v>11276</c:v>
                </c:pt>
                <c:pt idx="7">
                  <c:v>27553</c:v>
                </c:pt>
                <c:pt idx="8">
                  <c:v>12542</c:v>
                </c:pt>
                <c:pt idx="9">
                  <c:v>28013</c:v>
                </c:pt>
                <c:pt idx="10">
                  <c:v>11135</c:v>
                </c:pt>
                <c:pt idx="11">
                  <c:v>9569</c:v>
                </c:pt>
                <c:pt idx="12">
                  <c:v>14578</c:v>
                </c:pt>
                <c:pt idx="13">
                  <c:v>18635</c:v>
                </c:pt>
                <c:pt idx="14">
                  <c:v>19671</c:v>
                </c:pt>
                <c:pt idx="15">
                  <c:v>12628</c:v>
                </c:pt>
                <c:pt idx="16">
                  <c:v>21514</c:v>
                </c:pt>
                <c:pt idx="17">
                  <c:v>18880</c:v>
                </c:pt>
                <c:pt idx="18">
                  <c:v>17533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Subscription Aqua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76274</c:v>
                </c:pt>
                <c:pt idx="1">
                  <c:v>102684</c:v>
                </c:pt>
                <c:pt idx="2">
                  <c:v>65755</c:v>
                </c:pt>
                <c:pt idx="3">
                  <c:v>110193</c:v>
                </c:pt>
                <c:pt idx="4">
                  <c:v>65680</c:v>
                </c:pt>
                <c:pt idx="5">
                  <c:v>36241</c:v>
                </c:pt>
                <c:pt idx="6">
                  <c:v>49481</c:v>
                </c:pt>
                <c:pt idx="7">
                  <c:v>37057</c:v>
                </c:pt>
                <c:pt idx="8">
                  <c:v>54470</c:v>
                </c:pt>
                <c:pt idx="9">
                  <c:v>56886</c:v>
                </c:pt>
                <c:pt idx="10">
                  <c:v>75544</c:v>
                </c:pt>
                <c:pt idx="11">
                  <c:v>83244</c:v>
                </c:pt>
                <c:pt idx="12">
                  <c:v>44867</c:v>
                </c:pt>
                <c:pt idx="13">
                  <c:v>27032</c:v>
                </c:pt>
                <c:pt idx="14">
                  <c:v>60236</c:v>
                </c:pt>
                <c:pt idx="15">
                  <c:v>68706</c:v>
                </c:pt>
                <c:pt idx="16">
                  <c:v>89476</c:v>
                </c:pt>
                <c:pt idx="17">
                  <c:v>81317</c:v>
                </c:pt>
                <c:pt idx="18">
                  <c:v>59840</c:v>
                </c:pt>
              </c:numCache>
            </c:numRef>
          </c:val>
        </c:ser>
        <c:ser>
          <c:idx val="4"/>
          <c:order val="2"/>
          <c:tx>
            <c:strRef>
              <c:f>#REF!</c:f>
              <c:strCache>
                <c:ptCount val="1"/>
                <c:pt idx="0">
                  <c:v>ORNL Aqua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46608</c:v>
                </c:pt>
                <c:pt idx="1">
                  <c:v>54418</c:v>
                </c:pt>
                <c:pt idx="2">
                  <c:v>27334</c:v>
                </c:pt>
                <c:pt idx="3">
                  <c:v>65657</c:v>
                </c:pt>
                <c:pt idx="4">
                  <c:v>35975</c:v>
                </c:pt>
                <c:pt idx="5">
                  <c:v>27181</c:v>
                </c:pt>
                <c:pt idx="6">
                  <c:v>25818</c:v>
                </c:pt>
                <c:pt idx="7">
                  <c:v>24540</c:v>
                </c:pt>
                <c:pt idx="8">
                  <c:v>30418</c:v>
                </c:pt>
                <c:pt idx="9">
                  <c:v>21465</c:v>
                </c:pt>
                <c:pt idx="10">
                  <c:v>51136</c:v>
                </c:pt>
                <c:pt idx="11">
                  <c:v>63817</c:v>
                </c:pt>
                <c:pt idx="12">
                  <c:v>38820</c:v>
                </c:pt>
                <c:pt idx="13">
                  <c:v>19676</c:v>
                </c:pt>
                <c:pt idx="14">
                  <c:v>41564</c:v>
                </c:pt>
                <c:pt idx="15">
                  <c:v>58138</c:v>
                </c:pt>
                <c:pt idx="16">
                  <c:v>58510</c:v>
                </c:pt>
                <c:pt idx="17">
                  <c:v>58388</c:v>
                </c:pt>
                <c:pt idx="18">
                  <c:v>81781</c:v>
                </c:pt>
              </c:numCache>
            </c:numRef>
          </c:val>
        </c:ser>
        <c:ser>
          <c:idx val="6"/>
          <c:order val="3"/>
          <c:tx>
            <c:strRef>
              <c:f>#REF!</c:f>
              <c:strCache>
                <c:ptCount val="1"/>
                <c:pt idx="0">
                  <c:v>EDC Aqua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8262</c:v>
                </c:pt>
                <c:pt idx="1">
                  <c:v>14783</c:v>
                </c:pt>
                <c:pt idx="2">
                  <c:v>10769</c:v>
                </c:pt>
                <c:pt idx="3">
                  <c:v>39947</c:v>
                </c:pt>
                <c:pt idx="4">
                  <c:v>8658</c:v>
                </c:pt>
                <c:pt idx="5">
                  <c:v>5903</c:v>
                </c:pt>
                <c:pt idx="6">
                  <c:v>6175</c:v>
                </c:pt>
                <c:pt idx="7">
                  <c:v>11382</c:v>
                </c:pt>
                <c:pt idx="8">
                  <c:v>13488</c:v>
                </c:pt>
                <c:pt idx="9">
                  <c:v>10513</c:v>
                </c:pt>
                <c:pt idx="10">
                  <c:v>17972</c:v>
                </c:pt>
                <c:pt idx="11">
                  <c:v>20952</c:v>
                </c:pt>
                <c:pt idx="12">
                  <c:v>10723</c:v>
                </c:pt>
                <c:pt idx="13">
                  <c:v>3072</c:v>
                </c:pt>
                <c:pt idx="14">
                  <c:v>15034</c:v>
                </c:pt>
                <c:pt idx="15">
                  <c:v>13614</c:v>
                </c:pt>
                <c:pt idx="16">
                  <c:v>14310</c:v>
                </c:pt>
                <c:pt idx="17">
                  <c:v>18663</c:v>
                </c:pt>
                <c:pt idx="18">
                  <c:v>17787</c:v>
                </c:pt>
              </c:numCache>
            </c:numRef>
          </c:val>
        </c:ser>
        <c:ser>
          <c:idx val="8"/>
          <c:order val="4"/>
          <c:tx>
            <c:strRef>
              <c:f>#REF!</c:f>
              <c:strCache>
                <c:ptCount val="1"/>
                <c:pt idx="0">
                  <c:v>GSFC Aqua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2637</c:v>
                </c:pt>
                <c:pt idx="1">
                  <c:v>3286</c:v>
                </c:pt>
                <c:pt idx="2">
                  <c:v>5935</c:v>
                </c:pt>
                <c:pt idx="3">
                  <c:v>1803</c:v>
                </c:pt>
                <c:pt idx="4">
                  <c:v>1142</c:v>
                </c:pt>
                <c:pt idx="5">
                  <c:v>188</c:v>
                </c:pt>
                <c:pt idx="6">
                  <c:v>0</c:v>
                </c:pt>
                <c:pt idx="7">
                  <c:v>0</c:v>
                </c:pt>
                <c:pt idx="8">
                  <c:v>1263</c:v>
                </c:pt>
                <c:pt idx="9">
                  <c:v>5633</c:v>
                </c:pt>
                <c:pt idx="10">
                  <c:v>5622</c:v>
                </c:pt>
                <c:pt idx="11">
                  <c:v>4837</c:v>
                </c:pt>
                <c:pt idx="12">
                  <c:v>718</c:v>
                </c:pt>
                <c:pt idx="13">
                  <c:v>1180</c:v>
                </c:pt>
                <c:pt idx="14">
                  <c:v>6759</c:v>
                </c:pt>
                <c:pt idx="15">
                  <c:v>2357</c:v>
                </c:pt>
                <c:pt idx="16">
                  <c:v>1974</c:v>
                </c:pt>
                <c:pt idx="17">
                  <c:v>2000</c:v>
                </c:pt>
                <c:pt idx="18">
                  <c:v>3039</c:v>
                </c:pt>
              </c:numCache>
            </c:numRef>
          </c:val>
        </c:ser>
        <c:ser>
          <c:idx val="10"/>
          <c:order val="5"/>
          <c:tx>
            <c:strRef>
              <c:f>#REF!</c:f>
              <c:strCache>
                <c:ptCount val="1"/>
                <c:pt idx="0">
                  <c:v>NSIDC Aqua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4446</c:v>
                </c:pt>
                <c:pt idx="1">
                  <c:v>8428</c:v>
                </c:pt>
                <c:pt idx="2">
                  <c:v>8870</c:v>
                </c:pt>
                <c:pt idx="3">
                  <c:v>5436</c:v>
                </c:pt>
                <c:pt idx="4">
                  <c:v>4538</c:v>
                </c:pt>
                <c:pt idx="5">
                  <c:v>3930</c:v>
                </c:pt>
                <c:pt idx="6">
                  <c:v>4754</c:v>
                </c:pt>
                <c:pt idx="7">
                  <c:v>4284</c:v>
                </c:pt>
                <c:pt idx="8">
                  <c:v>3592</c:v>
                </c:pt>
                <c:pt idx="9">
                  <c:v>5914</c:v>
                </c:pt>
                <c:pt idx="10">
                  <c:v>9192</c:v>
                </c:pt>
                <c:pt idx="11">
                  <c:v>10564</c:v>
                </c:pt>
                <c:pt idx="12">
                  <c:v>5404</c:v>
                </c:pt>
                <c:pt idx="13">
                  <c:v>2660</c:v>
                </c:pt>
                <c:pt idx="14">
                  <c:v>9464</c:v>
                </c:pt>
                <c:pt idx="15">
                  <c:v>6708</c:v>
                </c:pt>
                <c:pt idx="16">
                  <c:v>13688</c:v>
                </c:pt>
                <c:pt idx="17">
                  <c:v>11238</c:v>
                </c:pt>
                <c:pt idx="18">
                  <c:v>11786</c:v>
                </c:pt>
              </c:numCache>
            </c:numRef>
          </c:val>
        </c:ser>
        <c:ser>
          <c:idx val="1"/>
          <c:order val="6"/>
          <c:tx>
            <c:strRef>
              <c:f>#REF!</c:f>
              <c:strCache>
                <c:ptCount val="1"/>
                <c:pt idx="0">
                  <c:v>LAADS Terra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35039</c:v>
                </c:pt>
                <c:pt idx="1">
                  <c:v>15228</c:v>
                </c:pt>
                <c:pt idx="2">
                  <c:v>22932</c:v>
                </c:pt>
                <c:pt idx="3">
                  <c:v>12837</c:v>
                </c:pt>
                <c:pt idx="4">
                  <c:v>13961</c:v>
                </c:pt>
                <c:pt idx="5">
                  <c:v>60959</c:v>
                </c:pt>
                <c:pt idx="6">
                  <c:v>13462</c:v>
                </c:pt>
                <c:pt idx="7">
                  <c:v>16897</c:v>
                </c:pt>
                <c:pt idx="8">
                  <c:v>15764</c:v>
                </c:pt>
                <c:pt idx="9">
                  <c:v>28617</c:v>
                </c:pt>
                <c:pt idx="10">
                  <c:v>12341</c:v>
                </c:pt>
                <c:pt idx="11">
                  <c:v>7249</c:v>
                </c:pt>
                <c:pt idx="12">
                  <c:v>10740</c:v>
                </c:pt>
                <c:pt idx="13">
                  <c:v>17005</c:v>
                </c:pt>
                <c:pt idx="14">
                  <c:v>26900</c:v>
                </c:pt>
                <c:pt idx="15">
                  <c:v>34620</c:v>
                </c:pt>
                <c:pt idx="16">
                  <c:v>18077</c:v>
                </c:pt>
                <c:pt idx="17">
                  <c:v>16638</c:v>
                </c:pt>
                <c:pt idx="18">
                  <c:v>10326</c:v>
                </c:pt>
              </c:numCache>
            </c:numRef>
          </c:val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Subscription Terra</c:v>
                </c:pt>
              </c:strCache>
            </c:strRef>
          </c:tx>
          <c:spPr>
            <a:solidFill>
              <a:srgbClr val="9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63120</c:v>
                </c:pt>
                <c:pt idx="1">
                  <c:v>103642</c:v>
                </c:pt>
                <c:pt idx="2">
                  <c:v>71281</c:v>
                </c:pt>
                <c:pt idx="3">
                  <c:v>70223</c:v>
                </c:pt>
                <c:pt idx="4">
                  <c:v>50942</c:v>
                </c:pt>
                <c:pt idx="5">
                  <c:v>78786</c:v>
                </c:pt>
                <c:pt idx="6">
                  <c:v>74820</c:v>
                </c:pt>
                <c:pt idx="7">
                  <c:v>42690</c:v>
                </c:pt>
                <c:pt idx="8">
                  <c:v>50570</c:v>
                </c:pt>
                <c:pt idx="9">
                  <c:v>63053</c:v>
                </c:pt>
                <c:pt idx="10">
                  <c:v>74715</c:v>
                </c:pt>
                <c:pt idx="11">
                  <c:v>73032</c:v>
                </c:pt>
                <c:pt idx="12">
                  <c:v>48321</c:v>
                </c:pt>
                <c:pt idx="13">
                  <c:v>24639</c:v>
                </c:pt>
                <c:pt idx="14">
                  <c:v>70111</c:v>
                </c:pt>
                <c:pt idx="15">
                  <c:v>74252</c:v>
                </c:pt>
                <c:pt idx="16">
                  <c:v>65736</c:v>
                </c:pt>
                <c:pt idx="17">
                  <c:v>62049</c:v>
                </c:pt>
                <c:pt idx="18">
                  <c:v>94697</c:v>
                </c:pt>
              </c:numCache>
            </c:numRef>
          </c:val>
        </c:ser>
        <c:ser>
          <c:idx val="5"/>
          <c:order val="8"/>
          <c:tx>
            <c:strRef>
              <c:f>#REF!</c:f>
              <c:strCache>
                <c:ptCount val="1"/>
                <c:pt idx="0">
                  <c:v>ORNL Terra</c:v>
                </c:pt>
              </c:strCache>
            </c:strRef>
          </c:tx>
          <c:spPr>
            <a:solidFill>
              <a:srgbClr val="90713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25313</c:v>
                </c:pt>
                <c:pt idx="1">
                  <c:v>53272</c:v>
                </c:pt>
                <c:pt idx="2">
                  <c:v>40808</c:v>
                </c:pt>
                <c:pt idx="3">
                  <c:v>37662</c:v>
                </c:pt>
                <c:pt idx="4">
                  <c:v>17860</c:v>
                </c:pt>
                <c:pt idx="5">
                  <c:v>40723</c:v>
                </c:pt>
                <c:pt idx="6">
                  <c:v>38328</c:v>
                </c:pt>
                <c:pt idx="7">
                  <c:v>16501</c:v>
                </c:pt>
                <c:pt idx="8">
                  <c:v>26297</c:v>
                </c:pt>
                <c:pt idx="9">
                  <c:v>28184</c:v>
                </c:pt>
                <c:pt idx="10">
                  <c:v>59303</c:v>
                </c:pt>
                <c:pt idx="11">
                  <c:v>43658</c:v>
                </c:pt>
                <c:pt idx="12">
                  <c:v>43581</c:v>
                </c:pt>
                <c:pt idx="13">
                  <c:v>13134</c:v>
                </c:pt>
                <c:pt idx="14">
                  <c:v>51775</c:v>
                </c:pt>
                <c:pt idx="15">
                  <c:v>54059</c:v>
                </c:pt>
                <c:pt idx="16">
                  <c:v>40002</c:v>
                </c:pt>
                <c:pt idx="17">
                  <c:v>65867</c:v>
                </c:pt>
                <c:pt idx="18">
                  <c:v>103108</c:v>
                </c:pt>
              </c:numCache>
            </c:numRef>
          </c:val>
        </c:ser>
        <c:ser>
          <c:idx val="7"/>
          <c:order val="9"/>
          <c:tx>
            <c:strRef>
              <c:f>#REF!</c:f>
              <c:strCache>
                <c:ptCount val="1"/>
                <c:pt idx="0">
                  <c:v>EDC Terra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26000</c:v>
                </c:pt>
                <c:pt idx="1">
                  <c:v>17702</c:v>
                </c:pt>
                <c:pt idx="2">
                  <c:v>15970</c:v>
                </c:pt>
                <c:pt idx="3">
                  <c:v>12046</c:v>
                </c:pt>
                <c:pt idx="4">
                  <c:v>14602</c:v>
                </c:pt>
                <c:pt idx="5">
                  <c:v>14258</c:v>
                </c:pt>
                <c:pt idx="6">
                  <c:v>13833</c:v>
                </c:pt>
                <c:pt idx="7">
                  <c:v>10907</c:v>
                </c:pt>
                <c:pt idx="8">
                  <c:v>10021</c:v>
                </c:pt>
                <c:pt idx="9">
                  <c:v>12073</c:v>
                </c:pt>
                <c:pt idx="10">
                  <c:v>18505</c:v>
                </c:pt>
                <c:pt idx="11">
                  <c:v>22598</c:v>
                </c:pt>
                <c:pt idx="12">
                  <c:v>12951</c:v>
                </c:pt>
                <c:pt idx="13">
                  <c:v>4473</c:v>
                </c:pt>
                <c:pt idx="14">
                  <c:v>20896</c:v>
                </c:pt>
                <c:pt idx="15">
                  <c:v>20829</c:v>
                </c:pt>
                <c:pt idx="16">
                  <c:v>17021</c:v>
                </c:pt>
                <c:pt idx="17">
                  <c:v>11151</c:v>
                </c:pt>
                <c:pt idx="18">
                  <c:v>22351</c:v>
                </c:pt>
              </c:numCache>
            </c:numRef>
          </c:val>
        </c:ser>
        <c:ser>
          <c:idx val="9"/>
          <c:order val="10"/>
          <c:tx>
            <c:strRef>
              <c:f>#REF!</c:f>
              <c:strCache>
                <c:ptCount val="1"/>
                <c:pt idx="0">
                  <c:v>GSFC Terra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655</c:v>
                </c:pt>
                <c:pt idx="1">
                  <c:v>1716</c:v>
                </c:pt>
                <c:pt idx="2">
                  <c:v>997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5722</c:v>
                </c:pt>
                <c:pt idx="10">
                  <c:v>2146</c:v>
                </c:pt>
                <c:pt idx="11">
                  <c:v>1113</c:v>
                </c:pt>
                <c:pt idx="12">
                  <c:v>11</c:v>
                </c:pt>
                <c:pt idx="13">
                  <c:v>984</c:v>
                </c:pt>
                <c:pt idx="14">
                  <c:v>1998</c:v>
                </c:pt>
                <c:pt idx="15">
                  <c:v>1003</c:v>
                </c:pt>
                <c:pt idx="16">
                  <c:v>1000</c:v>
                </c:pt>
                <c:pt idx="17">
                  <c:v>996</c:v>
                </c:pt>
                <c:pt idx="18">
                  <c:v>999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NSIDC Terra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5796</c:v>
                </c:pt>
                <c:pt idx="1">
                  <c:v>9836</c:v>
                </c:pt>
                <c:pt idx="2">
                  <c:v>7742</c:v>
                </c:pt>
                <c:pt idx="3">
                  <c:v>4870</c:v>
                </c:pt>
                <c:pt idx="4">
                  <c:v>5908</c:v>
                </c:pt>
                <c:pt idx="5">
                  <c:v>6272</c:v>
                </c:pt>
                <c:pt idx="6">
                  <c:v>6618</c:v>
                </c:pt>
                <c:pt idx="7">
                  <c:v>2776</c:v>
                </c:pt>
                <c:pt idx="8">
                  <c:v>6854</c:v>
                </c:pt>
                <c:pt idx="9">
                  <c:v>6208</c:v>
                </c:pt>
                <c:pt idx="10">
                  <c:v>8172</c:v>
                </c:pt>
                <c:pt idx="11">
                  <c:v>10212</c:v>
                </c:pt>
                <c:pt idx="12">
                  <c:v>5297</c:v>
                </c:pt>
                <c:pt idx="13">
                  <c:v>2658</c:v>
                </c:pt>
                <c:pt idx="14">
                  <c:v>8622</c:v>
                </c:pt>
                <c:pt idx="15">
                  <c:v>8220</c:v>
                </c:pt>
                <c:pt idx="16">
                  <c:v>11262</c:v>
                </c:pt>
                <c:pt idx="17">
                  <c:v>9676</c:v>
                </c:pt>
                <c:pt idx="18">
                  <c:v>18478</c:v>
                </c:pt>
              </c:numCache>
            </c:numRef>
          </c:val>
        </c:ser>
        <c:overlap val="100"/>
        <c:axId val="52127014"/>
        <c:axId val="66489943"/>
      </c:bar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Files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27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5"/>
          <c:y val="0.92375"/>
        </c:manualLayout>
      </c:layout>
      <c:overlay val="0"/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MODAPS Daily Distribution in Volume by Satellite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8"/>
          <c:w val="0.96075"/>
          <c:h val="0.7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LAADS Aqua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445.8</c:v>
                </c:pt>
                <c:pt idx="1">
                  <c:v>607.14</c:v>
                </c:pt>
                <c:pt idx="2">
                  <c:v>360.7</c:v>
                </c:pt>
                <c:pt idx="3">
                  <c:v>457.39</c:v>
                </c:pt>
                <c:pt idx="4">
                  <c:v>445.83</c:v>
                </c:pt>
                <c:pt idx="5">
                  <c:v>507.86</c:v>
                </c:pt>
                <c:pt idx="6">
                  <c:v>477.44</c:v>
                </c:pt>
                <c:pt idx="7">
                  <c:v>860.18</c:v>
                </c:pt>
                <c:pt idx="8">
                  <c:v>656.57</c:v>
                </c:pt>
                <c:pt idx="9">
                  <c:v>1025.57</c:v>
                </c:pt>
                <c:pt idx="10">
                  <c:v>447.5</c:v>
                </c:pt>
                <c:pt idx="11">
                  <c:v>256.51</c:v>
                </c:pt>
                <c:pt idx="12">
                  <c:v>480.52</c:v>
                </c:pt>
                <c:pt idx="13">
                  <c:v>609.23</c:v>
                </c:pt>
                <c:pt idx="14">
                  <c:v>370.67</c:v>
                </c:pt>
                <c:pt idx="15">
                  <c:v>330.73</c:v>
                </c:pt>
                <c:pt idx="16">
                  <c:v>560.62</c:v>
                </c:pt>
                <c:pt idx="17">
                  <c:v>425.97</c:v>
                </c:pt>
                <c:pt idx="18">
                  <c:v>328.03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Subscription Aqua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324.13</c:v>
                </c:pt>
                <c:pt idx="1">
                  <c:v>681.09</c:v>
                </c:pt>
                <c:pt idx="2">
                  <c:v>384.17</c:v>
                </c:pt>
                <c:pt idx="3">
                  <c:v>741.83</c:v>
                </c:pt>
                <c:pt idx="4">
                  <c:v>343.06</c:v>
                </c:pt>
                <c:pt idx="5">
                  <c:v>130.35</c:v>
                </c:pt>
                <c:pt idx="6">
                  <c:v>311.13</c:v>
                </c:pt>
                <c:pt idx="7">
                  <c:v>153.12</c:v>
                </c:pt>
                <c:pt idx="8">
                  <c:v>231.52</c:v>
                </c:pt>
                <c:pt idx="9">
                  <c:v>468.63</c:v>
                </c:pt>
                <c:pt idx="10">
                  <c:v>790.73</c:v>
                </c:pt>
                <c:pt idx="11">
                  <c:v>498.7</c:v>
                </c:pt>
                <c:pt idx="12">
                  <c:v>189.95</c:v>
                </c:pt>
                <c:pt idx="13">
                  <c:v>130.9</c:v>
                </c:pt>
                <c:pt idx="14">
                  <c:v>381.7</c:v>
                </c:pt>
                <c:pt idx="15">
                  <c:v>452.26</c:v>
                </c:pt>
                <c:pt idx="16">
                  <c:v>986.9</c:v>
                </c:pt>
                <c:pt idx="17">
                  <c:v>1254.67</c:v>
                </c:pt>
                <c:pt idx="18">
                  <c:v>386.68</c:v>
                </c:pt>
              </c:numCache>
            </c:numRef>
          </c:val>
        </c:ser>
        <c:ser>
          <c:idx val="4"/>
          <c:order val="2"/>
          <c:tx>
            <c:strRef>
              <c:f>#REF!</c:f>
              <c:strCache>
                <c:ptCount val="1"/>
                <c:pt idx="0">
                  <c:v>ORNL Aqua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5.5</c:v>
                </c:pt>
                <c:pt idx="1">
                  <c:v>6.98</c:v>
                </c:pt>
                <c:pt idx="2">
                  <c:v>3.3</c:v>
                </c:pt>
                <c:pt idx="3">
                  <c:v>7.33</c:v>
                </c:pt>
                <c:pt idx="4">
                  <c:v>4.6</c:v>
                </c:pt>
                <c:pt idx="5">
                  <c:v>3.28</c:v>
                </c:pt>
                <c:pt idx="6">
                  <c:v>3.31</c:v>
                </c:pt>
                <c:pt idx="7">
                  <c:v>2.99</c:v>
                </c:pt>
                <c:pt idx="8">
                  <c:v>3.48</c:v>
                </c:pt>
                <c:pt idx="9">
                  <c:v>2.45</c:v>
                </c:pt>
                <c:pt idx="10">
                  <c:v>6.38</c:v>
                </c:pt>
                <c:pt idx="11">
                  <c:v>7.99</c:v>
                </c:pt>
                <c:pt idx="12">
                  <c:v>4.92</c:v>
                </c:pt>
                <c:pt idx="13">
                  <c:v>2.4</c:v>
                </c:pt>
                <c:pt idx="14">
                  <c:v>4.8</c:v>
                </c:pt>
                <c:pt idx="15">
                  <c:v>7.44</c:v>
                </c:pt>
                <c:pt idx="16">
                  <c:v>7.5</c:v>
                </c:pt>
                <c:pt idx="17">
                  <c:v>7.27</c:v>
                </c:pt>
                <c:pt idx="18">
                  <c:v>10.5</c:v>
                </c:pt>
              </c:numCache>
            </c:numRef>
          </c:val>
        </c:ser>
        <c:ser>
          <c:idx val="6"/>
          <c:order val="3"/>
          <c:tx>
            <c:strRef>
              <c:f>#REF!</c:f>
              <c:strCache>
                <c:ptCount val="1"/>
                <c:pt idx="0">
                  <c:v>EDC Aqua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134.5</c:v>
                </c:pt>
                <c:pt idx="1">
                  <c:v>224.85</c:v>
                </c:pt>
                <c:pt idx="2">
                  <c:v>229.82</c:v>
                </c:pt>
                <c:pt idx="3">
                  <c:v>165.97</c:v>
                </c:pt>
                <c:pt idx="4">
                  <c:v>167.57</c:v>
                </c:pt>
                <c:pt idx="5">
                  <c:v>112.08</c:v>
                </c:pt>
                <c:pt idx="6">
                  <c:v>133.53</c:v>
                </c:pt>
                <c:pt idx="7">
                  <c:v>114.46</c:v>
                </c:pt>
                <c:pt idx="8">
                  <c:v>114.33</c:v>
                </c:pt>
                <c:pt idx="9">
                  <c:v>81.94</c:v>
                </c:pt>
                <c:pt idx="10">
                  <c:v>202.24</c:v>
                </c:pt>
                <c:pt idx="11">
                  <c:v>330.19</c:v>
                </c:pt>
                <c:pt idx="12">
                  <c:v>167.05</c:v>
                </c:pt>
                <c:pt idx="13">
                  <c:v>53.37</c:v>
                </c:pt>
                <c:pt idx="14">
                  <c:v>185.88</c:v>
                </c:pt>
                <c:pt idx="15">
                  <c:v>266.94</c:v>
                </c:pt>
                <c:pt idx="16">
                  <c:v>285.02</c:v>
                </c:pt>
                <c:pt idx="17">
                  <c:v>271.99</c:v>
                </c:pt>
                <c:pt idx="18">
                  <c:v>357.25</c:v>
                </c:pt>
              </c:numCache>
            </c:numRef>
          </c:val>
        </c:ser>
        <c:ser>
          <c:idx val="8"/>
          <c:order val="4"/>
          <c:tx>
            <c:strRef>
              <c:f>#REF!</c:f>
              <c:strCache>
                <c:ptCount val="1"/>
                <c:pt idx="0">
                  <c:v>GSFC Aqua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122.3</c:v>
                </c:pt>
                <c:pt idx="1">
                  <c:v>148.47</c:v>
                </c:pt>
                <c:pt idx="2">
                  <c:v>191.95</c:v>
                </c:pt>
                <c:pt idx="3">
                  <c:v>51.19</c:v>
                </c:pt>
                <c:pt idx="4">
                  <c:v>44.52</c:v>
                </c:pt>
                <c:pt idx="5">
                  <c:v>5.08</c:v>
                </c:pt>
                <c:pt idx="6">
                  <c:v>0</c:v>
                </c:pt>
                <c:pt idx="7">
                  <c:v>0</c:v>
                </c:pt>
                <c:pt idx="8">
                  <c:v>54.14</c:v>
                </c:pt>
                <c:pt idx="9">
                  <c:v>266.92</c:v>
                </c:pt>
                <c:pt idx="10">
                  <c:v>237.92</c:v>
                </c:pt>
                <c:pt idx="11">
                  <c:v>129.44</c:v>
                </c:pt>
                <c:pt idx="12">
                  <c:v>42.15</c:v>
                </c:pt>
                <c:pt idx="13">
                  <c:v>55.66</c:v>
                </c:pt>
                <c:pt idx="14">
                  <c:v>219.62</c:v>
                </c:pt>
                <c:pt idx="15">
                  <c:v>64.67</c:v>
                </c:pt>
                <c:pt idx="16">
                  <c:v>86.38</c:v>
                </c:pt>
                <c:pt idx="17">
                  <c:v>91.2</c:v>
                </c:pt>
                <c:pt idx="18">
                  <c:v>89.62</c:v>
                </c:pt>
              </c:numCache>
            </c:numRef>
          </c:val>
        </c:ser>
        <c:ser>
          <c:idx val="10"/>
          <c:order val="5"/>
          <c:tx>
            <c:strRef>
              <c:f>#REF!</c:f>
              <c:strCache>
                <c:ptCount val="1"/>
                <c:pt idx="0">
                  <c:v>NSIDC Aqua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1.81</c:v>
                </c:pt>
                <c:pt idx="1">
                  <c:v>3.18</c:v>
                </c:pt>
                <c:pt idx="2">
                  <c:v>3.44</c:v>
                </c:pt>
                <c:pt idx="3">
                  <c:v>2.24</c:v>
                </c:pt>
                <c:pt idx="4">
                  <c:v>2.02</c:v>
                </c:pt>
                <c:pt idx="5">
                  <c:v>1.26</c:v>
                </c:pt>
                <c:pt idx="6">
                  <c:v>1.88</c:v>
                </c:pt>
                <c:pt idx="7">
                  <c:v>1.8</c:v>
                </c:pt>
                <c:pt idx="8">
                  <c:v>1.27</c:v>
                </c:pt>
                <c:pt idx="9">
                  <c:v>2.96</c:v>
                </c:pt>
                <c:pt idx="10">
                  <c:v>4.11</c:v>
                </c:pt>
                <c:pt idx="11">
                  <c:v>3.2</c:v>
                </c:pt>
                <c:pt idx="12">
                  <c:v>2.17</c:v>
                </c:pt>
                <c:pt idx="13">
                  <c:v>0.65</c:v>
                </c:pt>
                <c:pt idx="14">
                  <c:v>4.19</c:v>
                </c:pt>
                <c:pt idx="15">
                  <c:v>2.31</c:v>
                </c:pt>
                <c:pt idx="16">
                  <c:v>5.88</c:v>
                </c:pt>
                <c:pt idx="17">
                  <c:v>4.14</c:v>
                </c:pt>
                <c:pt idx="18">
                  <c:v>5.41</c:v>
                </c:pt>
              </c:numCache>
            </c:numRef>
          </c:val>
        </c:ser>
        <c:ser>
          <c:idx val="1"/>
          <c:order val="6"/>
          <c:tx>
            <c:strRef>
              <c:f>#REF!</c:f>
              <c:strCache>
                <c:ptCount val="1"/>
                <c:pt idx="0">
                  <c:v>LAADS Terra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641.6</c:v>
                </c:pt>
                <c:pt idx="1">
                  <c:v>515.74</c:v>
                </c:pt>
                <c:pt idx="2">
                  <c:v>572.76</c:v>
                </c:pt>
                <c:pt idx="3">
                  <c:v>465.62</c:v>
                </c:pt>
                <c:pt idx="4">
                  <c:v>661.61</c:v>
                </c:pt>
                <c:pt idx="5">
                  <c:v>850.8</c:v>
                </c:pt>
                <c:pt idx="6">
                  <c:v>526.65</c:v>
                </c:pt>
                <c:pt idx="7">
                  <c:v>594.9</c:v>
                </c:pt>
                <c:pt idx="8">
                  <c:v>723.71</c:v>
                </c:pt>
                <c:pt idx="9">
                  <c:v>892.82</c:v>
                </c:pt>
                <c:pt idx="10">
                  <c:v>564.21</c:v>
                </c:pt>
                <c:pt idx="11">
                  <c:v>301.86</c:v>
                </c:pt>
                <c:pt idx="12">
                  <c:v>545.21</c:v>
                </c:pt>
                <c:pt idx="13">
                  <c:v>547.11</c:v>
                </c:pt>
                <c:pt idx="14">
                  <c:v>518.53</c:v>
                </c:pt>
                <c:pt idx="15">
                  <c:v>621.23</c:v>
                </c:pt>
                <c:pt idx="16">
                  <c:v>750.26</c:v>
                </c:pt>
                <c:pt idx="17">
                  <c:v>378.85</c:v>
                </c:pt>
                <c:pt idx="18">
                  <c:v>290.18</c:v>
                </c:pt>
              </c:numCache>
            </c:numRef>
          </c:val>
        </c:ser>
        <c:ser>
          <c:idx val="3"/>
          <c:order val="7"/>
          <c:tx>
            <c:strRef>
              <c:f>#REF!</c:f>
              <c:strCache>
                <c:ptCount val="1"/>
                <c:pt idx="0">
                  <c:v>Subscription Terra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468.38</c:v>
                </c:pt>
                <c:pt idx="1">
                  <c:v>400.79</c:v>
                </c:pt>
                <c:pt idx="2">
                  <c:v>329.06</c:v>
                </c:pt>
                <c:pt idx="3">
                  <c:v>220.27</c:v>
                </c:pt>
                <c:pt idx="4">
                  <c:v>263.01</c:v>
                </c:pt>
                <c:pt idx="5">
                  <c:v>411.29</c:v>
                </c:pt>
                <c:pt idx="6">
                  <c:v>263.02</c:v>
                </c:pt>
                <c:pt idx="7">
                  <c:v>168.72</c:v>
                </c:pt>
                <c:pt idx="8">
                  <c:v>183.47</c:v>
                </c:pt>
                <c:pt idx="9">
                  <c:v>349.74</c:v>
                </c:pt>
                <c:pt idx="10">
                  <c:v>376.16</c:v>
                </c:pt>
                <c:pt idx="11">
                  <c:v>298.92</c:v>
                </c:pt>
                <c:pt idx="12">
                  <c:v>181.82</c:v>
                </c:pt>
                <c:pt idx="13">
                  <c:v>126.99</c:v>
                </c:pt>
                <c:pt idx="14">
                  <c:v>286.14</c:v>
                </c:pt>
                <c:pt idx="15">
                  <c:v>304.87</c:v>
                </c:pt>
                <c:pt idx="16">
                  <c:v>492.74</c:v>
                </c:pt>
                <c:pt idx="17">
                  <c:v>377.21</c:v>
                </c:pt>
                <c:pt idx="18">
                  <c:v>385.01</c:v>
                </c:pt>
              </c:numCache>
            </c:numRef>
          </c:val>
        </c:ser>
        <c:ser>
          <c:idx val="5"/>
          <c:order val="8"/>
          <c:tx>
            <c:strRef>
              <c:f>#REF!</c:f>
              <c:strCache>
                <c:ptCount val="1"/>
                <c:pt idx="0">
                  <c:v>ORNL Terra</c:v>
                </c:pt>
              </c:strCache>
            </c:strRef>
          </c:tx>
          <c:spPr>
            <a:solidFill>
              <a:srgbClr val="90713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2.74</c:v>
                </c:pt>
                <c:pt idx="1">
                  <c:v>6.68</c:v>
                </c:pt>
                <c:pt idx="2">
                  <c:v>5.15</c:v>
                </c:pt>
                <c:pt idx="3">
                  <c:v>4.76</c:v>
                </c:pt>
                <c:pt idx="4">
                  <c:v>2.08</c:v>
                </c:pt>
                <c:pt idx="5">
                  <c:v>4.98</c:v>
                </c:pt>
                <c:pt idx="6">
                  <c:v>4.68</c:v>
                </c:pt>
                <c:pt idx="7">
                  <c:v>1.89</c:v>
                </c:pt>
                <c:pt idx="8">
                  <c:v>3.39</c:v>
                </c:pt>
                <c:pt idx="9">
                  <c:v>3.27</c:v>
                </c:pt>
                <c:pt idx="10">
                  <c:v>7.66</c:v>
                </c:pt>
                <c:pt idx="11">
                  <c:v>5.36</c:v>
                </c:pt>
                <c:pt idx="12">
                  <c:v>5.55</c:v>
                </c:pt>
                <c:pt idx="13">
                  <c:v>1.65</c:v>
                </c:pt>
                <c:pt idx="14">
                  <c:v>6.12</c:v>
                </c:pt>
                <c:pt idx="15">
                  <c:v>6.65</c:v>
                </c:pt>
                <c:pt idx="16">
                  <c:v>4.9</c:v>
                </c:pt>
                <c:pt idx="17">
                  <c:v>8.35</c:v>
                </c:pt>
                <c:pt idx="18">
                  <c:v>12.93</c:v>
                </c:pt>
              </c:numCache>
            </c:numRef>
          </c:val>
        </c:ser>
        <c:ser>
          <c:idx val="7"/>
          <c:order val="9"/>
          <c:tx>
            <c:strRef>
              <c:f>#REF!</c:f>
              <c:strCache>
                <c:ptCount val="1"/>
                <c:pt idx="0">
                  <c:v>EDC Terra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71.07</c:v>
                </c:pt>
                <c:pt idx="1">
                  <c:v>246.23</c:v>
                </c:pt>
                <c:pt idx="2">
                  <c:v>266.91</c:v>
                </c:pt>
                <c:pt idx="3">
                  <c:v>173.82</c:v>
                </c:pt>
                <c:pt idx="4">
                  <c:v>82.77</c:v>
                </c:pt>
                <c:pt idx="5">
                  <c:v>166.72</c:v>
                </c:pt>
                <c:pt idx="6">
                  <c:v>157.71</c:v>
                </c:pt>
                <c:pt idx="7">
                  <c:v>70.71</c:v>
                </c:pt>
                <c:pt idx="8">
                  <c:v>111.04</c:v>
                </c:pt>
                <c:pt idx="9">
                  <c:v>115.74</c:v>
                </c:pt>
                <c:pt idx="10">
                  <c:v>293.29</c:v>
                </c:pt>
                <c:pt idx="11">
                  <c:v>277.07</c:v>
                </c:pt>
                <c:pt idx="12">
                  <c:v>170.31</c:v>
                </c:pt>
                <c:pt idx="13">
                  <c:v>40.58</c:v>
                </c:pt>
                <c:pt idx="14">
                  <c:v>258.48</c:v>
                </c:pt>
                <c:pt idx="15">
                  <c:v>263</c:v>
                </c:pt>
                <c:pt idx="16">
                  <c:v>170.29</c:v>
                </c:pt>
                <c:pt idx="17">
                  <c:v>180.98</c:v>
                </c:pt>
                <c:pt idx="18">
                  <c:v>252.31</c:v>
                </c:pt>
              </c:numCache>
            </c:numRef>
          </c:val>
        </c:ser>
        <c:ser>
          <c:idx val="9"/>
          <c:order val="10"/>
          <c:tx>
            <c:strRef>
              <c:f>#REF!</c:f>
              <c:strCache>
                <c:ptCount val="1"/>
                <c:pt idx="0">
                  <c:v>GSFC Terra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4.25</c:v>
                </c:pt>
                <c:pt idx="1">
                  <c:v>12.38</c:v>
                </c:pt>
                <c:pt idx="2">
                  <c:v>7.01</c:v>
                </c:pt>
                <c:pt idx="3">
                  <c:v>0.22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39.15</c:v>
                </c:pt>
                <c:pt idx="10">
                  <c:v>13.72</c:v>
                </c:pt>
                <c:pt idx="11">
                  <c:v>9.27</c:v>
                </c:pt>
                <c:pt idx="12">
                  <c:v>0.02</c:v>
                </c:pt>
                <c:pt idx="13">
                  <c:v>6.77</c:v>
                </c:pt>
                <c:pt idx="14">
                  <c:v>13.85</c:v>
                </c:pt>
                <c:pt idx="15">
                  <c:v>7.16</c:v>
                </c:pt>
                <c:pt idx="16">
                  <c:v>6.99</c:v>
                </c:pt>
                <c:pt idx="17">
                  <c:v>6.83</c:v>
                </c:pt>
                <c:pt idx="18">
                  <c:v>7.24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NSIDC Terra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37833</c:v>
                </c:pt>
                <c:pt idx="1">
                  <c:v>37834</c:v>
                </c:pt>
                <c:pt idx="2">
                  <c:v>37835</c:v>
                </c:pt>
                <c:pt idx="3">
                  <c:v>37836</c:v>
                </c:pt>
                <c:pt idx="4">
                  <c:v>37837</c:v>
                </c:pt>
                <c:pt idx="5">
                  <c:v>37838</c:v>
                </c:pt>
                <c:pt idx="6">
                  <c:v>37839</c:v>
                </c:pt>
                <c:pt idx="7">
                  <c:v>37840</c:v>
                </c:pt>
                <c:pt idx="8">
                  <c:v>37841</c:v>
                </c:pt>
                <c:pt idx="9">
                  <c:v>37842</c:v>
                </c:pt>
                <c:pt idx="10">
                  <c:v>37843</c:v>
                </c:pt>
                <c:pt idx="11">
                  <c:v>37844</c:v>
                </c:pt>
                <c:pt idx="12">
                  <c:v>37845</c:v>
                </c:pt>
                <c:pt idx="13">
                  <c:v>37846</c:v>
                </c:pt>
                <c:pt idx="14">
                  <c:v>37847</c:v>
                </c:pt>
                <c:pt idx="15">
                  <c:v>37848</c:v>
                </c:pt>
                <c:pt idx="16">
                  <c:v>37849</c:v>
                </c:pt>
                <c:pt idx="17">
                  <c:v>37850</c:v>
                </c:pt>
                <c:pt idx="18">
                  <c:v>37851</c:v>
                </c:pt>
                <c:pt idx="19">
                  <c:v>37852</c:v>
                </c:pt>
                <c:pt idx="20">
                  <c:v>37853</c:v>
                </c:pt>
                <c:pt idx="21">
                  <c:v>37854</c:v>
                </c:pt>
                <c:pt idx="22">
                  <c:v>37855</c:v>
                </c:pt>
                <c:pt idx="23">
                  <c:v>37856</c:v>
                </c:pt>
                <c:pt idx="24">
                  <c:v>37857</c:v>
                </c:pt>
                <c:pt idx="25">
                  <c:v>37858</c:v>
                </c:pt>
                <c:pt idx="26">
                  <c:v>37859</c:v>
                </c:pt>
                <c:pt idx="27">
                  <c:v>37860</c:v>
                </c:pt>
                <c:pt idx="28">
                  <c:v>37861</c:v>
                </c:pt>
                <c:pt idx="29">
                  <c:v>37862</c:v>
                </c:pt>
                <c:pt idx="30">
                  <c:v>37863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3.63</c:v>
                </c:pt>
                <c:pt idx="1">
                  <c:v>3.87</c:v>
                </c:pt>
                <c:pt idx="2">
                  <c:v>3.18</c:v>
                </c:pt>
                <c:pt idx="3">
                  <c:v>1.85</c:v>
                </c:pt>
                <c:pt idx="4">
                  <c:v>3.55</c:v>
                </c:pt>
                <c:pt idx="5">
                  <c:v>2.13</c:v>
                </c:pt>
                <c:pt idx="6">
                  <c:v>2.72</c:v>
                </c:pt>
                <c:pt idx="7">
                  <c:v>1.23</c:v>
                </c:pt>
                <c:pt idx="8">
                  <c:v>2.76</c:v>
                </c:pt>
                <c:pt idx="9">
                  <c:v>2.57</c:v>
                </c:pt>
                <c:pt idx="10">
                  <c:v>3.3</c:v>
                </c:pt>
                <c:pt idx="11">
                  <c:v>2.85</c:v>
                </c:pt>
                <c:pt idx="12">
                  <c:v>2.26</c:v>
                </c:pt>
                <c:pt idx="13">
                  <c:v>0.73</c:v>
                </c:pt>
                <c:pt idx="14">
                  <c:v>3.69</c:v>
                </c:pt>
                <c:pt idx="15">
                  <c:v>3.12</c:v>
                </c:pt>
                <c:pt idx="16">
                  <c:v>4.65</c:v>
                </c:pt>
                <c:pt idx="17">
                  <c:v>3.44</c:v>
                </c:pt>
                <c:pt idx="18">
                  <c:v>7.36</c:v>
                </c:pt>
              </c:numCache>
            </c:numRef>
          </c:val>
        </c:ser>
        <c:overlap val="100"/>
        <c:axId val="61538576"/>
        <c:axId val="16976273"/>
      </c:bar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Volume (GB)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25"/>
          <c:y val="0.92375"/>
        </c:manualLayout>
      </c:layout>
      <c:overlay val="0"/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LAADS Average Daily Orders/Sessions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Sheet'!$B$145</c:f>
              <c:strCache>
                <c:ptCount val="1"/>
                <c:pt idx="0">
                  <c:v>Ftp Pull Sessions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Sheet'!$A$150:$A$161</c:f>
            </c:strRef>
          </c:cat>
          <c:val>
            <c:numRef>
              <c:f>'Data Sheet'!$B$150:$B$161</c:f>
            </c:numRef>
          </c:val>
          <c:smooth val="0"/>
        </c:ser>
        <c:ser>
          <c:idx val="2"/>
          <c:order val="1"/>
          <c:tx>
            <c:strRef>
              <c:f>'Data Sheet'!$D$145</c:f>
              <c:strCache>
                <c:ptCount val="1"/>
                <c:pt idx="0">
                  <c:v>LAADSWeb orders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Sheet'!$A$150:$A$161</c:f>
            </c:strRef>
          </c:cat>
          <c:val>
            <c:numRef>
              <c:f>'Data Sheet'!$D$150:$D$161</c:f>
            </c:numRef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8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LAADS Daily Orders/Sessions</a:t>
            </a:r>
          </a:p>
        </c:rich>
      </c:tx>
      <c:layout>
        <c:manualLayout>
          <c:xMode val="factor"/>
          <c:yMode val="factor"/>
          <c:x val="-0.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97"/>
          <c:w val="0.95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'Data Sheet'!$B$169</c:f>
              <c:strCache>
                <c:ptCount val="1"/>
                <c:pt idx="0">
                  <c:v>Ftp Pull Sessions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Sheet'!$A$170:$A$199</c:f>
            </c:numRef>
          </c:cat>
          <c:val>
            <c:numRef>
              <c:f>'Data Sheet'!$B$170:$B$199</c:f>
            </c:numRef>
          </c:val>
          <c:smooth val="0"/>
        </c:ser>
        <c:ser>
          <c:idx val="1"/>
          <c:order val="1"/>
          <c:tx>
            <c:strRef>
              <c:f>'Data Sheet'!$D$169</c:f>
              <c:strCache>
                <c:ptCount val="1"/>
                <c:pt idx="0">
                  <c:v>LAADSWeb orders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Sheet'!$A$170:$A$199</c:f>
            </c:numRef>
          </c:cat>
          <c:val>
            <c:numRef>
              <c:f>'Data Sheet'!$D$170:$D$199</c:f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2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Geneva"/>
                <a:ea typeface="Geneva"/>
                <a:cs typeface="Geneva"/>
              </a:rPr>
              <a:t>MODAPS Average Daily Distribution by Files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925"/>
          <c:w val="0.92325"/>
          <c:h val="0.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Sheet'!$B$40</c:f>
              <c:strCache>
                <c:ptCount val="1"/>
                <c:pt idx="0">
                  <c:v>LAADS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Sheet'!$B$49:$B$60</c:f>
              <c:numCache>
                <c:ptCount val="6"/>
                <c:pt idx="0">
                  <c:v>73076.96666666666</c:v>
                </c:pt>
                <c:pt idx="1">
                  <c:v>33681.1935483871</c:v>
                </c:pt>
                <c:pt idx="2">
                  <c:v>40709.51612903226</c:v>
                </c:pt>
                <c:pt idx="3">
                  <c:v>93721.9</c:v>
                </c:pt>
                <c:pt idx="4">
                  <c:v>69507.32258064517</c:v>
                </c:pt>
                <c:pt idx="5">
                  <c:v>64154.333333333336</c:v>
                </c:pt>
              </c:numCache>
            </c:numRef>
          </c:val>
        </c:ser>
        <c:ser>
          <c:idx val="1"/>
          <c:order val="1"/>
          <c:tx>
            <c:strRef>
              <c:f>'Data Sheet'!$C$40</c:f>
              <c:strCache>
                <c:ptCount val="1"/>
                <c:pt idx="0">
                  <c:v>Subscription
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Sheet'!$C$49:$C$60</c:f>
              <c:numCache>
                <c:ptCount val="6"/>
                <c:pt idx="0">
                  <c:v>26355</c:v>
                </c:pt>
                <c:pt idx="1">
                  <c:v>32620.16129032258</c:v>
                </c:pt>
                <c:pt idx="2">
                  <c:v>27245.58064516129</c:v>
                </c:pt>
                <c:pt idx="3">
                  <c:v>34303.76666666667</c:v>
                </c:pt>
                <c:pt idx="4">
                  <c:v>65996.12903225806</c:v>
                </c:pt>
                <c:pt idx="5">
                  <c:v>58808.13333333333</c:v>
                </c:pt>
              </c:numCache>
            </c:numRef>
          </c:val>
        </c:ser>
        <c:ser>
          <c:idx val="2"/>
          <c:order val="2"/>
          <c:tx>
            <c:strRef>
              <c:f>'Data Sheet'!$D$40</c:f>
              <c:strCache>
                <c:ptCount val="1"/>
                <c:pt idx="0">
                  <c:v>LAADS 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Sheet'!$D$49:$D$60</c:f>
              <c:numCache>
                <c:ptCount val="6"/>
                <c:pt idx="0">
                  <c:v>2902.3333333333335</c:v>
                </c:pt>
                <c:pt idx="1">
                  <c:v>970.483870967742</c:v>
                </c:pt>
                <c:pt idx="2">
                  <c:v>1483.5806451612902</c:v>
                </c:pt>
                <c:pt idx="3">
                  <c:v>589.0333333333333</c:v>
                </c:pt>
                <c:pt idx="4">
                  <c:v>611.3548387096774</c:v>
                </c:pt>
                <c:pt idx="5">
                  <c:v>1499.1333333333334</c:v>
                </c:pt>
              </c:numCache>
            </c:numRef>
          </c:val>
        </c:ser>
        <c:ser>
          <c:idx val="3"/>
          <c:order val="3"/>
          <c:tx>
            <c:strRef>
              <c:f>'Data Sheet'!$E$40</c:f>
              <c:strCache>
                <c:ptCount val="1"/>
                <c:pt idx="0">
                  <c:v>Subscription
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Sheet'!$E$49:$E$60</c:f>
              <c:numCache>
                <c:ptCount val="6"/>
                <c:pt idx="0">
                  <c:v>116378.4</c:v>
                </c:pt>
                <c:pt idx="1">
                  <c:v>117337.83870967742</c:v>
                </c:pt>
                <c:pt idx="2">
                  <c:v>111889.03225806452</c:v>
                </c:pt>
                <c:pt idx="3">
                  <c:v>169581.83333333334</c:v>
                </c:pt>
                <c:pt idx="4">
                  <c:v>149576.2258064516</c:v>
                </c:pt>
                <c:pt idx="5">
                  <c:v>189095.5</c:v>
                </c:pt>
              </c:numCache>
            </c:numRef>
          </c:val>
        </c:ser>
        <c:ser>
          <c:idx val="4"/>
          <c:order val="4"/>
          <c:tx>
            <c:strRef>
              <c:f>'Data Sheet'!$F$40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Sheet'!$F$49:$F$60</c:f>
              <c:numCache>
                <c:ptCount val="6"/>
                <c:pt idx="0">
                  <c:v>66776.96666666666</c:v>
                </c:pt>
                <c:pt idx="1">
                  <c:v>73452.83870967742</c:v>
                </c:pt>
                <c:pt idx="2">
                  <c:v>113405.09677419355</c:v>
                </c:pt>
                <c:pt idx="3">
                  <c:v>155116.66666666666</c:v>
                </c:pt>
                <c:pt idx="4">
                  <c:v>163172.25806451612</c:v>
                </c:pt>
                <c:pt idx="5">
                  <c:v>173145.53333333333</c:v>
                </c:pt>
              </c:numCache>
            </c:numRef>
          </c:val>
        </c:ser>
        <c:ser>
          <c:idx val="5"/>
          <c:order val="5"/>
          <c:tx>
            <c:strRef>
              <c:f>'Data Sheet'!$G$40</c:f>
              <c:strCache>
                <c:ptCount val="1"/>
                <c:pt idx="0">
                  <c:v>EDC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Sheet'!$G$49:$G$60</c:f>
              <c:numCache>
                <c:ptCount val="6"/>
                <c:pt idx="0">
                  <c:v>24594.066666666666</c:v>
                </c:pt>
                <c:pt idx="1">
                  <c:v>30784.387096774193</c:v>
                </c:pt>
                <c:pt idx="2">
                  <c:v>34539.48387096774</c:v>
                </c:pt>
                <c:pt idx="3">
                  <c:v>47666.833333333336</c:v>
                </c:pt>
                <c:pt idx="4">
                  <c:v>49392</c:v>
                </c:pt>
                <c:pt idx="5">
                  <c:v>75219.3</c:v>
                </c:pt>
              </c:numCache>
            </c:numRef>
          </c:val>
        </c:ser>
        <c:ser>
          <c:idx val="6"/>
          <c:order val="6"/>
          <c:tx>
            <c:strRef>
              <c:f>'Data Sheet'!$H$40</c:f>
              <c:strCache>
                <c:ptCount val="1"/>
                <c:pt idx="0">
                  <c:v>GDAAC</c:v>
                </c:pt>
              </c:strCache>
            </c:strRef>
          </c:tx>
          <c:spPr>
            <a:solidFill>
              <a:srgbClr val="DD080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Sheet'!$H$49:$H$60</c:f>
              <c:numCache>
                <c:ptCount val="6"/>
                <c:pt idx="0">
                  <c:v>3179</c:v>
                </c:pt>
                <c:pt idx="1">
                  <c:v>3766.516129032258</c:v>
                </c:pt>
                <c:pt idx="2">
                  <c:v>3563.1935483870966</c:v>
                </c:pt>
                <c:pt idx="3">
                  <c:v>3215.5333333333333</c:v>
                </c:pt>
                <c:pt idx="4">
                  <c:v>3874.2580645161293</c:v>
                </c:pt>
                <c:pt idx="5">
                  <c:v>3871.5666666666666</c:v>
                </c:pt>
              </c:numCache>
            </c:numRef>
          </c:val>
        </c:ser>
        <c:ser>
          <c:idx val="7"/>
          <c:order val="7"/>
          <c:tx>
            <c:strRef>
              <c:f>'Data Sheet'!$I$40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rgbClr val="0000D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Sheet'!$A$49:$A$60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'Data Sheet'!$I$49:$I$60</c:f>
              <c:numCache>
                <c:ptCount val="6"/>
                <c:pt idx="0">
                  <c:v>13789.9</c:v>
                </c:pt>
                <c:pt idx="1">
                  <c:v>15047.161290322581</c:v>
                </c:pt>
                <c:pt idx="2">
                  <c:v>19825.129032258064</c:v>
                </c:pt>
                <c:pt idx="3">
                  <c:v>25671.2</c:v>
                </c:pt>
                <c:pt idx="4">
                  <c:v>30223.1935483871</c:v>
                </c:pt>
                <c:pt idx="5">
                  <c:v>47718.86666666667</c:v>
                </c:pt>
              </c:numCache>
            </c:numRef>
          </c:val>
        </c:ser>
        <c:overlap val="100"/>
        <c:gapWidth val="100"/>
        <c:axId val="26850190"/>
        <c:axId val="40325119"/>
      </c:barChart>
      <c:catAx>
        <c:axId val="2685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Geneva"/>
                    <a:ea typeface="Geneva"/>
                    <a:cs typeface="Geneva"/>
                  </a:rPr>
                  <a:t>Files/day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525"/>
        </c:manualLayout>
      </c:layout>
      <c:overlay val="0"/>
      <c:txPr>
        <a:bodyPr vert="horz" rot="0"/>
        <a:lstStyle/>
        <a:p>
          <a:pPr>
            <a:defRPr lang="en-US" cap="none" sz="4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3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0.5125</cdr:y>
    </cdr:from>
    <cdr:to>
      <cdr:x>0.5195</cdr:x>
      <cdr:y>0.58975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3239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0.5125</cdr:y>
    </cdr:from>
    <cdr:to>
      <cdr:x>0.5195</cdr:x>
      <cdr:y>0.5935</cdr:y>
    </cdr:to>
    <cdr:sp>
      <cdr:nvSpPr>
        <cdr:cNvPr id="2" name="TextBox 2"/>
        <cdr:cNvSpPr txBox="1">
          <a:spLocks noChangeArrowheads="1"/>
        </cdr:cNvSpPr>
      </cdr:nvSpPr>
      <cdr:spPr>
        <a:xfrm>
          <a:off x="2057400" y="1323975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375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  <cdr:relSizeAnchor xmlns:cdr="http://schemas.openxmlformats.org/drawingml/2006/chartDrawing">
    <cdr:from>
      <cdr:x>0.14</cdr:x>
      <cdr:y>0.267</cdr:y>
    </cdr:from>
    <cdr:to>
      <cdr:x>0.16075</cdr:x>
      <cdr:y>0.34425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68580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0.13725</cdr:y>
    </cdr:from>
    <cdr:to>
      <cdr:x>0.155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3524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0.23675</cdr:y>
    </cdr:from>
    <cdr:to>
      <cdr:x>0.195</cdr:x>
      <cdr:y>0.6565</cdr:y>
    </cdr:to>
    <cdr:sp>
      <cdr:nvSpPr>
        <cdr:cNvPr id="1" name="Line 1"/>
        <cdr:cNvSpPr>
          <a:spLocks/>
        </cdr:cNvSpPr>
      </cdr:nvSpPr>
      <cdr:spPr>
        <a:xfrm>
          <a:off x="1600200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0.2735</cdr:x>
      <cdr:y>0.23675</cdr:y>
    </cdr:from>
    <cdr:to>
      <cdr:x>0.2735</cdr:x>
      <cdr:y>0.6565</cdr:y>
    </cdr:to>
    <cdr:sp>
      <cdr:nvSpPr>
        <cdr:cNvPr id="2" name="Line 2"/>
        <cdr:cNvSpPr>
          <a:spLocks/>
        </cdr:cNvSpPr>
      </cdr:nvSpPr>
      <cdr:spPr>
        <a:xfrm>
          <a:off x="2238375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0.23675</cdr:y>
    </cdr:from>
    <cdr:to>
      <cdr:x>0.35275</cdr:x>
      <cdr:y>0.6565</cdr:y>
    </cdr:to>
    <cdr:sp>
      <cdr:nvSpPr>
        <cdr:cNvPr id="3" name="Line 3"/>
        <cdr:cNvSpPr>
          <a:spLocks/>
        </cdr:cNvSpPr>
      </cdr:nvSpPr>
      <cdr:spPr>
        <a:xfrm>
          <a:off x="2895600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0.43175</cdr:x>
      <cdr:y>0.23675</cdr:y>
    </cdr:from>
    <cdr:to>
      <cdr:x>0.43175</cdr:x>
      <cdr:y>0.6565</cdr:y>
    </cdr:to>
    <cdr:sp>
      <cdr:nvSpPr>
        <cdr:cNvPr id="4" name="Line 4"/>
        <cdr:cNvSpPr>
          <a:spLocks/>
        </cdr:cNvSpPr>
      </cdr:nvSpPr>
      <cdr:spPr>
        <a:xfrm>
          <a:off x="3543300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0.23675</cdr:y>
    </cdr:from>
    <cdr:to>
      <cdr:x>0.51025</cdr:x>
      <cdr:y>0.6565</cdr:y>
    </cdr:to>
    <cdr:sp>
      <cdr:nvSpPr>
        <cdr:cNvPr id="5" name="Line 5"/>
        <cdr:cNvSpPr>
          <a:spLocks/>
        </cdr:cNvSpPr>
      </cdr:nvSpPr>
      <cdr:spPr>
        <a:xfrm>
          <a:off x="4181475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0.23675</cdr:y>
    </cdr:from>
    <cdr:to>
      <cdr:x>0.5885</cdr:x>
      <cdr:y>0.6565</cdr:y>
    </cdr:to>
    <cdr:sp>
      <cdr:nvSpPr>
        <cdr:cNvPr id="6" name="Line 6"/>
        <cdr:cNvSpPr>
          <a:spLocks/>
        </cdr:cNvSpPr>
      </cdr:nvSpPr>
      <cdr:spPr>
        <a:xfrm>
          <a:off x="4829175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0.23675</cdr:y>
    </cdr:from>
    <cdr:to>
      <cdr:x>0.6695</cdr:x>
      <cdr:y>0.6565</cdr:y>
    </cdr:to>
    <cdr:sp>
      <cdr:nvSpPr>
        <cdr:cNvPr id="7" name="Line 7"/>
        <cdr:cNvSpPr>
          <a:spLocks/>
        </cdr:cNvSpPr>
      </cdr:nvSpPr>
      <cdr:spPr>
        <a:xfrm>
          <a:off x="5495925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0.746</cdr:x>
      <cdr:y>0.23675</cdr:y>
    </cdr:from>
    <cdr:to>
      <cdr:x>0.746</cdr:x>
      <cdr:y>0.6565</cdr:y>
    </cdr:to>
    <cdr:sp>
      <cdr:nvSpPr>
        <cdr:cNvPr id="8" name="Line 8"/>
        <cdr:cNvSpPr>
          <a:spLocks/>
        </cdr:cNvSpPr>
      </cdr:nvSpPr>
      <cdr:spPr>
        <a:xfrm>
          <a:off x="6124575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0.82625</cdr:x>
      <cdr:y>0.23675</cdr:y>
    </cdr:from>
    <cdr:to>
      <cdr:x>0.82625</cdr:x>
      <cdr:y>0.6565</cdr:y>
    </cdr:to>
    <cdr:sp>
      <cdr:nvSpPr>
        <cdr:cNvPr id="9" name="Line 9"/>
        <cdr:cNvSpPr>
          <a:spLocks/>
        </cdr:cNvSpPr>
      </cdr:nvSpPr>
      <cdr:spPr>
        <a:xfrm>
          <a:off x="6781800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0.90625</cdr:x>
      <cdr:y>0.23675</cdr:y>
    </cdr:from>
    <cdr:to>
      <cdr:x>0.90625</cdr:x>
      <cdr:y>0.6565</cdr:y>
    </cdr:to>
    <cdr:sp>
      <cdr:nvSpPr>
        <cdr:cNvPr id="10" name="Line 10"/>
        <cdr:cNvSpPr>
          <a:spLocks/>
        </cdr:cNvSpPr>
      </cdr:nvSpPr>
      <cdr:spPr>
        <a:xfrm>
          <a:off x="7439025" y="6096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0.248</cdr:y>
    </cdr:from>
    <cdr:to>
      <cdr:x>0.175</cdr:x>
      <cdr:y>0.664</cdr:y>
    </cdr:to>
    <cdr:sp>
      <cdr:nvSpPr>
        <cdr:cNvPr id="1" name="Line 1"/>
        <cdr:cNvSpPr>
          <a:spLocks/>
        </cdr:cNvSpPr>
      </cdr:nvSpPr>
      <cdr:spPr>
        <a:xfrm>
          <a:off x="1438275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0.339</cdr:x>
      <cdr:y>0.248</cdr:y>
    </cdr:from>
    <cdr:to>
      <cdr:x>0.339</cdr:x>
      <cdr:y>0.664</cdr:y>
    </cdr:to>
    <cdr:sp>
      <cdr:nvSpPr>
        <cdr:cNvPr id="2" name="Line 2"/>
        <cdr:cNvSpPr>
          <a:spLocks/>
        </cdr:cNvSpPr>
      </cdr:nvSpPr>
      <cdr:spPr>
        <a:xfrm>
          <a:off x="2781300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0.2575</cdr:x>
      <cdr:y>0.248</cdr:y>
    </cdr:from>
    <cdr:to>
      <cdr:x>0.2575</cdr:x>
      <cdr:y>0.664</cdr:y>
    </cdr:to>
    <cdr:sp>
      <cdr:nvSpPr>
        <cdr:cNvPr id="3" name="Line 3"/>
        <cdr:cNvSpPr>
          <a:spLocks/>
        </cdr:cNvSpPr>
      </cdr:nvSpPr>
      <cdr:spPr>
        <a:xfrm>
          <a:off x="2114550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0.248</cdr:y>
    </cdr:from>
    <cdr:to>
      <cdr:x>0.4215</cdr:x>
      <cdr:y>0.664</cdr:y>
    </cdr:to>
    <cdr:sp>
      <cdr:nvSpPr>
        <cdr:cNvPr id="4" name="Line 4"/>
        <cdr:cNvSpPr>
          <a:spLocks/>
        </cdr:cNvSpPr>
      </cdr:nvSpPr>
      <cdr:spPr>
        <a:xfrm>
          <a:off x="3467100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0.248</cdr:y>
    </cdr:from>
    <cdr:to>
      <cdr:x>0.4995</cdr:x>
      <cdr:y>0.664</cdr:y>
    </cdr:to>
    <cdr:sp>
      <cdr:nvSpPr>
        <cdr:cNvPr id="5" name="Line 5"/>
        <cdr:cNvSpPr>
          <a:spLocks/>
        </cdr:cNvSpPr>
      </cdr:nvSpPr>
      <cdr:spPr>
        <a:xfrm>
          <a:off x="4105275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0.248</cdr:y>
    </cdr:from>
    <cdr:to>
      <cdr:x>0.57925</cdr:x>
      <cdr:y>0.664</cdr:y>
    </cdr:to>
    <cdr:sp>
      <cdr:nvSpPr>
        <cdr:cNvPr id="6" name="Line 6"/>
        <cdr:cNvSpPr>
          <a:spLocks/>
        </cdr:cNvSpPr>
      </cdr:nvSpPr>
      <cdr:spPr>
        <a:xfrm>
          <a:off x="4762500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0.248</cdr:y>
    </cdr:from>
    <cdr:to>
      <cdr:x>0.661</cdr:x>
      <cdr:y>0.664</cdr:y>
    </cdr:to>
    <cdr:sp>
      <cdr:nvSpPr>
        <cdr:cNvPr id="7" name="Line 7"/>
        <cdr:cNvSpPr>
          <a:spLocks/>
        </cdr:cNvSpPr>
      </cdr:nvSpPr>
      <cdr:spPr>
        <a:xfrm>
          <a:off x="5438775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0.248</cdr:y>
    </cdr:from>
    <cdr:to>
      <cdr:x>0.74175</cdr:x>
      <cdr:y>0.664</cdr:y>
    </cdr:to>
    <cdr:sp>
      <cdr:nvSpPr>
        <cdr:cNvPr id="8" name="Line 8"/>
        <cdr:cNvSpPr>
          <a:spLocks/>
        </cdr:cNvSpPr>
      </cdr:nvSpPr>
      <cdr:spPr>
        <a:xfrm>
          <a:off x="6096000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0.248</cdr:y>
    </cdr:from>
    <cdr:to>
      <cdr:x>0.8215</cdr:x>
      <cdr:y>0.664</cdr:y>
    </cdr:to>
    <cdr:sp>
      <cdr:nvSpPr>
        <cdr:cNvPr id="9" name="Line 9"/>
        <cdr:cNvSpPr>
          <a:spLocks/>
        </cdr:cNvSpPr>
      </cdr:nvSpPr>
      <cdr:spPr>
        <a:xfrm>
          <a:off x="6753225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0.248</cdr:y>
    </cdr:from>
    <cdr:to>
      <cdr:x>0.90125</cdr:x>
      <cdr:y>0.664</cdr:y>
    </cdr:to>
    <cdr:sp>
      <cdr:nvSpPr>
        <cdr:cNvPr id="10" name="Line 10"/>
        <cdr:cNvSpPr>
          <a:spLocks/>
        </cdr:cNvSpPr>
      </cdr:nvSpPr>
      <cdr:spPr>
        <a:xfrm>
          <a:off x="7410450" y="638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0.1575</cdr:y>
    </cdr:from>
    <cdr:to>
      <cdr:x>0.1215</cdr:x>
      <cdr:y>0.203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00050"/>
          <a:ext cx="695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 108 sec</a:t>
          </a:r>
        </a:p>
      </cdr:txBody>
    </cdr:sp>
  </cdr:relSizeAnchor>
  <cdr:relSizeAnchor xmlns:cdr="http://schemas.openxmlformats.org/drawingml/2006/chartDrawing">
    <cdr:from>
      <cdr:x>0.12625</cdr:x>
      <cdr:y>0.15375</cdr:y>
    </cdr:from>
    <cdr:to>
      <cdr:x>0.20525</cdr:x>
      <cdr:y>0.20175</cdr:y>
    </cdr:to>
    <cdr:sp>
      <cdr:nvSpPr>
        <cdr:cNvPr id="2" name="Rectangle 2"/>
        <cdr:cNvSpPr>
          <a:spLocks/>
        </cdr:cNvSpPr>
      </cdr:nvSpPr>
      <cdr:spPr>
        <a:xfrm>
          <a:off x="1038225" y="390525"/>
          <a:ext cx="6477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0.12625</cdr:x>
      <cdr:y>0.1575</cdr:y>
    </cdr:from>
    <cdr:to>
      <cdr:x>0.20425</cdr:x>
      <cdr:y>0.1975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38225" y="400050"/>
          <a:ext cx="6381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 68 sec</a:t>
          </a:r>
        </a:p>
      </cdr:txBody>
    </cdr:sp>
  </cdr:relSizeAnchor>
  <cdr:relSizeAnchor xmlns:cdr="http://schemas.openxmlformats.org/drawingml/2006/chartDrawing">
    <cdr:from>
      <cdr:x>0.21575</cdr:x>
      <cdr:y>0.15525</cdr:y>
    </cdr:from>
    <cdr:to>
      <cdr:x>0.2945</cdr:x>
      <cdr:y>0.203</cdr:y>
    </cdr:to>
    <cdr:sp>
      <cdr:nvSpPr>
        <cdr:cNvPr id="4" name="Rectangle 4"/>
        <cdr:cNvSpPr>
          <a:spLocks/>
        </cdr:cNvSpPr>
      </cdr:nvSpPr>
      <cdr:spPr>
        <a:xfrm>
          <a:off x="1771650" y="400050"/>
          <a:ext cx="6477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0.1575</cdr:y>
    </cdr:from>
    <cdr:to>
      <cdr:x>0.2945</cdr:x>
      <cdr:y>0.20025</cdr:y>
    </cdr:to>
    <cdr:sp>
      <cdr:nvSpPr>
        <cdr:cNvPr id="5" name="TextBox 5"/>
        <cdr:cNvSpPr txBox="1">
          <a:spLocks noChangeArrowheads="1"/>
        </cdr:cNvSpPr>
      </cdr:nvSpPr>
      <cdr:spPr>
        <a:xfrm>
          <a:off x="1771650" y="400050"/>
          <a:ext cx="6477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 121 sec</a:t>
          </a:r>
        </a:p>
      </cdr:txBody>
    </cdr:sp>
  </cdr:relSizeAnchor>
  <cdr:relSizeAnchor xmlns:cdr="http://schemas.openxmlformats.org/drawingml/2006/chartDrawing">
    <cdr:from>
      <cdr:x>0.30125</cdr:x>
      <cdr:y>0.15525</cdr:y>
    </cdr:from>
    <cdr:to>
      <cdr:x>0.383</cdr:x>
      <cdr:y>0.203</cdr:y>
    </cdr:to>
    <cdr:sp>
      <cdr:nvSpPr>
        <cdr:cNvPr id="6" name="Rectangle 6"/>
        <cdr:cNvSpPr>
          <a:spLocks/>
        </cdr:cNvSpPr>
      </cdr:nvSpPr>
      <cdr:spPr>
        <a:xfrm>
          <a:off x="2476500" y="400050"/>
          <a:ext cx="676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0.82825</cdr:x>
      <cdr:y>0.15525</cdr:y>
    </cdr:from>
    <cdr:to>
      <cdr:x>0.9035</cdr:x>
      <cdr:y>0.1995</cdr:y>
    </cdr:to>
    <cdr:sp>
      <cdr:nvSpPr>
        <cdr:cNvPr id="7" name="TextBox 7"/>
        <cdr:cNvSpPr txBox="1">
          <a:spLocks noChangeArrowheads="1"/>
        </cdr:cNvSpPr>
      </cdr:nvSpPr>
      <cdr:spPr>
        <a:xfrm>
          <a:off x="6810375" y="400050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 FtpPull =62 sec</a:t>
          </a:r>
        </a:p>
      </cdr:txBody>
    </cdr:sp>
  </cdr:relSizeAnchor>
  <cdr:relSizeAnchor xmlns:cdr="http://schemas.openxmlformats.org/drawingml/2006/chartDrawing">
    <cdr:from>
      <cdr:x>0.83225</cdr:x>
      <cdr:y>0.15025</cdr:y>
    </cdr:from>
    <cdr:to>
      <cdr:x>0.9035</cdr:x>
      <cdr:y>0.2025</cdr:y>
    </cdr:to>
    <cdr:sp>
      <cdr:nvSpPr>
        <cdr:cNvPr id="8" name="Rectangle 8"/>
        <cdr:cNvSpPr>
          <a:spLocks/>
        </cdr:cNvSpPr>
      </cdr:nvSpPr>
      <cdr:spPr>
        <a:xfrm>
          <a:off x="6848475" y="3810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0.03675</cdr:x>
      <cdr:y>0.15375</cdr:y>
    </cdr:from>
    <cdr:to>
      <cdr:x>0.11675</cdr:x>
      <cdr:y>0.20175</cdr:y>
    </cdr:to>
    <cdr:sp>
      <cdr:nvSpPr>
        <cdr:cNvPr id="9" name="Rectangle 9"/>
        <cdr:cNvSpPr>
          <a:spLocks/>
        </cdr:cNvSpPr>
      </cdr:nvSpPr>
      <cdr:spPr>
        <a:xfrm>
          <a:off x="295275" y="390525"/>
          <a:ext cx="6572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0.36475</cdr:x>
      <cdr:y>0.559</cdr:y>
    </cdr:from>
    <cdr:to>
      <cdr:x>0.38875</cdr:x>
      <cdr:y>0.585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00375" y="1447800"/>
          <a:ext cx="200025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425" b="0" i="0" u="none" baseline="0">
              <a:latin typeface="Arial"/>
              <a:ea typeface="Arial"/>
              <a:cs typeface="Arial"/>
            </a:rPr>
            <a:t>
5
</a:t>
          </a:r>
        </a:p>
      </cdr:txBody>
    </cdr:sp>
  </cdr:relSizeAnchor>
  <cdr:relSizeAnchor xmlns:cdr="http://schemas.openxmlformats.org/drawingml/2006/chartDrawing">
    <cdr:from>
      <cdr:x>0.6515</cdr:x>
      <cdr:y>0.156</cdr:y>
    </cdr:from>
    <cdr:to>
      <cdr:x>0.7265</cdr:x>
      <cdr:y>0.20025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353050" y="400050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 37 sec</a:t>
          </a:r>
        </a:p>
      </cdr:txBody>
    </cdr:sp>
  </cdr:relSizeAnchor>
  <cdr:relSizeAnchor xmlns:cdr="http://schemas.openxmlformats.org/drawingml/2006/chartDrawing">
    <cdr:from>
      <cdr:x>0.6515</cdr:x>
      <cdr:y>0.151</cdr:y>
    </cdr:from>
    <cdr:to>
      <cdr:x>0.7265</cdr:x>
      <cdr:y>0.20175</cdr:y>
    </cdr:to>
    <cdr:sp>
      <cdr:nvSpPr>
        <cdr:cNvPr id="12" name="Rectangle 12"/>
        <cdr:cNvSpPr>
          <a:spLocks/>
        </cdr:cNvSpPr>
      </cdr:nvSpPr>
      <cdr:spPr>
        <a:xfrm>
          <a:off x="5353050" y="390525"/>
          <a:ext cx="619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0.564</cdr:x>
      <cdr:y>0.1525</cdr:y>
    </cdr:from>
    <cdr:to>
      <cdr:x>0.634</cdr:x>
      <cdr:y>0.20025</cdr:y>
    </cdr:to>
    <cdr:sp>
      <cdr:nvSpPr>
        <cdr:cNvPr id="13" name="Rectangle 13"/>
        <cdr:cNvSpPr>
          <a:spLocks/>
        </cdr:cNvSpPr>
      </cdr:nvSpPr>
      <cdr:spPr>
        <a:xfrm>
          <a:off x="4638675" y="390525"/>
          <a:ext cx="571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0.564</cdr:x>
      <cdr:y>0.1575</cdr:y>
    </cdr:from>
    <cdr:to>
      <cdr:x>0.639</cdr:x>
      <cdr:y>0.201</cdr:y>
    </cdr:to>
    <cdr:sp>
      <cdr:nvSpPr>
        <cdr:cNvPr id="14" name="TextBox 14"/>
        <cdr:cNvSpPr txBox="1">
          <a:spLocks noChangeArrowheads="1"/>
        </cdr:cNvSpPr>
      </cdr:nvSpPr>
      <cdr:spPr>
        <a:xfrm>
          <a:off x="4638675" y="400050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 77 sec</a:t>
          </a:r>
        </a:p>
      </cdr:txBody>
    </cdr:sp>
  </cdr:relSizeAnchor>
  <cdr:relSizeAnchor xmlns:cdr="http://schemas.openxmlformats.org/drawingml/2006/chartDrawing">
    <cdr:from>
      <cdr:x>0.46975</cdr:x>
      <cdr:y>0.1525</cdr:y>
    </cdr:from>
    <cdr:to>
      <cdr:x>0.5455</cdr:x>
      <cdr:y>0.20025</cdr:y>
    </cdr:to>
    <cdr:sp>
      <cdr:nvSpPr>
        <cdr:cNvPr id="15" name="Rectangle 15"/>
        <cdr:cNvSpPr>
          <a:spLocks/>
        </cdr:cNvSpPr>
      </cdr:nvSpPr>
      <cdr:spPr>
        <a:xfrm>
          <a:off x="3857625" y="390525"/>
          <a:ext cx="6191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0.30425</cdr:x>
      <cdr:y>0.1575</cdr:y>
    </cdr:from>
    <cdr:to>
      <cdr:x>0.383</cdr:x>
      <cdr:y>0.2025</cdr:y>
    </cdr:to>
    <cdr:sp>
      <cdr:nvSpPr>
        <cdr:cNvPr id="16" name="TextBox 16"/>
        <cdr:cNvSpPr txBox="1">
          <a:spLocks noChangeArrowheads="1"/>
        </cdr:cNvSpPr>
      </cdr:nvSpPr>
      <cdr:spPr>
        <a:xfrm>
          <a:off x="2495550" y="400050"/>
          <a:ext cx="6477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 125 sec</a:t>
          </a:r>
        </a:p>
      </cdr:txBody>
    </cdr:sp>
  </cdr:relSizeAnchor>
  <cdr:relSizeAnchor xmlns:cdr="http://schemas.openxmlformats.org/drawingml/2006/chartDrawing">
    <cdr:from>
      <cdr:x>0.46975</cdr:x>
      <cdr:y>0.15375</cdr:y>
    </cdr:from>
    <cdr:to>
      <cdr:x>0.5455</cdr:x>
      <cdr:y>0.19675</cdr:y>
    </cdr:to>
    <cdr:sp>
      <cdr:nvSpPr>
        <cdr:cNvPr id="17" name="TextBox 17"/>
        <cdr:cNvSpPr txBox="1">
          <a:spLocks noChangeArrowheads="1"/>
        </cdr:cNvSpPr>
      </cdr:nvSpPr>
      <cdr:spPr>
        <a:xfrm>
          <a:off x="3857625" y="390525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 25 sec</a:t>
          </a:r>
        </a:p>
      </cdr:txBody>
    </cdr:sp>
  </cdr:relSizeAnchor>
  <cdr:relSizeAnchor xmlns:cdr="http://schemas.openxmlformats.org/drawingml/2006/chartDrawing">
    <cdr:from>
      <cdr:x>0.74075</cdr:x>
      <cdr:y>0.156</cdr:y>
    </cdr:from>
    <cdr:to>
      <cdr:x>0.81575</cdr:x>
      <cdr:y>0.19825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96000" y="400050"/>
          <a:ext cx="6191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 FtpPull =48 sec</a:t>
          </a:r>
        </a:p>
      </cdr:txBody>
    </cdr:sp>
  </cdr:relSizeAnchor>
  <cdr:relSizeAnchor xmlns:cdr="http://schemas.openxmlformats.org/drawingml/2006/chartDrawing">
    <cdr:from>
      <cdr:x>0.74075</cdr:x>
      <cdr:y>0.15025</cdr:y>
    </cdr:from>
    <cdr:to>
      <cdr:x>0.81575</cdr:x>
      <cdr:y>0.201</cdr:y>
    </cdr:to>
    <cdr:sp>
      <cdr:nvSpPr>
        <cdr:cNvPr id="19" name="Rectangle 19"/>
        <cdr:cNvSpPr>
          <a:spLocks/>
        </cdr:cNvSpPr>
      </cdr:nvSpPr>
      <cdr:spPr>
        <a:xfrm>
          <a:off x="6096000" y="381000"/>
          <a:ext cx="6191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0.71525</cdr:y>
    </cdr:from>
    <cdr:to>
      <cdr:x>0.47825</cdr:x>
      <cdr:y>0.82075</cdr:y>
    </cdr:to>
    <cdr:sp>
      <cdr:nvSpPr>
        <cdr:cNvPr id="20" name="TextBox 20"/>
        <cdr:cNvSpPr txBox="1">
          <a:spLocks noChangeArrowheads="1"/>
        </cdr:cNvSpPr>
      </cdr:nvSpPr>
      <cdr:spPr>
        <a:xfrm>
          <a:off x="3057525" y="1847850"/>
          <a:ext cx="866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/>
            <a:t>Response times for May have been excluded.</a:t>
          </a:r>
        </a:p>
      </cdr:txBody>
    </cdr:sp>
  </cdr:relSizeAnchor>
  <cdr:relSizeAnchor xmlns:cdr="http://schemas.openxmlformats.org/drawingml/2006/chartDrawing">
    <cdr:from>
      <cdr:x>0.37825</cdr:x>
      <cdr:y>0.71525</cdr:y>
    </cdr:from>
    <cdr:to>
      <cdr:x>0.46975</cdr:x>
      <cdr:y>0.813</cdr:y>
    </cdr:to>
    <cdr:sp>
      <cdr:nvSpPr>
        <cdr:cNvPr id="21" name="Rectangle 21"/>
        <cdr:cNvSpPr>
          <a:spLocks/>
        </cdr:cNvSpPr>
      </cdr:nvSpPr>
      <cdr:spPr>
        <a:xfrm>
          <a:off x="3105150" y="1847850"/>
          <a:ext cx="752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0.1525</cdr:y>
    </cdr:from>
    <cdr:to>
      <cdr:x>0.991</cdr:x>
      <cdr:y>0.1975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7534275" y="390525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/>
            <a:t>FtpPull =17 sec</a:t>
          </a:r>
        </a:p>
      </cdr:txBody>
    </cdr:sp>
  </cdr:relSizeAnchor>
  <cdr:relSizeAnchor xmlns:cdr="http://schemas.openxmlformats.org/drawingml/2006/chartDrawing">
    <cdr:from>
      <cdr:x>0.916</cdr:x>
      <cdr:y>0.1525</cdr:y>
    </cdr:from>
    <cdr:to>
      <cdr:x>0.991</cdr:x>
      <cdr:y>0.20175</cdr:y>
    </cdr:to>
    <cdr:sp>
      <cdr:nvSpPr>
        <cdr:cNvPr id="23" name="Rectangle 23"/>
        <cdr:cNvSpPr>
          <a:spLocks/>
        </cdr:cNvSpPr>
      </cdr:nvSpPr>
      <cdr:spPr>
        <a:xfrm>
          <a:off x="7534275" y="390525"/>
          <a:ext cx="6191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124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19050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2590800"/>
        <a:ext cx="41338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11</xdr:col>
      <xdr:colOff>676275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4124325" y="0"/>
        <a:ext cx="40957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17</xdr:row>
      <xdr:rowOff>0</xdr:rowOff>
    </xdr:from>
    <xdr:to>
      <xdr:col>12</xdr:col>
      <xdr:colOff>0</xdr:colOff>
      <xdr:row>33</xdr:row>
      <xdr:rowOff>133350</xdr:rowOff>
    </xdr:to>
    <xdr:graphicFrame>
      <xdr:nvGraphicFramePr>
        <xdr:cNvPr id="4" name="Chart 4"/>
        <xdr:cNvGraphicFramePr/>
      </xdr:nvGraphicFramePr>
      <xdr:xfrm>
        <a:off x="4143375" y="2590800"/>
        <a:ext cx="4086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34</xdr:row>
      <xdr:rowOff>0</xdr:rowOff>
    </xdr:from>
    <xdr:to>
      <xdr:col>11</xdr:col>
      <xdr:colOff>676275</xdr:colOff>
      <xdr:row>50</xdr:row>
      <xdr:rowOff>142875</xdr:rowOff>
    </xdr:to>
    <xdr:graphicFrame>
      <xdr:nvGraphicFramePr>
        <xdr:cNvPr id="5" name="Chart 5"/>
        <xdr:cNvGraphicFramePr/>
      </xdr:nvGraphicFramePr>
      <xdr:xfrm>
        <a:off x="9525" y="5181600"/>
        <a:ext cx="82105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6" name="Chart 6"/>
        <xdr:cNvGraphicFramePr/>
      </xdr:nvGraphicFramePr>
      <xdr:xfrm>
        <a:off x="0" y="7781925"/>
        <a:ext cx="8229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67</xdr:row>
      <xdr:rowOff>142875</xdr:rowOff>
    </xdr:from>
    <xdr:to>
      <xdr:col>12</xdr:col>
      <xdr:colOff>0</xdr:colOff>
      <xdr:row>84</xdr:row>
      <xdr:rowOff>142875</xdr:rowOff>
    </xdr:to>
    <xdr:graphicFrame>
      <xdr:nvGraphicFramePr>
        <xdr:cNvPr id="7" name="Chart 7"/>
        <xdr:cNvGraphicFramePr/>
      </xdr:nvGraphicFramePr>
      <xdr:xfrm>
        <a:off x="0" y="10353675"/>
        <a:ext cx="8229600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84</xdr:row>
      <xdr:rowOff>142875</xdr:rowOff>
    </xdr:from>
    <xdr:to>
      <xdr:col>12</xdr:col>
      <xdr:colOff>0</xdr:colOff>
      <xdr:row>102</xdr:row>
      <xdr:rowOff>0</xdr:rowOff>
    </xdr:to>
    <xdr:graphicFrame>
      <xdr:nvGraphicFramePr>
        <xdr:cNvPr id="8" name="Chart 8"/>
        <xdr:cNvGraphicFramePr/>
      </xdr:nvGraphicFramePr>
      <xdr:xfrm>
        <a:off x="0" y="12944475"/>
        <a:ext cx="82296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0.52025</cdr:y>
    </cdr:from>
    <cdr:to>
      <cdr:x>0.51225</cdr:x>
      <cdr:y>0.586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5716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0.52025</cdr:y>
    </cdr:from>
    <cdr:to>
      <cdr:x>0.51225</cdr:x>
      <cdr:y>0.58925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1571625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45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  <cdr:relSizeAnchor xmlns:cdr="http://schemas.openxmlformats.org/drawingml/2006/chartDrawing">
    <cdr:from>
      <cdr:x>0.1285</cdr:x>
      <cdr:y>0.267</cdr:y>
    </cdr:from>
    <cdr:to>
      <cdr:x>0.14575</cdr:x>
      <cdr:y>0.33275</cdr:y>
    </cdr:to>
    <cdr:sp>
      <cdr:nvSpPr>
        <cdr:cNvPr id="3" name="TextBox 3"/>
        <cdr:cNvSpPr txBox="1">
          <a:spLocks noChangeArrowheads="1"/>
        </cdr:cNvSpPr>
      </cdr:nvSpPr>
      <cdr:spPr>
        <a:xfrm>
          <a:off x="638175" y="8096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0.12025</cdr:y>
    </cdr:from>
    <cdr:to>
      <cdr:x>0.12725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4000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0.53125</cdr:y>
    </cdr:from>
    <cdr:to>
      <cdr:x>0.505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42195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0.53125</cdr:y>
    </cdr:from>
    <cdr:to>
      <cdr:x>0.505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5981700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  <cdr:relSizeAnchor xmlns:cdr="http://schemas.openxmlformats.org/drawingml/2006/chartDrawing">
    <cdr:from>
      <cdr:x>0.12425</cdr:x>
      <cdr:y>0.25825</cdr:y>
    </cdr:from>
    <cdr:to>
      <cdr:x>0.13075</cdr:x>
      <cdr:y>0.2825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0478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476250</xdr:colOff>
      <xdr:row>21</xdr:row>
      <xdr:rowOff>142875</xdr:rowOff>
    </xdr:to>
    <xdr:graphicFrame>
      <xdr:nvGraphicFramePr>
        <xdr:cNvPr id="1" name="Chart 673"/>
        <xdr:cNvGraphicFramePr/>
      </xdr:nvGraphicFramePr>
      <xdr:xfrm>
        <a:off x="0" y="0"/>
        <a:ext cx="4810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5</xdr:col>
      <xdr:colOff>647700</xdr:colOff>
      <xdr:row>41</xdr:row>
      <xdr:rowOff>142875</xdr:rowOff>
    </xdr:to>
    <xdr:graphicFrame>
      <xdr:nvGraphicFramePr>
        <xdr:cNvPr id="2" name="Chart 674"/>
        <xdr:cNvGraphicFramePr/>
      </xdr:nvGraphicFramePr>
      <xdr:xfrm>
        <a:off x="0" y="3352800"/>
        <a:ext cx="4981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0</xdr:row>
      <xdr:rowOff>0</xdr:rowOff>
    </xdr:from>
    <xdr:to>
      <xdr:col>10</xdr:col>
      <xdr:colOff>847725</xdr:colOff>
      <xdr:row>22</xdr:row>
      <xdr:rowOff>0</xdr:rowOff>
    </xdr:to>
    <xdr:graphicFrame>
      <xdr:nvGraphicFramePr>
        <xdr:cNvPr id="3" name="Chart 675"/>
        <xdr:cNvGraphicFramePr/>
      </xdr:nvGraphicFramePr>
      <xdr:xfrm>
        <a:off x="4495800" y="0"/>
        <a:ext cx="50196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22</xdr:row>
      <xdr:rowOff>9525</xdr:rowOff>
    </xdr:from>
    <xdr:to>
      <xdr:col>10</xdr:col>
      <xdr:colOff>857250</xdr:colOff>
      <xdr:row>41</xdr:row>
      <xdr:rowOff>133350</xdr:rowOff>
    </xdr:to>
    <xdr:graphicFrame>
      <xdr:nvGraphicFramePr>
        <xdr:cNvPr id="4" name="Chart 676"/>
        <xdr:cNvGraphicFramePr/>
      </xdr:nvGraphicFramePr>
      <xdr:xfrm>
        <a:off x="4572000" y="3362325"/>
        <a:ext cx="49530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105</xdr:row>
      <xdr:rowOff>0</xdr:rowOff>
    </xdr:from>
    <xdr:to>
      <xdr:col>10</xdr:col>
      <xdr:colOff>857250</xdr:colOff>
      <xdr:row>125</xdr:row>
      <xdr:rowOff>142875</xdr:rowOff>
    </xdr:to>
    <xdr:pic>
      <xdr:nvPicPr>
        <xdr:cNvPr id="5" name="Picture 6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02000"/>
          <a:ext cx="95250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10</xdr:col>
      <xdr:colOff>857250</xdr:colOff>
      <xdr:row>104</xdr:row>
      <xdr:rowOff>57150</xdr:rowOff>
    </xdr:to>
    <xdr:pic>
      <xdr:nvPicPr>
        <xdr:cNvPr id="6" name="Picture 6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801600"/>
          <a:ext cx="95250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10</xdr:col>
      <xdr:colOff>857250</xdr:colOff>
      <xdr:row>63</xdr:row>
      <xdr:rowOff>85725</xdr:rowOff>
    </xdr:to>
    <xdr:pic>
      <xdr:nvPicPr>
        <xdr:cNvPr id="7" name="Picture 6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400800"/>
          <a:ext cx="95250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47625</xdr:rowOff>
    </xdr:from>
    <xdr:to>
      <xdr:col>10</xdr:col>
      <xdr:colOff>857250</xdr:colOff>
      <xdr:row>83</xdr:row>
      <xdr:rowOff>142875</xdr:rowOff>
    </xdr:to>
    <xdr:pic>
      <xdr:nvPicPr>
        <xdr:cNvPr id="8" name="Picture 7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648825"/>
          <a:ext cx="95250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0.11375</cdr:y>
    </cdr:from>
    <cdr:to>
      <cdr:x>0.1025</cdr:x>
      <cdr:y>0.1355</cdr:y>
    </cdr:to>
    <cdr:sp>
      <cdr:nvSpPr>
        <cdr:cNvPr id="1" name="TextBox 3"/>
        <cdr:cNvSpPr txBox="1">
          <a:spLocks noChangeArrowheads="1"/>
        </cdr:cNvSpPr>
      </cdr:nvSpPr>
      <cdr:spPr>
        <a:xfrm>
          <a:off x="1143000" y="8953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53375"/>
    <xdr:graphicFrame>
      <xdr:nvGraphicFramePr>
        <xdr:cNvPr id="1" name="Shape 1025"/>
        <xdr:cNvGraphicFramePr/>
      </xdr:nvGraphicFramePr>
      <xdr:xfrm>
        <a:off x="0" y="0"/>
        <a:ext cx="120015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0.14175</cdr:y>
    </cdr:from>
    <cdr:to>
      <cdr:x>0.07575</cdr:x>
      <cdr:y>0.18425</cdr:y>
    </cdr:to>
    <cdr:sp>
      <cdr:nvSpPr>
        <cdr:cNvPr id="1" name="TextBox 2"/>
        <cdr:cNvSpPr txBox="1">
          <a:spLocks noChangeArrowheads="1"/>
        </cdr:cNvSpPr>
      </cdr:nvSpPr>
      <cdr:spPr>
        <a:xfrm>
          <a:off x="123825" y="1123950"/>
          <a:ext cx="781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Geneva"/>
              <a:ea typeface="Geneva"/>
              <a:cs typeface="Geneva"/>
            </a:rPr>
            <a:t>Public access 
started 8/9</a:t>
          </a:r>
        </a:p>
      </cdr:txBody>
    </cdr:sp>
  </cdr:relSizeAnchor>
  <cdr:relSizeAnchor xmlns:cdr="http://schemas.openxmlformats.org/drawingml/2006/chartDrawing">
    <cdr:from>
      <cdr:x>0.05625</cdr:x>
      <cdr:y>0.215</cdr:y>
    </cdr:from>
    <cdr:to>
      <cdr:x>0.05625</cdr:x>
      <cdr:y>0.32575</cdr:y>
    </cdr:to>
    <cdr:sp>
      <cdr:nvSpPr>
        <cdr:cNvPr id="2" name="Line 9"/>
        <cdr:cNvSpPr>
          <a:spLocks/>
        </cdr:cNvSpPr>
      </cdr:nvSpPr>
      <cdr:spPr>
        <a:xfrm>
          <a:off x="666750" y="17049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daps.nascom.nasa.gov:8100/services/documents/reports/Respons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daps.nascom.nasa.gov:8100/services/documents/reports/Monthly_Distribuiton_by_Satell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Response times"/>
      <sheetName val="Chart2"/>
      <sheetName val="Orders"/>
    </sheetNames>
    <sheetDataSet>
      <sheetData sheetId="1">
        <row r="1">
          <cell r="B1" t="str">
            <v>Push</v>
          </cell>
          <cell r="C1" t="str">
            <v>POD</v>
          </cell>
          <cell r="D1" t="str">
            <v>Post-Proc</v>
          </cell>
          <cell r="E1" t="str">
            <v>POD/Post-Proc</v>
          </cell>
        </row>
        <row r="8">
          <cell r="A8" t="str">
            <v>January</v>
          </cell>
          <cell r="B8">
            <v>5.66</v>
          </cell>
          <cell r="C8">
            <v>14.5</v>
          </cell>
          <cell r="D8">
            <v>8.6</v>
          </cell>
          <cell r="E8">
            <v>24.17</v>
          </cell>
        </row>
        <row r="9">
          <cell r="A9" t="str">
            <v>February</v>
          </cell>
          <cell r="B9">
            <v>0.5</v>
          </cell>
          <cell r="C9">
            <v>14.24</v>
          </cell>
          <cell r="D9">
            <v>7.44</v>
          </cell>
          <cell r="E9">
            <v>10.08</v>
          </cell>
        </row>
        <row r="10">
          <cell r="A10" t="str">
            <v>March</v>
          </cell>
          <cell r="B10">
            <v>1.8</v>
          </cell>
          <cell r="C10">
            <v>8.41</v>
          </cell>
          <cell r="D10">
            <v>2.53</v>
          </cell>
          <cell r="E10">
            <v>10.64</v>
          </cell>
        </row>
        <row r="11">
          <cell r="A11" t="str">
            <v>April</v>
          </cell>
          <cell r="B11">
            <v>0.74</v>
          </cell>
          <cell r="C11">
            <v>10.57</v>
          </cell>
          <cell r="D11">
            <v>8.31</v>
          </cell>
          <cell r="E11">
            <v>8.4</v>
          </cell>
        </row>
        <row r="12">
          <cell r="A12" t="str">
            <v>May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June</v>
          </cell>
          <cell r="B13">
            <v>0.93</v>
          </cell>
          <cell r="C13">
            <v>7.48</v>
          </cell>
          <cell r="D13">
            <v>5.5</v>
          </cell>
          <cell r="E13">
            <v>15.15</v>
          </cell>
        </row>
        <row r="14">
          <cell r="A14" t="str">
            <v>July</v>
          </cell>
          <cell r="B14">
            <v>4.65</v>
          </cell>
          <cell r="C14">
            <v>22.13</v>
          </cell>
          <cell r="D14">
            <v>6.66</v>
          </cell>
          <cell r="E14">
            <v>10.12</v>
          </cell>
        </row>
        <row r="15">
          <cell r="A15" t="str">
            <v>August</v>
          </cell>
          <cell r="B15">
            <v>6.67</v>
          </cell>
          <cell r="C15">
            <v>7.27</v>
          </cell>
          <cell r="D15">
            <v>3.36</v>
          </cell>
          <cell r="E15">
            <v>9.46</v>
          </cell>
        </row>
        <row r="16">
          <cell r="A16" t="str">
            <v>September</v>
          </cell>
          <cell r="B16">
            <v>3.62</v>
          </cell>
          <cell r="C16">
            <v>4.47</v>
          </cell>
          <cell r="D16">
            <v>1.45</v>
          </cell>
          <cell r="E16">
            <v>2.39</v>
          </cell>
        </row>
        <row r="17">
          <cell r="A17" t="str">
            <v>October</v>
          </cell>
          <cell r="B17">
            <v>2.44</v>
          </cell>
          <cell r="C17">
            <v>7.51</v>
          </cell>
          <cell r="D17">
            <v>5.28</v>
          </cell>
          <cell r="E17">
            <v>5.64</v>
          </cell>
        </row>
        <row r="18">
          <cell r="A18" t="str">
            <v>November</v>
          </cell>
          <cell r="B18">
            <v>1.11</v>
          </cell>
          <cell r="C18">
            <v>23.68</v>
          </cell>
          <cell r="D18">
            <v>8.78</v>
          </cell>
          <cell r="E18">
            <v>10.5</v>
          </cell>
        </row>
      </sheetData>
      <sheetData sheetId="3">
        <row r="1">
          <cell r="B1" t="str">
            <v>Pull Orders</v>
          </cell>
          <cell r="C1" t="str">
            <v>Push Orders</v>
          </cell>
          <cell r="D1" t="str">
            <v>POD Orders</v>
          </cell>
          <cell r="E1" t="str">
            <v>Post-Proc Orders</v>
          </cell>
          <cell r="F1" t="str">
            <v>POD/Post-Proc Orders</v>
          </cell>
          <cell r="G1" t="str">
            <v>POD # of Files</v>
          </cell>
        </row>
        <row r="8">
          <cell r="A8" t="str">
            <v>January</v>
          </cell>
          <cell r="B8">
            <v>2173</v>
          </cell>
          <cell r="C8">
            <v>96</v>
          </cell>
          <cell r="D8">
            <v>1018</v>
          </cell>
          <cell r="E8">
            <v>134</v>
          </cell>
          <cell r="F8">
            <v>90</v>
          </cell>
          <cell r="G8">
            <v>66396</v>
          </cell>
        </row>
        <row r="9">
          <cell r="A9" t="str">
            <v>February</v>
          </cell>
          <cell r="B9">
            <v>1729</v>
          </cell>
          <cell r="C9">
            <v>154</v>
          </cell>
          <cell r="D9">
            <v>1201</v>
          </cell>
          <cell r="E9">
            <v>134</v>
          </cell>
          <cell r="F9">
            <v>58</v>
          </cell>
          <cell r="G9">
            <v>70087</v>
          </cell>
        </row>
        <row r="10">
          <cell r="A10" t="str">
            <v>March</v>
          </cell>
          <cell r="B10">
            <v>1973</v>
          </cell>
          <cell r="C10">
            <v>230</v>
          </cell>
          <cell r="D10">
            <v>1498</v>
          </cell>
          <cell r="E10">
            <v>85</v>
          </cell>
          <cell r="F10">
            <v>58</v>
          </cell>
          <cell r="G10">
            <v>82315</v>
          </cell>
        </row>
        <row r="11">
          <cell r="A11" t="str">
            <v>April</v>
          </cell>
          <cell r="B11">
            <v>2173</v>
          </cell>
          <cell r="C11">
            <v>504</v>
          </cell>
          <cell r="D11">
            <v>1437</v>
          </cell>
          <cell r="E11">
            <v>14</v>
          </cell>
          <cell r="F11">
            <v>131</v>
          </cell>
          <cell r="G11">
            <v>59017</v>
          </cell>
        </row>
        <row r="12">
          <cell r="A12" t="str">
            <v>May</v>
          </cell>
          <cell r="B12">
            <v>2236</v>
          </cell>
          <cell r="C12">
            <v>183</v>
          </cell>
          <cell r="D12">
            <v>1479</v>
          </cell>
          <cell r="E12">
            <v>35</v>
          </cell>
          <cell r="F12">
            <v>135</v>
          </cell>
          <cell r="G12">
            <v>82002</v>
          </cell>
        </row>
        <row r="13">
          <cell r="A13" t="str">
            <v>June</v>
          </cell>
          <cell r="B13">
            <v>2384</v>
          </cell>
          <cell r="C13">
            <v>168</v>
          </cell>
          <cell r="D13">
            <v>1750</v>
          </cell>
          <cell r="E13">
            <v>70</v>
          </cell>
          <cell r="F13">
            <v>115</v>
          </cell>
          <cell r="G13">
            <v>90393</v>
          </cell>
        </row>
        <row r="14">
          <cell r="A14" t="str">
            <v>July</v>
          </cell>
          <cell r="B14">
            <v>1763</v>
          </cell>
          <cell r="C14">
            <v>135</v>
          </cell>
          <cell r="D14">
            <v>1503</v>
          </cell>
          <cell r="E14">
            <v>57</v>
          </cell>
          <cell r="F14">
            <v>241</v>
          </cell>
          <cell r="G14">
            <v>111995</v>
          </cell>
        </row>
        <row r="15">
          <cell r="A15" t="str">
            <v>August</v>
          </cell>
          <cell r="B15">
            <v>2189</v>
          </cell>
          <cell r="C15">
            <v>120</v>
          </cell>
          <cell r="D15">
            <v>1593</v>
          </cell>
          <cell r="E15">
            <v>18</v>
          </cell>
          <cell r="F15">
            <v>115</v>
          </cell>
          <cell r="G15">
            <v>68661</v>
          </cell>
        </row>
        <row r="16">
          <cell r="A16" t="str">
            <v>September</v>
          </cell>
          <cell r="B16">
            <v>2921</v>
          </cell>
          <cell r="C16">
            <v>163</v>
          </cell>
          <cell r="D16">
            <v>1947</v>
          </cell>
          <cell r="E16">
            <v>21</v>
          </cell>
          <cell r="F16">
            <v>147</v>
          </cell>
          <cell r="G16">
            <v>88264</v>
          </cell>
        </row>
        <row r="17">
          <cell r="A17" t="str">
            <v>October</v>
          </cell>
          <cell r="B17">
            <v>2018</v>
          </cell>
          <cell r="C17">
            <v>143</v>
          </cell>
          <cell r="D17">
            <v>1588</v>
          </cell>
          <cell r="E17">
            <v>32</v>
          </cell>
          <cell r="F17">
            <v>147</v>
          </cell>
          <cell r="G17">
            <v>96353</v>
          </cell>
        </row>
        <row r="18">
          <cell r="A18" t="str">
            <v>November</v>
          </cell>
          <cell r="B18">
            <v>405</v>
          </cell>
          <cell r="C18">
            <v>8</v>
          </cell>
          <cell r="D18">
            <v>180</v>
          </cell>
          <cell r="E18">
            <v>16</v>
          </cell>
          <cell r="F18">
            <v>5</v>
          </cell>
          <cell r="G18">
            <v>6318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 files"/>
      <sheetName val="Chart files"/>
      <sheetName val="sheet volume"/>
      <sheetName val="Chart volume"/>
    </sheetNames>
    <sheetDataSet>
      <sheetData sheetId="0">
        <row r="1">
          <cell r="C1" t="str">
            <v>LAADS Aqua</v>
          </cell>
          <cell r="D1" t="str">
            <v>Subscription Aqua  </v>
          </cell>
          <cell r="E1" t="str">
            <v>ORNL Aqua</v>
          </cell>
          <cell r="F1" t="str">
            <v>EDC Aqua</v>
          </cell>
          <cell r="G1" t="str">
            <v>GSFC Aqua</v>
          </cell>
          <cell r="H1" t="str">
            <v>NSIDC Aqua</v>
          </cell>
          <cell r="I1" t="str">
            <v>LAADS Terra</v>
          </cell>
          <cell r="J1" t="str">
            <v>Subscription Terra  </v>
          </cell>
          <cell r="K1" t="str">
            <v>ORNL Terra</v>
          </cell>
          <cell r="L1" t="str">
            <v>EDC Terra</v>
          </cell>
          <cell r="M1" t="str">
            <v>GSFC Terra</v>
          </cell>
          <cell r="N1" t="str">
            <v>NSIDC Terra</v>
          </cell>
        </row>
        <row r="10">
          <cell r="B10" t="str">
            <v>Jan</v>
          </cell>
          <cell r="C10">
            <v>19172.935483870966</v>
          </cell>
          <cell r="D10">
            <v>33261.83870967742</v>
          </cell>
          <cell r="E10">
            <v>11042.161290322581</v>
          </cell>
          <cell r="F10">
            <v>3376.6129032258063</v>
          </cell>
          <cell r="G10">
            <v>2763.935483870968</v>
          </cell>
          <cell r="H10">
            <v>2481.3225806451615</v>
          </cell>
        </row>
        <row r="11">
          <cell r="B11" t="str">
            <v>Jan</v>
          </cell>
          <cell r="I11">
            <v>23446.387096774193</v>
          </cell>
          <cell r="J11">
            <v>85826.16129032258</v>
          </cell>
          <cell r="K11">
            <v>36792.48387096774</v>
          </cell>
          <cell r="L11">
            <v>13861.225806451614</v>
          </cell>
          <cell r="M11">
            <v>0</v>
          </cell>
          <cell r="N11">
            <v>8662.774193548386</v>
          </cell>
        </row>
        <row r="12">
          <cell r="B12" t="str">
            <v>Feb</v>
          </cell>
          <cell r="C12">
            <v>17187.32142857143</v>
          </cell>
          <cell r="D12">
            <v>44823.46428571428</v>
          </cell>
          <cell r="E12">
            <v>25857.928571428572</v>
          </cell>
          <cell r="F12">
            <v>6708.678571428572</v>
          </cell>
          <cell r="G12">
            <v>3079.285714285714</v>
          </cell>
          <cell r="H12">
            <v>2381</v>
          </cell>
        </row>
        <row r="13">
          <cell r="B13" t="str">
            <v>Feb</v>
          </cell>
          <cell r="I13">
            <v>24360.428571428572</v>
          </cell>
          <cell r="J13">
            <v>68364.57142857143</v>
          </cell>
          <cell r="K13">
            <v>65823.25</v>
          </cell>
          <cell r="L13">
            <v>19682.35714285714</v>
          </cell>
          <cell r="M13">
            <v>285.10714285714283</v>
          </cell>
          <cell r="N13">
            <v>9818.75</v>
          </cell>
        </row>
        <row r="14">
          <cell r="B14" t="str">
            <v>Mar</v>
          </cell>
          <cell r="C14">
            <v>23252.516129032258</v>
          </cell>
          <cell r="D14">
            <v>54220.967741935485</v>
          </cell>
          <cell r="E14">
            <v>19161.064516129034</v>
          </cell>
          <cell r="F14">
            <v>5179</v>
          </cell>
          <cell r="G14">
            <v>2690.8387096774195</v>
          </cell>
          <cell r="H14">
            <v>2362.451612903226</v>
          </cell>
        </row>
        <row r="15">
          <cell r="B15" t="str">
            <v>Mar</v>
          </cell>
          <cell r="I15">
            <v>51685.93548387097</v>
          </cell>
          <cell r="J15">
            <v>139880.8064516129</v>
          </cell>
          <cell r="K15">
            <v>56723.354838709674</v>
          </cell>
          <cell r="L15">
            <v>16537.387096774193</v>
          </cell>
          <cell r="M15">
            <v>1027.516129032258</v>
          </cell>
          <cell r="N15">
            <v>9105.161290322581</v>
          </cell>
        </row>
        <row r="16">
          <cell r="B16" t="str">
            <v>Apr</v>
          </cell>
          <cell r="C16">
            <v>37949.6</v>
          </cell>
          <cell r="D16">
            <v>30843.966666666667</v>
          </cell>
          <cell r="E16">
            <v>14374.9</v>
          </cell>
          <cell r="F16">
            <v>4066.8333333333335</v>
          </cell>
          <cell r="G16">
            <v>2353.2</v>
          </cell>
          <cell r="H16">
            <v>2233.6</v>
          </cell>
        </row>
        <row r="17">
          <cell r="B17" t="str">
            <v>Apr</v>
          </cell>
          <cell r="I17">
            <v>66018.46666666667</v>
          </cell>
          <cell r="J17">
            <v>70687.93333333333</v>
          </cell>
          <cell r="K17">
            <v>40925.333333333336</v>
          </cell>
          <cell r="L17">
            <v>13488.966666666667</v>
          </cell>
          <cell r="M17">
            <v>906.3333333333334</v>
          </cell>
          <cell r="N17">
            <v>11801.766666666666</v>
          </cell>
        </row>
        <row r="18">
          <cell r="B18" t="str">
            <v>May</v>
          </cell>
          <cell r="C18">
            <v>60778.22580645161</v>
          </cell>
          <cell r="D18">
            <v>39094.83870967742</v>
          </cell>
          <cell r="E18">
            <v>19369.677419354837</v>
          </cell>
          <cell r="F18">
            <v>3981.1290322580644</v>
          </cell>
          <cell r="G18">
            <v>2485.483870967742</v>
          </cell>
          <cell r="H18">
            <v>2097.6774193548385</v>
          </cell>
        </row>
        <row r="19">
          <cell r="B19" t="str">
            <v>May</v>
          </cell>
          <cell r="I19">
            <v>53840.22580645161</v>
          </cell>
          <cell r="J19">
            <v>91345.45161290323</v>
          </cell>
          <cell r="K19">
            <v>52122.096774193546</v>
          </cell>
          <cell r="L19">
            <v>18007.25806451613</v>
          </cell>
          <cell r="M19">
            <v>1411.7096774193549</v>
          </cell>
          <cell r="N19">
            <v>9307.322580645161</v>
          </cell>
        </row>
        <row r="20">
          <cell r="B20" t="str">
            <v>Jun</v>
          </cell>
          <cell r="C20">
            <v>55530.066666666666</v>
          </cell>
          <cell r="D20">
            <v>60562.066666666666</v>
          </cell>
          <cell r="E20">
            <v>29747.033333333333</v>
          </cell>
          <cell r="F20">
            <v>7810.366666666667</v>
          </cell>
          <cell r="G20">
            <v>2257.5</v>
          </cell>
          <cell r="H20">
            <v>4731.266666666666</v>
          </cell>
        </row>
        <row r="21">
          <cell r="B21" t="str">
            <v>Jun</v>
          </cell>
          <cell r="I21">
            <v>20571.233333333334</v>
          </cell>
          <cell r="J21">
            <v>82171.33333333333</v>
          </cell>
          <cell r="K21">
            <v>37029.933333333334</v>
          </cell>
          <cell r="L21">
            <v>16783.7</v>
          </cell>
          <cell r="M21">
            <v>921.5</v>
          </cell>
          <cell r="N21">
            <v>9058.633333333333</v>
          </cell>
        </row>
        <row r="22">
          <cell r="B22" t="str">
            <v>Jul</v>
          </cell>
          <cell r="C22">
            <v>18372.129032258064</v>
          </cell>
          <cell r="D22">
            <v>73916.80645161291</v>
          </cell>
          <cell r="E22">
            <v>37796.16129032258</v>
          </cell>
          <cell r="F22">
            <v>10808.870967741936</v>
          </cell>
          <cell r="G22">
            <v>2651.6129032258063</v>
          </cell>
          <cell r="H22">
            <v>6219.354838709677</v>
          </cell>
        </row>
        <row r="23">
          <cell r="B23" t="str">
            <v>Jul</v>
          </cell>
          <cell r="I23">
            <v>15342.322580645161</v>
          </cell>
          <cell r="J23">
            <v>76041.19354838709</v>
          </cell>
          <cell r="K23">
            <v>35656.67741935484</v>
          </cell>
          <cell r="L23">
            <v>19975.516129032258</v>
          </cell>
          <cell r="M23">
            <v>1114.9032258064517</v>
          </cell>
          <cell r="N23">
            <v>8827.806451612903</v>
          </cell>
        </row>
        <row r="24">
          <cell r="B24" t="str">
            <v>Aug</v>
          </cell>
          <cell r="C24">
            <v>19701.516129032258</v>
          </cell>
          <cell r="D24">
            <v>65864.41935483871</v>
          </cell>
          <cell r="E24">
            <v>58884.93548387097</v>
          </cell>
          <cell r="F24">
            <v>17242.774193548386</v>
          </cell>
          <cell r="G24">
            <v>2552.483870967742</v>
          </cell>
          <cell r="H24">
            <v>9796.516129032258</v>
          </cell>
        </row>
        <row r="25">
          <cell r="B25" t="str">
            <v>Aug</v>
          </cell>
          <cell r="I25">
            <v>21933.935483870966</v>
          </cell>
          <cell r="J25">
            <v>73270.19354838709</v>
          </cell>
          <cell r="K25">
            <v>54520.16129032258</v>
          </cell>
          <cell r="L25">
            <v>17296.709677419356</v>
          </cell>
          <cell r="M25">
            <v>1010.7096774193549</v>
          </cell>
          <cell r="N25">
            <v>10028.612903225807</v>
          </cell>
        </row>
        <row r="26">
          <cell r="B26" t="str">
            <v>Sep</v>
          </cell>
          <cell r="C26">
            <v>26962.733333333334</v>
          </cell>
          <cell r="D26">
            <v>95100.9</v>
          </cell>
          <cell r="E26">
            <v>80744.5</v>
          </cell>
          <cell r="F26">
            <v>24702.666666666668</v>
          </cell>
          <cell r="G26">
            <v>2265.866666666667</v>
          </cell>
          <cell r="H26">
            <v>12775.366666666667</v>
          </cell>
        </row>
        <row r="27">
          <cell r="B27" t="str">
            <v>Sep</v>
          </cell>
          <cell r="I27">
            <v>66831.26666666666</v>
          </cell>
          <cell r="J27">
            <v>108784.7</v>
          </cell>
          <cell r="K27">
            <v>74372.16666666667</v>
          </cell>
          <cell r="L27">
            <v>22964.166666666668</v>
          </cell>
          <cell r="M27">
            <v>949.6666666666666</v>
          </cell>
          <cell r="N27">
            <v>12895.833333333334</v>
          </cell>
        </row>
        <row r="28">
          <cell r="B28" t="str">
            <v>Oct</v>
          </cell>
          <cell r="C28">
            <v>22001.1935483871</v>
          </cell>
          <cell r="D28">
            <v>102073.19354838709</v>
          </cell>
          <cell r="E28">
            <v>86735.90322580645</v>
          </cell>
          <cell r="F28">
            <v>27108.1935483871</v>
          </cell>
          <cell r="G28">
            <v>3027.1612903225805</v>
          </cell>
          <cell r="H28">
            <v>15166.225806451614</v>
          </cell>
        </row>
        <row r="29">
          <cell r="B29" t="str">
            <v>Oct</v>
          </cell>
          <cell r="I29">
            <v>47799.67741935484</v>
          </cell>
          <cell r="J29">
            <v>113499.16129032258</v>
          </cell>
          <cell r="K29">
            <v>76436.35483870968</v>
          </cell>
          <cell r="L29">
            <v>22283.8064516129</v>
          </cell>
          <cell r="M29">
            <v>847.0967741935484</v>
          </cell>
          <cell r="N29">
            <v>15056.967741935483</v>
          </cell>
        </row>
        <row r="30">
          <cell r="B30" t="str">
            <v>Nov</v>
          </cell>
          <cell r="C30">
            <v>34589.25</v>
          </cell>
          <cell r="D30">
            <v>95174.5</v>
          </cell>
          <cell r="E30">
            <v>102584</v>
          </cell>
          <cell r="F30">
            <v>24368.2</v>
          </cell>
          <cell r="G30">
            <v>1252</v>
          </cell>
          <cell r="H30">
            <v>14232.6</v>
          </cell>
        </row>
        <row r="31">
          <cell r="B31" t="str">
            <v>Nov</v>
          </cell>
          <cell r="I31">
            <v>40512.5</v>
          </cell>
          <cell r="J31">
            <v>119188.25</v>
          </cell>
          <cell r="K31">
            <v>95037.5</v>
          </cell>
          <cell r="L31">
            <v>22727.2</v>
          </cell>
          <cell r="M31">
            <v>0</v>
          </cell>
          <cell r="N31">
            <v>15976.4</v>
          </cell>
        </row>
      </sheetData>
      <sheetData sheetId="2">
        <row r="1">
          <cell r="B1" t="str">
            <v>LAADS Aqua</v>
          </cell>
          <cell r="C1" t="str">
            <v>Subscription Aqua  </v>
          </cell>
          <cell r="D1" t="str">
            <v>ORNL Aqua</v>
          </cell>
          <cell r="E1" t="str">
            <v>EDC Aqua</v>
          </cell>
          <cell r="F1" t="str">
            <v>GSFC Aqua</v>
          </cell>
          <cell r="G1" t="str">
            <v>NSIDC Aqua</v>
          </cell>
          <cell r="H1" t="str">
            <v>LAADS Terra</v>
          </cell>
          <cell r="I1" t="str">
            <v>Subscription Terra  </v>
          </cell>
          <cell r="J1" t="str">
            <v>ORNL Terra</v>
          </cell>
          <cell r="K1" t="str">
            <v>EDC Terra</v>
          </cell>
          <cell r="L1" t="str">
            <v>GSFC Terra</v>
          </cell>
          <cell r="M1" t="str">
            <v>NSIDC Terra</v>
          </cell>
        </row>
        <row r="10">
          <cell r="A10" t="str">
            <v>Jan</v>
          </cell>
          <cell r="B10">
            <v>362.1074193548387</v>
          </cell>
          <cell r="C10">
            <v>131.06225806451613</v>
          </cell>
          <cell r="D10">
            <v>1.380967741935484</v>
          </cell>
          <cell r="E10">
            <v>115.46935483870968</v>
          </cell>
          <cell r="F10">
            <v>106.21806451612903</v>
          </cell>
          <cell r="G10">
            <v>3.4090322580645163</v>
          </cell>
        </row>
        <row r="11">
          <cell r="A11" t="str">
            <v>Jan</v>
          </cell>
          <cell r="H11">
            <v>729.1412903225805</v>
          </cell>
          <cell r="I11">
            <v>471.9319354838709</v>
          </cell>
          <cell r="J11">
            <v>4.6406451612903235</v>
          </cell>
          <cell r="K11">
            <v>283.8774193548387</v>
          </cell>
          <cell r="L11">
            <v>0</v>
          </cell>
          <cell r="M11">
            <v>5.464838709677419</v>
          </cell>
        </row>
        <row r="12">
          <cell r="A12" t="str">
            <v>Feb</v>
          </cell>
          <cell r="B12">
            <v>300.7278571428571</v>
          </cell>
          <cell r="C12">
            <v>314.24785714285713</v>
          </cell>
          <cell r="D12">
            <v>3.0707142857142857</v>
          </cell>
          <cell r="E12">
            <v>60.5675</v>
          </cell>
          <cell r="F12">
            <v>117.11392857142857</v>
          </cell>
          <cell r="G12">
            <v>0.9953571428571429</v>
          </cell>
        </row>
        <row r="13">
          <cell r="A13" t="str">
            <v>Feb</v>
          </cell>
          <cell r="H13">
            <v>625.7842857142856</v>
          </cell>
          <cell r="I13">
            <v>284.83714285714285</v>
          </cell>
          <cell r="J13">
            <v>8.184285714285714</v>
          </cell>
          <cell r="K13">
            <v>281.4942857142857</v>
          </cell>
          <cell r="L13">
            <v>1.985</v>
          </cell>
          <cell r="M13">
            <v>3.6060714285714286</v>
          </cell>
        </row>
        <row r="14">
          <cell r="A14" t="str">
            <v>Mar</v>
          </cell>
          <cell r="B14">
            <v>470.08419354838713</v>
          </cell>
          <cell r="C14">
            <v>449.6570967741935</v>
          </cell>
          <cell r="D14">
            <v>2.296774193548387</v>
          </cell>
          <cell r="E14">
            <v>69.88935483870968</v>
          </cell>
          <cell r="F14">
            <v>95.04838709677419</v>
          </cell>
          <cell r="G14">
            <v>0.964516129032258</v>
          </cell>
        </row>
        <row r="15">
          <cell r="A15" t="str">
            <v>Mar</v>
          </cell>
          <cell r="H15">
            <v>508.98741935483866</v>
          </cell>
          <cell r="I15">
            <v>243.0074193548387</v>
          </cell>
          <cell r="J15">
            <v>7.091290322580646</v>
          </cell>
          <cell r="K15">
            <v>271.508064516129</v>
          </cell>
          <cell r="L15">
            <v>7.1893548387096775</v>
          </cell>
          <cell r="M15">
            <v>3.9374193548387098</v>
          </cell>
        </row>
        <row r="16">
          <cell r="A16" t="str">
            <v>Apr</v>
          </cell>
          <cell r="B16">
            <v>537.465</v>
          </cell>
          <cell r="C16">
            <v>277.37333333333333</v>
          </cell>
          <cell r="D16">
            <v>1.7533333333333334</v>
          </cell>
          <cell r="E16">
            <v>61.777</v>
          </cell>
          <cell r="F16">
            <v>91.72166666666666</v>
          </cell>
          <cell r="G16">
            <v>0.8683333333333334</v>
          </cell>
        </row>
        <row r="17">
          <cell r="A17" t="str">
            <v>Apr</v>
          </cell>
          <cell r="H17">
            <v>419.3183333333333</v>
          </cell>
          <cell r="I17">
            <v>204.89166666666665</v>
          </cell>
          <cell r="J17">
            <v>5.129333333333333</v>
          </cell>
          <cell r="K17">
            <v>239.42299999999997</v>
          </cell>
          <cell r="L17">
            <v>6.21</v>
          </cell>
          <cell r="M17">
            <v>4.715333333333334</v>
          </cell>
        </row>
        <row r="18">
          <cell r="A18" t="str">
            <v>May</v>
          </cell>
          <cell r="B18">
            <v>499.9183870967742</v>
          </cell>
          <cell r="C18">
            <v>290.47967741935486</v>
          </cell>
          <cell r="D18">
            <v>2.3725806451612903</v>
          </cell>
          <cell r="E18">
            <v>66.40516129032258</v>
          </cell>
          <cell r="F18">
            <v>90.58645161290322</v>
          </cell>
          <cell r="G18">
            <v>0.7735483870967742</v>
          </cell>
        </row>
        <row r="19">
          <cell r="A19" t="str">
            <v>May</v>
          </cell>
          <cell r="H19">
            <v>556.2561290322581</v>
          </cell>
          <cell r="I19">
            <v>278.01354838709676</v>
          </cell>
          <cell r="J19">
            <v>6.559677419354839</v>
          </cell>
          <cell r="K19">
            <v>275.2764516129032</v>
          </cell>
          <cell r="L19">
            <v>8.744516129032258</v>
          </cell>
          <cell r="M19">
            <v>3.411290322580645</v>
          </cell>
        </row>
        <row r="20">
          <cell r="A20" t="str">
            <v>Jun</v>
          </cell>
          <cell r="B20">
            <v>618.806</v>
          </cell>
          <cell r="C20">
            <v>500.8789999999999</v>
          </cell>
          <cell r="D20">
            <v>3.77</v>
          </cell>
          <cell r="E20">
            <v>135.17966666666666</v>
          </cell>
          <cell r="F20">
            <v>84.21</v>
          </cell>
          <cell r="G20">
            <v>1.7576666666666665</v>
          </cell>
        </row>
        <row r="21">
          <cell r="A21" t="str">
            <v>Jun</v>
          </cell>
          <cell r="H21">
            <v>550.0283333333334</v>
          </cell>
          <cell r="I21">
            <v>289.74133333333333</v>
          </cell>
          <cell r="J21">
            <v>4.705666666666667</v>
          </cell>
          <cell r="K21">
            <v>306.25033333333334</v>
          </cell>
          <cell r="L21">
            <v>6.242333333333334</v>
          </cell>
          <cell r="M21">
            <v>3.208666666666667</v>
          </cell>
        </row>
        <row r="22">
          <cell r="A22" t="str">
            <v>Jul</v>
          </cell>
          <cell r="B22">
            <v>705.9970967741937</v>
          </cell>
          <cell r="C22">
            <v>539.2883870967742</v>
          </cell>
          <cell r="D22">
            <v>4.710322580645162</v>
          </cell>
          <cell r="E22">
            <v>182.25290322580645</v>
          </cell>
          <cell r="F22">
            <v>98.05483870967743</v>
          </cell>
          <cell r="G22">
            <v>2.367096774193548</v>
          </cell>
        </row>
        <row r="23">
          <cell r="A23" t="str">
            <v>Jul</v>
          </cell>
          <cell r="H23">
            <v>604.8087096774194</v>
          </cell>
          <cell r="I23">
            <v>370.28161290322583</v>
          </cell>
          <cell r="J23">
            <v>4.449677419354838</v>
          </cell>
          <cell r="K23">
            <v>196.0106451612903</v>
          </cell>
          <cell r="L23">
            <v>33.564516129032256</v>
          </cell>
          <cell r="M23">
            <v>3.1677419354838716</v>
          </cell>
        </row>
        <row r="24">
          <cell r="A24" t="str">
            <v>Aug</v>
          </cell>
          <cell r="B24">
            <v>557.7564516129033</v>
          </cell>
          <cell r="C24">
            <v>463.54548387096776</v>
          </cell>
          <cell r="D24">
            <v>7.256129032258064</v>
          </cell>
          <cell r="E24">
            <v>251.96774193548387</v>
          </cell>
          <cell r="F24">
            <v>96.21064516129034</v>
          </cell>
          <cell r="G24">
            <v>3.891935483870968</v>
          </cell>
        </row>
        <row r="25">
          <cell r="A25" t="str">
            <v>Aug</v>
          </cell>
          <cell r="H25">
            <v>671.1238709677419</v>
          </cell>
          <cell r="I25">
            <v>344.6190322580645</v>
          </cell>
          <cell r="J25">
            <v>6.744838709677419</v>
          </cell>
          <cell r="K25">
            <v>180.70451612903227</v>
          </cell>
          <cell r="L25">
            <v>7.062580645161291</v>
          </cell>
          <cell r="M25">
            <v>3.969032258064515</v>
          </cell>
        </row>
        <row r="26">
          <cell r="A26" t="str">
            <v>Sep</v>
          </cell>
          <cell r="B26">
            <v>608.8903333333333</v>
          </cell>
          <cell r="C26">
            <v>415.3983333333334</v>
          </cell>
          <cell r="D26">
            <v>9.907666666666666</v>
          </cell>
          <cell r="E26">
            <v>347.16</v>
          </cell>
          <cell r="F26">
            <v>86.84033333333335</v>
          </cell>
          <cell r="G26">
            <v>5.104666666666668</v>
          </cell>
        </row>
        <row r="27">
          <cell r="A27" t="str">
            <v>Sep</v>
          </cell>
          <cell r="H27">
            <v>997.6656666666667</v>
          </cell>
          <cell r="I27">
            <v>391.7473333333333</v>
          </cell>
          <cell r="J27">
            <v>9.142333333333333</v>
          </cell>
          <cell r="K27">
            <v>209.557</v>
          </cell>
          <cell r="L27">
            <v>6.632666666666665</v>
          </cell>
          <cell r="M27">
            <v>4.956666666666665</v>
          </cell>
        </row>
        <row r="28">
          <cell r="A28" t="str">
            <v>Oct</v>
          </cell>
          <cell r="B28">
            <v>587.5780645161291</v>
          </cell>
          <cell r="C28">
            <v>506.37451612903214</v>
          </cell>
          <cell r="D28">
            <v>10.780322580645159</v>
          </cell>
          <cell r="E28">
            <v>424.5987096774194</v>
          </cell>
          <cell r="F28">
            <v>109.20645161290322</v>
          </cell>
          <cell r="G28">
            <v>6.098064516129032</v>
          </cell>
        </row>
        <row r="29">
          <cell r="A29" t="str">
            <v>Oct</v>
          </cell>
          <cell r="H29">
            <v>827.6922580645161</v>
          </cell>
          <cell r="I29">
            <v>470.7180645161292</v>
          </cell>
          <cell r="J29">
            <v>9.619032258064516</v>
          </cell>
          <cell r="K29">
            <v>236.6851612903226</v>
          </cell>
          <cell r="L29">
            <v>5.863870967741935</v>
          </cell>
          <cell r="M29">
            <v>5.772903225806452</v>
          </cell>
        </row>
        <row r="30">
          <cell r="A30" t="str">
            <v>Nov</v>
          </cell>
          <cell r="B30">
            <v>467.335</v>
          </cell>
          <cell r="C30">
            <v>386.21</v>
          </cell>
          <cell r="D30">
            <v>12.8575</v>
          </cell>
          <cell r="E30">
            <v>476.608</v>
          </cell>
          <cell r="F30">
            <v>44.70399999999999</v>
          </cell>
          <cell r="G30">
            <v>5.386</v>
          </cell>
        </row>
        <row r="31">
          <cell r="A31" t="str">
            <v>Nov</v>
          </cell>
          <cell r="H31">
            <v>720.635</v>
          </cell>
          <cell r="I31">
            <v>477.0625</v>
          </cell>
          <cell r="J31">
            <v>11.845</v>
          </cell>
          <cell r="K31">
            <v>278.054</v>
          </cell>
          <cell r="L31">
            <v>0</v>
          </cell>
          <cell r="M31">
            <v>5.428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06" sqref="G106"/>
    </sheetView>
  </sheetViews>
  <sheetFormatPr defaultColWidth="9.00390625" defaultRowHeight="12"/>
  <sheetData/>
  <printOptions/>
  <pageMargins left="0.75" right="0.75" top="1" bottom="1" header="0.5" footer="0.5"/>
  <pageSetup horizontalDpi="525" verticalDpi="525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6">
      <selection activeCell="M112" sqref="M112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3"/>
  <sheetViews>
    <sheetView workbookViewId="0" topLeftCell="A231">
      <selection activeCell="B273" sqref="B273:M273"/>
    </sheetView>
  </sheetViews>
  <sheetFormatPr defaultColWidth="9.00390625" defaultRowHeight="12"/>
  <cols>
    <col min="1" max="1" width="12.00390625" style="0" customWidth="1"/>
    <col min="2" max="16384" width="11.375" style="0" customWidth="1"/>
  </cols>
  <sheetData>
    <row r="1" spans="1:2" ht="12">
      <c r="A1" s="34" t="s">
        <v>47</v>
      </c>
      <c r="B1" s="34"/>
    </row>
    <row r="2" spans="2:11" ht="24">
      <c r="B2" s="2" t="s">
        <v>27</v>
      </c>
      <c r="C2" s="2" t="s">
        <v>28</v>
      </c>
      <c r="D2" s="2" t="s">
        <v>26</v>
      </c>
      <c r="E2" s="2" t="s">
        <v>29</v>
      </c>
      <c r="F2" t="s">
        <v>24</v>
      </c>
      <c r="G2" t="s">
        <v>15</v>
      </c>
      <c r="H2" t="s">
        <v>14</v>
      </c>
      <c r="I2" t="s">
        <v>16</v>
      </c>
      <c r="K2" t="s">
        <v>20</v>
      </c>
    </row>
    <row r="3" spans="1:11" ht="12" hidden="1">
      <c r="A3" s="1" t="s">
        <v>0</v>
      </c>
      <c r="B3" s="4">
        <v>267.46</v>
      </c>
      <c r="C3" s="4">
        <v>551.51</v>
      </c>
      <c r="D3" s="4"/>
      <c r="E3" s="4"/>
      <c r="F3" s="4"/>
      <c r="G3" s="4">
        <f>17054.07/30</f>
        <v>568.4689999999999</v>
      </c>
      <c r="H3" s="4">
        <f>6128.93/30</f>
        <v>204.2976666666667</v>
      </c>
      <c r="I3" s="4">
        <f>930.52/30</f>
        <v>31.017333333333333</v>
      </c>
      <c r="K3" s="4">
        <f>SUM(B3:I3)</f>
        <v>1622.7539999999997</v>
      </c>
    </row>
    <row r="4" spans="1:11" ht="12" hidden="1">
      <c r="A4" s="1" t="s">
        <v>1</v>
      </c>
      <c r="B4" s="4">
        <v>742.58</v>
      </c>
      <c r="C4" s="4">
        <v>437.28</v>
      </c>
      <c r="D4" s="4"/>
      <c r="E4" s="4"/>
      <c r="F4" s="4"/>
      <c r="G4" s="4">
        <f>20162.69/31</f>
        <v>650.4093548387096</v>
      </c>
      <c r="H4" s="4">
        <f>7160.41/31</f>
        <v>230.98096774193547</v>
      </c>
      <c r="I4" s="4">
        <f>988.11/31</f>
        <v>31.87451612903226</v>
      </c>
      <c r="K4" s="4">
        <f aca="true" t="shared" si="0" ref="K4:K14">SUM(B4:I4)</f>
        <v>2093.124838709677</v>
      </c>
    </row>
    <row r="5" spans="1:11" ht="12" hidden="1">
      <c r="A5" s="1" t="s">
        <v>2</v>
      </c>
      <c r="B5" s="4">
        <v>155.38</v>
      </c>
      <c r="C5" s="4">
        <v>406.55</v>
      </c>
      <c r="D5" s="4"/>
      <c r="E5" s="4"/>
      <c r="F5" s="4"/>
      <c r="G5" s="4">
        <f>16221.29/30</f>
        <v>540.7096666666667</v>
      </c>
      <c r="H5" s="4">
        <f>4699.55/30</f>
        <v>156.65166666666667</v>
      </c>
      <c r="I5" s="4">
        <f>813.64/30</f>
        <v>27.121333333333332</v>
      </c>
      <c r="K5" s="4">
        <f t="shared" si="0"/>
        <v>1286.4126666666668</v>
      </c>
    </row>
    <row r="6" spans="1:11" ht="12" hidden="1">
      <c r="A6" s="1" t="s">
        <v>3</v>
      </c>
      <c r="B6" s="4">
        <v>236.32</v>
      </c>
      <c r="C6" s="4">
        <v>677.014516</v>
      </c>
      <c r="D6" s="4"/>
      <c r="E6" s="4"/>
      <c r="F6" s="4"/>
      <c r="G6" s="4">
        <v>722.443226</v>
      </c>
      <c r="H6" s="4">
        <v>220.475806</v>
      </c>
      <c r="I6" s="4">
        <v>30.8658065</v>
      </c>
      <c r="K6" s="4">
        <f t="shared" si="0"/>
        <v>1887.1193544999996</v>
      </c>
    </row>
    <row r="7" spans="1:11" ht="12" hidden="1">
      <c r="A7" s="1" t="s">
        <v>4</v>
      </c>
      <c r="B7" s="4">
        <v>141.70129</v>
      </c>
      <c r="C7" s="4">
        <v>719.307419</v>
      </c>
      <c r="D7" s="4"/>
      <c r="E7" s="4"/>
      <c r="F7" s="4"/>
      <c r="G7" s="4">
        <v>870.159355</v>
      </c>
      <c r="H7" s="4">
        <v>235.699032</v>
      </c>
      <c r="I7" s="4">
        <v>37.8925806</v>
      </c>
      <c r="K7" s="4">
        <f t="shared" si="0"/>
        <v>2004.7596766</v>
      </c>
    </row>
    <row r="8" spans="1:11" ht="12" hidden="1">
      <c r="A8" t="s">
        <v>5</v>
      </c>
      <c r="B8" s="4">
        <v>420.3620000000001</v>
      </c>
      <c r="C8" s="4">
        <v>212.47333333333333</v>
      </c>
      <c r="D8" s="4">
        <v>190.32533333333333</v>
      </c>
      <c r="E8" s="4">
        <v>302.7276666666666</v>
      </c>
      <c r="F8" s="4">
        <v>0</v>
      </c>
      <c r="G8" s="4">
        <v>767.075333</v>
      </c>
      <c r="H8" s="4">
        <v>213.503667</v>
      </c>
      <c r="I8" s="4">
        <v>33.718</v>
      </c>
      <c r="K8" s="4">
        <f t="shared" si="0"/>
        <v>2140.1853333333333</v>
      </c>
    </row>
    <row r="9" spans="1:11" ht="12" hidden="1">
      <c r="A9" t="s">
        <v>6</v>
      </c>
      <c r="B9" s="4">
        <v>676.2383870967743</v>
      </c>
      <c r="C9" s="4">
        <v>195.0764516129032</v>
      </c>
      <c r="D9" s="4">
        <v>113.5374193548387</v>
      </c>
      <c r="E9" s="4">
        <v>237.88032258064513</v>
      </c>
      <c r="F9" s="4">
        <v>3.009677419354839</v>
      </c>
      <c r="G9">
        <v>687.58</v>
      </c>
      <c r="H9">
        <v>85.9</v>
      </c>
      <c r="I9">
        <v>34.59</v>
      </c>
      <c r="K9" s="4">
        <f t="shared" si="0"/>
        <v>2033.812258064516</v>
      </c>
    </row>
    <row r="10" spans="1:11" ht="12" hidden="1">
      <c r="A10" t="s">
        <v>7</v>
      </c>
      <c r="B10" s="4">
        <v>651.68</v>
      </c>
      <c r="C10" s="4">
        <v>232.42366666666666</v>
      </c>
      <c r="D10" s="4">
        <v>134.15</v>
      </c>
      <c r="E10" s="4">
        <v>355.82566666666673</v>
      </c>
      <c r="F10" s="4">
        <v>5.699666666666667</v>
      </c>
      <c r="G10">
        <v>859.34</v>
      </c>
      <c r="H10">
        <v>76.25</v>
      </c>
      <c r="I10">
        <v>37.26</v>
      </c>
      <c r="K10" s="4">
        <f t="shared" si="0"/>
        <v>2352.6290000000004</v>
      </c>
    </row>
    <row r="11" spans="1:11" ht="12" hidden="1">
      <c r="A11" t="s">
        <v>8</v>
      </c>
      <c r="B11" s="4">
        <v>986.3661290322583</v>
      </c>
      <c r="C11" s="4">
        <v>225.58129032258066</v>
      </c>
      <c r="D11" s="4">
        <v>163.71290322580646</v>
      </c>
      <c r="E11" s="4">
        <v>349.6441935483872</v>
      </c>
      <c r="F11" s="4">
        <v>8.980967741935485</v>
      </c>
      <c r="G11">
        <v>772.46</v>
      </c>
      <c r="H11">
        <v>75.08</v>
      </c>
      <c r="I11">
        <v>34.49</v>
      </c>
      <c r="K11" s="4">
        <f t="shared" si="0"/>
        <v>2616.315483870968</v>
      </c>
    </row>
    <row r="12" spans="1:11" ht="12" hidden="1">
      <c r="A12" t="s">
        <v>9</v>
      </c>
      <c r="B12" s="4">
        <v>957.3225806451612</v>
      </c>
      <c r="C12" s="4">
        <v>404.23870967741937</v>
      </c>
      <c r="D12" s="4">
        <v>54.52806451612903</v>
      </c>
      <c r="E12" s="4">
        <v>288.4251612903226</v>
      </c>
      <c r="F12" s="4">
        <v>9.388064516129031</v>
      </c>
      <c r="G12">
        <v>415.59</v>
      </c>
      <c r="H12">
        <v>106.08</v>
      </c>
      <c r="I12">
        <v>8.87</v>
      </c>
      <c r="K12" s="4">
        <f t="shared" si="0"/>
        <v>2244.4425806451613</v>
      </c>
    </row>
    <row r="13" spans="1:11" ht="12" hidden="1">
      <c r="A13" t="s">
        <v>10</v>
      </c>
      <c r="B13" s="4">
        <v>867.2146428571426</v>
      </c>
      <c r="C13" s="4">
        <v>404.39821428571435</v>
      </c>
      <c r="D13" s="4">
        <v>64.79535714285714</v>
      </c>
      <c r="E13" s="4">
        <v>194.6875</v>
      </c>
      <c r="F13" s="4">
        <v>11.255714285714287</v>
      </c>
      <c r="G13">
        <v>373.56</v>
      </c>
      <c r="H13">
        <v>115.48</v>
      </c>
      <c r="I13">
        <v>4.58</v>
      </c>
      <c r="K13" s="4">
        <f t="shared" si="0"/>
        <v>2035.9714285714283</v>
      </c>
    </row>
    <row r="14" spans="1:11" ht="12" hidden="1">
      <c r="A14" t="s">
        <v>11</v>
      </c>
      <c r="B14" s="4">
        <v>928.0261290322582</v>
      </c>
      <c r="C14" s="4">
        <v>404.23870967741937</v>
      </c>
      <c r="D14" s="4">
        <v>54.52806451612903</v>
      </c>
      <c r="E14" s="4">
        <v>288.4251612903226</v>
      </c>
      <c r="F14" s="4">
        <v>9.388064516129031</v>
      </c>
      <c r="G14">
        <v>361.43</v>
      </c>
      <c r="H14">
        <v>102.24</v>
      </c>
      <c r="I14">
        <v>4.9</v>
      </c>
      <c r="K14" s="4">
        <f t="shared" si="0"/>
        <v>2153.1761290322584</v>
      </c>
    </row>
    <row r="15" spans="1:11" ht="12" hidden="1">
      <c r="A15" t="s">
        <v>0</v>
      </c>
      <c r="B15" s="4">
        <v>947.5703333333332</v>
      </c>
      <c r="C15" s="4">
        <v>284.63199999999995</v>
      </c>
      <c r="D15" s="4">
        <v>9.561333333333332</v>
      </c>
      <c r="E15" s="4">
        <v>197.63333333333333</v>
      </c>
      <c r="F15" s="4">
        <v>6.882333333333333</v>
      </c>
      <c r="G15" s="4">
        <v>301.19966666666664</v>
      </c>
      <c r="H15" s="4">
        <v>96.016</v>
      </c>
      <c r="I15" s="4">
        <v>9.896666666666667</v>
      </c>
      <c r="K15" s="4">
        <f>SUM(B15:I15)</f>
        <v>1853.3916666666667</v>
      </c>
    </row>
    <row r="16" spans="1:11" ht="12" hidden="1">
      <c r="A16" t="s">
        <v>1</v>
      </c>
      <c r="B16" s="4">
        <v>1041.5929032258066</v>
      </c>
      <c r="C16" s="4">
        <v>339.3790322580644</v>
      </c>
      <c r="D16" s="4">
        <v>24.05322580645161</v>
      </c>
      <c r="E16" s="4">
        <v>229.11354838709678</v>
      </c>
      <c r="F16" s="4">
        <v>8.932580645161291</v>
      </c>
      <c r="G16" s="4">
        <v>341.68</v>
      </c>
      <c r="H16" s="4">
        <v>99.33</v>
      </c>
      <c r="I16" s="4">
        <v>4.18</v>
      </c>
      <c r="K16" s="4">
        <f>SUM(B16:I16)</f>
        <v>2088.2612903225804</v>
      </c>
    </row>
    <row r="17" spans="1:22" ht="12" hidden="1">
      <c r="A17" t="s">
        <v>2</v>
      </c>
      <c r="B17" s="4">
        <v>1116.6293333333333</v>
      </c>
      <c r="C17" s="4">
        <v>552.0996666666667</v>
      </c>
      <c r="D17" s="4">
        <v>37.743666666666655</v>
      </c>
      <c r="E17" s="4">
        <v>238.51966666666667</v>
      </c>
      <c r="F17" s="4">
        <v>8.477666666666666</v>
      </c>
      <c r="G17" s="4">
        <v>441.4293333333334</v>
      </c>
      <c r="H17" s="4">
        <v>90.45266666666666</v>
      </c>
      <c r="I17" s="4">
        <v>4.9639999999999995</v>
      </c>
      <c r="K17" s="4">
        <f>SUM(B17:I17)</f>
        <v>2490.316</v>
      </c>
      <c r="N17" s="4"/>
      <c r="O17" s="4"/>
      <c r="P17" s="4"/>
      <c r="Q17" s="4"/>
      <c r="R17" s="4"/>
      <c r="S17" s="4"/>
      <c r="T17" s="4"/>
      <c r="V17" s="4"/>
    </row>
    <row r="18" spans="1:20" ht="12" hidden="1">
      <c r="A18" t="s">
        <v>3</v>
      </c>
      <c r="B18" s="4">
        <v>1237.1032258064515</v>
      </c>
      <c r="C18" s="4">
        <v>650.9925806451614</v>
      </c>
      <c r="D18" s="4">
        <v>75.74258064516128</v>
      </c>
      <c r="E18" s="4">
        <v>258.57741935483875</v>
      </c>
      <c r="F18" s="4">
        <v>9.16</v>
      </c>
      <c r="G18" s="4">
        <v>379.07354838709693</v>
      </c>
      <c r="H18" s="4">
        <v>105.55774193548386</v>
      </c>
      <c r="I18" s="4">
        <v>5.766774193548387</v>
      </c>
      <c r="K18" s="4">
        <f>SUM(B18:I18)</f>
        <v>2721.973870967742</v>
      </c>
      <c r="N18" s="4"/>
      <c r="O18" s="4"/>
      <c r="P18" s="4"/>
      <c r="Q18" s="4"/>
      <c r="R18" s="4"/>
      <c r="S18" s="4"/>
      <c r="T18" s="4"/>
    </row>
    <row r="19" spans="1:20" ht="12" hidden="1">
      <c r="A19" t="s">
        <v>4</v>
      </c>
      <c r="B19" s="4">
        <v>1122.591935483871</v>
      </c>
      <c r="C19" s="4">
        <v>525.7422580645162</v>
      </c>
      <c r="D19" s="4">
        <v>108.96419354838706</v>
      </c>
      <c r="E19" s="4">
        <v>282.42225806451603</v>
      </c>
      <c r="F19" s="4">
        <v>14.000967741935485</v>
      </c>
      <c r="G19" s="4">
        <v>432.6722580645162</v>
      </c>
      <c r="H19" s="4">
        <v>103.2732258064516</v>
      </c>
      <c r="I19" s="4">
        <v>7.860967741935484</v>
      </c>
      <c r="K19" s="4">
        <f>SUM(B19:I19)</f>
        <v>2597.5280645161292</v>
      </c>
      <c r="M19" s="4"/>
      <c r="N19" s="4"/>
      <c r="O19" s="4"/>
      <c r="P19" s="4"/>
      <c r="Q19" s="4"/>
      <c r="R19" s="4"/>
      <c r="S19" s="4"/>
      <c r="T19" s="4"/>
    </row>
    <row r="20" spans="1:20" ht="12" hidden="1">
      <c r="A20" t="s">
        <v>5</v>
      </c>
      <c r="B20" s="4">
        <v>1567.1863333333336</v>
      </c>
      <c r="C20" s="4">
        <v>483.765</v>
      </c>
      <c r="D20" s="4">
        <v>40.17733333333333</v>
      </c>
      <c r="E20" s="4">
        <v>323.3806666666666</v>
      </c>
      <c r="F20" s="4">
        <v>19.05</v>
      </c>
      <c r="G20" s="4">
        <v>556.7170000000001</v>
      </c>
      <c r="H20" s="4">
        <v>93.473</v>
      </c>
      <c r="I20" s="4">
        <v>10.061333333333334</v>
      </c>
      <c r="J20" s="4"/>
      <c r="K20" s="4">
        <v>3093.810666666667</v>
      </c>
      <c r="N20" s="4"/>
      <c r="O20" s="4"/>
      <c r="P20" s="4"/>
      <c r="Q20" s="4"/>
      <c r="R20" s="4"/>
      <c r="S20" s="4"/>
      <c r="T20" s="4"/>
    </row>
    <row r="21" spans="1:20" ht="12" hidden="1">
      <c r="A21" t="s">
        <v>6</v>
      </c>
      <c r="B21" s="4">
        <v>1392.27</v>
      </c>
      <c r="C21" s="4">
        <v>678.2470967741933</v>
      </c>
      <c r="D21" s="4">
        <v>12.475483870967746</v>
      </c>
      <c r="E21" s="4">
        <v>298.84548387096777</v>
      </c>
      <c r="F21" s="4">
        <v>20.399354838709677</v>
      </c>
      <c r="G21" s="4">
        <v>661.283870967742</v>
      </c>
      <c r="H21" s="4">
        <v>115.07032258064517</v>
      </c>
      <c r="I21" s="4">
        <v>11.870967741935488</v>
      </c>
      <c r="J21" s="4"/>
      <c r="K21" s="4">
        <f>SUM(B21:I21)</f>
        <v>3190.4625806451613</v>
      </c>
      <c r="N21" s="4"/>
      <c r="O21" s="4"/>
      <c r="P21" s="4"/>
      <c r="Q21" s="4"/>
      <c r="R21" s="4"/>
      <c r="S21" s="4"/>
      <c r="T21" s="4"/>
    </row>
    <row r="22" spans="1:20" ht="12" hidden="1">
      <c r="A22" t="s">
        <v>7</v>
      </c>
      <c r="B22" s="4">
        <v>1112.3603333333335</v>
      </c>
      <c r="C22" s="4">
        <v>593.5336666666666</v>
      </c>
      <c r="D22" s="4">
        <v>23.42</v>
      </c>
      <c r="E22" s="4">
        <v>266.6306666666666</v>
      </c>
      <c r="F22" s="4">
        <v>21.65533333333333</v>
      </c>
      <c r="G22" s="4">
        <v>1032.3073333333334</v>
      </c>
      <c r="H22" s="4">
        <v>138.347</v>
      </c>
      <c r="I22" s="4">
        <v>18.557000000000002</v>
      </c>
      <c r="J22" s="4"/>
      <c r="K22" s="4">
        <f>SUM(B22:I22)</f>
        <v>3206.8113333333336</v>
      </c>
      <c r="M22" s="4"/>
      <c r="N22" s="4"/>
      <c r="O22" s="4"/>
      <c r="P22" s="4"/>
      <c r="Q22" s="4"/>
      <c r="R22" s="4"/>
      <c r="S22" s="4"/>
      <c r="T22" s="4"/>
    </row>
    <row r="23" spans="1:20" ht="12" hidden="1">
      <c r="A23" t="s">
        <v>8</v>
      </c>
      <c r="B23" s="4">
        <v>1394.49</v>
      </c>
      <c r="C23" s="4">
        <v>581.43</v>
      </c>
      <c r="D23" s="4">
        <v>92.61</v>
      </c>
      <c r="E23" s="4">
        <v>267.79</v>
      </c>
      <c r="F23" s="4">
        <v>22.44</v>
      </c>
      <c r="G23" s="4">
        <v>1004.13</v>
      </c>
      <c r="H23" s="4">
        <v>88.98</v>
      </c>
      <c r="I23" s="4">
        <v>19.03</v>
      </c>
      <c r="J23" s="4"/>
      <c r="K23" s="4">
        <f>SUM(B23:I23)</f>
        <v>3470.9000000000005</v>
      </c>
      <c r="M23" s="4"/>
      <c r="N23" s="4"/>
      <c r="O23" s="4"/>
      <c r="P23" s="4"/>
      <c r="Q23" s="4"/>
      <c r="R23" s="4"/>
      <c r="S23" s="4"/>
      <c r="T23" s="4"/>
    </row>
    <row r="24" spans="1:20" ht="12" hidden="1">
      <c r="A24" t="s">
        <v>9</v>
      </c>
      <c r="B24" s="4">
        <v>1802.1503225806453</v>
      </c>
      <c r="C24" s="4">
        <v>535.332258064516</v>
      </c>
      <c r="D24" s="4">
        <v>109.49870967741936</v>
      </c>
      <c r="E24" s="4">
        <v>293.8987096774194</v>
      </c>
      <c r="F24" s="4">
        <v>16.661290322580644</v>
      </c>
      <c r="G24" s="4">
        <v>694.7025806451613</v>
      </c>
      <c r="H24" s="4">
        <v>99.10419354838712</v>
      </c>
      <c r="I24" s="4">
        <v>10.296451612903226</v>
      </c>
      <c r="J24" s="4"/>
      <c r="K24" s="4">
        <f>SUM(B24:I24)</f>
        <v>3561.644516129032</v>
      </c>
      <c r="M24" s="4"/>
      <c r="N24" s="4"/>
      <c r="O24" s="4"/>
      <c r="P24" s="4"/>
      <c r="Q24" s="4"/>
      <c r="R24" s="4"/>
      <c r="S24" s="4"/>
      <c r="T24" s="4"/>
    </row>
    <row r="25" spans="1:20" ht="12">
      <c r="A25" t="s">
        <v>10</v>
      </c>
      <c r="B25" s="4">
        <v>1381.51</v>
      </c>
      <c r="C25" s="4">
        <v>693.86</v>
      </c>
      <c r="D25" s="4">
        <v>29.65</v>
      </c>
      <c r="E25" s="4">
        <v>317.3</v>
      </c>
      <c r="F25" s="4">
        <v>23.99</v>
      </c>
      <c r="G25" s="4">
        <v>774.75</v>
      </c>
      <c r="H25" s="4">
        <v>71.67</v>
      </c>
      <c r="I25" s="4">
        <v>11</v>
      </c>
      <c r="J25" s="4"/>
      <c r="K25" s="4">
        <v>3303.73</v>
      </c>
      <c r="M25" s="4"/>
      <c r="N25" s="4"/>
      <c r="O25" s="4"/>
      <c r="P25" s="4"/>
      <c r="Q25" s="4"/>
      <c r="R25" s="4"/>
      <c r="S25" s="4"/>
      <c r="T25" s="4"/>
    </row>
    <row r="26" spans="1:20" ht="12">
      <c r="A26" t="s">
        <v>11</v>
      </c>
      <c r="B26" s="4">
        <v>1529.5780645161287</v>
      </c>
      <c r="C26" s="4">
        <v>758.4164516129033</v>
      </c>
      <c r="D26" s="4">
        <v>87.9458064516129</v>
      </c>
      <c r="E26" s="4">
        <v>299.2370967741936</v>
      </c>
      <c r="F26" s="4">
        <v>25.01741935483871</v>
      </c>
      <c r="G26" s="4">
        <v>948.7529032258064</v>
      </c>
      <c r="H26" s="4">
        <v>70.81129032258065</v>
      </c>
      <c r="I26" s="4">
        <v>12.483548387096775</v>
      </c>
      <c r="J26" s="4"/>
      <c r="K26" s="4">
        <f aca="true" t="shared" si="1" ref="K26:K31">SUM(B26:I26)</f>
        <v>3732.2425806451606</v>
      </c>
      <c r="M26" s="4"/>
      <c r="N26" s="4"/>
      <c r="O26" s="4"/>
      <c r="P26" s="4"/>
      <c r="Q26" s="4"/>
      <c r="R26" s="4"/>
      <c r="S26" s="4"/>
      <c r="T26" s="4"/>
    </row>
    <row r="27" spans="1:20" ht="12">
      <c r="A27" t="s">
        <v>0</v>
      </c>
      <c r="B27" s="4">
        <v>1882.457333333333</v>
      </c>
      <c r="C27" s="4">
        <v>799.6840000000001</v>
      </c>
      <c r="D27" s="4">
        <v>76.06400000000001</v>
      </c>
      <c r="E27" s="4">
        <v>296.34066666666666</v>
      </c>
      <c r="F27" s="4">
        <v>26.02166666666666</v>
      </c>
      <c r="G27" s="4">
        <v>1108.5646666666664</v>
      </c>
      <c r="H27" s="4">
        <v>69.988</v>
      </c>
      <c r="I27" s="4">
        <v>12.894</v>
      </c>
      <c r="J27" s="4"/>
      <c r="K27" s="4">
        <f t="shared" si="1"/>
        <v>4272.014333333333</v>
      </c>
      <c r="M27" s="4"/>
      <c r="N27" s="4"/>
      <c r="O27" s="4"/>
      <c r="P27" s="4"/>
      <c r="Q27" s="4"/>
      <c r="R27" s="4"/>
      <c r="S27" s="4"/>
      <c r="T27" s="4"/>
    </row>
    <row r="28" spans="1:11" ht="12">
      <c r="A28" t="s">
        <v>1</v>
      </c>
      <c r="B28" s="4">
        <v>2031.595161290323</v>
      </c>
      <c r="C28" s="4">
        <v>452.3080645161291</v>
      </c>
      <c r="D28" s="4">
        <v>93.72161290322582</v>
      </c>
      <c r="E28" s="4">
        <v>242.48709677419356</v>
      </c>
      <c r="F28" s="4">
        <v>16.77354838709677</v>
      </c>
      <c r="G28" s="4">
        <v>739.536129032258</v>
      </c>
      <c r="H28" s="4">
        <v>69.7648387096774</v>
      </c>
      <c r="I28" s="4">
        <v>7.10032258064516</v>
      </c>
      <c r="J28" s="4"/>
      <c r="K28" s="4">
        <f t="shared" si="1"/>
        <v>3653.2867741935493</v>
      </c>
    </row>
    <row r="29" spans="1:11" ht="12">
      <c r="A29" t="s">
        <v>2</v>
      </c>
      <c r="B29" s="4">
        <v>2319.0443333333333</v>
      </c>
      <c r="C29" s="4">
        <v>324.4980000000001</v>
      </c>
      <c r="D29" s="4">
        <v>94.43733333333334</v>
      </c>
      <c r="E29" s="4">
        <v>160.48900000000003</v>
      </c>
      <c r="F29" s="4">
        <v>9.836666666666668</v>
      </c>
      <c r="G29" s="4">
        <v>507.7583333333332</v>
      </c>
      <c r="H29" s="4">
        <v>73.82600000000001</v>
      </c>
      <c r="I29" s="4">
        <v>2.0026666666666664</v>
      </c>
      <c r="J29" s="4"/>
      <c r="K29" s="4">
        <f t="shared" si="1"/>
        <v>3491.892333333333</v>
      </c>
    </row>
    <row r="30" spans="1:20" ht="12">
      <c r="A30" t="s">
        <v>3</v>
      </c>
      <c r="B30" s="4">
        <v>2004.1329032258066</v>
      </c>
      <c r="C30" s="4">
        <v>408.7167741935484</v>
      </c>
      <c r="D30" s="4">
        <v>108.79709677419353</v>
      </c>
      <c r="E30" s="4">
        <v>212.84935483870967</v>
      </c>
      <c r="F30" s="4">
        <v>9.57548387096774</v>
      </c>
      <c r="G30" s="4">
        <v>579.5622580645162</v>
      </c>
      <c r="H30" s="4">
        <v>71.45161290322582</v>
      </c>
      <c r="I30" s="4">
        <v>6.206774193548387</v>
      </c>
      <c r="J30" s="4"/>
      <c r="K30" s="4">
        <f t="shared" si="1"/>
        <v>3401.2922580645163</v>
      </c>
      <c r="M30" s="4"/>
      <c r="N30" s="4"/>
      <c r="O30" s="4"/>
      <c r="P30" s="4"/>
      <c r="Q30" s="4"/>
      <c r="R30" s="4"/>
      <c r="S30" s="4"/>
      <c r="T30" s="4"/>
    </row>
    <row r="31" spans="1:20" ht="12">
      <c r="A31" t="s">
        <v>4</v>
      </c>
      <c r="B31" s="4">
        <v>2078.6638709677422</v>
      </c>
      <c r="C31" s="4">
        <v>423.37096774193543</v>
      </c>
      <c r="D31" s="4">
        <v>74.96419354838712</v>
      </c>
      <c r="E31" s="4">
        <v>218.42161290322576</v>
      </c>
      <c r="F31" s="4">
        <v>9.634193548387097</v>
      </c>
      <c r="G31" s="4">
        <v>584.5648387096775</v>
      </c>
      <c r="H31" s="4">
        <v>71.73516129032258</v>
      </c>
      <c r="I31" s="4">
        <v>7.384516129032257</v>
      </c>
      <c r="J31" s="4"/>
      <c r="K31" s="4">
        <f t="shared" si="1"/>
        <v>3468.73935483871</v>
      </c>
      <c r="M31" s="4"/>
      <c r="N31" s="4"/>
      <c r="O31" s="4"/>
      <c r="P31" s="4"/>
      <c r="Q31" s="4"/>
      <c r="R31" s="4"/>
      <c r="S31" s="4"/>
      <c r="T31" s="4"/>
    </row>
    <row r="32" spans="1:20" ht="12">
      <c r="A32" t="s">
        <v>5</v>
      </c>
      <c r="B32" s="4">
        <v>2516.9376888346355</v>
      </c>
      <c r="C32" s="4">
        <v>427.69620527343744</v>
      </c>
      <c r="D32" s="4">
        <v>54.14363720703125</v>
      </c>
      <c r="E32" s="4">
        <v>263.81006842447914</v>
      </c>
      <c r="F32" s="4">
        <v>13.049995345052082</v>
      </c>
      <c r="G32" s="4">
        <v>791.086</v>
      </c>
      <c r="H32" s="4">
        <v>71.32199999999997</v>
      </c>
      <c r="I32" s="4">
        <v>10.552</v>
      </c>
      <c r="J32" s="4"/>
      <c r="K32" s="4">
        <v>4148.597595084635</v>
      </c>
      <c r="M32" s="4"/>
      <c r="N32" s="4"/>
      <c r="O32" s="4"/>
      <c r="P32" s="4"/>
      <c r="Q32" s="4"/>
      <c r="R32" s="4"/>
      <c r="S32" s="4"/>
      <c r="T32" s="4"/>
    </row>
    <row r="33" spans="1:11" ht="12">
      <c r="A33" t="s">
        <v>6</v>
      </c>
      <c r="B33" s="4">
        <v>1680.0417469128024</v>
      </c>
      <c r="C33" s="4">
        <v>500.3378850806452</v>
      </c>
      <c r="D33" s="4">
        <v>30.685930223034273</v>
      </c>
      <c r="E33" s="4">
        <v>234.11009245841737</v>
      </c>
      <c r="F33" s="4">
        <v>12.95937975680443</v>
      </c>
      <c r="G33" s="4">
        <v>755.8622580645163</v>
      </c>
      <c r="H33" s="4">
        <v>71.06451612903226</v>
      </c>
      <c r="I33" s="4">
        <v>10.121612903225806</v>
      </c>
      <c r="J33" s="4"/>
      <c r="K33" s="4">
        <f>SUM(B33:I33)</f>
        <v>3295.1834215284784</v>
      </c>
    </row>
    <row r="34" spans="1:20" ht="12">
      <c r="A34" t="s">
        <v>7</v>
      </c>
      <c r="B34" s="4">
        <v>1733.4643119140628</v>
      </c>
      <c r="C34" s="4">
        <v>423.0249490559897</v>
      </c>
      <c r="D34" s="4">
        <v>641.5304122070316</v>
      </c>
      <c r="E34" s="4">
        <v>202.22599518229163</v>
      </c>
      <c r="F34" s="4">
        <v>5.303169368489582</v>
      </c>
      <c r="G34" s="4">
        <v>389.6676666666668</v>
      </c>
      <c r="H34" s="4">
        <v>105.72866666666667</v>
      </c>
      <c r="I34" s="4">
        <v>7.360333333333332</v>
      </c>
      <c r="J34" s="4"/>
      <c r="K34" s="4">
        <f>SUM(B34:I34)</f>
        <v>3508.3055043945324</v>
      </c>
      <c r="M34" s="4"/>
      <c r="N34" s="4"/>
      <c r="O34" s="4"/>
      <c r="P34" s="4"/>
      <c r="Q34" s="4"/>
      <c r="R34" s="4"/>
      <c r="S34" s="4"/>
      <c r="T34" s="4"/>
    </row>
    <row r="35" spans="1:20" ht="12">
      <c r="A35" t="s">
        <v>8</v>
      </c>
      <c r="B35" s="4">
        <v>2581.9420260206653</v>
      </c>
      <c r="C35" s="4">
        <v>484.9283118699598</v>
      </c>
      <c r="D35" s="4">
        <v>317.2915222089214</v>
      </c>
      <c r="E35" s="4">
        <v>140.69020010080644</v>
      </c>
      <c r="F35" s="4">
        <v>3.0670855909778223</v>
      </c>
      <c r="G35" s="4">
        <v>228.35580645161286</v>
      </c>
      <c r="H35" s="4">
        <v>88.19935483870967</v>
      </c>
      <c r="I35" s="4">
        <v>6.118387096774193</v>
      </c>
      <c r="J35" s="4"/>
      <c r="K35" s="4">
        <f>SUM(B35:I35)</f>
        <v>3850.592694178428</v>
      </c>
      <c r="M35" s="4"/>
      <c r="N35" s="4"/>
      <c r="O35" s="4"/>
      <c r="P35" s="4"/>
      <c r="Q35" s="4"/>
      <c r="R35" s="4"/>
      <c r="S35" s="4"/>
      <c r="T35" s="4"/>
    </row>
    <row r="36" spans="1:20" ht="12">
      <c r="A36" t="s">
        <v>9</v>
      </c>
      <c r="B36" s="4">
        <v>2027.9277357295866</v>
      </c>
      <c r="C36" s="4">
        <v>417.26784595514107</v>
      </c>
      <c r="D36" s="4">
        <v>568.5865105216734</v>
      </c>
      <c r="E36" s="4">
        <v>171.83808171622985</v>
      </c>
      <c r="F36" s="4">
        <v>89.25384384450605</v>
      </c>
      <c r="G36" s="4">
        <v>138.6393548387097</v>
      </c>
      <c r="H36" s="4">
        <v>86.94032258064516</v>
      </c>
      <c r="I36" s="4">
        <v>6.748709677419354</v>
      </c>
      <c r="J36" s="4"/>
      <c r="K36" s="4">
        <v>3507.202404863911</v>
      </c>
      <c r="M36" s="4"/>
      <c r="N36" s="4"/>
      <c r="O36" s="4"/>
      <c r="P36" s="4"/>
      <c r="Q36" s="4"/>
      <c r="R36" s="4"/>
      <c r="S36" s="4"/>
      <c r="T36" s="4"/>
    </row>
    <row r="37" spans="1:20" ht="12">
      <c r="A37" t="s">
        <v>10</v>
      </c>
      <c r="B37" s="4">
        <f>AVERAGE(B79:B106)</f>
        <v>1897.3456416713166</v>
      </c>
      <c r="C37" s="4">
        <f aca="true" t="shared" si="2" ref="C37:I37">AVERAGE(C79:C106)</f>
        <v>235.1410183105469</v>
      </c>
      <c r="D37" s="4">
        <f t="shared" si="2"/>
        <v>447.30781863839286</v>
      </c>
      <c r="E37" s="4">
        <f t="shared" si="2"/>
        <v>158.57210166713168</v>
      </c>
      <c r="F37" s="4">
        <f t="shared" si="2"/>
        <v>141.33366964285713</v>
      </c>
      <c r="G37" s="4">
        <f t="shared" si="2"/>
        <v>129.7046428571429</v>
      </c>
      <c r="H37" s="4">
        <f t="shared" si="2"/>
        <v>72.22392857142856</v>
      </c>
      <c r="I37" s="4">
        <f t="shared" si="2"/>
        <v>1.905357142857143</v>
      </c>
      <c r="J37" s="4"/>
      <c r="K37" s="4">
        <f>SUM(B37:I37)</f>
        <v>3083.534178501674</v>
      </c>
      <c r="M37" s="4"/>
      <c r="N37" s="4"/>
      <c r="O37" s="4"/>
      <c r="P37" s="4"/>
      <c r="Q37" s="4"/>
      <c r="R37" s="4"/>
      <c r="S37" s="4"/>
      <c r="T37" s="4"/>
    </row>
    <row r="38" spans="2:20" ht="12"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  <c r="N38" s="4"/>
      <c r="O38" s="4"/>
      <c r="P38" s="4"/>
      <c r="Q38" s="4"/>
      <c r="R38" s="4"/>
      <c r="S38" s="4"/>
      <c r="T38" s="4"/>
    </row>
    <row r="39" spans="1:20" ht="12">
      <c r="A39" s="34" t="s">
        <v>48</v>
      </c>
      <c r="B39" s="34"/>
      <c r="C39" s="34"/>
      <c r="D39" s="4"/>
      <c r="E39" s="4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  <c r="R39" s="4"/>
      <c r="S39" s="4"/>
      <c r="T39" s="4"/>
    </row>
    <row r="40" spans="2:11" ht="24">
      <c r="B40" s="2" t="s">
        <v>30</v>
      </c>
      <c r="C40" s="2" t="s">
        <v>28</v>
      </c>
      <c r="D40" s="2" t="s">
        <v>26</v>
      </c>
      <c r="E40" s="2" t="s">
        <v>29</v>
      </c>
      <c r="F40" t="s">
        <v>24</v>
      </c>
      <c r="G40" t="s">
        <v>15</v>
      </c>
      <c r="H40" t="s">
        <v>14</v>
      </c>
      <c r="I40" t="s">
        <v>16</v>
      </c>
      <c r="K40" t="s">
        <v>20</v>
      </c>
    </row>
    <row r="41" spans="1:11" ht="12" hidden="1">
      <c r="A41" s="1" t="s">
        <v>0</v>
      </c>
      <c r="B41" s="3">
        <v>5760</v>
      </c>
      <c r="C41" s="3">
        <v>55522</v>
      </c>
      <c r="D41" s="3"/>
      <c r="E41" s="3"/>
      <c r="F41" s="3"/>
      <c r="G41" s="3">
        <f>289730/30</f>
        <v>9657.666666666666</v>
      </c>
      <c r="H41" s="3">
        <f>504673/30</f>
        <v>16822.433333333334</v>
      </c>
      <c r="I41" s="3">
        <f>129784/30</f>
        <v>4326.133333333333</v>
      </c>
      <c r="J41" s="3"/>
      <c r="K41" s="3">
        <f>SUM(B41:I41)</f>
        <v>92088.23333333334</v>
      </c>
    </row>
    <row r="42" spans="1:11" ht="12" hidden="1">
      <c r="A42" s="1" t="s">
        <v>1</v>
      </c>
      <c r="B42" s="3">
        <v>22491</v>
      </c>
      <c r="C42" s="3">
        <v>64305</v>
      </c>
      <c r="D42" s="3"/>
      <c r="E42" s="3"/>
      <c r="F42" s="3"/>
      <c r="G42" s="3">
        <f>325008/31</f>
        <v>10484.129032258064</v>
      </c>
      <c r="H42" s="3">
        <f>688140/31</f>
        <v>22198.064516129034</v>
      </c>
      <c r="I42" s="3">
        <f>139829/31</f>
        <v>4510.612903225807</v>
      </c>
      <c r="J42" s="3"/>
      <c r="K42" s="3">
        <f aca="true" t="shared" si="3" ref="K42:K54">SUM(B42:I42)</f>
        <v>123988.8064516129</v>
      </c>
    </row>
    <row r="43" spans="1:11" ht="12" hidden="1">
      <c r="A43" s="1" t="s">
        <v>2</v>
      </c>
      <c r="B43" s="3">
        <v>23316</v>
      </c>
      <c r="C43" s="3">
        <v>58866</v>
      </c>
      <c r="D43" s="3"/>
      <c r="E43" s="3"/>
      <c r="F43" s="3"/>
      <c r="G43" s="3">
        <f>259881/30</f>
        <v>8662.7</v>
      </c>
      <c r="H43" s="3">
        <f>562229/30</f>
        <v>18740.966666666667</v>
      </c>
      <c r="I43" s="3">
        <f>113888/30</f>
        <v>3796.266666666667</v>
      </c>
      <c r="J43" s="3"/>
      <c r="K43" s="3">
        <f t="shared" si="3"/>
        <v>113381.93333333332</v>
      </c>
    </row>
    <row r="44" spans="1:11" ht="12" hidden="1">
      <c r="A44" s="1" t="s">
        <v>3</v>
      </c>
      <c r="B44" s="3">
        <v>12528.7097</v>
      </c>
      <c r="C44" s="3">
        <v>149580.548</v>
      </c>
      <c r="D44" s="3"/>
      <c r="E44" s="3"/>
      <c r="F44" s="3"/>
      <c r="G44" s="3">
        <v>20846.7419</v>
      </c>
      <c r="H44" s="3">
        <v>11695.9677</v>
      </c>
      <c r="I44" s="3">
        <v>8299</v>
      </c>
      <c r="J44" s="3"/>
      <c r="K44" s="3">
        <f t="shared" si="3"/>
        <v>202950.96730000002</v>
      </c>
    </row>
    <row r="45" spans="1:11" ht="12" hidden="1">
      <c r="A45" s="1" t="s">
        <v>4</v>
      </c>
      <c r="B45" s="3">
        <v>24774.4194</v>
      </c>
      <c r="C45" s="3">
        <v>174733</v>
      </c>
      <c r="D45" s="3"/>
      <c r="E45" s="3"/>
      <c r="F45" s="3"/>
      <c r="G45" s="3">
        <v>25316.129</v>
      </c>
      <c r="H45" s="3">
        <v>6165.22581</v>
      </c>
      <c r="I45" s="3">
        <v>11738.4516</v>
      </c>
      <c r="J45" s="3"/>
      <c r="K45" s="3">
        <f t="shared" si="3"/>
        <v>242727.22581000003</v>
      </c>
    </row>
    <row r="46" spans="1:11" ht="12" hidden="1">
      <c r="A46" t="s">
        <v>5</v>
      </c>
      <c r="B46" s="3">
        <v>38900.96666666667</v>
      </c>
      <c r="C46" s="3">
        <v>16928.633333333335</v>
      </c>
      <c r="D46" s="3">
        <v>3159.9</v>
      </c>
      <c r="E46" s="3">
        <v>138694.4</v>
      </c>
      <c r="F46" s="3">
        <v>0</v>
      </c>
      <c r="G46" s="3">
        <v>19622.0333</v>
      </c>
      <c r="H46" s="3">
        <v>5265.46667</v>
      </c>
      <c r="I46" s="3">
        <v>10840.7333</v>
      </c>
      <c r="J46" s="3"/>
      <c r="K46" s="3">
        <f t="shared" si="3"/>
        <v>233412.13327</v>
      </c>
    </row>
    <row r="47" spans="1:11" ht="12" hidden="1">
      <c r="A47" t="s">
        <v>6</v>
      </c>
      <c r="B47" s="3">
        <v>56034.41935483871</v>
      </c>
      <c r="C47" s="3">
        <v>14939.645161290322</v>
      </c>
      <c r="D47" s="3">
        <v>3221.4193548387098</v>
      </c>
      <c r="E47" s="3">
        <v>103743.09677419355</v>
      </c>
      <c r="F47" s="3">
        <v>22869.322580645163</v>
      </c>
      <c r="G47" s="3">
        <v>17232.48</v>
      </c>
      <c r="H47" s="3">
        <v>2159.65</v>
      </c>
      <c r="I47" s="3">
        <v>10632.35</v>
      </c>
      <c r="J47" s="3"/>
      <c r="K47" s="3">
        <f t="shared" si="3"/>
        <v>230832.38322580644</v>
      </c>
    </row>
    <row r="48" spans="1:11" ht="12" hidden="1">
      <c r="A48" t="s">
        <v>7</v>
      </c>
      <c r="B48" s="3">
        <v>57921.63333333333</v>
      </c>
      <c r="C48" s="3">
        <v>20404.066666666666</v>
      </c>
      <c r="D48" s="3">
        <v>6567.8</v>
      </c>
      <c r="E48" s="3">
        <v>230939.33333333334</v>
      </c>
      <c r="F48" s="3">
        <v>48340.63333333333</v>
      </c>
      <c r="G48" s="3">
        <v>26351.97</v>
      </c>
      <c r="H48" s="3">
        <v>2356.53</v>
      </c>
      <c r="I48" s="3">
        <v>10810.83</v>
      </c>
      <c r="J48" s="3"/>
      <c r="K48" s="3">
        <f t="shared" si="3"/>
        <v>403692.7966666667</v>
      </c>
    </row>
    <row r="49" spans="1:20" ht="12" hidden="1">
      <c r="A49" t="s">
        <v>8</v>
      </c>
      <c r="B49" s="3">
        <v>42769.51612903226</v>
      </c>
      <c r="C49" s="3">
        <v>19797.129032258064</v>
      </c>
      <c r="D49" s="3">
        <v>7321.741935483871</v>
      </c>
      <c r="E49" s="3">
        <v>202819.67741935485</v>
      </c>
      <c r="F49" s="3">
        <v>73681.32258064517</v>
      </c>
      <c r="G49" s="3">
        <v>27159.4</v>
      </c>
      <c r="H49" s="3">
        <v>2173.7</v>
      </c>
      <c r="I49" s="3">
        <v>13702.7</v>
      </c>
      <c r="J49" s="3"/>
      <c r="K49" s="3">
        <f t="shared" si="3"/>
        <v>389425.1870967742</v>
      </c>
      <c r="N49" s="3"/>
      <c r="O49" s="3"/>
      <c r="P49" s="3"/>
      <c r="Q49" s="3"/>
      <c r="R49" s="3"/>
      <c r="S49" s="3"/>
      <c r="T49" s="3"/>
    </row>
    <row r="50" spans="1:11" ht="12" hidden="1">
      <c r="A50" t="s">
        <v>9</v>
      </c>
      <c r="B50" s="3">
        <v>37400.354838709674</v>
      </c>
      <c r="C50" s="3">
        <v>23168.548387096773</v>
      </c>
      <c r="D50" s="3">
        <v>5542.580645161291</v>
      </c>
      <c r="E50" s="3">
        <v>95919.45161290323</v>
      </c>
      <c r="F50" s="3">
        <v>47834.645161290326</v>
      </c>
      <c r="G50" s="3">
        <v>18946.9</v>
      </c>
      <c r="H50" s="3">
        <v>2763.87</v>
      </c>
      <c r="I50" s="3">
        <v>11185.06</v>
      </c>
      <c r="J50" s="3"/>
      <c r="K50" s="3">
        <f t="shared" si="3"/>
        <v>242761.4106451613</v>
      </c>
    </row>
    <row r="51" spans="1:11" ht="12" hidden="1">
      <c r="A51" t="s">
        <v>10</v>
      </c>
      <c r="B51" s="3">
        <v>40658.92857142857</v>
      </c>
      <c r="C51" s="3">
        <v>21424.035714285714</v>
      </c>
      <c r="D51" s="3">
        <v>1660.3214285714287</v>
      </c>
      <c r="E51" s="3">
        <v>91764</v>
      </c>
      <c r="F51" s="3">
        <v>91681.17857142857</v>
      </c>
      <c r="G51" s="3">
        <v>30087.18</v>
      </c>
      <c r="H51" s="3">
        <v>3199.5</v>
      </c>
      <c r="I51" s="3">
        <v>12162.46</v>
      </c>
      <c r="J51" s="3"/>
      <c r="K51" s="3">
        <f t="shared" si="3"/>
        <v>292637.6042857143</v>
      </c>
    </row>
    <row r="52" spans="1:22" ht="12" hidden="1">
      <c r="A52" t="s">
        <v>11</v>
      </c>
      <c r="B52" s="3">
        <v>73561.51612903226</v>
      </c>
      <c r="C52" s="3">
        <v>21399.387096774193</v>
      </c>
      <c r="D52" s="3">
        <v>1904.7096774193549</v>
      </c>
      <c r="E52" s="3">
        <v>172702.38709677418</v>
      </c>
      <c r="F52" s="3">
        <v>75884.41935483871</v>
      </c>
      <c r="G52" s="3">
        <v>34175</v>
      </c>
      <c r="H52" s="3">
        <v>4862</v>
      </c>
      <c r="I52" s="3">
        <v>15178</v>
      </c>
      <c r="J52" s="3"/>
      <c r="K52" s="3">
        <f t="shared" si="3"/>
        <v>399667.4193548387</v>
      </c>
      <c r="N52" s="3"/>
      <c r="O52" s="3"/>
      <c r="P52" s="3"/>
      <c r="Q52" s="3"/>
      <c r="R52" s="3"/>
      <c r="S52" s="3"/>
      <c r="T52" s="3"/>
      <c r="U52" s="3"/>
      <c r="V52" s="3"/>
    </row>
    <row r="53" spans="1:11" ht="12" hidden="1">
      <c r="A53" t="s">
        <v>0</v>
      </c>
      <c r="B53" s="3">
        <v>103918.3</v>
      </c>
      <c r="C53" s="3">
        <v>21854.933333333334</v>
      </c>
      <c r="D53" s="3">
        <v>262.4</v>
      </c>
      <c r="E53" s="3">
        <v>79676.96666666666</v>
      </c>
      <c r="F53" s="3">
        <v>55300.23333333333</v>
      </c>
      <c r="G53" s="3">
        <v>17556</v>
      </c>
      <c r="H53" s="3">
        <v>3733</v>
      </c>
      <c r="I53" s="3">
        <v>13493.266666666666</v>
      </c>
      <c r="J53" s="3"/>
      <c r="K53" s="3">
        <f t="shared" si="3"/>
        <v>295795.1</v>
      </c>
    </row>
    <row r="54" spans="1:11" ht="12" hidden="1">
      <c r="A54" t="s">
        <v>1</v>
      </c>
      <c r="B54" s="3">
        <v>114665.25806451614</v>
      </c>
      <c r="C54" s="3">
        <v>19667.645161290322</v>
      </c>
      <c r="D54" s="3">
        <v>1172.967741935484</v>
      </c>
      <c r="E54" s="3">
        <v>110772.64516129032</v>
      </c>
      <c r="F54" s="3">
        <v>71491.7741935484</v>
      </c>
      <c r="G54" s="3">
        <v>21988</v>
      </c>
      <c r="H54" s="3">
        <v>3897</v>
      </c>
      <c r="I54" s="3">
        <v>11405</v>
      </c>
      <c r="J54" s="3"/>
      <c r="K54" s="3">
        <f t="shared" si="3"/>
        <v>355060.2903225806</v>
      </c>
    </row>
    <row r="55" spans="1:20" ht="12" hidden="1">
      <c r="A55" t="s">
        <v>2</v>
      </c>
      <c r="B55" s="3">
        <v>73076.96666666666</v>
      </c>
      <c r="C55" s="3">
        <v>26355</v>
      </c>
      <c r="D55" s="3">
        <v>2902.3333333333335</v>
      </c>
      <c r="E55" s="3">
        <v>116378.4</v>
      </c>
      <c r="F55" s="3">
        <v>66776.96666666666</v>
      </c>
      <c r="G55" s="3">
        <v>24594.066666666666</v>
      </c>
      <c r="H55" s="3">
        <v>3179</v>
      </c>
      <c r="I55" s="3">
        <v>13789.9</v>
      </c>
      <c r="J55" s="3"/>
      <c r="K55" s="3">
        <f>SUM(B55:I55)</f>
        <v>327052.6333333333</v>
      </c>
      <c r="M55" s="3"/>
      <c r="N55" s="3"/>
      <c r="O55" s="3"/>
      <c r="P55" s="3"/>
      <c r="Q55" s="3"/>
      <c r="R55" s="3"/>
      <c r="S55" s="3"/>
      <c r="T55" s="3"/>
    </row>
    <row r="56" spans="1:11" ht="12" hidden="1">
      <c r="A56" t="s">
        <v>3</v>
      </c>
      <c r="B56" s="3">
        <v>33681.1935483871</v>
      </c>
      <c r="C56" s="3">
        <v>32620.16129032258</v>
      </c>
      <c r="D56" s="3">
        <v>970.483870967742</v>
      </c>
      <c r="E56" s="3">
        <v>117337.83870967742</v>
      </c>
      <c r="F56" s="3">
        <v>73452.83870967742</v>
      </c>
      <c r="G56" s="3">
        <v>30784.387096774193</v>
      </c>
      <c r="H56" s="3">
        <v>3766.516129032258</v>
      </c>
      <c r="I56" s="3">
        <v>15047.161290322581</v>
      </c>
      <c r="J56" s="3"/>
      <c r="K56" s="3">
        <f>SUM(B56:I56)</f>
        <v>307660.58064516133</v>
      </c>
    </row>
    <row r="57" spans="1:11" ht="12" hidden="1">
      <c r="A57" t="s">
        <v>4</v>
      </c>
      <c r="B57" s="3">
        <v>40709.51612903226</v>
      </c>
      <c r="C57" s="3">
        <v>27245.58064516129</v>
      </c>
      <c r="D57" s="3">
        <v>1483.5806451612902</v>
      </c>
      <c r="E57" s="3">
        <v>111889.03225806452</v>
      </c>
      <c r="F57" s="3">
        <v>113405.09677419355</v>
      </c>
      <c r="G57" s="3">
        <v>34539.48387096774</v>
      </c>
      <c r="H57" s="3">
        <v>3563.1935483870966</v>
      </c>
      <c r="I57" s="3">
        <v>19825.129032258064</v>
      </c>
      <c r="J57" s="3"/>
      <c r="K57" s="3">
        <f>SUM(B57:I57)</f>
        <v>352660.61290322576</v>
      </c>
    </row>
    <row r="58" spans="1:11" ht="12" hidden="1">
      <c r="A58" t="s">
        <v>5</v>
      </c>
      <c r="B58" s="3">
        <v>93721.9</v>
      </c>
      <c r="C58" s="3">
        <v>34303.76666666667</v>
      </c>
      <c r="D58" s="3">
        <v>589.0333333333333</v>
      </c>
      <c r="E58" s="3">
        <v>169581.83333333334</v>
      </c>
      <c r="F58" s="3">
        <v>155116.66666666666</v>
      </c>
      <c r="G58" s="3">
        <v>47666.833333333336</v>
      </c>
      <c r="H58" s="3">
        <v>3215.5333333333333</v>
      </c>
      <c r="I58" s="3">
        <v>25671.2</v>
      </c>
      <c r="J58" s="3"/>
      <c r="K58" s="3">
        <v>529866.7666666666</v>
      </c>
    </row>
    <row r="59" spans="1:11" ht="12" hidden="1">
      <c r="A59" t="s">
        <v>6</v>
      </c>
      <c r="B59" s="3">
        <v>69507.32258064517</v>
      </c>
      <c r="C59" s="3">
        <v>65996.12903225806</v>
      </c>
      <c r="D59" s="3">
        <v>611.3548387096774</v>
      </c>
      <c r="E59" s="3">
        <v>149576.2258064516</v>
      </c>
      <c r="F59" s="3">
        <v>163172.25806451612</v>
      </c>
      <c r="G59" s="3">
        <v>49392</v>
      </c>
      <c r="H59" s="3">
        <v>3874.2580645161293</v>
      </c>
      <c r="I59" s="3">
        <v>30223.1935483871</v>
      </c>
      <c r="J59" s="3"/>
      <c r="K59" s="3">
        <f>SUM(B59:I59)</f>
        <v>532352.7419354839</v>
      </c>
    </row>
    <row r="60" spans="1:11" ht="12" hidden="1">
      <c r="A60" t="s">
        <v>7</v>
      </c>
      <c r="B60" s="3">
        <v>64154.333333333336</v>
      </c>
      <c r="C60" s="3">
        <v>58808.13333333333</v>
      </c>
      <c r="D60" s="3">
        <v>1499.1333333333334</v>
      </c>
      <c r="E60" s="3">
        <v>189095.5</v>
      </c>
      <c r="F60" s="3">
        <v>173145.53333333333</v>
      </c>
      <c r="G60" s="3">
        <v>75219.3</v>
      </c>
      <c r="H60" s="3">
        <v>3871.5666666666666</v>
      </c>
      <c r="I60" s="3">
        <v>47718.86666666667</v>
      </c>
      <c r="J60" s="3"/>
      <c r="K60" s="3">
        <f>SUM(B60:I60)</f>
        <v>613512.3666666667</v>
      </c>
    </row>
    <row r="61" spans="1:11" ht="12" hidden="1">
      <c r="A61" t="s">
        <v>8</v>
      </c>
      <c r="B61" s="3">
        <v>40292</v>
      </c>
      <c r="C61" s="3">
        <v>59472</v>
      </c>
      <c r="D61" s="3">
        <v>6032</v>
      </c>
      <c r="E61" s="3">
        <v>173252</v>
      </c>
      <c r="F61" s="3">
        <v>184982</v>
      </c>
      <c r="G61" s="3">
        <v>67165</v>
      </c>
      <c r="H61" s="3">
        <v>2662</v>
      </c>
      <c r="I61" s="3">
        <v>49065</v>
      </c>
      <c r="J61" s="3"/>
      <c r="K61" s="3">
        <f>SUM(B61:I61)</f>
        <v>582922</v>
      </c>
    </row>
    <row r="62" spans="1:11" ht="12" hidden="1">
      <c r="A62" t="s">
        <v>9</v>
      </c>
      <c r="B62" s="3">
        <v>49440.87096774193</v>
      </c>
      <c r="C62" s="3">
        <v>53632.25806451613</v>
      </c>
      <c r="D62" s="3">
        <v>21876.8064516129</v>
      </c>
      <c r="E62" s="3">
        <v>237190.4193548387</v>
      </c>
      <c r="F62" s="3">
        <v>134576.48387096773</v>
      </c>
      <c r="G62" s="3">
        <v>45513.45161290323</v>
      </c>
      <c r="H62" s="3">
        <v>2164.1612903225805</v>
      </c>
      <c r="I62" s="3">
        <v>26909.870967741936</v>
      </c>
      <c r="J62" s="3"/>
      <c r="K62" s="3">
        <f>SUM(B62:I62)</f>
        <v>571304.3225806452</v>
      </c>
    </row>
    <row r="63" spans="1:11" ht="12">
      <c r="A63" t="s">
        <v>10</v>
      </c>
      <c r="B63" s="3">
        <v>64603</v>
      </c>
      <c r="C63" s="3">
        <v>53785</v>
      </c>
      <c r="D63" s="3">
        <v>5526</v>
      </c>
      <c r="E63" s="3">
        <v>239606</v>
      </c>
      <c r="F63" s="3">
        <v>190741</v>
      </c>
      <c r="G63" s="3">
        <v>46568</v>
      </c>
      <c r="H63" s="3">
        <v>2107</v>
      </c>
      <c r="I63" s="3">
        <v>28118</v>
      </c>
      <c r="J63" s="3"/>
      <c r="K63" s="3">
        <v>631054</v>
      </c>
    </row>
    <row r="64" spans="1:20" ht="12">
      <c r="A64" t="s">
        <v>11</v>
      </c>
      <c r="B64" s="3">
        <v>98062.45161290323</v>
      </c>
      <c r="C64" s="3">
        <v>61370.51612903226</v>
      </c>
      <c r="D64" s="3">
        <v>4556.322580645161</v>
      </c>
      <c r="E64" s="3">
        <v>234595.96774193548</v>
      </c>
      <c r="F64" s="3">
        <v>201650.83870967742</v>
      </c>
      <c r="G64" s="3">
        <v>60943.16129032258</v>
      </c>
      <c r="H64" s="3">
        <v>2027.7096774193549</v>
      </c>
      <c r="I64" s="3">
        <v>32054.516129032258</v>
      </c>
      <c r="J64" s="3"/>
      <c r="K64" s="3">
        <f aca="true" t="shared" si="4" ref="K64:K69">SUM(B64:I64)</f>
        <v>695261.4838709678</v>
      </c>
      <c r="M64" s="33"/>
      <c r="N64" s="33"/>
      <c r="O64" s="33"/>
      <c r="P64" s="33"/>
      <c r="Q64" s="33"/>
      <c r="R64" s="33"/>
      <c r="S64" s="33"/>
      <c r="T64" s="33"/>
    </row>
    <row r="65" spans="1:11" ht="12">
      <c r="A65" t="s">
        <v>0</v>
      </c>
      <c r="B65" s="3">
        <v>90127.7</v>
      </c>
      <c r="C65" s="3">
        <v>60938.566666666666</v>
      </c>
      <c r="D65" s="3">
        <v>1549.6666666666667</v>
      </c>
      <c r="E65" s="3">
        <v>231477.83333333334</v>
      </c>
      <c r="F65" s="3">
        <v>206293.23333333334</v>
      </c>
      <c r="G65" s="3">
        <v>63467.833333333336</v>
      </c>
      <c r="H65" s="3">
        <v>1991.0666666666666</v>
      </c>
      <c r="I65" s="3">
        <v>33166.066666666666</v>
      </c>
      <c r="J65" s="3"/>
      <c r="K65" s="3">
        <f t="shared" si="4"/>
        <v>689011.9666666667</v>
      </c>
    </row>
    <row r="66" spans="1:11" ht="12">
      <c r="A66" t="s">
        <v>1</v>
      </c>
      <c r="B66" s="3">
        <v>67070.48387096774</v>
      </c>
      <c r="C66" s="3">
        <v>45452.16129032258</v>
      </c>
      <c r="D66" s="3">
        <v>7027.1612903225805</v>
      </c>
      <c r="E66" s="3">
        <v>148179.5483870968</v>
      </c>
      <c r="F66" s="3">
        <v>136267.29032258064</v>
      </c>
      <c r="G66" s="3">
        <v>51880.06451612903</v>
      </c>
      <c r="H66" s="3">
        <v>2003.9032258064517</v>
      </c>
      <c r="I66" s="3">
        <v>17622.387096774193</v>
      </c>
      <c r="J66" s="3"/>
      <c r="K66" s="3">
        <f t="shared" si="4"/>
        <v>475502.99999999994</v>
      </c>
    </row>
    <row r="67" spans="1:11" ht="12">
      <c r="A67" t="s">
        <v>2</v>
      </c>
      <c r="B67" s="3">
        <v>97197.23333333334</v>
      </c>
      <c r="C67" s="3">
        <v>15528.233333333334</v>
      </c>
      <c r="D67" s="3">
        <v>4745.3</v>
      </c>
      <c r="E67" s="3">
        <v>45491.46666666667</v>
      </c>
      <c r="F67" s="3">
        <v>80639.7</v>
      </c>
      <c r="G67" s="3">
        <v>24198.6</v>
      </c>
      <c r="H67" s="3">
        <v>2089.4</v>
      </c>
      <c r="I67" s="3">
        <v>4783.666666666667</v>
      </c>
      <c r="J67" s="3"/>
      <c r="K67" s="3">
        <f t="shared" si="4"/>
        <v>274673.60000000003</v>
      </c>
    </row>
    <row r="68" spans="1:11" ht="12">
      <c r="A68" t="s">
        <v>3</v>
      </c>
      <c r="B68" s="3">
        <v>115110.32258064517</v>
      </c>
      <c r="C68" s="3">
        <v>22618.870967741936</v>
      </c>
      <c r="D68" s="3">
        <v>7215.5161290322585</v>
      </c>
      <c r="E68" s="3">
        <v>85694.03225806452</v>
      </c>
      <c r="F68" s="3">
        <v>71550.7741935484</v>
      </c>
      <c r="G68" s="3">
        <v>23989.451612903227</v>
      </c>
      <c r="H68" s="3">
        <v>2020.6451612903227</v>
      </c>
      <c r="I68" s="3">
        <v>11719.806451612903</v>
      </c>
      <c r="J68" s="3"/>
      <c r="K68" s="3">
        <f t="shared" si="4"/>
        <v>339919.41935483867</v>
      </c>
    </row>
    <row r="69" spans="1:11" ht="12">
      <c r="A69" t="s">
        <v>4</v>
      </c>
      <c r="B69" s="3">
        <v>159962.87096774194</v>
      </c>
      <c r="C69" s="3">
        <v>24069.225806451614</v>
      </c>
      <c r="D69" s="3">
        <v>6704.8387096774195</v>
      </c>
      <c r="E69" s="3">
        <v>83586.96774193548</v>
      </c>
      <c r="F69" s="3">
        <v>77801.25806451614</v>
      </c>
      <c r="G69" s="3">
        <v>23375.58064516129</v>
      </c>
      <c r="H69" s="3">
        <v>2022.774193548387</v>
      </c>
      <c r="I69" s="3">
        <v>15440.516129032258</v>
      </c>
      <c r="J69" s="3"/>
      <c r="K69" s="3">
        <f t="shared" si="4"/>
        <v>392964.0322580644</v>
      </c>
    </row>
    <row r="70" spans="1:11" ht="12">
      <c r="A70" t="s">
        <v>5</v>
      </c>
      <c r="B70" s="3">
        <v>130605.86666666667</v>
      </c>
      <c r="C70" s="3">
        <v>29842.466666666667</v>
      </c>
      <c r="D70" s="3">
        <v>7194.633333333333</v>
      </c>
      <c r="E70" s="3">
        <v>112705.43333333333</v>
      </c>
      <c r="F70" s="3">
        <v>100963.9</v>
      </c>
      <c r="G70" s="3">
        <v>39786.46666666667</v>
      </c>
      <c r="H70" s="3">
        <v>2023.4333333333334</v>
      </c>
      <c r="I70" s="3">
        <v>21466.933333333334</v>
      </c>
      <c r="J70" s="3"/>
      <c r="K70" s="3">
        <v>444589.1333333334</v>
      </c>
    </row>
    <row r="71" spans="1:11" ht="12">
      <c r="A71" t="s">
        <v>6</v>
      </c>
      <c r="B71" s="3">
        <v>59749.3870967742</v>
      </c>
      <c r="C71" s="3">
        <v>29176.290322580644</v>
      </c>
      <c r="D71" s="3">
        <v>5291.032258064516</v>
      </c>
      <c r="E71" s="3">
        <v>91807.16129032258</v>
      </c>
      <c r="F71" s="3">
        <v>99551.64516129032</v>
      </c>
      <c r="G71" s="3">
        <v>34418.1935483871</v>
      </c>
      <c r="H71" s="3">
        <v>2047.8387096774193</v>
      </c>
      <c r="I71" s="3">
        <v>19804.129032258064</v>
      </c>
      <c r="J71" s="3"/>
      <c r="K71" s="3">
        <f>SUM(B71:I71)</f>
        <v>341845.6774193548</v>
      </c>
    </row>
    <row r="72" spans="1:11" ht="12">
      <c r="A72" t="s">
        <v>7</v>
      </c>
      <c r="B72" s="3">
        <v>58277.9</v>
      </c>
      <c r="C72" s="3">
        <v>20641.633333333335</v>
      </c>
      <c r="D72" s="3">
        <v>44539.5</v>
      </c>
      <c r="E72" s="3">
        <v>43957.8</v>
      </c>
      <c r="F72" s="3">
        <v>42327</v>
      </c>
      <c r="G72" s="3">
        <v>22717.133333333335</v>
      </c>
      <c r="H72" s="3">
        <v>5502.9</v>
      </c>
      <c r="I72" s="3">
        <v>14100</v>
      </c>
      <c r="K72" s="33">
        <f>SUM(B72:I72)</f>
        <v>252063.86666666667</v>
      </c>
    </row>
    <row r="73" spans="1:11" ht="12">
      <c r="A73" t="s">
        <v>8</v>
      </c>
      <c r="B73" s="33">
        <v>90520.54838709677</v>
      </c>
      <c r="C73" s="33">
        <v>14461.064516129032</v>
      </c>
      <c r="D73" s="33">
        <v>27861.032258064515</v>
      </c>
      <c r="E73" s="33">
        <v>15914.129032258064</v>
      </c>
      <c r="F73" s="33">
        <v>24983.90322580645</v>
      </c>
      <c r="G73" s="33">
        <v>31675.677419354837</v>
      </c>
      <c r="H73" s="33">
        <v>4813.709677419355</v>
      </c>
      <c r="I73" s="33">
        <v>9404.516129032258</v>
      </c>
      <c r="K73" s="33">
        <f>SUM(B73:I73)</f>
        <v>219634.58064516127</v>
      </c>
    </row>
    <row r="74" spans="1:11" ht="12">
      <c r="A74" t="s">
        <v>9</v>
      </c>
      <c r="B74" s="33">
        <v>103581.90322580645</v>
      </c>
      <c r="C74" s="33">
        <v>16517.677419354837</v>
      </c>
      <c r="D74" s="33">
        <v>36753.41935483871</v>
      </c>
      <c r="E74" s="33">
        <v>19829.064516129034</v>
      </c>
      <c r="F74" s="33">
        <v>32476.483870967742</v>
      </c>
      <c r="G74" s="33">
        <v>32423.8064516129</v>
      </c>
      <c r="H74" s="33">
        <v>2868.935483870968</v>
      </c>
      <c r="I74" s="33">
        <v>10884.548387096775</v>
      </c>
      <c r="J74" s="33"/>
      <c r="K74" s="33">
        <v>255335.83870967745</v>
      </c>
    </row>
    <row r="75" spans="1:11" ht="12">
      <c r="A75" t="s">
        <v>10</v>
      </c>
      <c r="B75" s="33">
        <f>AVERAGE(B113:B140)</f>
        <v>110145.71428571429</v>
      </c>
      <c r="C75" s="33">
        <f aca="true" t="shared" si="5" ref="C75:I75">AVERAGE(C113:C140)</f>
        <v>21735.75</v>
      </c>
      <c r="D75" s="33">
        <f t="shared" si="5"/>
        <v>20390.85714285714</v>
      </c>
      <c r="E75" s="33">
        <f t="shared" si="5"/>
        <v>18410.285714285714</v>
      </c>
      <c r="F75" s="33">
        <f t="shared" si="5"/>
        <v>28737.678571428572</v>
      </c>
      <c r="G75" s="33">
        <f t="shared" si="5"/>
        <v>29377.714285714286</v>
      </c>
      <c r="H75" s="33">
        <f t="shared" si="5"/>
        <v>2160.785714285714</v>
      </c>
      <c r="I75" s="33">
        <f t="shared" si="5"/>
        <v>4582.392857142857</v>
      </c>
      <c r="K75" s="33">
        <f>SUM(B75:I75)</f>
        <v>235541.17857142858</v>
      </c>
    </row>
    <row r="76" spans="2:11" ht="1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t="s">
        <v>49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7" ht="24">
      <c r="B78" s="2" t="s">
        <v>27</v>
      </c>
      <c r="C78" s="2" t="s">
        <v>28</v>
      </c>
      <c r="D78" s="2" t="s">
        <v>26</v>
      </c>
      <c r="E78" s="2" t="s">
        <v>29</v>
      </c>
      <c r="F78" t="s">
        <v>24</v>
      </c>
      <c r="G78" t="s">
        <v>15</v>
      </c>
      <c r="H78" t="s">
        <v>14</v>
      </c>
      <c r="I78" t="s">
        <v>16</v>
      </c>
      <c r="J78" t="s">
        <v>13</v>
      </c>
      <c r="K78" t="s">
        <v>12</v>
      </c>
      <c r="L78" t="s">
        <v>25</v>
      </c>
      <c r="M78" t="s">
        <v>17</v>
      </c>
      <c r="N78" t="s">
        <v>18</v>
      </c>
      <c r="O78" t="s">
        <v>19</v>
      </c>
      <c r="P78" t="s">
        <v>21</v>
      </c>
      <c r="Q78" t="s">
        <v>20</v>
      </c>
    </row>
    <row r="79" spans="1:17" ht="12">
      <c r="A79">
        <v>1</v>
      </c>
      <c r="B79" s="31">
        <v>992.84509765625</v>
      </c>
      <c r="C79" s="31">
        <v>169.926541015625</v>
      </c>
      <c r="D79" s="31">
        <v>158.2537666015625</v>
      </c>
      <c r="E79" s="31">
        <v>194.7385263671875</v>
      </c>
      <c r="F79" s="31">
        <v>141.9348369140625</v>
      </c>
      <c r="G79" s="24">
        <v>102.4</v>
      </c>
      <c r="H79" s="24">
        <v>69.06</v>
      </c>
      <c r="I79" s="24">
        <v>2.29</v>
      </c>
      <c r="J79">
        <f>SUM(B79:C79)</f>
        <v>1162.771638671875</v>
      </c>
      <c r="K79">
        <f>SUM(C79:E79)</f>
        <v>522.9188339843749</v>
      </c>
      <c r="L79">
        <f>F79</f>
        <v>141.9348369140625</v>
      </c>
      <c r="M79">
        <f>G79</f>
        <v>102.4</v>
      </c>
      <c r="N79">
        <f>H79</f>
        <v>69.06</v>
      </c>
      <c r="O79">
        <f>I79</f>
        <v>2.29</v>
      </c>
      <c r="P79">
        <f>SUM(B79:I79)</f>
        <v>1831.4487685546876</v>
      </c>
      <c r="Q79">
        <f>P79</f>
        <v>1831.4487685546876</v>
      </c>
    </row>
    <row r="80" spans="1:17" ht="12">
      <c r="A80">
        <f>A79+1</f>
        <v>2</v>
      </c>
      <c r="B80" s="31">
        <v>1855.544763671875</v>
      </c>
      <c r="C80" s="31">
        <v>218.02927441406248</v>
      </c>
      <c r="D80" s="31">
        <v>470.137740234375</v>
      </c>
      <c r="E80" s="31">
        <v>92.02498046875</v>
      </c>
      <c r="F80" s="31">
        <v>140.53663867187498</v>
      </c>
      <c r="G80" s="24">
        <v>135.36</v>
      </c>
      <c r="H80" s="24">
        <v>71.9</v>
      </c>
      <c r="I80" s="24">
        <v>1.98</v>
      </c>
      <c r="J80">
        <f aca="true" t="shared" si="6" ref="J80:J93">SUM(B80:C80)+J79</f>
        <v>3236.3456767578127</v>
      </c>
      <c r="K80">
        <f aca="true" t="shared" si="7" ref="K80:K92">SUM(C80:E80)+K79</f>
        <v>1303.1108291015623</v>
      </c>
      <c r="L80">
        <f aca="true" t="shared" si="8" ref="L80:L108">L79+F80</f>
        <v>282.47147558593747</v>
      </c>
      <c r="M80">
        <f aca="true" t="shared" si="9" ref="M80:M108">G80+M79</f>
        <v>237.76000000000002</v>
      </c>
      <c r="N80">
        <f aca="true" t="shared" si="10" ref="N80:N108">H80+N79</f>
        <v>140.96</v>
      </c>
      <c r="O80">
        <f aca="true" t="shared" si="11" ref="O80:O108">I80+O79</f>
        <v>4.27</v>
      </c>
      <c r="P80">
        <f aca="true" t="shared" si="12" ref="P80:P101">SUM(B80:I80)</f>
        <v>2985.513397460938</v>
      </c>
      <c r="Q80">
        <f>P80+Q79</f>
        <v>4816.962166015625</v>
      </c>
    </row>
    <row r="81" spans="1:17" ht="12">
      <c r="A81">
        <f aca="true" t="shared" si="13" ref="A81:A106">A80+1</f>
        <v>3</v>
      </c>
      <c r="B81" s="31">
        <v>1614.6592011718749</v>
      </c>
      <c r="C81" s="31">
        <v>190.0343046875</v>
      </c>
      <c r="D81" s="31">
        <v>202.818330078125</v>
      </c>
      <c r="E81" s="31">
        <v>194.7625107421875</v>
      </c>
      <c r="F81" s="31">
        <v>131.36192578125</v>
      </c>
      <c r="G81" s="24">
        <v>82.78</v>
      </c>
      <c r="H81" s="24">
        <v>78.56</v>
      </c>
      <c r="I81" s="24">
        <v>1.21</v>
      </c>
      <c r="J81">
        <f t="shared" si="6"/>
        <v>5041.039182617187</v>
      </c>
      <c r="K81">
        <f t="shared" si="7"/>
        <v>1890.7259746093748</v>
      </c>
      <c r="L81">
        <f t="shared" si="8"/>
        <v>413.83340136718743</v>
      </c>
      <c r="M81">
        <f t="shared" si="9"/>
        <v>320.54</v>
      </c>
      <c r="N81">
        <f t="shared" si="10"/>
        <v>219.52</v>
      </c>
      <c r="O81">
        <f t="shared" si="11"/>
        <v>5.4799999999999995</v>
      </c>
      <c r="P81">
        <f t="shared" si="12"/>
        <v>2496.1862724609377</v>
      </c>
      <c r="Q81">
        <f aca="true" t="shared" si="14" ref="Q81:Q108">P81+Q80</f>
        <v>7313.148438476563</v>
      </c>
    </row>
    <row r="82" spans="1:17" ht="12">
      <c r="A82">
        <f t="shared" si="13"/>
        <v>4</v>
      </c>
      <c r="B82" s="31">
        <v>1639.0710400390624</v>
      </c>
      <c r="C82" s="31">
        <v>266.7712568359375</v>
      </c>
      <c r="D82" s="31">
        <v>242.357681640625</v>
      </c>
      <c r="E82" s="31">
        <v>131.155236328125</v>
      </c>
      <c r="F82" s="31">
        <v>150.48951953124998</v>
      </c>
      <c r="G82" s="24">
        <v>58.38</v>
      </c>
      <c r="H82" s="24">
        <v>76.71</v>
      </c>
      <c r="I82" s="24">
        <v>2.03</v>
      </c>
      <c r="J82">
        <f t="shared" si="6"/>
        <v>6946.881479492187</v>
      </c>
      <c r="K82">
        <f t="shared" si="7"/>
        <v>2531.010149414062</v>
      </c>
      <c r="L82">
        <f t="shared" si="8"/>
        <v>564.3229208984374</v>
      </c>
      <c r="M82">
        <f t="shared" si="9"/>
        <v>378.92</v>
      </c>
      <c r="N82">
        <f t="shared" si="10"/>
        <v>296.23</v>
      </c>
      <c r="O82">
        <f t="shared" si="11"/>
        <v>7.51</v>
      </c>
      <c r="P82">
        <f t="shared" si="12"/>
        <v>2566.9647343750003</v>
      </c>
      <c r="Q82">
        <f t="shared" si="14"/>
        <v>9880.113172851563</v>
      </c>
    </row>
    <row r="83" spans="1:17" ht="12">
      <c r="A83">
        <f t="shared" si="13"/>
        <v>5</v>
      </c>
      <c r="B83" s="31">
        <v>1714.7392060546877</v>
      </c>
      <c r="C83" s="31">
        <v>242.33102734375</v>
      </c>
      <c r="D83" s="31">
        <v>459.6669248046875</v>
      </c>
      <c r="E83" s="31">
        <v>214.508740234375</v>
      </c>
      <c r="F83" s="31">
        <v>138.8076396484375</v>
      </c>
      <c r="G83" s="24">
        <v>255.65</v>
      </c>
      <c r="H83" s="24">
        <v>61.88</v>
      </c>
      <c r="I83" s="24">
        <v>1.78</v>
      </c>
      <c r="J83">
        <f t="shared" si="6"/>
        <v>8903.951712890625</v>
      </c>
      <c r="K83">
        <f t="shared" si="7"/>
        <v>3447.5168417968744</v>
      </c>
      <c r="L83">
        <f t="shared" si="8"/>
        <v>703.1305605468749</v>
      </c>
      <c r="M83">
        <f t="shared" si="9"/>
        <v>634.57</v>
      </c>
      <c r="N83">
        <f t="shared" si="10"/>
        <v>358.11</v>
      </c>
      <c r="O83">
        <f t="shared" si="11"/>
        <v>9.29</v>
      </c>
      <c r="P83">
        <f t="shared" si="12"/>
        <v>3089.363538085938</v>
      </c>
      <c r="Q83">
        <f t="shared" si="14"/>
        <v>12969.4767109375</v>
      </c>
    </row>
    <row r="84" spans="1:17" ht="12">
      <c r="A84">
        <f t="shared" si="13"/>
        <v>6</v>
      </c>
      <c r="B84" s="31">
        <v>1959.5430966796873</v>
      </c>
      <c r="C84" s="31">
        <v>246.827537109375</v>
      </c>
      <c r="D84" s="31">
        <v>430.5149716796875</v>
      </c>
      <c r="E84" s="31">
        <v>202.6539990234375</v>
      </c>
      <c r="F84" s="31">
        <v>148.2184052734375</v>
      </c>
      <c r="G84" s="24">
        <v>125.75</v>
      </c>
      <c r="H84" s="24">
        <v>81.63</v>
      </c>
      <c r="I84" s="24">
        <v>2.31</v>
      </c>
      <c r="J84">
        <f t="shared" si="6"/>
        <v>11110.322346679686</v>
      </c>
      <c r="K84">
        <f t="shared" si="7"/>
        <v>4327.513349609375</v>
      </c>
      <c r="L84">
        <f t="shared" si="8"/>
        <v>851.3489658203124</v>
      </c>
      <c r="M84">
        <f t="shared" si="9"/>
        <v>760.32</v>
      </c>
      <c r="N84">
        <f t="shared" si="10"/>
        <v>439.74</v>
      </c>
      <c r="O84">
        <f t="shared" si="11"/>
        <v>11.6</v>
      </c>
      <c r="P84">
        <f t="shared" si="12"/>
        <v>3197.448009765624</v>
      </c>
      <c r="Q84">
        <f t="shared" si="14"/>
        <v>16166.924720703126</v>
      </c>
    </row>
    <row r="85" spans="1:17" ht="12">
      <c r="A85">
        <f t="shared" si="13"/>
        <v>7</v>
      </c>
      <c r="B85" s="31">
        <v>1560.0790322265625</v>
      </c>
      <c r="C85" s="31">
        <v>272.309798828125</v>
      </c>
      <c r="D85" s="31">
        <v>140.3287353515625</v>
      </c>
      <c r="E85" s="31">
        <v>196.6682392578125</v>
      </c>
      <c r="F85" s="31">
        <v>138.48260546875</v>
      </c>
      <c r="G85" s="24">
        <v>57.58</v>
      </c>
      <c r="H85" s="24">
        <v>65.64</v>
      </c>
      <c r="I85" s="24">
        <v>1.34</v>
      </c>
      <c r="J85">
        <f t="shared" si="6"/>
        <v>12942.711177734374</v>
      </c>
      <c r="K85">
        <f t="shared" si="7"/>
        <v>4936.820123046875</v>
      </c>
      <c r="L85">
        <f t="shared" si="8"/>
        <v>989.8315712890624</v>
      </c>
      <c r="M85">
        <f t="shared" si="9"/>
        <v>817.9000000000001</v>
      </c>
      <c r="N85">
        <f t="shared" si="10"/>
        <v>505.38</v>
      </c>
      <c r="O85">
        <f t="shared" si="11"/>
        <v>12.94</v>
      </c>
      <c r="P85">
        <f t="shared" si="12"/>
        <v>2432.4284111328125</v>
      </c>
      <c r="Q85">
        <f t="shared" si="14"/>
        <v>18599.35313183594</v>
      </c>
    </row>
    <row r="86" spans="1:17" ht="12">
      <c r="A86">
        <f t="shared" si="13"/>
        <v>8</v>
      </c>
      <c r="B86" s="30">
        <v>1138.8202958984375</v>
      </c>
      <c r="C86" s="30">
        <v>191.439548828125</v>
      </c>
      <c r="D86" s="30">
        <v>294.6967412109375</v>
      </c>
      <c r="E86" s="30">
        <v>132.92306152343753</v>
      </c>
      <c r="F86" s="30">
        <v>142.789779296875</v>
      </c>
      <c r="G86" s="24">
        <v>104.59</v>
      </c>
      <c r="H86" s="24">
        <v>75.6</v>
      </c>
      <c r="I86" s="24">
        <v>2.13</v>
      </c>
      <c r="J86">
        <f t="shared" si="6"/>
        <v>14272.971022460937</v>
      </c>
      <c r="K86">
        <f t="shared" si="7"/>
        <v>5555.879474609375</v>
      </c>
      <c r="L86">
        <f t="shared" si="8"/>
        <v>1132.6213505859373</v>
      </c>
      <c r="M86">
        <f t="shared" si="9"/>
        <v>922.4900000000001</v>
      </c>
      <c r="N86">
        <f t="shared" si="10"/>
        <v>580.98</v>
      </c>
      <c r="O86">
        <f t="shared" si="11"/>
        <v>15.07</v>
      </c>
      <c r="P86">
        <f t="shared" si="12"/>
        <v>2082.9894267578125</v>
      </c>
      <c r="Q86">
        <f t="shared" si="14"/>
        <v>20682.34255859375</v>
      </c>
    </row>
    <row r="87" spans="1:17" ht="12">
      <c r="A87" s="28">
        <f t="shared" si="13"/>
        <v>9</v>
      </c>
      <c r="B87" s="30">
        <v>1497.6126972656252</v>
      </c>
      <c r="C87" s="30">
        <v>149.0058642578125</v>
      </c>
      <c r="D87" s="30">
        <v>825.0635595703125</v>
      </c>
      <c r="E87" s="30">
        <v>126.377591796875</v>
      </c>
      <c r="F87" s="30">
        <v>138.7307138671875</v>
      </c>
      <c r="G87" s="24">
        <v>108.59</v>
      </c>
      <c r="H87" s="24">
        <v>71.74</v>
      </c>
      <c r="I87" s="24">
        <v>1.84</v>
      </c>
      <c r="J87">
        <f t="shared" si="6"/>
        <v>15919.589583984374</v>
      </c>
      <c r="K87">
        <f t="shared" si="7"/>
        <v>6656.326490234375</v>
      </c>
      <c r="L87">
        <f t="shared" si="8"/>
        <v>1271.3520644531247</v>
      </c>
      <c r="M87">
        <f t="shared" si="9"/>
        <v>1031.0800000000002</v>
      </c>
      <c r="N87">
        <f t="shared" si="10"/>
        <v>652.72</v>
      </c>
      <c r="O87">
        <f t="shared" si="11"/>
        <v>16.91</v>
      </c>
      <c r="P87">
        <f t="shared" si="12"/>
        <v>2918.960426757813</v>
      </c>
      <c r="Q87">
        <f t="shared" si="14"/>
        <v>23601.302985351565</v>
      </c>
    </row>
    <row r="88" spans="1:17" ht="12">
      <c r="A88" s="28">
        <f t="shared" si="13"/>
        <v>10</v>
      </c>
      <c r="B88" s="30">
        <v>2132.2072734375</v>
      </c>
      <c r="C88" s="30">
        <v>141.19925292968747</v>
      </c>
      <c r="D88" s="30">
        <v>1081.5906142578126</v>
      </c>
      <c r="E88" s="30">
        <v>155.307763671875</v>
      </c>
      <c r="F88" s="30">
        <v>141.6878076171875</v>
      </c>
      <c r="G88" s="24">
        <v>75.67</v>
      </c>
      <c r="H88" s="24">
        <v>69.77</v>
      </c>
      <c r="I88" s="24">
        <v>1.61</v>
      </c>
      <c r="J88">
        <f t="shared" si="6"/>
        <v>18192.996110351563</v>
      </c>
      <c r="K88">
        <f t="shared" si="7"/>
        <v>8034.424121093751</v>
      </c>
      <c r="L88">
        <f t="shared" si="8"/>
        <v>1413.0398720703122</v>
      </c>
      <c r="M88">
        <f t="shared" si="9"/>
        <v>1106.7500000000002</v>
      </c>
      <c r="N88">
        <f t="shared" si="10"/>
        <v>722.49</v>
      </c>
      <c r="O88">
        <f t="shared" si="11"/>
        <v>18.52</v>
      </c>
      <c r="P88">
        <f t="shared" si="12"/>
        <v>3799.042711914063</v>
      </c>
      <c r="Q88">
        <f t="shared" si="14"/>
        <v>27400.345697265628</v>
      </c>
    </row>
    <row r="89" spans="1:17" ht="12">
      <c r="A89" s="28">
        <f t="shared" si="13"/>
        <v>11</v>
      </c>
      <c r="B89" s="30">
        <v>2097.894359375</v>
      </c>
      <c r="C89" s="23">
        <v>144.8359794921875</v>
      </c>
      <c r="D89" s="30">
        <v>335.84314746093753</v>
      </c>
      <c r="E89" s="23">
        <v>168.8621279296875</v>
      </c>
      <c r="F89" s="23">
        <v>141.5807333984375</v>
      </c>
      <c r="G89" s="25">
        <v>144.24</v>
      </c>
      <c r="H89" s="24">
        <v>71.2</v>
      </c>
      <c r="I89" s="24">
        <v>1.97</v>
      </c>
      <c r="J89">
        <f t="shared" si="6"/>
        <v>20435.72644921875</v>
      </c>
      <c r="K89">
        <f t="shared" si="7"/>
        <v>8683.965375976562</v>
      </c>
      <c r="L89">
        <f t="shared" si="8"/>
        <v>1554.6206054687498</v>
      </c>
      <c r="M89">
        <f t="shared" si="9"/>
        <v>1250.9900000000002</v>
      </c>
      <c r="N89">
        <f t="shared" si="10"/>
        <v>793.69</v>
      </c>
      <c r="O89">
        <f t="shared" si="11"/>
        <v>20.49</v>
      </c>
      <c r="P89">
        <f t="shared" si="12"/>
        <v>3106.4263476562496</v>
      </c>
      <c r="Q89">
        <f t="shared" si="14"/>
        <v>30506.772044921876</v>
      </c>
    </row>
    <row r="90" spans="1:17" ht="12">
      <c r="A90" s="28">
        <f t="shared" si="13"/>
        <v>12</v>
      </c>
      <c r="B90" s="30">
        <v>2280.513763671875</v>
      </c>
      <c r="C90" s="30">
        <v>146.8706982421875</v>
      </c>
      <c r="D90" s="30">
        <v>569.910650390625</v>
      </c>
      <c r="E90" s="30">
        <v>169.08554882812498</v>
      </c>
      <c r="F90" s="30">
        <v>141.57230859375</v>
      </c>
      <c r="G90" s="25">
        <v>121.21</v>
      </c>
      <c r="H90" s="24">
        <v>69.84</v>
      </c>
      <c r="I90" s="24">
        <v>1.76</v>
      </c>
      <c r="J90">
        <f t="shared" si="6"/>
        <v>22863.11091113281</v>
      </c>
      <c r="K90">
        <f t="shared" si="7"/>
        <v>9569.8322734375</v>
      </c>
      <c r="L90">
        <f t="shared" si="8"/>
        <v>1696.1929140624998</v>
      </c>
      <c r="M90">
        <f t="shared" si="9"/>
        <v>1372.2000000000003</v>
      </c>
      <c r="N90">
        <f t="shared" si="10"/>
        <v>863.5300000000001</v>
      </c>
      <c r="O90">
        <f t="shared" si="11"/>
        <v>22.25</v>
      </c>
      <c r="P90">
        <f t="shared" si="12"/>
        <v>3500.762969726563</v>
      </c>
      <c r="Q90">
        <f t="shared" si="14"/>
        <v>34007.53501464844</v>
      </c>
    </row>
    <row r="91" spans="1:17" ht="12">
      <c r="A91" s="28">
        <f t="shared" si="13"/>
        <v>13</v>
      </c>
      <c r="B91" s="30">
        <v>2010.4012402343749</v>
      </c>
      <c r="C91" s="30">
        <v>875.8294609375</v>
      </c>
      <c r="D91" s="30">
        <v>667.557609375</v>
      </c>
      <c r="E91" s="30">
        <v>203.28431347656252</v>
      </c>
      <c r="F91" s="30">
        <v>141.052197265625</v>
      </c>
      <c r="G91" s="25">
        <v>264.59</v>
      </c>
      <c r="H91" s="24">
        <v>71.63</v>
      </c>
      <c r="I91" s="24">
        <v>1.82</v>
      </c>
      <c r="J91">
        <f t="shared" si="6"/>
        <v>25749.341612304685</v>
      </c>
      <c r="K91">
        <f t="shared" si="7"/>
        <v>11316.503657226562</v>
      </c>
      <c r="L91">
        <f t="shared" si="8"/>
        <v>1837.2451113281247</v>
      </c>
      <c r="M91">
        <f t="shared" si="9"/>
        <v>1636.7900000000002</v>
      </c>
      <c r="N91">
        <f t="shared" si="10"/>
        <v>935.1600000000001</v>
      </c>
      <c r="O91">
        <f t="shared" si="11"/>
        <v>24.07</v>
      </c>
      <c r="P91">
        <f t="shared" si="12"/>
        <v>4236.164821289062</v>
      </c>
      <c r="Q91">
        <f t="shared" si="14"/>
        <v>38243.69983593751</v>
      </c>
    </row>
    <row r="92" spans="1:17" ht="12">
      <c r="A92" s="28">
        <f t="shared" si="13"/>
        <v>14</v>
      </c>
      <c r="B92" s="30">
        <v>1959.605404296875</v>
      </c>
      <c r="C92" s="30">
        <v>315.04633105468747</v>
      </c>
      <c r="D92" s="30">
        <v>776.4683935546875</v>
      </c>
      <c r="E92" s="30">
        <v>157.4274951171875</v>
      </c>
      <c r="F92" s="30">
        <v>140.06494531250002</v>
      </c>
      <c r="G92" s="25">
        <v>118.68</v>
      </c>
      <c r="H92" s="24">
        <v>70.55</v>
      </c>
      <c r="I92" s="24">
        <v>1.5</v>
      </c>
      <c r="J92">
        <f t="shared" si="6"/>
        <v>28023.993347656247</v>
      </c>
      <c r="K92">
        <f t="shared" si="7"/>
        <v>12565.445876953125</v>
      </c>
      <c r="L92">
        <f t="shared" si="8"/>
        <v>1977.3100566406247</v>
      </c>
      <c r="M92">
        <f t="shared" si="9"/>
        <v>1755.4700000000003</v>
      </c>
      <c r="N92">
        <f t="shared" si="10"/>
        <v>1005.71</v>
      </c>
      <c r="O92">
        <f t="shared" si="11"/>
        <v>25.57</v>
      </c>
      <c r="P92">
        <f t="shared" si="12"/>
        <v>3539.3425693359377</v>
      </c>
      <c r="Q92">
        <f t="shared" si="14"/>
        <v>41783.042405273445</v>
      </c>
    </row>
    <row r="93" spans="1:17" ht="12">
      <c r="A93">
        <f t="shared" si="13"/>
        <v>15</v>
      </c>
      <c r="B93" s="30">
        <v>1682.26428515625</v>
      </c>
      <c r="C93" s="30">
        <v>99.2934462890625</v>
      </c>
      <c r="D93" s="30">
        <v>292.45250390625</v>
      </c>
      <c r="E93" s="30">
        <v>82.2162705078125</v>
      </c>
      <c r="F93" s="30">
        <v>102.0824130859375</v>
      </c>
      <c r="G93" s="24">
        <v>75.38</v>
      </c>
      <c r="H93" s="24">
        <v>8.32</v>
      </c>
      <c r="I93" s="24">
        <v>0.66</v>
      </c>
      <c r="J93">
        <f t="shared" si="6"/>
        <v>29805.55107910156</v>
      </c>
      <c r="K93">
        <f>SUM(D93:E93)+K92</f>
        <v>12940.114651367187</v>
      </c>
      <c r="L93">
        <f t="shared" si="8"/>
        <v>2079.392469726562</v>
      </c>
      <c r="M93">
        <f t="shared" si="9"/>
        <v>1830.8500000000004</v>
      </c>
      <c r="N93">
        <f t="shared" si="10"/>
        <v>1014.0300000000001</v>
      </c>
      <c r="O93">
        <f t="shared" si="11"/>
        <v>26.23</v>
      </c>
      <c r="P93">
        <f t="shared" si="12"/>
        <v>2342.6689189453127</v>
      </c>
      <c r="Q93">
        <f t="shared" si="14"/>
        <v>44125.711324218755</v>
      </c>
    </row>
    <row r="94" spans="1:17" ht="12">
      <c r="A94">
        <f t="shared" si="13"/>
        <v>16</v>
      </c>
      <c r="B94" s="30">
        <v>2128.299966796875</v>
      </c>
      <c r="C94" s="30">
        <v>250.6101611328125</v>
      </c>
      <c r="D94" s="30">
        <v>503.304232421875</v>
      </c>
      <c r="E94" s="30">
        <v>189.65514746093748</v>
      </c>
      <c r="F94" s="30">
        <v>179.0683935546875</v>
      </c>
      <c r="G94" s="24">
        <v>86.46</v>
      </c>
      <c r="H94" s="24">
        <v>132.97</v>
      </c>
      <c r="I94" s="24">
        <v>3.06</v>
      </c>
      <c r="J94">
        <f aca="true" t="shared" si="15" ref="J94:J100">SUM(B94:B94)+J93</f>
        <v>31933.851045898435</v>
      </c>
      <c r="K94">
        <f aca="true" t="shared" si="16" ref="K94:K100">SUM(D94:D94)+K93</f>
        <v>13443.418883789062</v>
      </c>
      <c r="L94">
        <f t="shared" si="8"/>
        <v>2258.4608632812497</v>
      </c>
      <c r="M94">
        <f t="shared" si="9"/>
        <v>1917.3100000000004</v>
      </c>
      <c r="N94">
        <f t="shared" si="10"/>
        <v>1147</v>
      </c>
      <c r="O94">
        <f t="shared" si="11"/>
        <v>29.29</v>
      </c>
      <c r="P94">
        <f aca="true" t="shared" si="17" ref="P94:P100">SUM(B94:I94)</f>
        <v>3473.4279013671876</v>
      </c>
      <c r="Q94">
        <f t="shared" si="14"/>
        <v>47599.13922558594</v>
      </c>
    </row>
    <row r="95" spans="1:17" ht="12">
      <c r="A95">
        <f t="shared" si="13"/>
        <v>17</v>
      </c>
      <c r="B95" s="30">
        <v>1874.672607421875</v>
      </c>
      <c r="C95" s="30">
        <v>246.2384296875</v>
      </c>
      <c r="D95" s="30">
        <v>954.60540625</v>
      </c>
      <c r="E95" s="30">
        <v>171.10255078125002</v>
      </c>
      <c r="F95" s="30">
        <v>143.7880302734375</v>
      </c>
      <c r="G95" s="24">
        <v>165.53</v>
      </c>
      <c r="H95" s="24">
        <v>74.65</v>
      </c>
      <c r="I95" s="24">
        <v>2.5</v>
      </c>
      <c r="J95">
        <f t="shared" si="15"/>
        <v>33808.52365332031</v>
      </c>
      <c r="K95">
        <f t="shared" si="16"/>
        <v>14398.024290039062</v>
      </c>
      <c r="L95">
        <f t="shared" si="8"/>
        <v>2402.248893554687</v>
      </c>
      <c r="M95">
        <f t="shared" si="9"/>
        <v>2082.8400000000006</v>
      </c>
      <c r="N95">
        <f t="shared" si="10"/>
        <v>1221.65</v>
      </c>
      <c r="O95">
        <f t="shared" si="11"/>
        <v>31.79</v>
      </c>
      <c r="P95">
        <f t="shared" si="17"/>
        <v>3633.0870244140624</v>
      </c>
      <c r="Q95">
        <f t="shared" si="14"/>
        <v>51232.22625</v>
      </c>
    </row>
    <row r="96" spans="1:17" ht="12">
      <c r="A96">
        <f t="shared" si="13"/>
        <v>18</v>
      </c>
      <c r="B96" s="30">
        <v>1690.4735117187502</v>
      </c>
      <c r="C96" s="30">
        <v>215.66423535156252</v>
      </c>
      <c r="D96" s="30">
        <v>591.0347421875</v>
      </c>
      <c r="E96" s="30">
        <v>163.717013671875</v>
      </c>
      <c r="F96" s="30">
        <v>129.5255224609375</v>
      </c>
      <c r="G96" s="24">
        <v>222.72</v>
      </c>
      <c r="H96" s="24">
        <v>32.32</v>
      </c>
      <c r="I96" s="24">
        <v>1.31</v>
      </c>
      <c r="J96">
        <f t="shared" si="15"/>
        <v>35498.997165039065</v>
      </c>
      <c r="K96">
        <f t="shared" si="16"/>
        <v>14989.059032226562</v>
      </c>
      <c r="L96">
        <f t="shared" si="8"/>
        <v>2531.7744160156244</v>
      </c>
      <c r="M96">
        <f t="shared" si="9"/>
        <v>2305.5600000000004</v>
      </c>
      <c r="N96">
        <f t="shared" si="10"/>
        <v>1253.97</v>
      </c>
      <c r="O96">
        <f t="shared" si="11"/>
        <v>33.1</v>
      </c>
      <c r="P96">
        <f t="shared" si="17"/>
        <v>3046.7650253906254</v>
      </c>
      <c r="Q96">
        <f t="shared" si="14"/>
        <v>54278.991275390625</v>
      </c>
    </row>
    <row r="97" spans="1:17" ht="12">
      <c r="A97">
        <f t="shared" si="13"/>
        <v>19</v>
      </c>
      <c r="B97" s="31">
        <v>655.9356806640625</v>
      </c>
      <c r="C97" s="31">
        <v>1.9012890625</v>
      </c>
      <c r="D97" s="31">
        <v>9.589595703125</v>
      </c>
      <c r="E97" s="31">
        <v>5.804931640625</v>
      </c>
      <c r="F97" s="31">
        <v>0.0049775390625</v>
      </c>
      <c r="G97" s="25">
        <v>3.82</v>
      </c>
      <c r="H97" s="25">
        <v>0.82</v>
      </c>
      <c r="I97" s="25">
        <v>0.02</v>
      </c>
      <c r="J97">
        <f t="shared" si="15"/>
        <v>36154.93284570313</v>
      </c>
      <c r="K97">
        <f t="shared" si="16"/>
        <v>14998.648627929686</v>
      </c>
      <c r="L97">
        <f t="shared" si="8"/>
        <v>2531.779393554687</v>
      </c>
      <c r="M97">
        <f t="shared" si="9"/>
        <v>2309.3800000000006</v>
      </c>
      <c r="N97">
        <f t="shared" si="10"/>
        <v>1254.79</v>
      </c>
      <c r="O97">
        <f t="shared" si="11"/>
        <v>33.120000000000005</v>
      </c>
      <c r="P97">
        <f t="shared" si="17"/>
        <v>677.8964746093751</v>
      </c>
      <c r="Q97">
        <f t="shared" si="14"/>
        <v>54956.88775</v>
      </c>
    </row>
    <row r="98" spans="1:17" ht="12">
      <c r="A98">
        <f t="shared" si="13"/>
        <v>20</v>
      </c>
      <c r="B98" s="31">
        <v>2069.8400253906248</v>
      </c>
      <c r="C98" s="31">
        <v>356.6579638671875</v>
      </c>
      <c r="D98" s="31">
        <v>457.91496777343747</v>
      </c>
      <c r="E98" s="31">
        <v>247.208431640625</v>
      </c>
      <c r="F98" s="31">
        <v>291.41324609375</v>
      </c>
      <c r="G98" s="25">
        <v>105.86</v>
      </c>
      <c r="H98" s="25">
        <v>173.73</v>
      </c>
      <c r="I98" s="25">
        <v>3.87</v>
      </c>
      <c r="J98">
        <f t="shared" si="15"/>
        <v>38224.77287109375</v>
      </c>
      <c r="K98">
        <f t="shared" si="16"/>
        <v>15456.563595703123</v>
      </c>
      <c r="L98">
        <f t="shared" si="8"/>
        <v>2823.192639648437</v>
      </c>
      <c r="M98">
        <f t="shared" si="9"/>
        <v>2415.2400000000007</v>
      </c>
      <c r="N98">
        <f t="shared" si="10"/>
        <v>1428.52</v>
      </c>
      <c r="O98">
        <f t="shared" si="11"/>
        <v>36.99</v>
      </c>
      <c r="P98">
        <f t="shared" si="17"/>
        <v>3706.4946347656246</v>
      </c>
      <c r="Q98">
        <f t="shared" si="14"/>
        <v>58663.382384765624</v>
      </c>
    </row>
    <row r="99" spans="1:17" ht="12">
      <c r="A99">
        <f t="shared" si="13"/>
        <v>21</v>
      </c>
      <c r="B99" s="31">
        <v>1849.8456748046876</v>
      </c>
      <c r="C99" s="31">
        <v>253.617865234375</v>
      </c>
      <c r="D99" s="31">
        <v>428.0075771484375</v>
      </c>
      <c r="E99" s="31">
        <v>184.2869482421875</v>
      </c>
      <c r="F99" s="31">
        <v>144.789146484375</v>
      </c>
      <c r="G99" s="25">
        <v>253.9</v>
      </c>
      <c r="H99" s="25">
        <v>75.19</v>
      </c>
      <c r="I99" s="25">
        <v>2.54</v>
      </c>
      <c r="J99">
        <f t="shared" si="15"/>
        <v>40074.61854589844</v>
      </c>
      <c r="K99">
        <f t="shared" si="16"/>
        <v>15884.57117285156</v>
      </c>
      <c r="L99">
        <f t="shared" si="8"/>
        <v>2967.981786132812</v>
      </c>
      <c r="M99">
        <f t="shared" si="9"/>
        <v>2669.140000000001</v>
      </c>
      <c r="N99">
        <f t="shared" si="10"/>
        <v>1503.71</v>
      </c>
      <c r="O99">
        <f t="shared" si="11"/>
        <v>39.53</v>
      </c>
      <c r="P99">
        <f t="shared" si="17"/>
        <v>3192.177211914063</v>
      </c>
      <c r="Q99">
        <f t="shared" si="14"/>
        <v>61855.55959667969</v>
      </c>
    </row>
    <row r="100" spans="1:17" ht="12">
      <c r="A100">
        <f t="shared" si="13"/>
        <v>22</v>
      </c>
      <c r="B100" s="31">
        <v>2783.0377666015625</v>
      </c>
      <c r="C100" s="31">
        <v>218.603494140625</v>
      </c>
      <c r="D100" s="31">
        <v>288.217810546875</v>
      </c>
      <c r="E100" s="31">
        <v>150.33135839843752</v>
      </c>
      <c r="F100" s="31">
        <v>143.3221796875</v>
      </c>
      <c r="G100" s="25">
        <v>184.45</v>
      </c>
      <c r="H100" s="25">
        <v>70.58</v>
      </c>
      <c r="I100" s="25">
        <v>1.68</v>
      </c>
      <c r="J100">
        <f t="shared" si="15"/>
        <v>42857.6563125</v>
      </c>
      <c r="K100">
        <f t="shared" si="16"/>
        <v>16172.788983398435</v>
      </c>
      <c r="L100">
        <f t="shared" si="8"/>
        <v>3111.303965820312</v>
      </c>
      <c r="M100">
        <f t="shared" si="9"/>
        <v>2853.5900000000006</v>
      </c>
      <c r="N100">
        <f t="shared" si="10"/>
        <v>1574.29</v>
      </c>
      <c r="O100">
        <f t="shared" si="11"/>
        <v>41.21</v>
      </c>
      <c r="P100">
        <f t="shared" si="17"/>
        <v>3840.222609375</v>
      </c>
      <c r="Q100">
        <f t="shared" si="14"/>
        <v>65695.78220605469</v>
      </c>
    </row>
    <row r="101" spans="1:17" ht="12">
      <c r="A101">
        <f t="shared" si="13"/>
        <v>23</v>
      </c>
      <c r="B101" s="31">
        <v>2670.3748955078127</v>
      </c>
      <c r="C101" s="31">
        <v>224.939375</v>
      </c>
      <c r="D101" s="31">
        <v>352.0558037109375</v>
      </c>
      <c r="E101" s="31">
        <v>139.2459541015625</v>
      </c>
      <c r="F101" s="31">
        <v>139.52484765625002</v>
      </c>
      <c r="G101" s="25">
        <v>128.8</v>
      </c>
      <c r="H101" s="25">
        <v>71.09</v>
      </c>
      <c r="I101" s="25">
        <v>2.26</v>
      </c>
      <c r="J101">
        <f>SUM(B101:C101)+J100</f>
        <v>45752.97058300782</v>
      </c>
      <c r="K101">
        <f>SUM(D101:E101)+K100</f>
        <v>16664.090741210937</v>
      </c>
      <c r="L101">
        <f t="shared" si="8"/>
        <v>3250.828813476562</v>
      </c>
      <c r="M101">
        <f t="shared" si="9"/>
        <v>2982.390000000001</v>
      </c>
      <c r="N101">
        <f t="shared" si="10"/>
        <v>1645.3799999999999</v>
      </c>
      <c r="O101">
        <f t="shared" si="11"/>
        <v>43.47</v>
      </c>
      <c r="P101">
        <f t="shared" si="12"/>
        <v>3728.2908759765633</v>
      </c>
      <c r="Q101">
        <f t="shared" si="14"/>
        <v>69424.07308203125</v>
      </c>
    </row>
    <row r="102" spans="1:17" ht="12">
      <c r="A102">
        <f>A101+1</f>
        <v>24</v>
      </c>
      <c r="B102" s="31">
        <v>2925.3068867187503</v>
      </c>
      <c r="C102" s="31">
        <v>222.2446923828125</v>
      </c>
      <c r="D102" s="31">
        <v>278.68425390625</v>
      </c>
      <c r="E102" s="31">
        <v>133.6866279296875</v>
      </c>
      <c r="F102" s="31">
        <v>141.98060839843748</v>
      </c>
      <c r="G102" s="25">
        <v>73.55</v>
      </c>
      <c r="H102" s="25">
        <v>69.47</v>
      </c>
      <c r="I102" s="25">
        <v>1.61</v>
      </c>
      <c r="J102">
        <f aca="true" t="shared" si="18" ref="J102:J108">SUM(B102:C102)+J101</f>
        <v>48900.52216210938</v>
      </c>
      <c r="K102">
        <f aca="true" t="shared" si="19" ref="K102:K108">SUM(D102:E102)+K101</f>
        <v>17076.461623046875</v>
      </c>
      <c r="L102">
        <f t="shared" si="8"/>
        <v>3392.8094218749998</v>
      </c>
      <c r="M102">
        <f t="shared" si="9"/>
        <v>3055.940000000001</v>
      </c>
      <c r="N102">
        <f t="shared" si="10"/>
        <v>1714.85</v>
      </c>
      <c r="O102">
        <f t="shared" si="11"/>
        <v>45.08</v>
      </c>
      <c r="P102">
        <f aca="true" t="shared" si="20" ref="P102:P108">SUM(B102:I102)</f>
        <v>3846.533069335938</v>
      </c>
      <c r="Q102">
        <f t="shared" si="14"/>
        <v>73270.60615136719</v>
      </c>
    </row>
    <row r="103" spans="1:17" ht="12">
      <c r="A103">
        <f t="shared" si="13"/>
        <v>25</v>
      </c>
      <c r="B103" s="31">
        <v>2349.5543574218755</v>
      </c>
      <c r="C103" s="31">
        <v>246.8690625</v>
      </c>
      <c r="D103" s="31">
        <v>411.8925283203125</v>
      </c>
      <c r="E103" s="31">
        <v>154.46366601562502</v>
      </c>
      <c r="F103" s="31">
        <v>140.089658203125</v>
      </c>
      <c r="G103" s="25">
        <v>156.77</v>
      </c>
      <c r="H103" s="25">
        <v>108.59</v>
      </c>
      <c r="I103" s="25">
        <v>1.81</v>
      </c>
      <c r="J103">
        <f t="shared" si="18"/>
        <v>51496.94558203126</v>
      </c>
      <c r="K103">
        <f t="shared" si="19"/>
        <v>17642.817817382813</v>
      </c>
      <c r="L103">
        <f t="shared" si="8"/>
        <v>3532.899080078125</v>
      </c>
      <c r="M103">
        <f t="shared" si="9"/>
        <v>3212.710000000001</v>
      </c>
      <c r="N103">
        <f t="shared" si="10"/>
        <v>1823.4399999999998</v>
      </c>
      <c r="O103">
        <f t="shared" si="11"/>
        <v>46.89</v>
      </c>
      <c r="P103">
        <f t="shared" si="20"/>
        <v>3570.0392724609383</v>
      </c>
      <c r="Q103">
        <f t="shared" si="14"/>
        <v>76840.64542382813</v>
      </c>
    </row>
    <row r="104" spans="1:17" ht="12">
      <c r="A104">
        <f t="shared" si="13"/>
        <v>26</v>
      </c>
      <c r="B104" s="31">
        <v>2191.7827646484375</v>
      </c>
      <c r="C104" s="31">
        <v>204.1885205078125</v>
      </c>
      <c r="D104" s="31">
        <v>659.4374814453124</v>
      </c>
      <c r="E104" s="31">
        <v>54.330413085937494</v>
      </c>
      <c r="F104" s="31">
        <v>130.9074921875</v>
      </c>
      <c r="G104" s="29">
        <v>165</v>
      </c>
      <c r="H104" s="29">
        <v>69.3</v>
      </c>
      <c r="I104" s="29">
        <v>2.32</v>
      </c>
      <c r="J104">
        <f t="shared" si="18"/>
        <v>53892.91686718751</v>
      </c>
      <c r="K104">
        <f t="shared" si="19"/>
        <v>18356.585711914064</v>
      </c>
      <c r="L104">
        <f t="shared" si="8"/>
        <v>3663.8065722656247</v>
      </c>
      <c r="M104">
        <f t="shared" si="9"/>
        <v>3377.710000000001</v>
      </c>
      <c r="N104">
        <f t="shared" si="10"/>
        <v>1892.7399999999998</v>
      </c>
      <c r="O104">
        <f t="shared" si="11"/>
        <v>49.21</v>
      </c>
      <c r="P104">
        <f t="shared" si="20"/>
        <v>3477.2666718749997</v>
      </c>
      <c r="Q104">
        <f t="shared" si="14"/>
        <v>80317.91209570313</v>
      </c>
    </row>
    <row r="105" spans="1:17" ht="12">
      <c r="A105">
        <f t="shared" si="13"/>
        <v>27</v>
      </c>
      <c r="B105" s="31">
        <v>2300.1285361328128</v>
      </c>
      <c r="C105" s="31">
        <v>216.6603671875</v>
      </c>
      <c r="D105" s="31">
        <v>406.0526484375</v>
      </c>
      <c r="E105" s="31">
        <v>130.28734375</v>
      </c>
      <c r="F105" s="31">
        <v>158.3949921875</v>
      </c>
      <c r="G105" s="24">
        <v>112.55</v>
      </c>
      <c r="H105" s="24">
        <v>65.6</v>
      </c>
      <c r="I105" s="24">
        <v>1.86</v>
      </c>
      <c r="J105">
        <f t="shared" si="18"/>
        <v>56409.70577050782</v>
      </c>
      <c r="K105">
        <f t="shared" si="19"/>
        <v>18892.925704101563</v>
      </c>
      <c r="L105">
        <f t="shared" si="8"/>
        <v>3822.201564453125</v>
      </c>
      <c r="M105">
        <f t="shared" si="9"/>
        <v>3490.260000000001</v>
      </c>
      <c r="N105">
        <f t="shared" si="10"/>
        <v>1958.3399999999997</v>
      </c>
      <c r="O105">
        <f t="shared" si="11"/>
        <v>51.07</v>
      </c>
      <c r="P105">
        <f t="shared" si="20"/>
        <v>3391.533887695313</v>
      </c>
      <c r="Q105">
        <f t="shared" si="14"/>
        <v>83709.44598339844</v>
      </c>
    </row>
    <row r="106" spans="1:17" ht="12">
      <c r="A106">
        <f t="shared" si="13"/>
        <v>28</v>
      </c>
      <c r="B106" s="31">
        <v>1500.6245361328124</v>
      </c>
      <c r="C106" s="31">
        <v>256.002734375</v>
      </c>
      <c r="D106" s="31">
        <v>236.16050390625</v>
      </c>
      <c r="E106" s="31">
        <v>293.9020546875</v>
      </c>
      <c r="F106" s="31">
        <v>135.141185546875</v>
      </c>
      <c r="G106" s="24">
        <v>141.47</v>
      </c>
      <c r="H106" s="24">
        <v>63.93</v>
      </c>
      <c r="I106" s="24">
        <v>2.28</v>
      </c>
      <c r="J106">
        <f t="shared" si="18"/>
        <v>58166.333041015634</v>
      </c>
      <c r="K106">
        <f t="shared" si="19"/>
        <v>19422.98826269531</v>
      </c>
      <c r="L106">
        <f t="shared" si="8"/>
        <v>3957.34275</v>
      </c>
      <c r="M106">
        <f t="shared" si="9"/>
        <v>3631.730000000001</v>
      </c>
      <c r="N106">
        <f t="shared" si="10"/>
        <v>2022.2699999999998</v>
      </c>
      <c r="O106">
        <f t="shared" si="11"/>
        <v>53.35</v>
      </c>
      <c r="P106">
        <f t="shared" si="20"/>
        <v>2629.511014648437</v>
      </c>
      <c r="Q106">
        <f t="shared" si="14"/>
        <v>86338.95699804688</v>
      </c>
    </row>
    <row r="107" spans="1:17" ht="12">
      <c r="B107" s="31"/>
      <c r="C107" s="31"/>
      <c r="D107" s="31"/>
      <c r="E107" s="31"/>
      <c r="F107" s="31"/>
      <c r="G107" s="24"/>
      <c r="H107" s="24"/>
      <c r="I107" s="24"/>
      <c r="J107">
        <f t="shared" si="18"/>
        <v>58166.333041015634</v>
      </c>
      <c r="K107">
        <f t="shared" si="19"/>
        <v>19422.98826269531</v>
      </c>
      <c r="L107">
        <f t="shared" si="8"/>
        <v>3957.34275</v>
      </c>
      <c r="M107">
        <f t="shared" si="9"/>
        <v>3631.730000000001</v>
      </c>
      <c r="N107">
        <f t="shared" si="10"/>
        <v>2022.2699999999998</v>
      </c>
      <c r="O107">
        <f t="shared" si="11"/>
        <v>53.35</v>
      </c>
      <c r="P107">
        <f t="shared" si="20"/>
        <v>0</v>
      </c>
      <c r="Q107">
        <f t="shared" si="14"/>
        <v>86338.95699804688</v>
      </c>
    </row>
    <row r="108" spans="1:17" ht="12">
      <c r="B108" s="31"/>
      <c r="C108" s="31"/>
      <c r="D108" s="31"/>
      <c r="E108" s="31"/>
      <c r="F108" s="31"/>
      <c r="G108" s="24"/>
      <c r="H108" s="24"/>
      <c r="I108" s="24"/>
      <c r="J108">
        <f t="shared" si="18"/>
        <v>58166.333041015634</v>
      </c>
      <c r="K108">
        <f t="shared" si="19"/>
        <v>19422.98826269531</v>
      </c>
      <c r="L108">
        <f t="shared" si="8"/>
        <v>3957.34275</v>
      </c>
      <c r="M108">
        <f t="shared" si="9"/>
        <v>3631.730000000001</v>
      </c>
      <c r="N108">
        <f t="shared" si="10"/>
        <v>2022.2699999999998</v>
      </c>
      <c r="O108">
        <f t="shared" si="11"/>
        <v>53.35</v>
      </c>
      <c r="P108">
        <f t="shared" si="20"/>
        <v>0</v>
      </c>
      <c r="Q108">
        <f t="shared" si="14"/>
        <v>86338.95699804688</v>
      </c>
    </row>
    <row r="109" spans="2:17" ht="12">
      <c r="B109" s="23"/>
      <c r="C109" s="23"/>
      <c r="D109" s="23"/>
      <c r="E109" s="23"/>
      <c r="F109" s="23"/>
      <c r="G109" s="10"/>
      <c r="H109" s="10"/>
      <c r="I109" s="10"/>
      <c r="J109">
        <f>SUM(B109:C109)+J108</f>
        <v>58166.333041015634</v>
      </c>
      <c r="K109">
        <f>SUM(D109:E109)+K108</f>
        <v>19422.98826269531</v>
      </c>
      <c r="L109">
        <f>L108+F109</f>
        <v>3957.34275</v>
      </c>
      <c r="M109">
        <f>G109+M108</f>
        <v>3631.730000000001</v>
      </c>
      <c r="N109">
        <f>H109+N108</f>
        <v>2022.2699999999998</v>
      </c>
      <c r="O109">
        <f>I109+O108</f>
        <v>53.35</v>
      </c>
      <c r="P109">
        <f>SUM(B109:I109)</f>
        <v>0</v>
      </c>
      <c r="Q109">
        <f>P109+Q108</f>
        <v>86338.95699804688</v>
      </c>
    </row>
    <row r="110" spans="2:9" ht="12">
      <c r="B110" s="10"/>
      <c r="C110" s="10"/>
      <c r="D110" s="10"/>
      <c r="E110" s="10"/>
      <c r="F110" s="10"/>
      <c r="G110" s="10"/>
      <c r="H110" s="10"/>
      <c r="I110" s="10"/>
    </row>
    <row r="111" spans="1:2" ht="12">
      <c r="A111" s="34" t="s">
        <v>50</v>
      </c>
      <c r="B111" s="34"/>
    </row>
    <row r="112" spans="2:17" ht="24">
      <c r="B112" s="2" t="s">
        <v>30</v>
      </c>
      <c r="C112" s="2" t="s">
        <v>28</v>
      </c>
      <c r="D112" s="2" t="s">
        <v>26</v>
      </c>
      <c r="E112" s="2" t="s">
        <v>29</v>
      </c>
      <c r="F112" t="s">
        <v>24</v>
      </c>
      <c r="G112" t="s">
        <v>15</v>
      </c>
      <c r="H112" t="s">
        <v>14</v>
      </c>
      <c r="I112" t="s">
        <v>16</v>
      </c>
      <c r="J112" t="s">
        <v>13</v>
      </c>
      <c r="K112" t="s">
        <v>12</v>
      </c>
      <c r="L112" t="s">
        <v>25</v>
      </c>
      <c r="M112" t="s">
        <v>17</v>
      </c>
      <c r="N112" t="s">
        <v>18</v>
      </c>
      <c r="O112" t="s">
        <v>19</v>
      </c>
      <c r="P112" t="s">
        <v>21</v>
      </c>
      <c r="Q112" t="s">
        <v>20</v>
      </c>
    </row>
    <row r="113" spans="1:17" ht="12">
      <c r="A113">
        <v>1</v>
      </c>
      <c r="B113" s="26">
        <v>46028</v>
      </c>
      <c r="C113" s="26">
        <v>9962</v>
      </c>
      <c r="D113" s="26">
        <v>3379</v>
      </c>
      <c r="E113" s="26">
        <v>12225</v>
      </c>
      <c r="F113" s="26">
        <v>15648</v>
      </c>
      <c r="G113" s="26">
        <v>35304</v>
      </c>
      <c r="H113" s="26">
        <v>2016</v>
      </c>
      <c r="I113" s="26">
        <v>5016</v>
      </c>
      <c r="J113">
        <f>SUM(B113:C113)</f>
        <v>55990</v>
      </c>
      <c r="K113">
        <f>SUM(C113:E113)</f>
        <v>25566</v>
      </c>
      <c r="L113">
        <f>F113</f>
        <v>15648</v>
      </c>
      <c r="M113">
        <f>G113</f>
        <v>35304</v>
      </c>
      <c r="N113">
        <f>H113</f>
        <v>2016</v>
      </c>
      <c r="O113">
        <f>I113</f>
        <v>5016</v>
      </c>
      <c r="P113">
        <f aca="true" t="shared" si="21" ref="P113:P127">SUM(B113:I113)</f>
        <v>129578</v>
      </c>
      <c r="Q113">
        <f>P113</f>
        <v>129578</v>
      </c>
    </row>
    <row r="114" spans="1:17" ht="12">
      <c r="A114">
        <f>A113+1</f>
        <v>2</v>
      </c>
      <c r="B114" s="26">
        <v>121476</v>
      </c>
      <c r="C114" s="26">
        <v>14711</v>
      </c>
      <c r="D114" s="26">
        <v>7395</v>
      </c>
      <c r="E114" s="26">
        <v>21712</v>
      </c>
      <c r="F114" s="26">
        <v>37751</v>
      </c>
      <c r="G114" s="26">
        <v>26397</v>
      </c>
      <c r="H114" s="26">
        <v>2031</v>
      </c>
      <c r="I114" s="26">
        <v>4925</v>
      </c>
      <c r="J114">
        <f aca="true" t="shared" si="22" ref="J114:J126">SUM(B114:C114)+J113</f>
        <v>192177</v>
      </c>
      <c r="K114">
        <f aca="true" t="shared" si="23" ref="K114:K126">SUM(C114:E114)+K113</f>
        <v>69384</v>
      </c>
      <c r="L114">
        <f aca="true" t="shared" si="24" ref="L114:L140">L113+F114</f>
        <v>53399</v>
      </c>
      <c r="M114">
        <f aca="true" t="shared" si="25" ref="M114:M130">G114+M113</f>
        <v>61701</v>
      </c>
      <c r="N114">
        <f aca="true" t="shared" si="26" ref="N114:N130">H114+N113</f>
        <v>4047</v>
      </c>
      <c r="O114">
        <f aca="true" t="shared" si="27" ref="O114:O130">I114+O113</f>
        <v>9941</v>
      </c>
      <c r="P114">
        <f t="shared" si="21"/>
        <v>236398</v>
      </c>
      <c r="Q114">
        <f>P114+Q113</f>
        <v>365976</v>
      </c>
    </row>
    <row r="115" spans="1:17" ht="12">
      <c r="A115">
        <f aca="true" t="shared" si="28" ref="A115:A140">A114+1</f>
        <v>3</v>
      </c>
      <c r="B115" s="26">
        <v>223656</v>
      </c>
      <c r="C115" s="26">
        <v>13114</v>
      </c>
      <c r="D115" s="26">
        <v>6326</v>
      </c>
      <c r="E115" s="26">
        <v>17198</v>
      </c>
      <c r="F115" s="26">
        <v>27132</v>
      </c>
      <c r="G115" s="26">
        <v>28485</v>
      </c>
      <c r="H115" s="26">
        <v>2445</v>
      </c>
      <c r="I115" s="26">
        <v>3352</v>
      </c>
      <c r="J115">
        <f t="shared" si="22"/>
        <v>428947</v>
      </c>
      <c r="K115">
        <f t="shared" si="23"/>
        <v>106022</v>
      </c>
      <c r="L115">
        <f t="shared" si="24"/>
        <v>80531</v>
      </c>
      <c r="M115">
        <f t="shared" si="25"/>
        <v>90186</v>
      </c>
      <c r="N115">
        <f t="shared" si="26"/>
        <v>6492</v>
      </c>
      <c r="O115">
        <f t="shared" si="27"/>
        <v>13293</v>
      </c>
      <c r="P115">
        <f t="shared" si="21"/>
        <v>321708</v>
      </c>
      <c r="Q115">
        <f aca="true" t="shared" si="29" ref="Q115:Q140">P115+Q114</f>
        <v>687684</v>
      </c>
    </row>
    <row r="116" spans="1:17" ht="12">
      <c r="A116">
        <f t="shared" si="28"/>
        <v>4</v>
      </c>
      <c r="B116" s="26">
        <v>106697</v>
      </c>
      <c r="C116" s="26">
        <v>13145</v>
      </c>
      <c r="D116" s="26">
        <v>4803</v>
      </c>
      <c r="E116" s="26">
        <v>13745</v>
      </c>
      <c r="F116" s="26">
        <v>20305</v>
      </c>
      <c r="G116" s="26">
        <v>6774</v>
      </c>
      <c r="H116" s="26">
        <v>2146</v>
      </c>
      <c r="I116" s="26">
        <v>4182</v>
      </c>
      <c r="J116">
        <f t="shared" si="22"/>
        <v>548789</v>
      </c>
      <c r="K116">
        <f t="shared" si="23"/>
        <v>137715</v>
      </c>
      <c r="L116">
        <f t="shared" si="24"/>
        <v>100836</v>
      </c>
      <c r="M116">
        <f t="shared" si="25"/>
        <v>96960</v>
      </c>
      <c r="N116">
        <f t="shared" si="26"/>
        <v>8638</v>
      </c>
      <c r="O116">
        <f t="shared" si="27"/>
        <v>17475</v>
      </c>
      <c r="P116">
        <f t="shared" si="21"/>
        <v>171797</v>
      </c>
      <c r="Q116">
        <f t="shared" si="29"/>
        <v>859481</v>
      </c>
    </row>
    <row r="117" spans="1:17" ht="12">
      <c r="A117">
        <f t="shared" si="28"/>
        <v>5</v>
      </c>
      <c r="B117" s="26">
        <v>117541</v>
      </c>
      <c r="C117" s="26">
        <v>18695</v>
      </c>
      <c r="D117" s="26">
        <v>8774</v>
      </c>
      <c r="E117" s="26">
        <v>26800</v>
      </c>
      <c r="F117" s="26">
        <v>50962</v>
      </c>
      <c r="G117" s="26">
        <v>33672</v>
      </c>
      <c r="H117" s="26">
        <v>1767</v>
      </c>
      <c r="I117" s="26">
        <v>4715</v>
      </c>
      <c r="J117">
        <f t="shared" si="22"/>
        <v>685025</v>
      </c>
      <c r="K117">
        <f t="shared" si="23"/>
        <v>191984</v>
      </c>
      <c r="L117">
        <f t="shared" si="24"/>
        <v>151798</v>
      </c>
      <c r="M117">
        <f t="shared" si="25"/>
        <v>130632</v>
      </c>
      <c r="N117">
        <f t="shared" si="26"/>
        <v>10405</v>
      </c>
      <c r="O117">
        <f t="shared" si="27"/>
        <v>22190</v>
      </c>
      <c r="P117">
        <f t="shared" si="21"/>
        <v>262926</v>
      </c>
      <c r="Q117">
        <f t="shared" si="29"/>
        <v>1122407</v>
      </c>
    </row>
    <row r="118" spans="1:17" ht="12">
      <c r="A118" s="28">
        <f t="shared" si="28"/>
        <v>6</v>
      </c>
      <c r="B118" s="27">
        <v>138880</v>
      </c>
      <c r="C118" s="27">
        <v>101876</v>
      </c>
      <c r="D118" s="26">
        <v>9380</v>
      </c>
      <c r="E118" s="26">
        <v>24705</v>
      </c>
      <c r="F118" s="26">
        <v>37871</v>
      </c>
      <c r="G118" s="26">
        <v>10354</v>
      </c>
      <c r="H118" s="26">
        <v>2398</v>
      </c>
      <c r="I118" s="26">
        <v>5890</v>
      </c>
      <c r="J118">
        <f t="shared" si="22"/>
        <v>925781</v>
      </c>
      <c r="K118">
        <f t="shared" si="23"/>
        <v>327945</v>
      </c>
      <c r="L118">
        <f t="shared" si="24"/>
        <v>189669</v>
      </c>
      <c r="M118">
        <f t="shared" si="25"/>
        <v>140986</v>
      </c>
      <c r="N118">
        <f t="shared" si="26"/>
        <v>12803</v>
      </c>
      <c r="O118">
        <f t="shared" si="27"/>
        <v>28080</v>
      </c>
      <c r="P118">
        <f t="shared" si="21"/>
        <v>331354</v>
      </c>
      <c r="Q118">
        <f t="shared" si="29"/>
        <v>1453761</v>
      </c>
    </row>
    <row r="119" spans="1:17" ht="12">
      <c r="A119" s="28">
        <f t="shared" si="28"/>
        <v>7</v>
      </c>
      <c r="B119" s="27">
        <v>106557</v>
      </c>
      <c r="C119" s="27">
        <v>19154</v>
      </c>
      <c r="D119" s="26">
        <v>3233</v>
      </c>
      <c r="E119" s="26">
        <v>13288</v>
      </c>
      <c r="F119" s="26">
        <v>17471</v>
      </c>
      <c r="G119" s="26">
        <v>12286</v>
      </c>
      <c r="H119" s="26">
        <v>1316</v>
      </c>
      <c r="I119" s="26">
        <v>3306</v>
      </c>
      <c r="J119">
        <f t="shared" si="22"/>
        <v>1051492</v>
      </c>
      <c r="K119">
        <f t="shared" si="23"/>
        <v>363620</v>
      </c>
      <c r="L119">
        <f t="shared" si="24"/>
        <v>207140</v>
      </c>
      <c r="M119">
        <f t="shared" si="25"/>
        <v>153272</v>
      </c>
      <c r="N119">
        <f t="shared" si="26"/>
        <v>14119</v>
      </c>
      <c r="O119">
        <f t="shared" si="27"/>
        <v>31386</v>
      </c>
      <c r="P119">
        <f t="shared" si="21"/>
        <v>176611</v>
      </c>
      <c r="Q119">
        <f t="shared" si="29"/>
        <v>1630372</v>
      </c>
    </row>
    <row r="120" spans="1:17" ht="12">
      <c r="A120" s="28">
        <f t="shared" si="28"/>
        <v>8</v>
      </c>
      <c r="B120" s="27">
        <v>70291</v>
      </c>
      <c r="C120" s="27">
        <v>16960</v>
      </c>
      <c r="D120" s="27">
        <v>4705</v>
      </c>
      <c r="E120" s="27">
        <v>16743</v>
      </c>
      <c r="F120" s="27">
        <v>23920</v>
      </c>
      <c r="G120" s="27">
        <v>17042</v>
      </c>
      <c r="H120" s="26">
        <v>2728</v>
      </c>
      <c r="I120" s="26">
        <v>4582</v>
      </c>
      <c r="J120">
        <f t="shared" si="22"/>
        <v>1138743</v>
      </c>
      <c r="K120">
        <f t="shared" si="23"/>
        <v>402028</v>
      </c>
      <c r="L120">
        <f t="shared" si="24"/>
        <v>231060</v>
      </c>
      <c r="M120">
        <f t="shared" si="25"/>
        <v>170314</v>
      </c>
      <c r="N120">
        <f t="shared" si="26"/>
        <v>16847</v>
      </c>
      <c r="O120">
        <f t="shared" si="27"/>
        <v>35968</v>
      </c>
      <c r="P120">
        <f t="shared" si="21"/>
        <v>156971</v>
      </c>
      <c r="Q120">
        <f t="shared" si="29"/>
        <v>1787343</v>
      </c>
    </row>
    <row r="121" spans="1:17" ht="12">
      <c r="A121" s="28">
        <f t="shared" si="28"/>
        <v>9</v>
      </c>
      <c r="B121" s="27">
        <v>93983</v>
      </c>
      <c r="C121" s="27">
        <v>9869</v>
      </c>
      <c r="D121" s="27">
        <v>51151</v>
      </c>
      <c r="E121" s="27">
        <v>16924</v>
      </c>
      <c r="F121" s="27">
        <v>27612</v>
      </c>
      <c r="G121" s="27">
        <v>8482</v>
      </c>
      <c r="H121" s="26">
        <v>2030</v>
      </c>
      <c r="I121" s="26">
        <v>4275</v>
      </c>
      <c r="J121">
        <f t="shared" si="22"/>
        <v>1242595</v>
      </c>
      <c r="K121">
        <f t="shared" si="23"/>
        <v>479972</v>
      </c>
      <c r="L121">
        <f t="shared" si="24"/>
        <v>258672</v>
      </c>
      <c r="M121">
        <f t="shared" si="25"/>
        <v>178796</v>
      </c>
      <c r="N121">
        <f t="shared" si="26"/>
        <v>18877</v>
      </c>
      <c r="O121">
        <f t="shared" si="27"/>
        <v>40243</v>
      </c>
      <c r="P121">
        <f t="shared" si="21"/>
        <v>214326</v>
      </c>
      <c r="Q121">
        <f t="shared" si="29"/>
        <v>2001669</v>
      </c>
    </row>
    <row r="122" spans="1:17" ht="12">
      <c r="A122" s="28">
        <f t="shared" si="28"/>
        <v>10</v>
      </c>
      <c r="B122" s="27">
        <v>89409</v>
      </c>
      <c r="C122" s="27">
        <v>8236</v>
      </c>
      <c r="D122" s="27">
        <v>82249</v>
      </c>
      <c r="E122" s="27">
        <v>9998</v>
      </c>
      <c r="F122" s="27">
        <v>14993</v>
      </c>
      <c r="G122" s="27">
        <v>6995</v>
      </c>
      <c r="H122" s="26">
        <v>2029</v>
      </c>
      <c r="I122" s="26">
        <v>3626</v>
      </c>
      <c r="J122">
        <f t="shared" si="22"/>
        <v>1340240</v>
      </c>
      <c r="K122">
        <f t="shared" si="23"/>
        <v>580455</v>
      </c>
      <c r="L122">
        <f t="shared" si="24"/>
        <v>273665</v>
      </c>
      <c r="M122">
        <f t="shared" si="25"/>
        <v>185791</v>
      </c>
      <c r="N122">
        <f t="shared" si="26"/>
        <v>20906</v>
      </c>
      <c r="O122">
        <f t="shared" si="27"/>
        <v>43869</v>
      </c>
      <c r="P122">
        <f t="shared" si="21"/>
        <v>217535</v>
      </c>
      <c r="Q122">
        <f t="shared" si="29"/>
        <v>2219204</v>
      </c>
    </row>
    <row r="123" spans="1:17" ht="12">
      <c r="A123" s="28">
        <f t="shared" si="28"/>
        <v>11</v>
      </c>
      <c r="B123" s="27">
        <v>122782</v>
      </c>
      <c r="C123" s="20">
        <v>9171</v>
      </c>
      <c r="D123" s="27">
        <v>9178</v>
      </c>
      <c r="E123" s="20">
        <v>21318</v>
      </c>
      <c r="F123" s="20">
        <v>39792</v>
      </c>
      <c r="G123" s="27">
        <v>6440</v>
      </c>
      <c r="H123" s="26">
        <v>2028</v>
      </c>
      <c r="I123" s="26">
        <v>4752</v>
      </c>
      <c r="J123">
        <f t="shared" si="22"/>
        <v>1472193</v>
      </c>
      <c r="K123">
        <f t="shared" si="23"/>
        <v>620122</v>
      </c>
      <c r="L123">
        <f t="shared" si="24"/>
        <v>313457</v>
      </c>
      <c r="M123">
        <f t="shared" si="25"/>
        <v>192231</v>
      </c>
      <c r="N123">
        <f t="shared" si="26"/>
        <v>22934</v>
      </c>
      <c r="O123">
        <f t="shared" si="27"/>
        <v>48621</v>
      </c>
      <c r="P123">
        <f t="shared" si="21"/>
        <v>215461</v>
      </c>
      <c r="Q123">
        <f t="shared" si="29"/>
        <v>2434665</v>
      </c>
    </row>
    <row r="124" spans="1:17" ht="12">
      <c r="A124" s="28">
        <f t="shared" si="28"/>
        <v>12</v>
      </c>
      <c r="B124" s="27">
        <v>85453</v>
      </c>
      <c r="C124" s="27">
        <v>10313</v>
      </c>
      <c r="D124" s="27">
        <v>31154</v>
      </c>
      <c r="E124" s="27">
        <v>17093</v>
      </c>
      <c r="F124" s="27">
        <v>26334</v>
      </c>
      <c r="G124" s="27">
        <v>71094</v>
      </c>
      <c r="H124" s="26">
        <v>2018</v>
      </c>
      <c r="I124" s="26">
        <v>4246</v>
      </c>
      <c r="J124">
        <f t="shared" si="22"/>
        <v>1567959</v>
      </c>
      <c r="K124">
        <f t="shared" si="23"/>
        <v>678682</v>
      </c>
      <c r="L124">
        <f t="shared" si="24"/>
        <v>339791</v>
      </c>
      <c r="M124">
        <f t="shared" si="25"/>
        <v>263325</v>
      </c>
      <c r="N124">
        <f t="shared" si="26"/>
        <v>24952</v>
      </c>
      <c r="O124">
        <f t="shared" si="27"/>
        <v>52867</v>
      </c>
      <c r="P124">
        <f t="shared" si="21"/>
        <v>247705</v>
      </c>
      <c r="Q124">
        <f t="shared" si="29"/>
        <v>2682370</v>
      </c>
    </row>
    <row r="125" spans="1:17" ht="12">
      <c r="A125" s="28">
        <f t="shared" si="28"/>
        <v>13</v>
      </c>
      <c r="B125" s="27">
        <v>166474</v>
      </c>
      <c r="C125" s="27">
        <v>162482</v>
      </c>
      <c r="D125" s="27">
        <v>38119</v>
      </c>
      <c r="E125" s="27">
        <v>36038</v>
      </c>
      <c r="F125" s="27">
        <v>26200</v>
      </c>
      <c r="G125" s="27">
        <v>201667</v>
      </c>
      <c r="H125" s="26">
        <v>2063</v>
      </c>
      <c r="I125" s="26">
        <v>4408</v>
      </c>
      <c r="J125">
        <f t="shared" si="22"/>
        <v>1896915</v>
      </c>
      <c r="K125">
        <f t="shared" si="23"/>
        <v>915321</v>
      </c>
      <c r="L125">
        <f t="shared" si="24"/>
        <v>365991</v>
      </c>
      <c r="M125">
        <f t="shared" si="25"/>
        <v>464992</v>
      </c>
      <c r="N125">
        <f t="shared" si="26"/>
        <v>27015</v>
      </c>
      <c r="O125">
        <f t="shared" si="27"/>
        <v>57275</v>
      </c>
      <c r="P125">
        <f t="shared" si="21"/>
        <v>637451</v>
      </c>
      <c r="Q125">
        <f t="shared" si="29"/>
        <v>3319821</v>
      </c>
    </row>
    <row r="126" spans="1:17" ht="12">
      <c r="A126" s="28">
        <f t="shared" si="28"/>
        <v>14</v>
      </c>
      <c r="B126" s="27">
        <v>84150</v>
      </c>
      <c r="C126" s="27">
        <v>24278</v>
      </c>
      <c r="D126" s="27">
        <v>50629</v>
      </c>
      <c r="E126" s="27">
        <v>15844</v>
      </c>
      <c r="F126" s="27">
        <v>23922</v>
      </c>
      <c r="G126" s="27">
        <v>25123</v>
      </c>
      <c r="H126" s="26">
        <v>2022</v>
      </c>
      <c r="I126" s="26">
        <v>3922</v>
      </c>
      <c r="J126">
        <f t="shared" si="22"/>
        <v>2005343</v>
      </c>
      <c r="K126">
        <f t="shared" si="23"/>
        <v>1006072</v>
      </c>
      <c r="L126">
        <f t="shared" si="24"/>
        <v>389913</v>
      </c>
      <c r="M126">
        <f t="shared" si="25"/>
        <v>490115</v>
      </c>
      <c r="N126">
        <f t="shared" si="26"/>
        <v>29037</v>
      </c>
      <c r="O126">
        <f t="shared" si="27"/>
        <v>61197</v>
      </c>
      <c r="P126">
        <f t="shared" si="21"/>
        <v>229890</v>
      </c>
      <c r="Q126">
        <f t="shared" si="29"/>
        <v>3549711</v>
      </c>
    </row>
    <row r="127" spans="1:17" ht="12">
      <c r="A127" s="28">
        <f t="shared" si="28"/>
        <v>15</v>
      </c>
      <c r="B127" s="27">
        <v>44414</v>
      </c>
      <c r="C127" s="27">
        <v>6764</v>
      </c>
      <c r="D127" s="27">
        <v>5384</v>
      </c>
      <c r="E127" s="27">
        <v>9471</v>
      </c>
      <c r="F127" s="27">
        <v>19173</v>
      </c>
      <c r="G127" s="27">
        <v>9284</v>
      </c>
      <c r="H127" s="26">
        <v>375</v>
      </c>
      <c r="I127" s="26">
        <v>1670</v>
      </c>
      <c r="J127">
        <f>SUM(B127:C127)+J126</f>
        <v>2056521</v>
      </c>
      <c r="K127">
        <f>SUM(D127:E127)+K126</f>
        <v>1020927</v>
      </c>
      <c r="L127">
        <f t="shared" si="24"/>
        <v>409086</v>
      </c>
      <c r="M127">
        <f t="shared" si="25"/>
        <v>499399</v>
      </c>
      <c r="N127">
        <f t="shared" si="26"/>
        <v>29412</v>
      </c>
      <c r="O127">
        <f t="shared" si="27"/>
        <v>62867</v>
      </c>
      <c r="P127">
        <f t="shared" si="21"/>
        <v>96535</v>
      </c>
      <c r="Q127">
        <f t="shared" si="29"/>
        <v>3646246</v>
      </c>
    </row>
    <row r="128" spans="1:17" ht="12">
      <c r="A128" s="28">
        <f t="shared" si="28"/>
        <v>16</v>
      </c>
      <c r="B128" s="27">
        <v>91148</v>
      </c>
      <c r="C128" s="27">
        <v>13676</v>
      </c>
      <c r="D128" s="27">
        <v>10809</v>
      </c>
      <c r="E128" s="27">
        <v>22482</v>
      </c>
      <c r="F128" s="27">
        <v>35315</v>
      </c>
      <c r="G128" s="27">
        <v>12475</v>
      </c>
      <c r="H128" s="26">
        <v>3674</v>
      </c>
      <c r="I128" s="26">
        <v>7170</v>
      </c>
      <c r="J128">
        <f aca="true" t="shared" si="30" ref="J128:J134">SUM(B128:B128)+J127</f>
        <v>2147669</v>
      </c>
      <c r="K128">
        <f aca="true" t="shared" si="31" ref="K128:K134">SUM(D128:D128)+K127</f>
        <v>1031736</v>
      </c>
      <c r="L128">
        <f t="shared" si="24"/>
        <v>444401</v>
      </c>
      <c r="M128">
        <f t="shared" si="25"/>
        <v>511874</v>
      </c>
      <c r="N128">
        <f t="shared" si="26"/>
        <v>33086</v>
      </c>
      <c r="O128">
        <f t="shared" si="27"/>
        <v>70037</v>
      </c>
      <c r="P128">
        <f>SUM(B128:I128)</f>
        <v>196749</v>
      </c>
      <c r="Q128">
        <f t="shared" si="29"/>
        <v>3842995</v>
      </c>
    </row>
    <row r="129" spans="1:17" ht="12">
      <c r="A129" s="28">
        <f t="shared" si="28"/>
        <v>17</v>
      </c>
      <c r="B129" s="27">
        <v>95220</v>
      </c>
      <c r="C129" s="27">
        <v>13753</v>
      </c>
      <c r="D129" s="27">
        <v>68816</v>
      </c>
      <c r="E129" s="27">
        <v>19637</v>
      </c>
      <c r="F129" s="27">
        <v>30095</v>
      </c>
      <c r="G129" s="27">
        <v>35546</v>
      </c>
      <c r="H129" s="26">
        <v>2106</v>
      </c>
      <c r="I129" s="26">
        <v>5768</v>
      </c>
      <c r="J129">
        <f t="shared" si="30"/>
        <v>2242889</v>
      </c>
      <c r="K129">
        <f t="shared" si="31"/>
        <v>1100552</v>
      </c>
      <c r="L129">
        <f t="shared" si="24"/>
        <v>474496</v>
      </c>
      <c r="M129">
        <f t="shared" si="25"/>
        <v>547420</v>
      </c>
      <c r="N129">
        <f t="shared" si="26"/>
        <v>35192</v>
      </c>
      <c r="O129">
        <f t="shared" si="27"/>
        <v>75805</v>
      </c>
      <c r="P129">
        <f>SUM(B129:I129)</f>
        <v>270941</v>
      </c>
      <c r="Q129">
        <f t="shared" si="29"/>
        <v>4113936</v>
      </c>
    </row>
    <row r="130" spans="1:17" ht="12">
      <c r="A130" s="28">
        <f t="shared" si="28"/>
        <v>18</v>
      </c>
      <c r="B130" s="27">
        <v>58943</v>
      </c>
      <c r="C130" s="27">
        <v>14544</v>
      </c>
      <c r="D130" s="27">
        <v>48604</v>
      </c>
      <c r="E130" s="27">
        <v>22979</v>
      </c>
      <c r="F130" s="27">
        <v>39929</v>
      </c>
      <c r="G130" s="27">
        <v>29381</v>
      </c>
      <c r="H130" s="26">
        <v>1041</v>
      </c>
      <c r="I130" s="26">
        <v>3466</v>
      </c>
      <c r="J130">
        <f t="shared" si="30"/>
        <v>2301832</v>
      </c>
      <c r="K130">
        <f t="shared" si="31"/>
        <v>1149156</v>
      </c>
      <c r="L130">
        <f t="shared" si="24"/>
        <v>514425</v>
      </c>
      <c r="M130">
        <f t="shared" si="25"/>
        <v>576801</v>
      </c>
      <c r="N130">
        <f t="shared" si="26"/>
        <v>36233</v>
      </c>
      <c r="O130">
        <f t="shared" si="27"/>
        <v>79271</v>
      </c>
      <c r="P130">
        <f>SUM(B130:I130)</f>
        <v>218887</v>
      </c>
      <c r="Q130">
        <f t="shared" si="29"/>
        <v>4332823</v>
      </c>
    </row>
    <row r="131" spans="1:17" ht="12">
      <c r="A131" s="28">
        <f t="shared" si="28"/>
        <v>19</v>
      </c>
      <c r="B131" s="27">
        <v>18679</v>
      </c>
      <c r="C131" s="27">
        <v>373</v>
      </c>
      <c r="D131" s="26">
        <v>576</v>
      </c>
      <c r="E131" s="26">
        <v>992</v>
      </c>
      <c r="F131" s="27">
        <v>48</v>
      </c>
      <c r="G131" s="27">
        <v>111</v>
      </c>
      <c r="H131" s="26">
        <v>23</v>
      </c>
      <c r="I131" s="26">
        <v>44</v>
      </c>
      <c r="J131">
        <f t="shared" si="30"/>
        <v>2320511</v>
      </c>
      <c r="K131">
        <f t="shared" si="31"/>
        <v>1149732</v>
      </c>
      <c r="L131">
        <f t="shared" si="24"/>
        <v>514473</v>
      </c>
      <c r="M131">
        <f aca="true" t="shared" si="32" ref="M131:M140">G131+M130</f>
        <v>576912</v>
      </c>
      <c r="N131">
        <f aca="true" t="shared" si="33" ref="N131:N140">H131+N130</f>
        <v>36256</v>
      </c>
      <c r="O131">
        <f aca="true" t="shared" si="34" ref="O131:O140">I131+O130</f>
        <v>79315</v>
      </c>
      <c r="P131">
        <f aca="true" t="shared" si="35" ref="P131:P138">SUM(B131:F131)</f>
        <v>20668</v>
      </c>
      <c r="Q131">
        <f t="shared" si="29"/>
        <v>4353491</v>
      </c>
    </row>
    <row r="132" spans="1:17" ht="12">
      <c r="A132">
        <f>A131+1</f>
        <v>20</v>
      </c>
      <c r="B132" s="26">
        <v>66849</v>
      </c>
      <c r="C132" s="26">
        <v>21683</v>
      </c>
      <c r="D132" s="26">
        <v>58512</v>
      </c>
      <c r="E132" s="26">
        <v>22696</v>
      </c>
      <c r="F132" s="26">
        <v>31515</v>
      </c>
      <c r="G132" s="26">
        <v>29025</v>
      </c>
      <c r="H132" s="26">
        <v>4902</v>
      </c>
      <c r="I132" s="26">
        <v>8592</v>
      </c>
      <c r="J132">
        <f t="shared" si="30"/>
        <v>2387360</v>
      </c>
      <c r="K132">
        <f t="shared" si="31"/>
        <v>1208244</v>
      </c>
      <c r="L132">
        <f t="shared" si="24"/>
        <v>545988</v>
      </c>
      <c r="M132">
        <f t="shared" si="32"/>
        <v>605937</v>
      </c>
      <c r="N132">
        <f t="shared" si="33"/>
        <v>41158</v>
      </c>
      <c r="O132">
        <f t="shared" si="34"/>
        <v>87907</v>
      </c>
      <c r="P132">
        <f t="shared" si="35"/>
        <v>201255</v>
      </c>
      <c r="Q132">
        <f t="shared" si="29"/>
        <v>4554746</v>
      </c>
    </row>
    <row r="133" spans="1:17" ht="12">
      <c r="A133">
        <f t="shared" si="28"/>
        <v>21</v>
      </c>
      <c r="B133" s="26">
        <v>48440</v>
      </c>
      <c r="C133" s="26">
        <v>17040</v>
      </c>
      <c r="D133" s="26">
        <v>7357</v>
      </c>
      <c r="E133" s="26">
        <v>29714</v>
      </c>
      <c r="F133" s="26">
        <v>57644</v>
      </c>
      <c r="G133" s="26">
        <v>40047</v>
      </c>
      <c r="H133" s="26">
        <v>2128</v>
      </c>
      <c r="I133" s="26">
        <v>6434</v>
      </c>
      <c r="J133">
        <f t="shared" si="30"/>
        <v>2435800</v>
      </c>
      <c r="K133">
        <f t="shared" si="31"/>
        <v>1215601</v>
      </c>
      <c r="L133">
        <f t="shared" si="24"/>
        <v>603632</v>
      </c>
      <c r="M133">
        <f t="shared" si="32"/>
        <v>645984</v>
      </c>
      <c r="N133">
        <f t="shared" si="33"/>
        <v>43286</v>
      </c>
      <c r="O133">
        <f t="shared" si="34"/>
        <v>94341</v>
      </c>
      <c r="P133">
        <f t="shared" si="35"/>
        <v>160195</v>
      </c>
      <c r="Q133">
        <f t="shared" si="29"/>
        <v>4714941</v>
      </c>
    </row>
    <row r="134" spans="1:17" ht="12">
      <c r="A134">
        <f t="shared" si="28"/>
        <v>22</v>
      </c>
      <c r="B134" s="26">
        <v>70678</v>
      </c>
      <c r="C134" s="26">
        <v>15328</v>
      </c>
      <c r="D134" s="26">
        <v>5236</v>
      </c>
      <c r="E134" s="26">
        <v>25178</v>
      </c>
      <c r="F134" s="26">
        <v>40994</v>
      </c>
      <c r="G134" s="26">
        <v>23273</v>
      </c>
      <c r="H134" s="26">
        <v>2025</v>
      </c>
      <c r="I134" s="26">
        <v>4168</v>
      </c>
      <c r="J134">
        <f t="shared" si="30"/>
        <v>2506478</v>
      </c>
      <c r="K134">
        <f t="shared" si="31"/>
        <v>1220837</v>
      </c>
      <c r="L134">
        <f t="shared" si="24"/>
        <v>644626</v>
      </c>
      <c r="M134">
        <f t="shared" si="32"/>
        <v>669257</v>
      </c>
      <c r="N134">
        <f t="shared" si="33"/>
        <v>45311</v>
      </c>
      <c r="O134">
        <f t="shared" si="34"/>
        <v>98509</v>
      </c>
      <c r="P134">
        <f t="shared" si="35"/>
        <v>157414</v>
      </c>
      <c r="Q134">
        <f t="shared" si="29"/>
        <v>4872355</v>
      </c>
    </row>
    <row r="135" spans="1:17" ht="12">
      <c r="A135">
        <f t="shared" si="28"/>
        <v>23</v>
      </c>
      <c r="B135" s="26">
        <v>169914</v>
      </c>
      <c r="C135" s="26">
        <v>12004</v>
      </c>
      <c r="D135" s="26">
        <v>5316</v>
      </c>
      <c r="E135" s="26">
        <v>16339</v>
      </c>
      <c r="F135" s="26">
        <v>25186</v>
      </c>
      <c r="G135" s="26">
        <v>28697</v>
      </c>
      <c r="H135" s="26">
        <v>2025</v>
      </c>
      <c r="I135" s="26">
        <v>5440</v>
      </c>
      <c r="J135">
        <f aca="true" t="shared" si="36" ref="J135:J140">SUM(B135:C135)+J134</f>
        <v>2688396</v>
      </c>
      <c r="K135">
        <f aca="true" t="shared" si="37" ref="K135:K140">SUM(D135:E135)+K134</f>
        <v>1242492</v>
      </c>
      <c r="L135">
        <f t="shared" si="24"/>
        <v>669812</v>
      </c>
      <c r="M135">
        <f t="shared" si="32"/>
        <v>697954</v>
      </c>
      <c r="N135">
        <f t="shared" si="33"/>
        <v>47336</v>
      </c>
      <c r="O135">
        <f t="shared" si="34"/>
        <v>103949</v>
      </c>
      <c r="P135">
        <f t="shared" si="35"/>
        <v>228759</v>
      </c>
      <c r="Q135">
        <f t="shared" si="29"/>
        <v>5101114</v>
      </c>
    </row>
    <row r="136" spans="1:17" ht="12">
      <c r="A136">
        <f t="shared" si="28"/>
        <v>24</v>
      </c>
      <c r="B136" s="26">
        <v>96477</v>
      </c>
      <c r="C136" s="26">
        <v>12417</v>
      </c>
      <c r="D136" s="26">
        <v>13357</v>
      </c>
      <c r="E136" s="26">
        <v>11987</v>
      </c>
      <c r="F136" s="26">
        <v>17939</v>
      </c>
      <c r="G136" s="26">
        <v>31075</v>
      </c>
      <c r="H136" s="26">
        <v>2018</v>
      </c>
      <c r="I136" s="26">
        <v>3746</v>
      </c>
      <c r="J136">
        <f t="shared" si="36"/>
        <v>2797290</v>
      </c>
      <c r="K136">
        <f t="shared" si="37"/>
        <v>1267836</v>
      </c>
      <c r="L136">
        <f t="shared" si="24"/>
        <v>687751</v>
      </c>
      <c r="M136">
        <f t="shared" si="32"/>
        <v>729029</v>
      </c>
      <c r="N136">
        <f t="shared" si="33"/>
        <v>49354</v>
      </c>
      <c r="O136">
        <f t="shared" si="34"/>
        <v>107695</v>
      </c>
      <c r="P136">
        <f t="shared" si="35"/>
        <v>152177</v>
      </c>
      <c r="Q136">
        <f t="shared" si="29"/>
        <v>5253291</v>
      </c>
    </row>
    <row r="137" spans="1:17" ht="12">
      <c r="A137">
        <f t="shared" si="28"/>
        <v>25</v>
      </c>
      <c r="B137" s="26">
        <v>87007</v>
      </c>
      <c r="C137" s="26">
        <v>13525</v>
      </c>
      <c r="D137" s="26">
        <v>8718</v>
      </c>
      <c r="E137" s="26">
        <v>22139</v>
      </c>
      <c r="F137" s="26">
        <v>35945</v>
      </c>
      <c r="G137" s="26">
        <v>20453</v>
      </c>
      <c r="H137" s="26">
        <v>6509</v>
      </c>
      <c r="I137" s="26">
        <v>5288</v>
      </c>
      <c r="J137">
        <f t="shared" si="36"/>
        <v>2897822</v>
      </c>
      <c r="K137">
        <f t="shared" si="37"/>
        <v>1298693</v>
      </c>
      <c r="L137">
        <f t="shared" si="24"/>
        <v>723696</v>
      </c>
      <c r="M137">
        <f t="shared" si="32"/>
        <v>749482</v>
      </c>
      <c r="N137">
        <f t="shared" si="33"/>
        <v>55863</v>
      </c>
      <c r="O137">
        <f t="shared" si="34"/>
        <v>112983</v>
      </c>
      <c r="P137">
        <f t="shared" si="35"/>
        <v>167334</v>
      </c>
      <c r="Q137">
        <f t="shared" si="29"/>
        <v>5420625</v>
      </c>
    </row>
    <row r="138" spans="1:17" ht="12">
      <c r="A138">
        <f t="shared" si="28"/>
        <v>26</v>
      </c>
      <c r="B138" s="26">
        <v>138123</v>
      </c>
      <c r="C138" s="26">
        <v>11651</v>
      </c>
      <c r="D138" s="26">
        <v>13175</v>
      </c>
      <c r="E138" s="26">
        <v>15481</v>
      </c>
      <c r="F138" s="26">
        <v>22970</v>
      </c>
      <c r="G138" s="26">
        <v>31406</v>
      </c>
      <c r="H138" s="26">
        <v>2013</v>
      </c>
      <c r="I138" s="26">
        <v>5226</v>
      </c>
      <c r="J138">
        <f t="shared" si="36"/>
        <v>3047596</v>
      </c>
      <c r="K138">
        <f t="shared" si="37"/>
        <v>1327349</v>
      </c>
      <c r="L138">
        <f t="shared" si="24"/>
        <v>746666</v>
      </c>
      <c r="M138">
        <f t="shared" si="32"/>
        <v>780888</v>
      </c>
      <c r="N138">
        <f t="shared" si="33"/>
        <v>57876</v>
      </c>
      <c r="O138">
        <f t="shared" si="34"/>
        <v>118209</v>
      </c>
      <c r="P138">
        <f t="shared" si="35"/>
        <v>201400</v>
      </c>
      <c r="Q138">
        <f t="shared" si="29"/>
        <v>5622025</v>
      </c>
    </row>
    <row r="139" spans="1:17" ht="12">
      <c r="A139">
        <f>A138+1</f>
        <v>27</v>
      </c>
      <c r="B139" s="26">
        <v>310366</v>
      </c>
      <c r="C139" s="26">
        <v>12427</v>
      </c>
      <c r="D139" s="26">
        <v>9767</v>
      </c>
      <c r="E139" s="26">
        <v>17281</v>
      </c>
      <c r="F139" s="26">
        <v>32476</v>
      </c>
      <c r="G139" s="26">
        <v>21305</v>
      </c>
      <c r="H139" s="26">
        <v>1318</v>
      </c>
      <c r="I139" s="26">
        <v>4300</v>
      </c>
      <c r="J139">
        <f t="shared" si="36"/>
        <v>3370389</v>
      </c>
      <c r="K139">
        <f t="shared" si="37"/>
        <v>1354397</v>
      </c>
      <c r="L139">
        <f t="shared" si="24"/>
        <v>779142</v>
      </c>
      <c r="M139">
        <f t="shared" si="32"/>
        <v>802193</v>
      </c>
      <c r="N139">
        <f t="shared" si="33"/>
        <v>59194</v>
      </c>
      <c r="O139">
        <f t="shared" si="34"/>
        <v>122509</v>
      </c>
      <c r="P139">
        <f>SUM(B139:I139)</f>
        <v>409240</v>
      </c>
      <c r="Q139">
        <f t="shared" si="29"/>
        <v>6031265</v>
      </c>
    </row>
    <row r="140" spans="1:17" ht="12">
      <c r="A140">
        <f t="shared" si="28"/>
        <v>28</v>
      </c>
      <c r="B140" s="26">
        <v>214445</v>
      </c>
      <c r="C140" s="26">
        <v>11450</v>
      </c>
      <c r="D140" s="26">
        <v>4842</v>
      </c>
      <c r="E140" s="26">
        <v>15481</v>
      </c>
      <c r="F140" s="26">
        <v>25513</v>
      </c>
      <c r="G140" s="26">
        <v>20383</v>
      </c>
      <c r="H140" s="26">
        <v>1308</v>
      </c>
      <c r="I140" s="26">
        <v>5798</v>
      </c>
      <c r="J140">
        <f t="shared" si="36"/>
        <v>3596284</v>
      </c>
      <c r="K140">
        <f t="shared" si="37"/>
        <v>1374720</v>
      </c>
      <c r="L140">
        <f t="shared" si="24"/>
        <v>804655</v>
      </c>
      <c r="M140">
        <f t="shared" si="32"/>
        <v>822576</v>
      </c>
      <c r="N140">
        <f t="shared" si="33"/>
        <v>60502</v>
      </c>
      <c r="O140">
        <f t="shared" si="34"/>
        <v>128307</v>
      </c>
      <c r="P140">
        <f>SUM(B140:I140)</f>
        <v>299220</v>
      </c>
      <c r="Q140">
        <f t="shared" si="29"/>
        <v>6330485</v>
      </c>
    </row>
    <row r="141" spans="1:9" ht="12">
      <c r="B141" s="26"/>
      <c r="C141" s="26"/>
      <c r="D141" s="26"/>
      <c r="E141" s="26"/>
      <c r="F141" s="26"/>
      <c r="G141" s="26"/>
      <c r="H141" s="26"/>
      <c r="I141" s="26"/>
    </row>
    <row r="142" spans="1:9" ht="12">
      <c r="B142" s="26"/>
      <c r="C142" s="26"/>
      <c r="D142" s="26"/>
      <c r="E142" s="26"/>
      <c r="F142" s="26"/>
      <c r="G142" s="26"/>
      <c r="H142" s="26"/>
      <c r="I142" s="26"/>
    </row>
    <row r="143" spans="2:9" ht="12">
      <c r="B143" s="10"/>
      <c r="C143" s="10"/>
      <c r="D143" s="10"/>
      <c r="E143" s="10"/>
      <c r="F143" s="10"/>
      <c r="G143" s="10"/>
      <c r="H143" s="10"/>
      <c r="I143" s="10"/>
    </row>
    <row r="144" spans="1:17" ht="12" hidden="1">
      <c r="A144" s="34" t="s">
        <v>51</v>
      </c>
      <c r="B144" s="34"/>
      <c r="C144" s="34"/>
      <c r="D144" s="34"/>
      <c r="J144">
        <f aca="true" t="shared" si="38" ref="J144:J200">SUM(B144:C144)+J143</f>
        <v>0</v>
      </c>
      <c r="K144">
        <f aca="true" t="shared" si="39" ref="K144:K200">SUM(D144:E144)+K143</f>
        <v>0</v>
      </c>
      <c r="L144">
        <f aca="true" t="shared" si="40" ref="L144:L200">L143+F144</f>
        <v>0</v>
      </c>
      <c r="M144">
        <f aca="true" t="shared" si="41" ref="M144:M200">G144+M143</f>
        <v>0</v>
      </c>
      <c r="N144">
        <f aca="true" t="shared" si="42" ref="N144:N200">H144+N143</f>
        <v>0</v>
      </c>
      <c r="O144">
        <f aca="true" t="shared" si="43" ref="O144:O200">I144+O143</f>
        <v>0</v>
      </c>
      <c r="P144">
        <f aca="true" t="shared" si="44" ref="P144:P200">SUM(B144:I144)</f>
        <v>0</v>
      </c>
      <c r="Q144">
        <f aca="true" t="shared" si="45" ref="Q144:Q200">P144+Q143</f>
        <v>0</v>
      </c>
    </row>
    <row r="145" spans="1:17" ht="12" hidden="1">
      <c r="A145" t="s">
        <v>45</v>
      </c>
      <c r="B145" t="s">
        <v>32</v>
      </c>
      <c r="D145" t="s">
        <v>23</v>
      </c>
      <c r="J145">
        <f t="shared" si="38"/>
        <v>0</v>
      </c>
      <c r="K145">
        <f t="shared" si="39"/>
        <v>0</v>
      </c>
      <c r="L145">
        <f t="shared" si="40"/>
        <v>0</v>
      </c>
      <c r="M145">
        <f t="shared" si="41"/>
        <v>0</v>
      </c>
      <c r="N145">
        <f t="shared" si="42"/>
        <v>0</v>
      </c>
      <c r="O145">
        <f t="shared" si="43"/>
        <v>0</v>
      </c>
      <c r="P145">
        <f t="shared" si="44"/>
        <v>0</v>
      </c>
      <c r="Q145">
        <f t="shared" si="45"/>
        <v>0</v>
      </c>
    </row>
    <row r="146" spans="1:17" ht="12" hidden="1">
      <c r="A146" t="s">
        <v>0</v>
      </c>
      <c r="B146" s="3"/>
      <c r="C146" s="3"/>
      <c r="D146" s="3">
        <v>1.7</v>
      </c>
      <c r="J146">
        <f t="shared" si="38"/>
        <v>0</v>
      </c>
      <c r="K146">
        <f t="shared" si="39"/>
        <v>1.7</v>
      </c>
      <c r="L146">
        <f t="shared" si="40"/>
        <v>0</v>
      </c>
      <c r="M146">
        <f t="shared" si="41"/>
        <v>0</v>
      </c>
      <c r="N146">
        <f t="shared" si="42"/>
        <v>0</v>
      </c>
      <c r="O146">
        <f t="shared" si="43"/>
        <v>0</v>
      </c>
      <c r="P146">
        <f t="shared" si="44"/>
        <v>1.7</v>
      </c>
      <c r="Q146">
        <f t="shared" si="45"/>
        <v>1.7</v>
      </c>
    </row>
    <row r="147" spans="1:17" ht="12" hidden="1">
      <c r="A147" t="s">
        <v>1</v>
      </c>
      <c r="B147" s="3"/>
      <c r="C147" s="3"/>
      <c r="D147" s="3">
        <v>10.0967742</v>
      </c>
      <c r="J147">
        <f t="shared" si="38"/>
        <v>0</v>
      </c>
      <c r="K147">
        <f t="shared" si="39"/>
        <v>11.7967742</v>
      </c>
      <c r="L147">
        <f t="shared" si="40"/>
        <v>0</v>
      </c>
      <c r="M147">
        <f t="shared" si="41"/>
        <v>0</v>
      </c>
      <c r="N147">
        <f t="shared" si="42"/>
        <v>0</v>
      </c>
      <c r="O147">
        <f t="shared" si="43"/>
        <v>0</v>
      </c>
      <c r="P147">
        <f t="shared" si="44"/>
        <v>10.0967742</v>
      </c>
      <c r="Q147">
        <f t="shared" si="45"/>
        <v>11.7967742</v>
      </c>
    </row>
    <row r="148" spans="1:17" ht="12" hidden="1">
      <c r="A148" t="s">
        <v>2</v>
      </c>
      <c r="B148" s="3"/>
      <c r="C148" s="3"/>
      <c r="D148" s="3">
        <v>6.9333333</v>
      </c>
      <c r="J148">
        <f t="shared" si="38"/>
        <v>0</v>
      </c>
      <c r="K148">
        <f t="shared" si="39"/>
        <v>18.7301075</v>
      </c>
      <c r="L148">
        <f t="shared" si="40"/>
        <v>0</v>
      </c>
      <c r="M148">
        <f t="shared" si="41"/>
        <v>0</v>
      </c>
      <c r="N148">
        <f t="shared" si="42"/>
        <v>0</v>
      </c>
      <c r="O148">
        <f t="shared" si="43"/>
        <v>0</v>
      </c>
      <c r="P148">
        <f t="shared" si="44"/>
        <v>6.9333333</v>
      </c>
      <c r="Q148">
        <f t="shared" si="45"/>
        <v>18.7301075</v>
      </c>
    </row>
    <row r="149" spans="1:17" ht="12" hidden="1">
      <c r="A149" t="s">
        <v>3</v>
      </c>
      <c r="B149" s="3"/>
      <c r="C149" s="3"/>
      <c r="D149" s="3">
        <v>14.4516129</v>
      </c>
      <c r="J149">
        <f t="shared" si="38"/>
        <v>0</v>
      </c>
      <c r="K149">
        <f t="shared" si="39"/>
        <v>33.1817204</v>
      </c>
      <c r="L149">
        <f t="shared" si="40"/>
        <v>0</v>
      </c>
      <c r="M149">
        <f t="shared" si="41"/>
        <v>0</v>
      </c>
      <c r="N149">
        <f t="shared" si="42"/>
        <v>0</v>
      </c>
      <c r="O149">
        <f t="shared" si="43"/>
        <v>0</v>
      </c>
      <c r="P149">
        <f t="shared" si="44"/>
        <v>14.4516129</v>
      </c>
      <c r="Q149">
        <f t="shared" si="45"/>
        <v>33.1817204</v>
      </c>
    </row>
    <row r="150" spans="1:17" ht="12" hidden="1">
      <c r="A150" t="s">
        <v>4</v>
      </c>
      <c r="B150" s="3"/>
      <c r="C150" s="3"/>
      <c r="D150" s="3">
        <v>27.8387097</v>
      </c>
      <c r="J150">
        <f t="shared" si="38"/>
        <v>0</v>
      </c>
      <c r="K150">
        <f t="shared" si="39"/>
        <v>61.0204301</v>
      </c>
      <c r="L150">
        <f t="shared" si="40"/>
        <v>0</v>
      </c>
      <c r="M150">
        <f t="shared" si="41"/>
        <v>0</v>
      </c>
      <c r="N150">
        <f t="shared" si="42"/>
        <v>0</v>
      </c>
      <c r="O150">
        <f t="shared" si="43"/>
        <v>0</v>
      </c>
      <c r="P150">
        <f t="shared" si="44"/>
        <v>27.8387097</v>
      </c>
      <c r="Q150">
        <f t="shared" si="45"/>
        <v>61.0204301</v>
      </c>
    </row>
    <row r="151" spans="1:17" ht="12" hidden="1">
      <c r="A151" t="s">
        <v>5</v>
      </c>
      <c r="B151" s="3">
        <v>8641.9</v>
      </c>
      <c r="C151" s="3"/>
      <c r="D151" s="3">
        <v>31.5</v>
      </c>
      <c r="G151" s="3"/>
      <c r="J151">
        <f t="shared" si="38"/>
        <v>8641.9</v>
      </c>
      <c r="K151">
        <f t="shared" si="39"/>
        <v>92.5204301</v>
      </c>
      <c r="L151">
        <f t="shared" si="40"/>
        <v>0</v>
      </c>
      <c r="M151">
        <f t="shared" si="41"/>
        <v>0</v>
      </c>
      <c r="N151">
        <f t="shared" si="42"/>
        <v>0</v>
      </c>
      <c r="O151">
        <f t="shared" si="43"/>
        <v>0</v>
      </c>
      <c r="P151">
        <f t="shared" si="44"/>
        <v>8673.4</v>
      </c>
      <c r="Q151">
        <f t="shared" si="45"/>
        <v>8734.420430099999</v>
      </c>
    </row>
    <row r="152" spans="1:17" ht="12" hidden="1">
      <c r="A152" t="s">
        <v>6</v>
      </c>
      <c r="B152" s="3">
        <v>27846.064516129034</v>
      </c>
      <c r="C152" s="3"/>
      <c r="D152" s="3">
        <v>74.39</v>
      </c>
      <c r="G152" s="3"/>
      <c r="J152">
        <f t="shared" si="38"/>
        <v>36487.96451612903</v>
      </c>
      <c r="K152">
        <f t="shared" si="39"/>
        <v>166.91043009999999</v>
      </c>
      <c r="L152">
        <f t="shared" si="40"/>
        <v>0</v>
      </c>
      <c r="M152">
        <f t="shared" si="41"/>
        <v>0</v>
      </c>
      <c r="N152">
        <f t="shared" si="42"/>
        <v>0</v>
      </c>
      <c r="O152">
        <f t="shared" si="43"/>
        <v>0</v>
      </c>
      <c r="P152">
        <f t="shared" si="44"/>
        <v>27920.454516129033</v>
      </c>
      <c r="Q152">
        <f t="shared" si="45"/>
        <v>36654.87494622903</v>
      </c>
    </row>
    <row r="153" spans="1:17" ht="12" hidden="1">
      <c r="A153" t="s">
        <v>7</v>
      </c>
      <c r="B153" s="3">
        <v>25428</v>
      </c>
      <c r="C153" s="3"/>
      <c r="D153" s="3">
        <v>126.67</v>
      </c>
      <c r="G153" s="3"/>
      <c r="J153">
        <f t="shared" si="38"/>
        <v>61915.96451612903</v>
      </c>
      <c r="K153">
        <f t="shared" si="39"/>
        <v>293.5804301</v>
      </c>
      <c r="L153">
        <f t="shared" si="40"/>
        <v>0</v>
      </c>
      <c r="M153">
        <f t="shared" si="41"/>
        <v>0</v>
      </c>
      <c r="N153">
        <f t="shared" si="42"/>
        <v>0</v>
      </c>
      <c r="O153">
        <f t="shared" si="43"/>
        <v>0</v>
      </c>
      <c r="P153">
        <f t="shared" si="44"/>
        <v>25554.67</v>
      </c>
      <c r="Q153">
        <f t="shared" si="45"/>
        <v>62209.54494622903</v>
      </c>
    </row>
    <row r="154" spans="1:17" ht="12" hidden="1">
      <c r="A154" t="s">
        <v>8</v>
      </c>
      <c r="B154" s="3">
        <v>11565.741935483871</v>
      </c>
      <c r="C154" s="3"/>
      <c r="D154" s="3">
        <v>138.81</v>
      </c>
      <c r="G154" s="3"/>
      <c r="J154">
        <f t="shared" si="38"/>
        <v>73481.7064516129</v>
      </c>
      <c r="K154">
        <f t="shared" si="39"/>
        <v>432.3904301</v>
      </c>
      <c r="L154">
        <f t="shared" si="40"/>
        <v>0</v>
      </c>
      <c r="M154">
        <f t="shared" si="41"/>
        <v>0</v>
      </c>
      <c r="N154">
        <f t="shared" si="42"/>
        <v>0</v>
      </c>
      <c r="O154">
        <f t="shared" si="43"/>
        <v>0</v>
      </c>
      <c r="P154">
        <f t="shared" si="44"/>
        <v>11704.55193548387</v>
      </c>
      <c r="Q154">
        <f t="shared" si="45"/>
        <v>73914.0968817129</v>
      </c>
    </row>
    <row r="155" spans="1:17" ht="12" hidden="1">
      <c r="A155" t="s">
        <v>9</v>
      </c>
      <c r="B155" s="3">
        <v>6519.129032258064</v>
      </c>
      <c r="C155" s="3"/>
      <c r="D155" s="3">
        <v>119.87</v>
      </c>
      <c r="G155" s="3"/>
      <c r="J155">
        <f t="shared" si="38"/>
        <v>80000.83548387096</v>
      </c>
      <c r="K155">
        <f t="shared" si="39"/>
        <v>552.2604301</v>
      </c>
      <c r="L155">
        <f t="shared" si="40"/>
        <v>0</v>
      </c>
      <c r="M155">
        <f t="shared" si="41"/>
        <v>0</v>
      </c>
      <c r="N155">
        <f t="shared" si="42"/>
        <v>0</v>
      </c>
      <c r="O155">
        <f t="shared" si="43"/>
        <v>0</v>
      </c>
      <c r="P155">
        <f t="shared" si="44"/>
        <v>6638.999032258064</v>
      </c>
      <c r="Q155">
        <f t="shared" si="45"/>
        <v>80553.09591397097</v>
      </c>
    </row>
    <row r="156" spans="1:17" ht="12" hidden="1">
      <c r="A156" t="s">
        <v>10</v>
      </c>
      <c r="B156" s="3">
        <v>5399.535714285715</v>
      </c>
      <c r="C156" s="3"/>
      <c r="D156" s="3">
        <v>118.93</v>
      </c>
      <c r="G156" s="3"/>
      <c r="J156">
        <f t="shared" si="38"/>
        <v>85400.37119815667</v>
      </c>
      <c r="K156">
        <f t="shared" si="39"/>
        <v>671.1904301</v>
      </c>
      <c r="L156">
        <f t="shared" si="40"/>
        <v>0</v>
      </c>
      <c r="M156">
        <f t="shared" si="41"/>
        <v>0</v>
      </c>
      <c r="N156">
        <f t="shared" si="42"/>
        <v>0</v>
      </c>
      <c r="O156">
        <f t="shared" si="43"/>
        <v>0</v>
      </c>
      <c r="P156">
        <f t="shared" si="44"/>
        <v>5518.465714285715</v>
      </c>
      <c r="Q156">
        <f t="shared" si="45"/>
        <v>86071.56162825669</v>
      </c>
    </row>
    <row r="157" spans="1:17" ht="12" hidden="1">
      <c r="A157" t="s">
        <v>11</v>
      </c>
      <c r="B157" s="3">
        <v>8518</v>
      </c>
      <c r="C157" s="3"/>
      <c r="D157" s="3">
        <v>127</v>
      </c>
      <c r="J157">
        <f t="shared" si="38"/>
        <v>93918.37119815667</v>
      </c>
      <c r="K157">
        <f t="shared" si="39"/>
        <v>798.1904301</v>
      </c>
      <c r="L157">
        <f t="shared" si="40"/>
        <v>0</v>
      </c>
      <c r="M157">
        <f t="shared" si="41"/>
        <v>0</v>
      </c>
      <c r="N157">
        <f t="shared" si="42"/>
        <v>0</v>
      </c>
      <c r="O157">
        <f t="shared" si="43"/>
        <v>0</v>
      </c>
      <c r="P157">
        <f t="shared" si="44"/>
        <v>8645</v>
      </c>
      <c r="Q157">
        <f t="shared" si="45"/>
        <v>94716.56162825669</v>
      </c>
    </row>
    <row r="158" spans="1:17" ht="12" hidden="1">
      <c r="A158" t="s">
        <v>0</v>
      </c>
      <c r="B158" s="3">
        <v>10672</v>
      </c>
      <c r="C158" s="3"/>
      <c r="D158" s="3">
        <v>143</v>
      </c>
      <c r="J158">
        <f t="shared" si="38"/>
        <v>104590.37119815667</v>
      </c>
      <c r="K158">
        <f t="shared" si="39"/>
        <v>941.1904301</v>
      </c>
      <c r="L158">
        <f t="shared" si="40"/>
        <v>0</v>
      </c>
      <c r="M158">
        <f t="shared" si="41"/>
        <v>0</v>
      </c>
      <c r="N158">
        <f t="shared" si="42"/>
        <v>0</v>
      </c>
      <c r="O158">
        <f t="shared" si="43"/>
        <v>0</v>
      </c>
      <c r="P158">
        <f t="shared" si="44"/>
        <v>10815</v>
      </c>
      <c r="Q158">
        <f t="shared" si="45"/>
        <v>105531.56162825669</v>
      </c>
    </row>
    <row r="159" spans="1:17" ht="12" hidden="1">
      <c r="A159" t="s">
        <v>1</v>
      </c>
      <c r="B159" s="3">
        <v>15346</v>
      </c>
      <c r="C159" s="3"/>
      <c r="D159" s="3">
        <v>129</v>
      </c>
      <c r="J159">
        <f t="shared" si="38"/>
        <v>119936.37119815667</v>
      </c>
      <c r="K159">
        <f t="shared" si="39"/>
        <v>1070.1904301</v>
      </c>
      <c r="L159">
        <f t="shared" si="40"/>
        <v>0</v>
      </c>
      <c r="M159">
        <f t="shared" si="41"/>
        <v>0</v>
      </c>
      <c r="N159">
        <f t="shared" si="42"/>
        <v>0</v>
      </c>
      <c r="O159">
        <f t="shared" si="43"/>
        <v>0</v>
      </c>
      <c r="P159">
        <f t="shared" si="44"/>
        <v>15475</v>
      </c>
      <c r="Q159">
        <f t="shared" si="45"/>
        <v>121006.56162825669</v>
      </c>
    </row>
    <row r="160" spans="1:17" ht="12" hidden="1">
      <c r="A160" t="s">
        <v>2</v>
      </c>
      <c r="B160" s="3">
        <v>9948</v>
      </c>
      <c r="C160" s="3"/>
      <c r="D160" s="3">
        <v>150</v>
      </c>
      <c r="J160">
        <f t="shared" si="38"/>
        <v>129884.37119815667</v>
      </c>
      <c r="K160">
        <f t="shared" si="39"/>
        <v>1220.1904301</v>
      </c>
      <c r="L160">
        <f t="shared" si="40"/>
        <v>0</v>
      </c>
      <c r="M160">
        <f t="shared" si="41"/>
        <v>0</v>
      </c>
      <c r="N160">
        <f t="shared" si="42"/>
        <v>0</v>
      </c>
      <c r="O160">
        <f t="shared" si="43"/>
        <v>0</v>
      </c>
      <c r="P160">
        <f t="shared" si="44"/>
        <v>10098</v>
      </c>
      <c r="Q160">
        <f t="shared" si="45"/>
        <v>131104.5616282567</v>
      </c>
    </row>
    <row r="161" spans="1:17" ht="12" hidden="1">
      <c r="A161" t="s">
        <v>3</v>
      </c>
      <c r="B161" s="3">
        <v>6509.4838709677415</v>
      </c>
      <c r="C161" s="3"/>
      <c r="D161" s="3">
        <v>151.7741935483871</v>
      </c>
      <c r="J161">
        <f t="shared" si="38"/>
        <v>136393.8550691244</v>
      </c>
      <c r="K161">
        <f t="shared" si="39"/>
        <v>1371.964623648387</v>
      </c>
      <c r="L161">
        <f t="shared" si="40"/>
        <v>0</v>
      </c>
      <c r="M161">
        <f t="shared" si="41"/>
        <v>0</v>
      </c>
      <c r="N161">
        <f t="shared" si="42"/>
        <v>0</v>
      </c>
      <c r="O161">
        <f t="shared" si="43"/>
        <v>0</v>
      </c>
      <c r="P161">
        <f t="shared" si="44"/>
        <v>6661.258064516129</v>
      </c>
      <c r="Q161">
        <f t="shared" si="45"/>
        <v>137765.8196927728</v>
      </c>
    </row>
    <row r="162" spans="1:17" ht="12" hidden="1">
      <c r="A162" t="s">
        <v>4</v>
      </c>
      <c r="B162" s="3">
        <v>6566.096774193548</v>
      </c>
      <c r="C162" s="3"/>
      <c r="D162" s="3">
        <v>130.16129032258064</v>
      </c>
      <c r="J162">
        <f t="shared" si="38"/>
        <v>142959.95184331795</v>
      </c>
      <c r="K162">
        <f t="shared" si="39"/>
        <v>1502.1259139709678</v>
      </c>
      <c r="L162">
        <f t="shared" si="40"/>
        <v>0</v>
      </c>
      <c r="M162">
        <f t="shared" si="41"/>
        <v>0</v>
      </c>
      <c r="N162">
        <f t="shared" si="42"/>
        <v>0</v>
      </c>
      <c r="O162">
        <f t="shared" si="43"/>
        <v>0</v>
      </c>
      <c r="P162">
        <f t="shared" si="44"/>
        <v>6696.258064516129</v>
      </c>
      <c r="Q162">
        <f t="shared" si="45"/>
        <v>144462.07775728893</v>
      </c>
    </row>
    <row r="163" spans="1:17" ht="12" hidden="1">
      <c r="A163" t="s">
        <v>5</v>
      </c>
      <c r="B163" s="3">
        <v>7009</v>
      </c>
      <c r="C163" s="3"/>
      <c r="D163" s="3">
        <v>174</v>
      </c>
      <c r="J163">
        <f t="shared" si="38"/>
        <v>149968.95184331795</v>
      </c>
      <c r="K163">
        <f t="shared" si="39"/>
        <v>1676.1259139709678</v>
      </c>
      <c r="L163">
        <f t="shared" si="40"/>
        <v>0</v>
      </c>
      <c r="M163">
        <f t="shared" si="41"/>
        <v>0</v>
      </c>
      <c r="N163">
        <f t="shared" si="42"/>
        <v>0</v>
      </c>
      <c r="O163">
        <f t="shared" si="43"/>
        <v>0</v>
      </c>
      <c r="P163">
        <f t="shared" si="44"/>
        <v>7183</v>
      </c>
      <c r="Q163">
        <f t="shared" si="45"/>
        <v>151645.07775728893</v>
      </c>
    </row>
    <row r="164" spans="1:17" ht="12" hidden="1">
      <c r="A164" t="s">
        <v>6</v>
      </c>
      <c r="B164" s="3">
        <v>12906.483870967742</v>
      </c>
      <c r="C164" s="3"/>
      <c r="D164" s="3">
        <v>127.25806451612904</v>
      </c>
      <c r="J164">
        <f t="shared" si="38"/>
        <v>162875.4357142857</v>
      </c>
      <c r="K164">
        <f t="shared" si="39"/>
        <v>1803.3839784870968</v>
      </c>
      <c r="L164">
        <f t="shared" si="40"/>
        <v>0</v>
      </c>
      <c r="M164">
        <f t="shared" si="41"/>
        <v>0</v>
      </c>
      <c r="N164">
        <f t="shared" si="42"/>
        <v>0</v>
      </c>
      <c r="O164">
        <f t="shared" si="43"/>
        <v>0</v>
      </c>
      <c r="P164">
        <f t="shared" si="44"/>
        <v>13033.741935483871</v>
      </c>
      <c r="Q164">
        <f t="shared" si="45"/>
        <v>164678.8196927728</v>
      </c>
    </row>
    <row r="165" spans="1:17" ht="12" hidden="1">
      <c r="A165" t="s">
        <v>7</v>
      </c>
      <c r="B165" s="3">
        <v>12364</v>
      </c>
      <c r="C165" s="3"/>
      <c r="D165" s="3">
        <v>146</v>
      </c>
      <c r="J165">
        <f t="shared" si="38"/>
        <v>175239.4357142857</v>
      </c>
      <c r="K165">
        <f t="shared" si="39"/>
        <v>1949.3839784870968</v>
      </c>
      <c r="L165">
        <f t="shared" si="40"/>
        <v>0</v>
      </c>
      <c r="M165">
        <f t="shared" si="41"/>
        <v>0</v>
      </c>
      <c r="N165">
        <f t="shared" si="42"/>
        <v>0</v>
      </c>
      <c r="O165">
        <f t="shared" si="43"/>
        <v>0</v>
      </c>
      <c r="P165">
        <f t="shared" si="44"/>
        <v>12510</v>
      </c>
      <c r="Q165">
        <f t="shared" si="45"/>
        <v>177188.8196927728</v>
      </c>
    </row>
    <row r="166" spans="1:17" ht="12" hidden="1">
      <c r="A166" t="s">
        <v>8</v>
      </c>
      <c r="B166" s="3">
        <v>7153</v>
      </c>
      <c r="C166" s="3"/>
      <c r="D166" s="3">
        <v>119</v>
      </c>
      <c r="J166">
        <f t="shared" si="38"/>
        <v>182392.4357142857</v>
      </c>
      <c r="K166">
        <f t="shared" si="39"/>
        <v>2068.383978487097</v>
      </c>
      <c r="L166">
        <f t="shared" si="40"/>
        <v>0</v>
      </c>
      <c r="M166">
        <f t="shared" si="41"/>
        <v>0</v>
      </c>
      <c r="N166">
        <f t="shared" si="42"/>
        <v>0</v>
      </c>
      <c r="O166">
        <f t="shared" si="43"/>
        <v>0</v>
      </c>
      <c r="P166">
        <f t="shared" si="44"/>
        <v>7272</v>
      </c>
      <c r="Q166">
        <f t="shared" si="45"/>
        <v>184460.8196927728</v>
      </c>
    </row>
    <row r="167" spans="1:17" ht="12" hidden="1">
      <c r="A167" t="s">
        <v>9</v>
      </c>
      <c r="B167" s="3">
        <f>AVERAGE(B170:B200)</f>
        <v>9775.166666666666</v>
      </c>
      <c r="C167" s="3"/>
      <c r="D167" s="3">
        <f>AVERAGE(D170:D200)</f>
        <v>113</v>
      </c>
      <c r="J167">
        <f t="shared" si="38"/>
        <v>192167.60238095236</v>
      </c>
      <c r="K167">
        <f t="shared" si="39"/>
        <v>2181.383978487097</v>
      </c>
      <c r="L167">
        <f t="shared" si="40"/>
        <v>0</v>
      </c>
      <c r="M167">
        <f t="shared" si="41"/>
        <v>0</v>
      </c>
      <c r="N167">
        <f t="shared" si="42"/>
        <v>0</v>
      </c>
      <c r="O167">
        <f t="shared" si="43"/>
        <v>0</v>
      </c>
      <c r="P167">
        <f t="shared" si="44"/>
        <v>9888.166666666666</v>
      </c>
      <c r="Q167">
        <f t="shared" si="45"/>
        <v>194348.98635943947</v>
      </c>
    </row>
    <row r="168" spans="1:17" ht="12" hidden="1">
      <c r="A168" s="34" t="s">
        <v>54</v>
      </c>
      <c r="B168" s="34"/>
      <c r="C168" s="34"/>
      <c r="D168" s="3"/>
      <c r="J168">
        <f t="shared" si="38"/>
        <v>192167.60238095236</v>
      </c>
      <c r="K168">
        <f t="shared" si="39"/>
        <v>2181.383978487097</v>
      </c>
      <c r="L168">
        <f t="shared" si="40"/>
        <v>0</v>
      </c>
      <c r="M168">
        <f t="shared" si="41"/>
        <v>0</v>
      </c>
      <c r="N168">
        <f t="shared" si="42"/>
        <v>0</v>
      </c>
      <c r="O168">
        <f t="shared" si="43"/>
        <v>0</v>
      </c>
      <c r="P168">
        <f t="shared" si="44"/>
        <v>0</v>
      </c>
      <c r="Q168">
        <f t="shared" si="45"/>
        <v>194348.98635943947</v>
      </c>
    </row>
    <row r="169" spans="1:17" ht="12" hidden="1">
      <c r="A169" t="s">
        <v>31</v>
      </c>
      <c r="B169" t="s">
        <v>32</v>
      </c>
      <c r="D169" t="s">
        <v>23</v>
      </c>
      <c r="G169" t="s">
        <v>22</v>
      </c>
      <c r="J169">
        <f t="shared" si="38"/>
        <v>192167.60238095236</v>
      </c>
      <c r="K169">
        <f t="shared" si="39"/>
        <v>2181.383978487097</v>
      </c>
      <c r="L169">
        <f t="shared" si="40"/>
        <v>0</v>
      </c>
      <c r="M169" t="e">
        <f t="shared" si="41"/>
        <v>#VALUE!</v>
      </c>
      <c r="N169">
        <f t="shared" si="42"/>
        <v>0</v>
      </c>
      <c r="O169">
        <f t="shared" si="43"/>
        <v>0</v>
      </c>
      <c r="P169">
        <f t="shared" si="44"/>
        <v>0</v>
      </c>
      <c r="Q169">
        <f t="shared" si="45"/>
        <v>194348.98635943947</v>
      </c>
    </row>
    <row r="170" spans="1:17" ht="12" hidden="1">
      <c r="A170">
        <v>1</v>
      </c>
      <c r="B170" s="3">
        <v>5113</v>
      </c>
      <c r="D170" s="3">
        <v>41</v>
      </c>
      <c r="G170">
        <f>D170</f>
        <v>41</v>
      </c>
      <c r="J170">
        <f t="shared" si="38"/>
        <v>197280.60238095236</v>
      </c>
      <c r="K170">
        <f t="shared" si="39"/>
        <v>2222.383978487097</v>
      </c>
      <c r="L170">
        <f t="shared" si="40"/>
        <v>0</v>
      </c>
      <c r="M170" t="e">
        <f t="shared" si="41"/>
        <v>#VALUE!</v>
      </c>
      <c r="N170">
        <f t="shared" si="42"/>
        <v>0</v>
      </c>
      <c r="O170">
        <f t="shared" si="43"/>
        <v>0</v>
      </c>
      <c r="P170">
        <f t="shared" si="44"/>
        <v>5195</v>
      </c>
      <c r="Q170">
        <f t="shared" si="45"/>
        <v>199543.98635943947</v>
      </c>
    </row>
    <row r="171" spans="1:17" ht="12" hidden="1">
      <c r="A171">
        <f>A170+1</f>
        <v>2</v>
      </c>
      <c r="B171" s="3">
        <v>8411</v>
      </c>
      <c r="D171" s="3">
        <v>148</v>
      </c>
      <c r="G171">
        <f aca="true" t="shared" si="46" ref="G171:G200">G170+D171</f>
        <v>189</v>
      </c>
      <c r="J171">
        <f t="shared" si="38"/>
        <v>205691.60238095236</v>
      </c>
      <c r="K171">
        <f t="shared" si="39"/>
        <v>2370.383978487097</v>
      </c>
      <c r="L171">
        <f t="shared" si="40"/>
        <v>0</v>
      </c>
      <c r="M171" t="e">
        <f t="shared" si="41"/>
        <v>#VALUE!</v>
      </c>
      <c r="N171">
        <f t="shared" si="42"/>
        <v>0</v>
      </c>
      <c r="O171">
        <f t="shared" si="43"/>
        <v>0</v>
      </c>
      <c r="P171">
        <f t="shared" si="44"/>
        <v>8748</v>
      </c>
      <c r="Q171">
        <f t="shared" si="45"/>
        <v>208291.98635943947</v>
      </c>
    </row>
    <row r="172" spans="1:17" ht="12" hidden="1">
      <c r="A172">
        <f aca="true" t="shared" si="47" ref="A172:A199">A171+1</f>
        <v>3</v>
      </c>
      <c r="B172" s="3">
        <v>19386</v>
      </c>
      <c r="D172" s="3">
        <v>125</v>
      </c>
      <c r="G172">
        <f t="shared" si="46"/>
        <v>314</v>
      </c>
      <c r="J172">
        <f t="shared" si="38"/>
        <v>225077.60238095236</v>
      </c>
      <c r="K172">
        <f t="shared" si="39"/>
        <v>2495.383978487097</v>
      </c>
      <c r="L172">
        <f t="shared" si="40"/>
        <v>0</v>
      </c>
      <c r="M172" t="e">
        <f t="shared" si="41"/>
        <v>#VALUE!</v>
      </c>
      <c r="N172">
        <f t="shared" si="42"/>
        <v>0</v>
      </c>
      <c r="O172">
        <f t="shared" si="43"/>
        <v>0</v>
      </c>
      <c r="P172">
        <f t="shared" si="44"/>
        <v>19825</v>
      </c>
      <c r="Q172">
        <f t="shared" si="45"/>
        <v>228116.98635943947</v>
      </c>
    </row>
    <row r="173" spans="1:17" ht="12" hidden="1">
      <c r="A173">
        <f t="shared" si="47"/>
        <v>4</v>
      </c>
      <c r="B173" s="3">
        <v>16484</v>
      </c>
      <c r="D173" s="3">
        <v>253</v>
      </c>
      <c r="G173">
        <f t="shared" si="46"/>
        <v>567</v>
      </c>
      <c r="J173">
        <f t="shared" si="38"/>
        <v>241561.60238095236</v>
      </c>
      <c r="K173">
        <f t="shared" si="39"/>
        <v>2748.383978487097</v>
      </c>
      <c r="L173">
        <f t="shared" si="40"/>
        <v>0</v>
      </c>
      <c r="M173" t="e">
        <f t="shared" si="41"/>
        <v>#VALUE!</v>
      </c>
      <c r="N173">
        <f t="shared" si="42"/>
        <v>0</v>
      </c>
      <c r="O173">
        <f t="shared" si="43"/>
        <v>0</v>
      </c>
      <c r="P173">
        <f t="shared" si="44"/>
        <v>17304</v>
      </c>
      <c r="Q173">
        <f t="shared" si="45"/>
        <v>245420.98635943947</v>
      </c>
    </row>
    <row r="174" spans="1:17" ht="12" hidden="1">
      <c r="A174">
        <f t="shared" si="47"/>
        <v>5</v>
      </c>
      <c r="B174" s="3">
        <v>6169</v>
      </c>
      <c r="D174" s="3">
        <v>54</v>
      </c>
      <c r="G174">
        <f t="shared" si="46"/>
        <v>621</v>
      </c>
      <c r="J174">
        <f t="shared" si="38"/>
        <v>247730.60238095236</v>
      </c>
      <c r="K174">
        <f t="shared" si="39"/>
        <v>2802.383978487097</v>
      </c>
      <c r="L174">
        <f t="shared" si="40"/>
        <v>0</v>
      </c>
      <c r="M174" t="e">
        <f t="shared" si="41"/>
        <v>#VALUE!</v>
      </c>
      <c r="N174">
        <f t="shared" si="42"/>
        <v>0</v>
      </c>
      <c r="O174">
        <f t="shared" si="43"/>
        <v>0</v>
      </c>
      <c r="P174">
        <f t="shared" si="44"/>
        <v>6844</v>
      </c>
      <c r="Q174">
        <f t="shared" si="45"/>
        <v>252264.98635943947</v>
      </c>
    </row>
    <row r="175" spans="1:17" ht="12" hidden="1">
      <c r="A175">
        <f t="shared" si="47"/>
        <v>6</v>
      </c>
      <c r="B175" s="3">
        <v>3088</v>
      </c>
      <c r="D175" s="3">
        <v>57</v>
      </c>
      <c r="G175">
        <f t="shared" si="46"/>
        <v>678</v>
      </c>
      <c r="J175">
        <f t="shared" si="38"/>
        <v>250818.60238095236</v>
      </c>
      <c r="K175">
        <f t="shared" si="39"/>
        <v>2859.383978487097</v>
      </c>
      <c r="L175">
        <f t="shared" si="40"/>
        <v>0</v>
      </c>
      <c r="M175" t="e">
        <f t="shared" si="41"/>
        <v>#VALUE!</v>
      </c>
      <c r="N175">
        <f t="shared" si="42"/>
        <v>0</v>
      </c>
      <c r="O175">
        <f t="shared" si="43"/>
        <v>0</v>
      </c>
      <c r="P175">
        <f t="shared" si="44"/>
        <v>3823</v>
      </c>
      <c r="Q175">
        <f t="shared" si="45"/>
        <v>256087.98635943947</v>
      </c>
    </row>
    <row r="176" spans="1:17" ht="12" hidden="1">
      <c r="A176">
        <f t="shared" si="47"/>
        <v>7</v>
      </c>
      <c r="B176" s="3"/>
      <c r="D176" s="3"/>
      <c r="G176">
        <f t="shared" si="46"/>
        <v>678</v>
      </c>
      <c r="J176">
        <f t="shared" si="38"/>
        <v>250818.60238095236</v>
      </c>
      <c r="K176">
        <f t="shared" si="39"/>
        <v>2859.383978487097</v>
      </c>
      <c r="L176">
        <f t="shared" si="40"/>
        <v>0</v>
      </c>
      <c r="M176" t="e">
        <f t="shared" si="41"/>
        <v>#VALUE!</v>
      </c>
      <c r="N176">
        <f t="shared" si="42"/>
        <v>0</v>
      </c>
      <c r="O176">
        <f t="shared" si="43"/>
        <v>0</v>
      </c>
      <c r="P176">
        <f t="shared" si="44"/>
        <v>678</v>
      </c>
      <c r="Q176">
        <f t="shared" si="45"/>
        <v>256765.98635943947</v>
      </c>
    </row>
    <row r="177" spans="1:17" ht="12" hidden="1">
      <c r="A177">
        <f t="shared" si="47"/>
        <v>8</v>
      </c>
      <c r="B177" s="3"/>
      <c r="D177" s="3"/>
      <c r="G177">
        <f t="shared" si="46"/>
        <v>678</v>
      </c>
      <c r="J177">
        <f t="shared" si="38"/>
        <v>250818.60238095236</v>
      </c>
      <c r="K177">
        <f t="shared" si="39"/>
        <v>2859.383978487097</v>
      </c>
      <c r="L177">
        <f t="shared" si="40"/>
        <v>0</v>
      </c>
      <c r="M177" t="e">
        <f t="shared" si="41"/>
        <v>#VALUE!</v>
      </c>
      <c r="N177">
        <f t="shared" si="42"/>
        <v>0</v>
      </c>
      <c r="O177">
        <f t="shared" si="43"/>
        <v>0</v>
      </c>
      <c r="P177">
        <f t="shared" si="44"/>
        <v>678</v>
      </c>
      <c r="Q177">
        <f t="shared" si="45"/>
        <v>257443.98635943947</v>
      </c>
    </row>
    <row r="178" spans="1:17" ht="12" hidden="1">
      <c r="A178">
        <f t="shared" si="47"/>
        <v>9</v>
      </c>
      <c r="B178" s="3"/>
      <c r="D178" s="3"/>
      <c r="G178">
        <f t="shared" si="46"/>
        <v>678</v>
      </c>
      <c r="J178">
        <f t="shared" si="38"/>
        <v>250818.60238095236</v>
      </c>
      <c r="K178">
        <f t="shared" si="39"/>
        <v>2859.383978487097</v>
      </c>
      <c r="L178">
        <f t="shared" si="40"/>
        <v>0</v>
      </c>
      <c r="M178" t="e">
        <f t="shared" si="41"/>
        <v>#VALUE!</v>
      </c>
      <c r="N178">
        <f t="shared" si="42"/>
        <v>0</v>
      </c>
      <c r="O178">
        <f t="shared" si="43"/>
        <v>0</v>
      </c>
      <c r="P178">
        <f t="shared" si="44"/>
        <v>678</v>
      </c>
      <c r="Q178">
        <f t="shared" si="45"/>
        <v>258121.98635943947</v>
      </c>
    </row>
    <row r="179" spans="1:17" ht="12" hidden="1">
      <c r="A179">
        <f t="shared" si="47"/>
        <v>10</v>
      </c>
      <c r="B179" s="3"/>
      <c r="D179" s="3"/>
      <c r="G179">
        <f t="shared" si="46"/>
        <v>678</v>
      </c>
      <c r="J179">
        <f t="shared" si="38"/>
        <v>250818.60238095236</v>
      </c>
      <c r="K179">
        <f t="shared" si="39"/>
        <v>2859.383978487097</v>
      </c>
      <c r="L179">
        <f t="shared" si="40"/>
        <v>0</v>
      </c>
      <c r="M179" t="e">
        <f t="shared" si="41"/>
        <v>#VALUE!</v>
      </c>
      <c r="N179">
        <f t="shared" si="42"/>
        <v>0</v>
      </c>
      <c r="O179">
        <f t="shared" si="43"/>
        <v>0</v>
      </c>
      <c r="P179">
        <f t="shared" si="44"/>
        <v>678</v>
      </c>
      <c r="Q179">
        <f t="shared" si="45"/>
        <v>258799.98635943947</v>
      </c>
    </row>
    <row r="180" spans="1:17" ht="12" hidden="1">
      <c r="A180">
        <f t="shared" si="47"/>
        <v>11</v>
      </c>
      <c r="B180" s="3"/>
      <c r="D180" s="3"/>
      <c r="G180">
        <f t="shared" si="46"/>
        <v>678</v>
      </c>
      <c r="J180">
        <f t="shared" si="38"/>
        <v>250818.60238095236</v>
      </c>
      <c r="K180">
        <f t="shared" si="39"/>
        <v>2859.383978487097</v>
      </c>
      <c r="L180">
        <f t="shared" si="40"/>
        <v>0</v>
      </c>
      <c r="M180" t="e">
        <f t="shared" si="41"/>
        <v>#VALUE!</v>
      </c>
      <c r="N180">
        <f t="shared" si="42"/>
        <v>0</v>
      </c>
      <c r="O180">
        <f t="shared" si="43"/>
        <v>0</v>
      </c>
      <c r="P180">
        <f t="shared" si="44"/>
        <v>678</v>
      </c>
      <c r="Q180">
        <f t="shared" si="45"/>
        <v>259477.98635943947</v>
      </c>
    </row>
    <row r="181" spans="1:17" ht="12" hidden="1">
      <c r="A181">
        <f t="shared" si="47"/>
        <v>12</v>
      </c>
      <c r="B181" s="3"/>
      <c r="D181" s="3"/>
      <c r="G181">
        <f t="shared" si="46"/>
        <v>678</v>
      </c>
      <c r="J181">
        <f t="shared" si="38"/>
        <v>250818.60238095236</v>
      </c>
      <c r="K181">
        <f t="shared" si="39"/>
        <v>2859.383978487097</v>
      </c>
      <c r="L181">
        <f t="shared" si="40"/>
        <v>0</v>
      </c>
      <c r="M181" t="e">
        <f t="shared" si="41"/>
        <v>#VALUE!</v>
      </c>
      <c r="N181">
        <f t="shared" si="42"/>
        <v>0</v>
      </c>
      <c r="O181">
        <f t="shared" si="43"/>
        <v>0</v>
      </c>
      <c r="P181">
        <f t="shared" si="44"/>
        <v>678</v>
      </c>
      <c r="Q181">
        <f t="shared" si="45"/>
        <v>260155.98635943947</v>
      </c>
    </row>
    <row r="182" spans="1:17" ht="12" hidden="1">
      <c r="A182">
        <f t="shared" si="47"/>
        <v>13</v>
      </c>
      <c r="B182" s="3"/>
      <c r="D182" s="3"/>
      <c r="G182">
        <f t="shared" si="46"/>
        <v>678</v>
      </c>
      <c r="J182">
        <f t="shared" si="38"/>
        <v>250818.60238095236</v>
      </c>
      <c r="K182">
        <f t="shared" si="39"/>
        <v>2859.383978487097</v>
      </c>
      <c r="L182">
        <f t="shared" si="40"/>
        <v>0</v>
      </c>
      <c r="M182" t="e">
        <f t="shared" si="41"/>
        <v>#VALUE!</v>
      </c>
      <c r="N182">
        <f t="shared" si="42"/>
        <v>0</v>
      </c>
      <c r="O182">
        <f t="shared" si="43"/>
        <v>0</v>
      </c>
      <c r="P182">
        <f t="shared" si="44"/>
        <v>678</v>
      </c>
      <c r="Q182">
        <f t="shared" si="45"/>
        <v>260833.98635943947</v>
      </c>
    </row>
    <row r="183" spans="1:17" ht="12" hidden="1">
      <c r="A183">
        <f t="shared" si="47"/>
        <v>14</v>
      </c>
      <c r="B183" s="3"/>
      <c r="D183" s="3"/>
      <c r="G183">
        <f t="shared" si="46"/>
        <v>678</v>
      </c>
      <c r="J183">
        <f t="shared" si="38"/>
        <v>250818.60238095236</v>
      </c>
      <c r="K183">
        <f t="shared" si="39"/>
        <v>2859.383978487097</v>
      </c>
      <c r="L183">
        <f t="shared" si="40"/>
        <v>0</v>
      </c>
      <c r="M183" t="e">
        <f t="shared" si="41"/>
        <v>#VALUE!</v>
      </c>
      <c r="N183">
        <f t="shared" si="42"/>
        <v>0</v>
      </c>
      <c r="O183">
        <f t="shared" si="43"/>
        <v>0</v>
      </c>
      <c r="P183">
        <f t="shared" si="44"/>
        <v>678</v>
      </c>
      <c r="Q183">
        <f t="shared" si="45"/>
        <v>261511.98635943947</v>
      </c>
    </row>
    <row r="184" spans="1:17" ht="12" hidden="1">
      <c r="A184">
        <f t="shared" si="47"/>
        <v>15</v>
      </c>
      <c r="B184" s="3"/>
      <c r="D184" s="3"/>
      <c r="G184">
        <f t="shared" si="46"/>
        <v>678</v>
      </c>
      <c r="J184">
        <f t="shared" si="38"/>
        <v>250818.60238095236</v>
      </c>
      <c r="K184">
        <f t="shared" si="39"/>
        <v>2859.383978487097</v>
      </c>
      <c r="L184">
        <f t="shared" si="40"/>
        <v>0</v>
      </c>
      <c r="M184" t="e">
        <f t="shared" si="41"/>
        <v>#VALUE!</v>
      </c>
      <c r="N184">
        <f t="shared" si="42"/>
        <v>0</v>
      </c>
      <c r="O184">
        <f t="shared" si="43"/>
        <v>0</v>
      </c>
      <c r="P184">
        <f t="shared" si="44"/>
        <v>678</v>
      </c>
      <c r="Q184">
        <f t="shared" si="45"/>
        <v>262189.98635943944</v>
      </c>
    </row>
    <row r="185" spans="1:17" ht="12" hidden="1">
      <c r="A185">
        <f t="shared" si="47"/>
        <v>16</v>
      </c>
      <c r="B185" s="3"/>
      <c r="D185" s="3"/>
      <c r="G185">
        <f t="shared" si="46"/>
        <v>678</v>
      </c>
      <c r="J185">
        <f t="shared" si="38"/>
        <v>250818.60238095236</v>
      </c>
      <c r="K185">
        <f t="shared" si="39"/>
        <v>2859.383978487097</v>
      </c>
      <c r="L185">
        <f t="shared" si="40"/>
        <v>0</v>
      </c>
      <c r="M185" t="e">
        <f t="shared" si="41"/>
        <v>#VALUE!</v>
      </c>
      <c r="N185">
        <f t="shared" si="42"/>
        <v>0</v>
      </c>
      <c r="O185">
        <f t="shared" si="43"/>
        <v>0</v>
      </c>
      <c r="P185">
        <f t="shared" si="44"/>
        <v>678</v>
      </c>
      <c r="Q185">
        <f t="shared" si="45"/>
        <v>262867.98635943944</v>
      </c>
    </row>
    <row r="186" spans="1:17" ht="12" hidden="1">
      <c r="A186">
        <f t="shared" si="47"/>
        <v>17</v>
      </c>
      <c r="B186" s="3"/>
      <c r="D186" s="3"/>
      <c r="G186">
        <f t="shared" si="46"/>
        <v>678</v>
      </c>
      <c r="J186">
        <f t="shared" si="38"/>
        <v>250818.60238095236</v>
      </c>
      <c r="K186">
        <f t="shared" si="39"/>
        <v>2859.383978487097</v>
      </c>
      <c r="L186">
        <f t="shared" si="40"/>
        <v>0</v>
      </c>
      <c r="M186" t="e">
        <f t="shared" si="41"/>
        <v>#VALUE!</v>
      </c>
      <c r="N186">
        <f t="shared" si="42"/>
        <v>0</v>
      </c>
      <c r="O186">
        <f t="shared" si="43"/>
        <v>0</v>
      </c>
      <c r="P186">
        <f t="shared" si="44"/>
        <v>678</v>
      </c>
      <c r="Q186">
        <f t="shared" si="45"/>
        <v>263545.98635943944</v>
      </c>
    </row>
    <row r="187" spans="1:17" ht="12" hidden="1">
      <c r="A187">
        <f t="shared" si="47"/>
        <v>18</v>
      </c>
      <c r="B187" s="3"/>
      <c r="D187" s="3"/>
      <c r="G187">
        <f t="shared" si="46"/>
        <v>678</v>
      </c>
      <c r="J187">
        <f t="shared" si="38"/>
        <v>250818.60238095236</v>
      </c>
      <c r="K187">
        <f t="shared" si="39"/>
        <v>2859.383978487097</v>
      </c>
      <c r="L187">
        <f t="shared" si="40"/>
        <v>0</v>
      </c>
      <c r="M187" t="e">
        <f t="shared" si="41"/>
        <v>#VALUE!</v>
      </c>
      <c r="N187">
        <f t="shared" si="42"/>
        <v>0</v>
      </c>
      <c r="O187">
        <f t="shared" si="43"/>
        <v>0</v>
      </c>
      <c r="P187">
        <f t="shared" si="44"/>
        <v>678</v>
      </c>
      <c r="Q187">
        <f t="shared" si="45"/>
        <v>264223.98635943944</v>
      </c>
    </row>
    <row r="188" spans="1:17" ht="12" hidden="1">
      <c r="A188">
        <f t="shared" si="47"/>
        <v>19</v>
      </c>
      <c r="B188" s="3"/>
      <c r="D188" s="3"/>
      <c r="G188">
        <f t="shared" si="46"/>
        <v>678</v>
      </c>
      <c r="J188">
        <f t="shared" si="38"/>
        <v>250818.60238095236</v>
      </c>
      <c r="K188">
        <f t="shared" si="39"/>
        <v>2859.383978487097</v>
      </c>
      <c r="L188">
        <f t="shared" si="40"/>
        <v>0</v>
      </c>
      <c r="M188" t="e">
        <f t="shared" si="41"/>
        <v>#VALUE!</v>
      </c>
      <c r="N188">
        <f t="shared" si="42"/>
        <v>0</v>
      </c>
      <c r="O188">
        <f t="shared" si="43"/>
        <v>0</v>
      </c>
      <c r="P188">
        <f t="shared" si="44"/>
        <v>678</v>
      </c>
      <c r="Q188">
        <f t="shared" si="45"/>
        <v>264901.98635943944</v>
      </c>
    </row>
    <row r="189" spans="1:17" ht="12" hidden="1">
      <c r="A189">
        <f t="shared" si="47"/>
        <v>20</v>
      </c>
      <c r="B189" s="3"/>
      <c r="D189" s="3"/>
      <c r="G189">
        <f t="shared" si="46"/>
        <v>678</v>
      </c>
      <c r="J189">
        <f t="shared" si="38"/>
        <v>250818.60238095236</v>
      </c>
      <c r="K189">
        <f t="shared" si="39"/>
        <v>2859.383978487097</v>
      </c>
      <c r="L189">
        <f t="shared" si="40"/>
        <v>0</v>
      </c>
      <c r="M189" t="e">
        <f t="shared" si="41"/>
        <v>#VALUE!</v>
      </c>
      <c r="N189">
        <f t="shared" si="42"/>
        <v>0</v>
      </c>
      <c r="O189">
        <f t="shared" si="43"/>
        <v>0</v>
      </c>
      <c r="P189">
        <f t="shared" si="44"/>
        <v>678</v>
      </c>
      <c r="Q189">
        <f t="shared" si="45"/>
        <v>265579.98635943944</v>
      </c>
    </row>
    <row r="190" spans="1:17" ht="12" hidden="1">
      <c r="A190">
        <f t="shared" si="47"/>
        <v>21</v>
      </c>
      <c r="B190" s="3"/>
      <c r="D190" s="3"/>
      <c r="G190">
        <f t="shared" si="46"/>
        <v>678</v>
      </c>
      <c r="J190">
        <f t="shared" si="38"/>
        <v>250818.60238095236</v>
      </c>
      <c r="K190">
        <f t="shared" si="39"/>
        <v>2859.383978487097</v>
      </c>
      <c r="L190">
        <f t="shared" si="40"/>
        <v>0</v>
      </c>
      <c r="M190" t="e">
        <f t="shared" si="41"/>
        <v>#VALUE!</v>
      </c>
      <c r="N190">
        <f t="shared" si="42"/>
        <v>0</v>
      </c>
      <c r="O190">
        <f t="shared" si="43"/>
        <v>0</v>
      </c>
      <c r="P190">
        <f t="shared" si="44"/>
        <v>678</v>
      </c>
      <c r="Q190">
        <f t="shared" si="45"/>
        <v>266257.98635943944</v>
      </c>
    </row>
    <row r="191" spans="1:17" ht="12" hidden="1">
      <c r="A191">
        <f t="shared" si="47"/>
        <v>22</v>
      </c>
      <c r="B191" s="3"/>
      <c r="D191" s="3"/>
      <c r="G191">
        <f t="shared" si="46"/>
        <v>678</v>
      </c>
      <c r="J191">
        <f t="shared" si="38"/>
        <v>250818.60238095236</v>
      </c>
      <c r="K191">
        <f t="shared" si="39"/>
        <v>2859.383978487097</v>
      </c>
      <c r="L191">
        <f t="shared" si="40"/>
        <v>0</v>
      </c>
      <c r="M191" t="e">
        <f t="shared" si="41"/>
        <v>#VALUE!</v>
      </c>
      <c r="N191">
        <f t="shared" si="42"/>
        <v>0</v>
      </c>
      <c r="O191">
        <f t="shared" si="43"/>
        <v>0</v>
      </c>
      <c r="P191">
        <f t="shared" si="44"/>
        <v>678</v>
      </c>
      <c r="Q191">
        <f t="shared" si="45"/>
        <v>266935.98635943944</v>
      </c>
    </row>
    <row r="192" spans="1:17" ht="12" hidden="1">
      <c r="A192">
        <f t="shared" si="47"/>
        <v>23</v>
      </c>
      <c r="B192" s="3"/>
      <c r="D192" s="3"/>
      <c r="G192">
        <f t="shared" si="46"/>
        <v>678</v>
      </c>
      <c r="J192">
        <f t="shared" si="38"/>
        <v>250818.60238095236</v>
      </c>
      <c r="K192">
        <f t="shared" si="39"/>
        <v>2859.383978487097</v>
      </c>
      <c r="L192">
        <f t="shared" si="40"/>
        <v>0</v>
      </c>
      <c r="M192" t="e">
        <f t="shared" si="41"/>
        <v>#VALUE!</v>
      </c>
      <c r="N192">
        <f t="shared" si="42"/>
        <v>0</v>
      </c>
      <c r="O192">
        <f t="shared" si="43"/>
        <v>0</v>
      </c>
      <c r="P192">
        <f t="shared" si="44"/>
        <v>678</v>
      </c>
      <c r="Q192">
        <f t="shared" si="45"/>
        <v>267613.98635943944</v>
      </c>
    </row>
    <row r="193" spans="1:17" ht="12" hidden="1">
      <c r="A193">
        <f t="shared" si="47"/>
        <v>24</v>
      </c>
      <c r="B193" s="3"/>
      <c r="D193" s="3"/>
      <c r="G193">
        <f t="shared" si="46"/>
        <v>678</v>
      </c>
      <c r="J193">
        <f t="shared" si="38"/>
        <v>250818.60238095236</v>
      </c>
      <c r="K193">
        <f t="shared" si="39"/>
        <v>2859.383978487097</v>
      </c>
      <c r="L193">
        <f t="shared" si="40"/>
        <v>0</v>
      </c>
      <c r="M193" t="e">
        <f t="shared" si="41"/>
        <v>#VALUE!</v>
      </c>
      <c r="N193">
        <f t="shared" si="42"/>
        <v>0</v>
      </c>
      <c r="O193">
        <f t="shared" si="43"/>
        <v>0</v>
      </c>
      <c r="P193">
        <f t="shared" si="44"/>
        <v>678</v>
      </c>
      <c r="Q193">
        <f t="shared" si="45"/>
        <v>268291.98635943944</v>
      </c>
    </row>
    <row r="194" spans="1:17" ht="12" hidden="1">
      <c r="A194">
        <f t="shared" si="47"/>
        <v>25</v>
      </c>
      <c r="B194" s="3"/>
      <c r="D194" s="3"/>
      <c r="G194">
        <f t="shared" si="46"/>
        <v>678</v>
      </c>
      <c r="J194">
        <f t="shared" si="38"/>
        <v>250818.60238095236</v>
      </c>
      <c r="K194">
        <f t="shared" si="39"/>
        <v>2859.383978487097</v>
      </c>
      <c r="L194">
        <f t="shared" si="40"/>
        <v>0</v>
      </c>
      <c r="M194" t="e">
        <f t="shared" si="41"/>
        <v>#VALUE!</v>
      </c>
      <c r="N194">
        <f t="shared" si="42"/>
        <v>0</v>
      </c>
      <c r="O194">
        <f t="shared" si="43"/>
        <v>0</v>
      </c>
      <c r="P194">
        <f t="shared" si="44"/>
        <v>678</v>
      </c>
      <c r="Q194">
        <f t="shared" si="45"/>
        <v>268969.98635943944</v>
      </c>
    </row>
    <row r="195" spans="1:17" ht="12" hidden="1">
      <c r="A195">
        <f t="shared" si="47"/>
        <v>26</v>
      </c>
      <c r="B195" s="3"/>
      <c r="D195" s="3"/>
      <c r="G195">
        <f t="shared" si="46"/>
        <v>678</v>
      </c>
      <c r="J195">
        <f t="shared" si="38"/>
        <v>250818.60238095236</v>
      </c>
      <c r="K195">
        <f t="shared" si="39"/>
        <v>2859.383978487097</v>
      </c>
      <c r="L195">
        <f t="shared" si="40"/>
        <v>0</v>
      </c>
      <c r="M195" t="e">
        <f t="shared" si="41"/>
        <v>#VALUE!</v>
      </c>
      <c r="N195">
        <f t="shared" si="42"/>
        <v>0</v>
      </c>
      <c r="O195">
        <f t="shared" si="43"/>
        <v>0</v>
      </c>
      <c r="P195">
        <f t="shared" si="44"/>
        <v>678</v>
      </c>
      <c r="Q195">
        <f t="shared" si="45"/>
        <v>269647.98635943944</v>
      </c>
    </row>
    <row r="196" spans="1:17" ht="12" hidden="1">
      <c r="A196">
        <f t="shared" si="47"/>
        <v>27</v>
      </c>
      <c r="B196" s="3"/>
      <c r="D196" s="3"/>
      <c r="G196">
        <f t="shared" si="46"/>
        <v>678</v>
      </c>
      <c r="J196">
        <f t="shared" si="38"/>
        <v>250818.60238095236</v>
      </c>
      <c r="K196">
        <f t="shared" si="39"/>
        <v>2859.383978487097</v>
      </c>
      <c r="L196">
        <f t="shared" si="40"/>
        <v>0</v>
      </c>
      <c r="M196" t="e">
        <f t="shared" si="41"/>
        <v>#VALUE!</v>
      </c>
      <c r="N196">
        <f t="shared" si="42"/>
        <v>0</v>
      </c>
      <c r="O196">
        <f t="shared" si="43"/>
        <v>0</v>
      </c>
      <c r="P196">
        <f t="shared" si="44"/>
        <v>678</v>
      </c>
      <c r="Q196">
        <f t="shared" si="45"/>
        <v>270325.98635943944</v>
      </c>
    </row>
    <row r="197" spans="1:17" ht="12" hidden="1">
      <c r="A197">
        <f t="shared" si="47"/>
        <v>28</v>
      </c>
      <c r="B197" s="3"/>
      <c r="D197" s="3"/>
      <c r="G197">
        <f t="shared" si="46"/>
        <v>678</v>
      </c>
      <c r="J197">
        <f t="shared" si="38"/>
        <v>250818.60238095236</v>
      </c>
      <c r="K197">
        <f t="shared" si="39"/>
        <v>2859.383978487097</v>
      </c>
      <c r="L197">
        <f t="shared" si="40"/>
        <v>0</v>
      </c>
      <c r="M197" t="e">
        <f t="shared" si="41"/>
        <v>#VALUE!</v>
      </c>
      <c r="N197">
        <f t="shared" si="42"/>
        <v>0</v>
      </c>
      <c r="O197">
        <f t="shared" si="43"/>
        <v>0</v>
      </c>
      <c r="P197">
        <f t="shared" si="44"/>
        <v>678</v>
      </c>
      <c r="Q197">
        <f t="shared" si="45"/>
        <v>271003.98635943944</v>
      </c>
    </row>
    <row r="198" spans="1:17" ht="12" hidden="1">
      <c r="A198">
        <f t="shared" si="47"/>
        <v>29</v>
      </c>
      <c r="B198" s="3"/>
      <c r="D198" s="3"/>
      <c r="G198">
        <f t="shared" si="46"/>
        <v>678</v>
      </c>
      <c r="J198">
        <f t="shared" si="38"/>
        <v>250818.60238095236</v>
      </c>
      <c r="K198">
        <f t="shared" si="39"/>
        <v>2859.383978487097</v>
      </c>
      <c r="L198">
        <f t="shared" si="40"/>
        <v>0</v>
      </c>
      <c r="M198" t="e">
        <f t="shared" si="41"/>
        <v>#VALUE!</v>
      </c>
      <c r="N198">
        <f t="shared" si="42"/>
        <v>0</v>
      </c>
      <c r="O198">
        <f t="shared" si="43"/>
        <v>0</v>
      </c>
      <c r="P198">
        <f t="shared" si="44"/>
        <v>678</v>
      </c>
      <c r="Q198">
        <f t="shared" si="45"/>
        <v>271681.98635943944</v>
      </c>
    </row>
    <row r="199" spans="1:17" ht="12" hidden="1">
      <c r="A199">
        <f t="shared" si="47"/>
        <v>30</v>
      </c>
      <c r="B199" s="3"/>
      <c r="D199" s="3"/>
      <c r="G199">
        <f t="shared" si="46"/>
        <v>678</v>
      </c>
      <c r="J199">
        <f t="shared" si="38"/>
        <v>250818.60238095236</v>
      </c>
      <c r="K199">
        <f t="shared" si="39"/>
        <v>2859.383978487097</v>
      </c>
      <c r="L199">
        <f t="shared" si="40"/>
        <v>0</v>
      </c>
      <c r="M199" t="e">
        <f t="shared" si="41"/>
        <v>#VALUE!</v>
      </c>
      <c r="N199">
        <f t="shared" si="42"/>
        <v>0</v>
      </c>
      <c r="O199">
        <f t="shared" si="43"/>
        <v>0</v>
      </c>
      <c r="P199">
        <f t="shared" si="44"/>
        <v>678</v>
      </c>
      <c r="Q199">
        <f t="shared" si="45"/>
        <v>272359.98635943944</v>
      </c>
    </row>
    <row r="200" spans="1:17" ht="12" hidden="1">
      <c r="A200">
        <v>31</v>
      </c>
      <c r="B200" s="3"/>
      <c r="D200" s="3"/>
      <c r="G200">
        <f t="shared" si="46"/>
        <v>678</v>
      </c>
      <c r="J200">
        <f t="shared" si="38"/>
        <v>250818.60238095236</v>
      </c>
      <c r="K200">
        <f t="shared" si="39"/>
        <v>2859.383978487097</v>
      </c>
      <c r="L200">
        <f t="shared" si="40"/>
        <v>0</v>
      </c>
      <c r="M200" t="e">
        <f t="shared" si="41"/>
        <v>#VALUE!</v>
      </c>
      <c r="N200">
        <f t="shared" si="42"/>
        <v>0</v>
      </c>
      <c r="O200">
        <f t="shared" si="43"/>
        <v>0</v>
      </c>
      <c r="P200">
        <f t="shared" si="44"/>
        <v>678</v>
      </c>
      <c r="Q200">
        <f t="shared" si="45"/>
        <v>273037.98635943944</v>
      </c>
    </row>
    <row r="202" spans="1:3" ht="12">
      <c r="A202" s="34" t="s">
        <v>52</v>
      </c>
      <c r="B202" s="34"/>
      <c r="C202" s="34"/>
    </row>
    <row r="203" spans="1:13" ht="24">
      <c r="A203" s="7" t="s">
        <v>31</v>
      </c>
      <c r="B203" s="8" t="s">
        <v>33</v>
      </c>
      <c r="C203" s="8" t="s">
        <v>35</v>
      </c>
      <c r="D203" s="8" t="s">
        <v>37</v>
      </c>
      <c r="E203" s="8" t="s">
        <v>39</v>
      </c>
      <c r="F203" s="8" t="s">
        <v>41</v>
      </c>
      <c r="G203" s="8" t="s">
        <v>43</v>
      </c>
      <c r="H203" s="8" t="s">
        <v>34</v>
      </c>
      <c r="I203" s="8" t="s">
        <v>36</v>
      </c>
      <c r="J203" s="8" t="s">
        <v>38</v>
      </c>
      <c r="K203" s="8" t="s">
        <v>40</v>
      </c>
      <c r="L203" s="8" t="s">
        <v>42</v>
      </c>
      <c r="M203" s="8" t="s">
        <v>44</v>
      </c>
    </row>
    <row r="204" spans="1:13" ht="12">
      <c r="A204">
        <v>1</v>
      </c>
      <c r="B204" s="11">
        <v>25971</v>
      </c>
      <c r="C204" s="11">
        <v>14878</v>
      </c>
      <c r="D204" s="11">
        <v>12574</v>
      </c>
      <c r="E204" s="20">
        <v>19654</v>
      </c>
      <c r="F204" s="20">
        <v>2015</v>
      </c>
      <c r="G204" s="20">
        <v>2102</v>
      </c>
      <c r="H204" s="20">
        <v>23436</v>
      </c>
      <c r="I204" s="20">
        <v>7309</v>
      </c>
      <c r="J204" s="20">
        <v>3074</v>
      </c>
      <c r="K204" s="15">
        <v>15650</v>
      </c>
      <c r="L204" s="15">
        <v>1</v>
      </c>
      <c r="M204" s="15">
        <v>2914</v>
      </c>
    </row>
    <row r="205" spans="1:13" ht="12">
      <c r="A205">
        <f>A204+1</f>
        <v>2</v>
      </c>
      <c r="B205" s="11">
        <v>69824</v>
      </c>
      <c r="C205" s="11">
        <v>12721</v>
      </c>
      <c r="D205" s="11">
        <v>14493</v>
      </c>
      <c r="E205" s="20">
        <v>8407</v>
      </c>
      <c r="F205" s="20">
        <v>2029</v>
      </c>
      <c r="G205" s="20">
        <v>2121</v>
      </c>
      <c r="H205" s="20">
        <v>59047</v>
      </c>
      <c r="I205" s="20">
        <v>23702</v>
      </c>
      <c r="J205" s="20">
        <v>23258</v>
      </c>
      <c r="K205" s="15">
        <v>17990</v>
      </c>
      <c r="L205" s="15">
        <v>2</v>
      </c>
      <c r="M205" s="15">
        <v>2804</v>
      </c>
    </row>
    <row r="206" spans="1:13" ht="12">
      <c r="A206">
        <f aca="true" t="shared" si="48" ref="A206:A231">A205+1</f>
        <v>3</v>
      </c>
      <c r="B206" s="11">
        <v>73581</v>
      </c>
      <c r="C206" s="11">
        <v>12968</v>
      </c>
      <c r="D206" s="11">
        <v>12217</v>
      </c>
      <c r="E206" s="20">
        <v>15133</v>
      </c>
      <c r="F206" s="20">
        <v>2444</v>
      </c>
      <c r="G206" s="20">
        <v>1402</v>
      </c>
      <c r="H206" s="20">
        <v>156401</v>
      </c>
      <c r="I206" s="20">
        <v>17344</v>
      </c>
      <c r="J206" s="20">
        <v>14915</v>
      </c>
      <c r="K206" s="15">
        <v>13352</v>
      </c>
      <c r="L206" s="15">
        <v>1</v>
      </c>
      <c r="M206" s="15">
        <v>1950</v>
      </c>
    </row>
    <row r="207" spans="1:13" ht="12">
      <c r="A207">
        <f t="shared" si="48"/>
        <v>4</v>
      </c>
      <c r="B207" s="11">
        <v>69731</v>
      </c>
      <c r="C207" s="11">
        <v>15673</v>
      </c>
      <c r="D207" s="11">
        <v>14509</v>
      </c>
      <c r="E207" s="20">
        <v>3379</v>
      </c>
      <c r="F207" s="20">
        <v>2146</v>
      </c>
      <c r="G207" s="20">
        <v>2184</v>
      </c>
      <c r="H207" s="20">
        <v>41769</v>
      </c>
      <c r="I207" s="20">
        <v>11217</v>
      </c>
      <c r="J207" s="20">
        <v>5796</v>
      </c>
      <c r="K207" s="15">
        <v>3395</v>
      </c>
      <c r="L207" s="15">
        <v>0</v>
      </c>
      <c r="M207" s="15">
        <v>1998</v>
      </c>
    </row>
    <row r="208" spans="1:13" ht="12">
      <c r="A208">
        <f t="shared" si="48"/>
        <v>5</v>
      </c>
      <c r="B208" s="12">
        <v>94159</v>
      </c>
      <c r="C208" s="12">
        <v>18419</v>
      </c>
      <c r="D208" s="12">
        <v>26372</v>
      </c>
      <c r="E208" s="20">
        <v>5342</v>
      </c>
      <c r="F208" s="20">
        <v>1766</v>
      </c>
      <c r="G208" s="20">
        <v>2166</v>
      </c>
      <c r="H208" s="20">
        <v>32156</v>
      </c>
      <c r="I208" s="20">
        <v>27076</v>
      </c>
      <c r="J208" s="20">
        <v>24590</v>
      </c>
      <c r="K208" s="15">
        <v>28330</v>
      </c>
      <c r="L208" s="15">
        <v>1</v>
      </c>
      <c r="M208" s="15">
        <v>2549</v>
      </c>
    </row>
    <row r="209" spans="1:13" ht="12">
      <c r="A209">
        <f t="shared" si="48"/>
        <v>6</v>
      </c>
      <c r="B209" s="11">
        <v>100421</v>
      </c>
      <c r="C209" s="11">
        <v>72774</v>
      </c>
      <c r="D209" s="11">
        <v>19555</v>
      </c>
      <c r="E209" s="20">
        <v>5787</v>
      </c>
      <c r="F209" s="20">
        <v>2396</v>
      </c>
      <c r="G209" s="20">
        <v>3296</v>
      </c>
      <c r="H209" s="20">
        <v>47839</v>
      </c>
      <c r="I209" s="20">
        <v>53807</v>
      </c>
      <c r="J209" s="20">
        <v>18316</v>
      </c>
      <c r="K209" s="15">
        <v>4567</v>
      </c>
      <c r="L209" s="15">
        <v>2</v>
      </c>
      <c r="M209" s="15">
        <v>2594</v>
      </c>
    </row>
    <row r="210" spans="1:13" ht="12">
      <c r="A210">
        <f t="shared" si="48"/>
        <v>7</v>
      </c>
      <c r="B210" s="11">
        <v>80399</v>
      </c>
      <c r="C210" s="11">
        <v>13132</v>
      </c>
      <c r="D210" s="11">
        <v>3894</v>
      </c>
      <c r="E210" s="20">
        <v>2134</v>
      </c>
      <c r="F210" s="20">
        <v>1314</v>
      </c>
      <c r="G210" s="20">
        <v>1186</v>
      </c>
      <c r="H210" s="20">
        <v>29391</v>
      </c>
      <c r="I210" s="20">
        <v>19310</v>
      </c>
      <c r="J210" s="20">
        <v>13577</v>
      </c>
      <c r="K210" s="15">
        <v>10152</v>
      </c>
      <c r="L210" s="15">
        <v>2</v>
      </c>
      <c r="M210" s="15">
        <v>2120</v>
      </c>
    </row>
    <row r="211" spans="1:13" ht="12">
      <c r="A211">
        <f t="shared" si="48"/>
        <v>8</v>
      </c>
      <c r="B211" s="11">
        <v>48500</v>
      </c>
      <c r="C211" s="11">
        <v>17044</v>
      </c>
      <c r="D211" s="11">
        <v>12558</v>
      </c>
      <c r="E211" s="22">
        <v>3642</v>
      </c>
      <c r="F211" s="22">
        <v>2727</v>
      </c>
      <c r="G211" s="22">
        <v>2456</v>
      </c>
      <c r="H211" s="22">
        <v>26496</v>
      </c>
      <c r="I211" s="22">
        <v>16659</v>
      </c>
      <c r="J211" s="22">
        <v>11362</v>
      </c>
      <c r="K211" s="15">
        <v>13400</v>
      </c>
      <c r="L211" s="15">
        <v>1</v>
      </c>
      <c r="M211" s="15">
        <v>2126</v>
      </c>
    </row>
    <row r="212" spans="1:13" ht="12">
      <c r="A212">
        <f t="shared" si="48"/>
        <v>9</v>
      </c>
      <c r="B212" s="11">
        <v>51428</v>
      </c>
      <c r="C212" s="11">
        <v>12613</v>
      </c>
      <c r="D212" s="11">
        <v>12648</v>
      </c>
      <c r="E212" s="22">
        <v>4270</v>
      </c>
      <c r="F212" s="22">
        <v>2029</v>
      </c>
      <c r="G212" s="22">
        <v>2147</v>
      </c>
      <c r="H212" s="22">
        <v>93706</v>
      </c>
      <c r="I212" s="22">
        <v>14180</v>
      </c>
      <c r="J212" s="22">
        <v>14964</v>
      </c>
      <c r="K212" s="15">
        <v>4212</v>
      </c>
      <c r="L212" s="15">
        <v>1</v>
      </c>
      <c r="M212" s="15">
        <v>2128</v>
      </c>
    </row>
    <row r="213" spans="1:13" ht="12">
      <c r="A213">
        <f t="shared" si="48"/>
        <v>10</v>
      </c>
      <c r="B213" s="11">
        <v>29473</v>
      </c>
      <c r="C213" s="11">
        <v>10009</v>
      </c>
      <c r="D213" s="11">
        <v>6767</v>
      </c>
      <c r="E213" s="22">
        <v>3355</v>
      </c>
      <c r="F213" s="22">
        <v>2028</v>
      </c>
      <c r="G213" s="22">
        <v>1496</v>
      </c>
      <c r="H213" s="22">
        <v>142185</v>
      </c>
      <c r="I213" s="22">
        <v>8225</v>
      </c>
      <c r="J213" s="22">
        <v>8226</v>
      </c>
      <c r="K213" s="15">
        <v>3640</v>
      </c>
      <c r="L213" s="15">
        <v>1</v>
      </c>
      <c r="M213" s="15">
        <v>2130</v>
      </c>
    </row>
    <row r="214" spans="1:13" ht="12">
      <c r="A214">
        <f t="shared" si="48"/>
        <v>11</v>
      </c>
      <c r="B214" s="11">
        <v>39613</v>
      </c>
      <c r="C214" s="20">
        <v>19773</v>
      </c>
      <c r="D214" s="20">
        <v>33676</v>
      </c>
      <c r="E214" s="22">
        <v>5121</v>
      </c>
      <c r="F214" s="22">
        <v>2027</v>
      </c>
      <c r="G214" s="22">
        <v>3292</v>
      </c>
      <c r="H214" s="22">
        <v>92347</v>
      </c>
      <c r="I214" s="22">
        <v>10716</v>
      </c>
      <c r="J214" s="22">
        <v>6116</v>
      </c>
      <c r="K214" s="11">
        <v>1319</v>
      </c>
      <c r="L214" s="11">
        <v>1</v>
      </c>
      <c r="M214" s="11">
        <v>1460</v>
      </c>
    </row>
    <row r="215" spans="1:13" ht="12">
      <c r="A215">
        <f t="shared" si="48"/>
        <v>12</v>
      </c>
      <c r="B215" s="11">
        <v>36222</v>
      </c>
      <c r="C215" s="11">
        <v>13922</v>
      </c>
      <c r="D215" s="11">
        <v>12566</v>
      </c>
      <c r="E215" s="22">
        <v>49290</v>
      </c>
      <c r="F215" s="22">
        <v>2017</v>
      </c>
      <c r="G215" s="22">
        <v>2124</v>
      </c>
      <c r="H215" s="22">
        <v>80385</v>
      </c>
      <c r="I215" s="22">
        <v>13484</v>
      </c>
      <c r="J215" s="22">
        <v>13768</v>
      </c>
      <c r="K215" s="11">
        <v>21804</v>
      </c>
      <c r="L215" s="11">
        <v>1</v>
      </c>
      <c r="M215" s="11">
        <v>2122</v>
      </c>
    </row>
    <row r="216" spans="1:13" ht="12">
      <c r="A216">
        <f t="shared" si="48"/>
        <v>13</v>
      </c>
      <c r="B216" s="11">
        <v>129444</v>
      </c>
      <c r="C216" s="11">
        <v>47388</v>
      </c>
      <c r="D216" s="11">
        <v>3618</v>
      </c>
      <c r="E216" s="22">
        <v>111163</v>
      </c>
      <c r="F216" s="22">
        <v>2062</v>
      </c>
      <c r="G216" s="22">
        <v>1598</v>
      </c>
      <c r="H216" s="22">
        <v>75149</v>
      </c>
      <c r="I216" s="22">
        <v>151132</v>
      </c>
      <c r="J216" s="22">
        <v>22582</v>
      </c>
      <c r="K216" s="11">
        <v>90504</v>
      </c>
      <c r="L216" s="11">
        <v>1</v>
      </c>
      <c r="M216" s="11">
        <v>2810</v>
      </c>
    </row>
    <row r="217" spans="1:13" ht="12">
      <c r="A217">
        <f t="shared" si="48"/>
        <v>14</v>
      </c>
      <c r="B217" s="11">
        <v>45317</v>
      </c>
      <c r="C217" s="11">
        <v>20753</v>
      </c>
      <c r="D217" s="11">
        <v>12566</v>
      </c>
      <c r="E217" s="22">
        <v>12820</v>
      </c>
      <c r="F217" s="22">
        <v>2021</v>
      </c>
      <c r="G217" s="22">
        <v>1800</v>
      </c>
      <c r="H217" s="22">
        <v>89462</v>
      </c>
      <c r="I217" s="22">
        <v>19369</v>
      </c>
      <c r="J217" s="22">
        <v>11356</v>
      </c>
      <c r="K217" s="11">
        <v>12303</v>
      </c>
      <c r="L217" s="11">
        <v>1</v>
      </c>
      <c r="M217" s="11">
        <v>2122</v>
      </c>
    </row>
    <row r="218" spans="1:13" ht="12">
      <c r="A218">
        <f t="shared" si="48"/>
        <v>15</v>
      </c>
      <c r="B218" s="11">
        <v>21771</v>
      </c>
      <c r="C218" s="11">
        <v>8842</v>
      </c>
      <c r="D218" s="11">
        <v>10408</v>
      </c>
      <c r="E218" s="20">
        <v>7027</v>
      </c>
      <c r="F218" s="20">
        <v>375</v>
      </c>
      <c r="G218" s="20">
        <v>916</v>
      </c>
      <c r="H218" s="20">
        <v>28027</v>
      </c>
      <c r="I218" s="20">
        <v>7393</v>
      </c>
      <c r="J218" s="20">
        <v>8765</v>
      </c>
      <c r="K218" s="11">
        <v>2257</v>
      </c>
      <c r="L218" s="11">
        <v>0</v>
      </c>
      <c r="M218" s="11">
        <v>754</v>
      </c>
    </row>
    <row r="219" spans="1:13" ht="12">
      <c r="A219">
        <f t="shared" si="48"/>
        <v>16</v>
      </c>
      <c r="B219" s="11">
        <v>40590</v>
      </c>
      <c r="C219" s="11">
        <v>23782</v>
      </c>
      <c r="D219" s="11">
        <v>30941</v>
      </c>
      <c r="E219" s="20">
        <v>12475</v>
      </c>
      <c r="F219" s="20">
        <v>3671</v>
      </c>
      <c r="G219" s="20">
        <v>4286</v>
      </c>
      <c r="H219" s="20">
        <v>61367</v>
      </c>
      <c r="I219" s="20">
        <v>12376</v>
      </c>
      <c r="J219" s="20">
        <v>4374</v>
      </c>
      <c r="K219" s="11">
        <v>0</v>
      </c>
      <c r="L219" s="11">
        <v>3</v>
      </c>
      <c r="M219" s="11">
        <v>2884</v>
      </c>
    </row>
    <row r="220" spans="1:13" ht="12">
      <c r="A220">
        <f t="shared" si="48"/>
        <v>17</v>
      </c>
      <c r="B220" s="11">
        <v>52124</v>
      </c>
      <c r="C220" s="11">
        <v>16839</v>
      </c>
      <c r="D220" s="11">
        <v>17516</v>
      </c>
      <c r="E220" s="20">
        <v>16944</v>
      </c>
      <c r="F220" s="20">
        <v>2105</v>
      </c>
      <c r="G220" s="20">
        <v>2118</v>
      </c>
      <c r="H220" s="20">
        <v>111912</v>
      </c>
      <c r="I220" s="20">
        <v>16551</v>
      </c>
      <c r="J220" s="20">
        <v>12579</v>
      </c>
      <c r="K220" s="11">
        <v>18602</v>
      </c>
      <c r="L220" s="11">
        <v>1</v>
      </c>
      <c r="M220" s="11">
        <v>3650</v>
      </c>
    </row>
    <row r="221" spans="1:13" ht="12">
      <c r="A221">
        <f t="shared" si="48"/>
        <v>18</v>
      </c>
      <c r="B221" s="11">
        <v>34877</v>
      </c>
      <c r="C221" s="11">
        <v>14229</v>
      </c>
      <c r="D221" s="11">
        <v>12761</v>
      </c>
      <c r="E221" s="20">
        <v>10937</v>
      </c>
      <c r="F221" s="20">
        <v>1039</v>
      </c>
      <c r="G221" s="20">
        <v>828</v>
      </c>
      <c r="H221" s="20">
        <v>72670</v>
      </c>
      <c r="I221" s="20">
        <v>23294</v>
      </c>
      <c r="J221" s="20">
        <v>27168</v>
      </c>
      <c r="K221" s="15">
        <v>18444</v>
      </c>
      <c r="L221" s="15">
        <v>2</v>
      </c>
      <c r="M221" s="15">
        <v>2638</v>
      </c>
    </row>
    <row r="222" spans="1:13" ht="12">
      <c r="A222">
        <f t="shared" si="48"/>
        <v>19</v>
      </c>
      <c r="B222" s="11">
        <v>8745</v>
      </c>
      <c r="C222" s="11">
        <v>709</v>
      </c>
      <c r="D222" s="11">
        <v>48</v>
      </c>
      <c r="E222" s="20">
        <v>54</v>
      </c>
      <c r="F222" s="20">
        <v>23</v>
      </c>
      <c r="G222" s="20">
        <v>16</v>
      </c>
      <c r="H222" s="20">
        <v>10510</v>
      </c>
      <c r="I222" s="20">
        <v>656</v>
      </c>
      <c r="J222" s="20">
        <v>0</v>
      </c>
      <c r="K222" s="15">
        <v>57</v>
      </c>
      <c r="L222" s="15">
        <v>0</v>
      </c>
      <c r="M222" s="15">
        <v>28</v>
      </c>
    </row>
    <row r="223" spans="1:13" ht="12">
      <c r="A223">
        <f t="shared" si="48"/>
        <v>20</v>
      </c>
      <c r="B223" s="15">
        <v>90755</v>
      </c>
      <c r="C223" s="15">
        <v>21190</v>
      </c>
      <c r="D223" s="15">
        <v>18564</v>
      </c>
      <c r="E223" s="20">
        <v>17169</v>
      </c>
      <c r="F223" s="20">
        <v>4901</v>
      </c>
      <c r="G223" s="20">
        <v>4930</v>
      </c>
      <c r="H223" s="20">
        <v>34606</v>
      </c>
      <c r="I223" s="20">
        <v>23189</v>
      </c>
      <c r="J223" s="20">
        <v>12951</v>
      </c>
      <c r="K223" s="15">
        <v>11856</v>
      </c>
      <c r="L223" s="15">
        <v>1</v>
      </c>
      <c r="M223" s="15">
        <v>3662</v>
      </c>
    </row>
    <row r="224" spans="1:13" ht="12">
      <c r="A224">
        <f t="shared" si="48"/>
        <v>21</v>
      </c>
      <c r="B224" s="15">
        <v>28968</v>
      </c>
      <c r="C224" s="15">
        <v>20420</v>
      </c>
      <c r="D224" s="15">
        <v>23571</v>
      </c>
      <c r="E224" s="20">
        <v>18290</v>
      </c>
      <c r="F224" s="20">
        <v>2126</v>
      </c>
      <c r="G224" s="20">
        <v>2976</v>
      </c>
      <c r="H224" s="20">
        <v>26829</v>
      </c>
      <c r="I224" s="20">
        <v>26334</v>
      </c>
      <c r="J224" s="20">
        <v>34073</v>
      </c>
      <c r="K224" s="11">
        <v>21757</v>
      </c>
      <c r="L224" s="11">
        <v>2</v>
      </c>
      <c r="M224" s="11">
        <v>3458</v>
      </c>
    </row>
    <row r="225" spans="1:13" ht="12">
      <c r="A225">
        <f t="shared" si="48"/>
        <v>22</v>
      </c>
      <c r="B225" s="15">
        <v>43165</v>
      </c>
      <c r="C225" s="15">
        <v>21828</v>
      </c>
      <c r="D225" s="15">
        <v>28317</v>
      </c>
      <c r="E225" s="20">
        <v>15504</v>
      </c>
      <c r="F225" s="20">
        <v>2024</v>
      </c>
      <c r="G225" s="20">
        <v>2026</v>
      </c>
      <c r="H225" s="20">
        <v>32749</v>
      </c>
      <c r="I225" s="20">
        <v>18678</v>
      </c>
      <c r="J225" s="20">
        <v>12677</v>
      </c>
      <c r="K225" s="11">
        <v>7769</v>
      </c>
      <c r="L225" s="11">
        <v>1</v>
      </c>
      <c r="M225" s="11">
        <v>2142</v>
      </c>
    </row>
    <row r="226" spans="1:13" ht="12">
      <c r="A226">
        <f t="shared" si="48"/>
        <v>23</v>
      </c>
      <c r="B226" s="15">
        <v>72386</v>
      </c>
      <c r="C226" s="15">
        <v>14560</v>
      </c>
      <c r="D226" s="15">
        <v>14993</v>
      </c>
      <c r="E226" s="20">
        <v>15933</v>
      </c>
      <c r="F226" s="20">
        <v>2024</v>
      </c>
      <c r="G226" s="20">
        <v>3304</v>
      </c>
      <c r="H226" s="20">
        <v>102844</v>
      </c>
      <c r="I226" s="20">
        <v>13783</v>
      </c>
      <c r="J226" s="20">
        <v>10193</v>
      </c>
      <c r="K226" s="11">
        <v>12764</v>
      </c>
      <c r="L226" s="11">
        <v>1</v>
      </c>
      <c r="M226" s="11">
        <v>2136</v>
      </c>
    </row>
    <row r="227" spans="1:13" ht="12">
      <c r="A227">
        <f t="shared" si="48"/>
        <v>24</v>
      </c>
      <c r="B227" s="15">
        <v>75074</v>
      </c>
      <c r="C227" s="15">
        <v>6865</v>
      </c>
      <c r="D227" s="15">
        <v>2972</v>
      </c>
      <c r="E227" s="20">
        <v>12018</v>
      </c>
      <c r="F227" s="20">
        <v>2017</v>
      </c>
      <c r="G227" s="20">
        <v>1498</v>
      </c>
      <c r="H227" s="20">
        <v>34760</v>
      </c>
      <c r="I227" s="20">
        <v>17539</v>
      </c>
      <c r="J227" s="20">
        <v>14967</v>
      </c>
      <c r="K227" s="12">
        <v>19057</v>
      </c>
      <c r="L227" s="12">
        <v>1</v>
      </c>
      <c r="M227" s="12">
        <v>2248</v>
      </c>
    </row>
    <row r="228" spans="1:13" ht="12">
      <c r="A228">
        <f t="shared" si="48"/>
        <v>25</v>
      </c>
      <c r="B228" s="15">
        <v>61130</v>
      </c>
      <c r="C228" s="15">
        <v>15082</v>
      </c>
      <c r="D228" s="15">
        <v>12580</v>
      </c>
      <c r="E228" s="20">
        <v>8428</v>
      </c>
      <c r="F228" s="20">
        <v>6508</v>
      </c>
      <c r="G228" s="20">
        <v>1810</v>
      </c>
      <c r="H228" s="20">
        <v>34595</v>
      </c>
      <c r="I228" s="20">
        <v>20582</v>
      </c>
      <c r="J228" s="20">
        <v>23365</v>
      </c>
      <c r="K228" s="15">
        <v>12025</v>
      </c>
      <c r="L228" s="12">
        <v>1</v>
      </c>
      <c r="M228" s="12">
        <v>3478</v>
      </c>
    </row>
    <row r="229" spans="1:13" ht="12">
      <c r="A229">
        <f t="shared" si="48"/>
        <v>26</v>
      </c>
      <c r="B229" s="15">
        <v>85876</v>
      </c>
      <c r="C229" s="15">
        <v>15104</v>
      </c>
      <c r="D229" s="15">
        <v>16888</v>
      </c>
      <c r="E229" s="20">
        <v>15247</v>
      </c>
      <c r="F229" s="20">
        <v>2012</v>
      </c>
      <c r="G229" s="20">
        <v>3090</v>
      </c>
      <c r="H229" s="20">
        <v>52247</v>
      </c>
      <c r="I229" s="20">
        <v>12028</v>
      </c>
      <c r="J229" s="20">
        <v>6082</v>
      </c>
      <c r="K229" s="15">
        <v>16159</v>
      </c>
      <c r="L229" s="12">
        <v>1</v>
      </c>
      <c r="M229" s="12">
        <v>2136</v>
      </c>
    </row>
    <row r="230" spans="1:13" ht="12">
      <c r="A230">
        <f t="shared" si="48"/>
        <v>27</v>
      </c>
      <c r="B230" s="11">
        <v>173488</v>
      </c>
      <c r="C230" s="11">
        <v>14918</v>
      </c>
      <c r="D230" s="11">
        <v>18859</v>
      </c>
      <c r="E230" s="20">
        <v>12111</v>
      </c>
      <c r="F230" s="20">
        <v>1317</v>
      </c>
      <c r="G230" s="20">
        <v>2148</v>
      </c>
      <c r="H230" s="20">
        <v>136878</v>
      </c>
      <c r="I230" s="20">
        <v>14790</v>
      </c>
      <c r="J230" s="20">
        <v>13617</v>
      </c>
      <c r="K230" s="15">
        <v>9194</v>
      </c>
      <c r="L230" s="12">
        <v>1</v>
      </c>
      <c r="M230" s="12">
        <v>2152</v>
      </c>
    </row>
    <row r="231" spans="1:13" ht="12">
      <c r="A231">
        <f t="shared" si="48"/>
        <v>28</v>
      </c>
      <c r="B231" s="11">
        <v>126031</v>
      </c>
      <c r="C231" s="11">
        <v>9947</v>
      </c>
      <c r="D231" s="11">
        <v>12533</v>
      </c>
      <c r="E231" s="20">
        <v>6032</v>
      </c>
      <c r="F231" s="20">
        <v>1308</v>
      </c>
      <c r="G231" s="20">
        <v>1832</v>
      </c>
      <c r="H231" s="20">
        <v>88414</v>
      </c>
      <c r="I231" s="20">
        <v>16984</v>
      </c>
      <c r="J231" s="20">
        <v>12980</v>
      </c>
      <c r="K231" s="15">
        <v>14351</v>
      </c>
      <c r="L231" s="12">
        <v>0</v>
      </c>
      <c r="M231" s="12">
        <v>3966</v>
      </c>
    </row>
    <row r="232" spans="2:13" ht="12">
      <c r="B232" s="11"/>
      <c r="C232" s="11"/>
      <c r="D232" s="11"/>
      <c r="E232" s="20"/>
      <c r="F232" s="20"/>
      <c r="G232" s="20"/>
      <c r="H232" s="20"/>
      <c r="I232" s="20"/>
      <c r="J232" s="20"/>
      <c r="K232" s="15"/>
      <c r="L232" s="12"/>
      <c r="M232" s="12"/>
    </row>
    <row r="233" spans="2:13" ht="12">
      <c r="B233" s="11"/>
      <c r="C233" s="11"/>
      <c r="D233" s="11"/>
      <c r="E233" s="20"/>
      <c r="F233" s="20"/>
      <c r="G233" s="20"/>
      <c r="H233" s="20"/>
      <c r="I233" s="20"/>
      <c r="J233" s="20"/>
      <c r="K233" s="15"/>
      <c r="L233" s="12"/>
      <c r="M233" s="12"/>
    </row>
    <row r="234" spans="2:13" ht="12">
      <c r="B234" s="12"/>
      <c r="C234" s="12"/>
      <c r="D234" s="12"/>
      <c r="E234" s="12"/>
      <c r="F234" s="12"/>
      <c r="G234" s="12"/>
      <c r="H234" s="12"/>
      <c r="I234" s="12"/>
      <c r="J234" s="12"/>
      <c r="K234" s="20"/>
      <c r="L234" s="13"/>
      <c r="M234" s="13"/>
    </row>
    <row r="235" spans="2:13" ht="12">
      <c r="B235" s="12"/>
      <c r="C235" s="12"/>
      <c r="D235" s="12"/>
      <c r="E235" s="12"/>
      <c r="F235" s="12"/>
      <c r="G235" s="12"/>
      <c r="H235" s="12"/>
      <c r="I235" s="20"/>
      <c r="J235" s="20"/>
      <c r="K235" s="20"/>
      <c r="L235" s="13"/>
      <c r="M235" s="13"/>
    </row>
    <row r="236" spans="1:13" ht="12">
      <c r="A236" s="9" t="s">
        <v>46</v>
      </c>
      <c r="B236" s="12">
        <f>AVERAGE(B204:B231)</f>
        <v>64609.392857142855</v>
      </c>
      <c r="C236" s="12">
        <f aca="true" t="shared" si="49" ref="C236:M236">AVERAGE(C204:C231)</f>
        <v>18085.071428571428</v>
      </c>
      <c r="D236" s="12">
        <f t="shared" si="49"/>
        <v>14963</v>
      </c>
      <c r="E236" s="12">
        <f t="shared" si="49"/>
        <v>14916.642857142857</v>
      </c>
      <c r="F236" s="12">
        <f t="shared" si="49"/>
        <v>2159.6785714285716</v>
      </c>
      <c r="G236" s="12">
        <f t="shared" si="49"/>
        <v>2183.8571428571427</v>
      </c>
      <c r="H236" s="12">
        <f t="shared" si="49"/>
        <v>64934.892857142855</v>
      </c>
      <c r="I236" s="12">
        <f t="shared" si="49"/>
        <v>22060.964285714286</v>
      </c>
      <c r="J236" s="12">
        <f t="shared" si="49"/>
        <v>13774.67857142857</v>
      </c>
      <c r="K236" s="12">
        <f t="shared" si="49"/>
        <v>14461.07142857143</v>
      </c>
      <c r="L236" s="12">
        <f t="shared" si="49"/>
        <v>1.1071428571428572</v>
      </c>
      <c r="M236" s="12">
        <f t="shared" si="49"/>
        <v>2398.535714285714</v>
      </c>
    </row>
    <row r="237" spans="1:13" ht="12">
      <c r="A237" s="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12">
      <c r="A238" s="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ht="12">
      <c r="A239" s="35" t="s">
        <v>53</v>
      </c>
      <c r="B239" s="36"/>
      <c r="C239" s="36"/>
      <c r="D239" s="12"/>
      <c r="E239" s="12"/>
      <c r="F239" s="12"/>
      <c r="G239" s="12"/>
      <c r="H239" s="12"/>
      <c r="I239" s="13"/>
      <c r="J239" s="13"/>
      <c r="K239" s="13"/>
      <c r="L239" s="13"/>
      <c r="M239" s="13"/>
    </row>
    <row r="240" spans="1:13" ht="24">
      <c r="A240" s="9" t="s">
        <v>31</v>
      </c>
      <c r="B240" s="11" t="s">
        <v>33</v>
      </c>
      <c r="C240" s="11" t="s">
        <v>35</v>
      </c>
      <c r="D240" s="11" t="s">
        <v>37</v>
      </c>
      <c r="E240" s="8" t="s">
        <v>39</v>
      </c>
      <c r="F240" s="8" t="s">
        <v>41</v>
      </c>
      <c r="G240" s="8" t="s">
        <v>43</v>
      </c>
      <c r="H240" s="11" t="s">
        <v>34</v>
      </c>
      <c r="I240" s="11" t="s">
        <v>36</v>
      </c>
      <c r="J240" s="11" t="s">
        <v>38</v>
      </c>
      <c r="K240" s="8" t="s">
        <v>40</v>
      </c>
      <c r="L240" s="8" t="s">
        <v>42</v>
      </c>
      <c r="M240" s="8" t="s">
        <v>44</v>
      </c>
    </row>
    <row r="241" spans="1:13" ht="12">
      <c r="A241">
        <v>1</v>
      </c>
      <c r="B241" s="21">
        <v>633.9304697265625</v>
      </c>
      <c r="C241" s="21">
        <v>250.50536328125</v>
      </c>
      <c r="D241" s="21">
        <v>71.4752119140625</v>
      </c>
      <c r="E241" s="23">
        <v>58.57</v>
      </c>
      <c r="F241" s="23">
        <v>68.97</v>
      </c>
      <c r="G241" s="23">
        <v>0.88</v>
      </c>
      <c r="H241" s="23">
        <v>517.16839453125</v>
      </c>
      <c r="I241" s="23">
        <v>114.1597041015625</v>
      </c>
      <c r="J241" s="23">
        <v>70.459625</v>
      </c>
      <c r="K241" s="14">
        <v>43.83</v>
      </c>
      <c r="L241" s="14">
        <v>0.09</v>
      </c>
      <c r="M241" s="14">
        <v>1.41</v>
      </c>
    </row>
    <row r="242" spans="1:13" ht="12">
      <c r="A242">
        <f>A241+1</f>
        <v>2</v>
      </c>
      <c r="B242" s="21">
        <v>1299.7521318359375</v>
      </c>
      <c r="C242" s="21">
        <v>127.45488867187501</v>
      </c>
      <c r="D242" s="21">
        <v>69.684724609375</v>
      </c>
      <c r="E242" s="23">
        <v>58.2</v>
      </c>
      <c r="F242" s="23">
        <v>71.62</v>
      </c>
      <c r="G242" s="23">
        <v>0.9</v>
      </c>
      <c r="H242" s="23">
        <v>1025.9303720703126</v>
      </c>
      <c r="I242" s="23">
        <v>182.5993662109375</v>
      </c>
      <c r="J242" s="23">
        <v>70.8519140625</v>
      </c>
      <c r="K242" s="14">
        <v>77.16</v>
      </c>
      <c r="L242" s="14">
        <v>0.28</v>
      </c>
      <c r="M242" s="14">
        <v>1.08</v>
      </c>
    </row>
    <row r="243" spans="1:13" ht="12">
      <c r="A243">
        <f aca="true" t="shared" si="50" ref="A243:A268">A242+1</f>
        <v>3</v>
      </c>
      <c r="B243" s="21">
        <v>1002.2187187499999</v>
      </c>
      <c r="C243" s="21">
        <v>234.24545312499998</v>
      </c>
      <c r="D243" s="21">
        <v>65.5263662109375</v>
      </c>
      <c r="E243" s="23">
        <v>27.65</v>
      </c>
      <c r="F243" s="23">
        <v>78.47</v>
      </c>
      <c r="G243" s="23">
        <v>0.46</v>
      </c>
      <c r="H243" s="23">
        <v>815.2588125</v>
      </c>
      <c r="I243" s="23">
        <v>150.5513623046875</v>
      </c>
      <c r="J243" s="23">
        <v>65.8355595703125</v>
      </c>
      <c r="K243" s="14">
        <v>55.13</v>
      </c>
      <c r="L243" s="14">
        <v>0.09</v>
      </c>
      <c r="M243" s="14">
        <v>0.75</v>
      </c>
    </row>
    <row r="244" spans="1:13" ht="12">
      <c r="A244">
        <f t="shared" si="50"/>
        <v>4</v>
      </c>
      <c r="B244" s="16">
        <v>904.8390966796874</v>
      </c>
      <c r="C244" s="16">
        <v>182.46702734374998</v>
      </c>
      <c r="D244" s="16">
        <v>75.6656279296875</v>
      </c>
      <c r="E244" s="23">
        <v>26.2</v>
      </c>
      <c r="F244" s="23">
        <v>76.71</v>
      </c>
      <c r="G244" s="23">
        <v>1.13</v>
      </c>
      <c r="H244" s="23">
        <v>976.589625</v>
      </c>
      <c r="I244" s="23">
        <v>215.4594658203125</v>
      </c>
      <c r="J244" s="23">
        <v>74.8238916015625</v>
      </c>
      <c r="K244" s="14">
        <v>32.18</v>
      </c>
      <c r="L244" s="14">
        <v>0</v>
      </c>
      <c r="M244" s="14">
        <v>0.9</v>
      </c>
    </row>
    <row r="245" spans="1:13" ht="12">
      <c r="A245">
        <f t="shared" si="50"/>
        <v>5</v>
      </c>
      <c r="B245" s="21">
        <v>1317.535962890625</v>
      </c>
      <c r="C245" s="21">
        <v>216.649177734375</v>
      </c>
      <c r="D245" s="21">
        <v>66.648150390625</v>
      </c>
      <c r="E245" s="23">
        <v>109.59</v>
      </c>
      <c r="F245" s="23">
        <v>61.79</v>
      </c>
      <c r="G245" s="23">
        <v>0.89</v>
      </c>
      <c r="H245" s="23">
        <v>856.8701679687501</v>
      </c>
      <c r="I245" s="23">
        <v>240.19058984375</v>
      </c>
      <c r="J245" s="23">
        <v>72.1594892578125</v>
      </c>
      <c r="K245" s="14">
        <v>146.06</v>
      </c>
      <c r="L245" s="14">
        <v>0.09</v>
      </c>
      <c r="M245" s="14">
        <v>0.89</v>
      </c>
    </row>
    <row r="246" spans="1:13" ht="12">
      <c r="A246">
        <f t="shared" si="50"/>
        <v>6</v>
      </c>
      <c r="B246" s="21">
        <v>1406.5338261718748</v>
      </c>
      <c r="C246" s="21">
        <v>273.01451171875</v>
      </c>
      <c r="D246" s="21">
        <v>76.765134765625</v>
      </c>
      <c r="E246" s="23">
        <v>67.92</v>
      </c>
      <c r="F246" s="23">
        <v>81.31</v>
      </c>
      <c r="G246" s="23">
        <v>1.18</v>
      </c>
      <c r="H246" s="23">
        <v>983.5242421874999</v>
      </c>
      <c r="I246" s="23">
        <v>176.4670244140625</v>
      </c>
      <c r="J246" s="23">
        <v>71.4532705078125</v>
      </c>
      <c r="K246" s="14">
        <v>57.83</v>
      </c>
      <c r="L246" s="14">
        <v>0.32</v>
      </c>
      <c r="M246" s="14">
        <v>1.13</v>
      </c>
    </row>
    <row r="247" spans="1:13" ht="12">
      <c r="A247">
        <f t="shared" si="50"/>
        <v>7</v>
      </c>
      <c r="B247" s="21">
        <v>897.39472265625</v>
      </c>
      <c r="C247" s="21">
        <v>254.37048828125</v>
      </c>
      <c r="D247" s="21">
        <v>68.465076171875</v>
      </c>
      <c r="E247" s="23">
        <v>1.38</v>
      </c>
      <c r="F247" s="23">
        <v>65.46</v>
      </c>
      <c r="G247" s="23">
        <v>0.45</v>
      </c>
      <c r="H247" s="23">
        <v>803.013044921875</v>
      </c>
      <c r="I247" s="23">
        <v>214.6075498046875</v>
      </c>
      <c r="J247" s="23">
        <v>70.017529296875</v>
      </c>
      <c r="K247" s="14">
        <v>56.2</v>
      </c>
      <c r="L247" s="17">
        <v>0.18</v>
      </c>
      <c r="M247" s="14">
        <v>0.89</v>
      </c>
    </row>
    <row r="248" spans="1:13" ht="12">
      <c r="A248">
        <f t="shared" si="50"/>
        <v>8</v>
      </c>
      <c r="B248" s="21">
        <v>823.5632167968749</v>
      </c>
      <c r="C248" s="21">
        <v>174.015080078125</v>
      </c>
      <c r="D248" s="21">
        <v>71.484359375</v>
      </c>
      <c r="E248" s="17">
        <v>47.27</v>
      </c>
      <c r="F248" s="17">
        <v>75.51</v>
      </c>
      <c r="G248" s="17">
        <v>1.22</v>
      </c>
      <c r="H248" s="17">
        <v>609.9538203125</v>
      </c>
      <c r="I248" s="17">
        <v>150.34753027343748</v>
      </c>
      <c r="J248" s="17">
        <v>71.305419921875</v>
      </c>
      <c r="K248" s="14">
        <v>57.32</v>
      </c>
      <c r="L248" s="17">
        <v>0.09</v>
      </c>
      <c r="M248" s="14">
        <v>0.91</v>
      </c>
    </row>
    <row r="249" spans="1:13" ht="12">
      <c r="A249">
        <f t="shared" si="50"/>
        <v>9</v>
      </c>
      <c r="B249" s="21">
        <v>789.234310546875</v>
      </c>
      <c r="C249" s="21">
        <v>184.08268261718752</v>
      </c>
      <c r="D249" s="21">
        <v>69.1371796875</v>
      </c>
      <c r="E249" s="17">
        <v>55.58</v>
      </c>
      <c r="F249" s="17">
        <v>71.65</v>
      </c>
      <c r="G249" s="17">
        <v>0.93</v>
      </c>
      <c r="H249" s="17">
        <v>1533.4419462890628</v>
      </c>
      <c r="I249" s="17">
        <v>91.3007734375</v>
      </c>
      <c r="J249" s="17">
        <v>69.5935341796875</v>
      </c>
      <c r="K249" s="17">
        <v>53.01</v>
      </c>
      <c r="L249" s="17">
        <v>0.09</v>
      </c>
      <c r="M249" s="17">
        <v>0.91</v>
      </c>
    </row>
    <row r="250" spans="1:13" ht="12">
      <c r="A250">
        <f t="shared" si="50"/>
        <v>10</v>
      </c>
      <c r="B250" s="16">
        <v>1036.9617539062501</v>
      </c>
      <c r="C250" s="16">
        <v>211.57358593749998</v>
      </c>
      <c r="D250" s="16">
        <v>70.6820439453125</v>
      </c>
      <c r="E250" s="23">
        <v>26.13</v>
      </c>
      <c r="F250" s="23">
        <v>69.68</v>
      </c>
      <c r="G250" s="23">
        <v>0.72</v>
      </c>
      <c r="H250" s="23">
        <v>2176.836133789063</v>
      </c>
      <c r="I250" s="23">
        <v>84.9334306640625</v>
      </c>
      <c r="J250" s="23">
        <v>71.005763671875</v>
      </c>
      <c r="K250" s="17">
        <v>49.54</v>
      </c>
      <c r="L250" s="17">
        <v>0.09</v>
      </c>
      <c r="M250" s="17">
        <v>0.89</v>
      </c>
    </row>
    <row r="251" spans="1:13" ht="12">
      <c r="A251">
        <f t="shared" si="50"/>
        <v>11</v>
      </c>
      <c r="B251" s="16">
        <v>1184.5654853515625</v>
      </c>
      <c r="C251" s="16">
        <v>235.0444541015625</v>
      </c>
      <c r="D251" s="16">
        <v>72.53584375</v>
      </c>
      <c r="E251" s="23">
        <v>141.42</v>
      </c>
      <c r="F251" s="23">
        <v>71.11</v>
      </c>
      <c r="G251" s="23">
        <v>1.26</v>
      </c>
      <c r="H251" s="23">
        <v>1249.172021484375</v>
      </c>
      <c r="I251" s="23">
        <v>78.6536533203125</v>
      </c>
      <c r="J251" s="23">
        <v>69.0448896484375</v>
      </c>
      <c r="K251" s="17">
        <v>2.82</v>
      </c>
      <c r="L251" s="17">
        <v>0.09</v>
      </c>
      <c r="M251" s="17">
        <v>0.71</v>
      </c>
    </row>
    <row r="252" spans="1:13" ht="12">
      <c r="A252">
        <f t="shared" si="50"/>
        <v>12</v>
      </c>
      <c r="B252" s="16">
        <v>947.010587890625</v>
      </c>
      <c r="C252" s="16">
        <v>224.50313671875</v>
      </c>
      <c r="D252" s="16">
        <v>70.5867578125</v>
      </c>
      <c r="E252" s="23">
        <v>77.28</v>
      </c>
      <c r="F252" s="23">
        <v>69.75</v>
      </c>
      <c r="G252" s="23">
        <v>0.89</v>
      </c>
      <c r="H252" s="23">
        <v>1903.413826171875</v>
      </c>
      <c r="I252" s="23">
        <v>91.45311035156249</v>
      </c>
      <c r="J252" s="23">
        <v>70.98555078125</v>
      </c>
      <c r="K252" s="17">
        <v>43.93</v>
      </c>
      <c r="L252" s="17">
        <v>0.09</v>
      </c>
      <c r="M252" s="17">
        <v>0.87</v>
      </c>
    </row>
    <row r="253" spans="1:13" ht="12">
      <c r="A253">
        <f t="shared" si="50"/>
        <v>13</v>
      </c>
      <c r="B253" s="16">
        <v>984.8501386718749</v>
      </c>
      <c r="C253" s="16">
        <v>284.68476269531254</v>
      </c>
      <c r="D253" s="16">
        <v>69.3349130859375</v>
      </c>
      <c r="E253" s="23">
        <v>93.65</v>
      </c>
      <c r="F253" s="23">
        <v>71.54</v>
      </c>
      <c r="G253" s="23">
        <v>0.74</v>
      </c>
      <c r="H253" s="23">
        <v>1693.1087109374998</v>
      </c>
      <c r="I253" s="23">
        <v>794.42901171875</v>
      </c>
      <c r="J253" s="23">
        <v>71.7172841796875</v>
      </c>
      <c r="K253" s="18">
        <v>170.94</v>
      </c>
      <c r="L253" s="18">
        <v>0.09</v>
      </c>
      <c r="M253" s="18">
        <v>1.08</v>
      </c>
    </row>
    <row r="254" spans="1:13" ht="12">
      <c r="A254">
        <f t="shared" si="50"/>
        <v>14</v>
      </c>
      <c r="B254" s="16">
        <v>818.1013984374999</v>
      </c>
      <c r="C254" s="16">
        <v>275.18580859375004</v>
      </c>
      <c r="D254" s="16">
        <v>69.946076171875</v>
      </c>
      <c r="E254" s="23">
        <v>58.11</v>
      </c>
      <c r="F254" s="23">
        <v>70.46</v>
      </c>
      <c r="G254" s="23">
        <v>0.62</v>
      </c>
      <c r="H254" s="23">
        <v>1917.9723994140625</v>
      </c>
      <c r="I254" s="23">
        <v>197.288017578125</v>
      </c>
      <c r="J254" s="23">
        <v>70.118869140625</v>
      </c>
      <c r="K254" s="18">
        <v>60.57</v>
      </c>
      <c r="L254" s="18">
        <v>0.09</v>
      </c>
      <c r="M254" s="18">
        <v>0.88</v>
      </c>
    </row>
    <row r="255" spans="1:13" ht="12">
      <c r="A255">
        <f t="shared" si="50"/>
        <v>15</v>
      </c>
      <c r="B255" s="16">
        <v>739.66083984375</v>
      </c>
      <c r="C255" s="16">
        <v>115.775078125</v>
      </c>
      <c r="D255" s="16">
        <v>54.214486328125</v>
      </c>
      <c r="E255" s="23">
        <v>73.36</v>
      </c>
      <c r="F255" s="23">
        <v>8.32</v>
      </c>
      <c r="G255" s="23">
        <v>0.45</v>
      </c>
      <c r="H255" s="23">
        <v>1235.0559492187501</v>
      </c>
      <c r="I255" s="23">
        <v>65.734638671875</v>
      </c>
      <c r="J255" s="23">
        <v>47.8679267578125</v>
      </c>
      <c r="K255" s="18">
        <v>2.02</v>
      </c>
      <c r="L255" s="18">
        <v>0</v>
      </c>
      <c r="M255" s="18">
        <v>0.21</v>
      </c>
    </row>
    <row r="256" spans="1:13" ht="12">
      <c r="A256">
        <f t="shared" si="50"/>
        <v>16</v>
      </c>
      <c r="B256" s="16">
        <v>1125.38107421875</v>
      </c>
      <c r="C256" s="16">
        <v>249.05536621093748</v>
      </c>
      <c r="D256" s="16">
        <v>88.0122333984375</v>
      </c>
      <c r="E256" s="23">
        <v>86.46</v>
      </c>
      <c r="F256" s="23">
        <v>132.6</v>
      </c>
      <c r="G256" s="23">
        <v>1.77</v>
      </c>
      <c r="H256" s="23">
        <v>1506.223125</v>
      </c>
      <c r="I256" s="23">
        <v>191.2099423828125</v>
      </c>
      <c r="J256" s="23">
        <v>91.05616015625</v>
      </c>
      <c r="K256" s="16">
        <v>0</v>
      </c>
      <c r="L256" s="16">
        <v>0.37</v>
      </c>
      <c r="M256" s="16">
        <v>1.29</v>
      </c>
    </row>
    <row r="257" spans="1:13" ht="12">
      <c r="A257">
        <f t="shared" si="50"/>
        <v>17</v>
      </c>
      <c r="B257" s="16">
        <v>929.8505009765624</v>
      </c>
      <c r="C257" s="16">
        <v>209.3439091796875</v>
      </c>
      <c r="D257" s="16">
        <v>72.15230078125</v>
      </c>
      <c r="E257" s="23">
        <v>90.09</v>
      </c>
      <c r="F257" s="23">
        <v>74.56</v>
      </c>
      <c r="G257" s="23">
        <v>0.89</v>
      </c>
      <c r="H257" s="23">
        <v>1899.4275126953125</v>
      </c>
      <c r="I257" s="23">
        <v>207.99707128906252</v>
      </c>
      <c r="J257" s="23">
        <v>71.6357294921875</v>
      </c>
      <c r="K257" s="18">
        <v>75.44</v>
      </c>
      <c r="L257" s="18">
        <v>0.09</v>
      </c>
      <c r="M257" s="18">
        <v>1.61</v>
      </c>
    </row>
    <row r="258" spans="1:13" ht="12">
      <c r="A258">
        <f t="shared" si="50"/>
        <v>18</v>
      </c>
      <c r="B258" s="16">
        <v>608.5138876953125</v>
      </c>
      <c r="C258" s="16">
        <v>203.024302734375</v>
      </c>
      <c r="D258" s="16">
        <v>63.7878603515625</v>
      </c>
      <c r="E258" s="23">
        <v>75.54</v>
      </c>
      <c r="F258" s="23">
        <v>32.04</v>
      </c>
      <c r="G258" s="23">
        <v>0.4</v>
      </c>
      <c r="H258" s="23">
        <v>1672.9943662109376</v>
      </c>
      <c r="I258" s="23">
        <v>176.3569462890625</v>
      </c>
      <c r="J258" s="23">
        <v>65.737662109375</v>
      </c>
      <c r="K258" s="18">
        <v>147.18</v>
      </c>
      <c r="L258" s="18">
        <v>0.28</v>
      </c>
      <c r="M258" s="18">
        <v>0.91</v>
      </c>
    </row>
    <row r="259" spans="1:13" ht="12">
      <c r="A259">
        <f t="shared" si="50"/>
        <v>19</v>
      </c>
      <c r="B259" s="16">
        <v>196.86348144531252</v>
      </c>
      <c r="C259" s="16">
        <v>3.4585576171875</v>
      </c>
      <c r="D259" s="16">
        <v>0.0049775390625</v>
      </c>
      <c r="E259" s="23">
        <v>1.48</v>
      </c>
      <c r="F259" s="23">
        <v>0.82</v>
      </c>
      <c r="G259" s="23">
        <v>0.01</v>
      </c>
      <c r="H259" s="23">
        <v>468.661794921875</v>
      </c>
      <c r="I259" s="23">
        <v>4.2476630859375</v>
      </c>
      <c r="J259" s="23">
        <v>0</v>
      </c>
      <c r="K259" s="18">
        <v>2.34</v>
      </c>
      <c r="L259" s="18">
        <v>0</v>
      </c>
      <c r="M259" s="18">
        <v>0.01</v>
      </c>
    </row>
    <row r="260" spans="1:13" ht="12">
      <c r="A260">
        <f t="shared" si="50"/>
        <v>20</v>
      </c>
      <c r="B260" s="16">
        <v>1165.5694599609374</v>
      </c>
      <c r="C260" s="16">
        <v>354.2426787109375</v>
      </c>
      <c r="D260" s="16">
        <v>145.942341796875</v>
      </c>
      <c r="E260" s="23">
        <v>68.86</v>
      </c>
      <c r="F260" s="23">
        <v>173.64</v>
      </c>
      <c r="G260" s="23">
        <v>2.15</v>
      </c>
      <c r="H260" s="23">
        <v>1362.185533203125</v>
      </c>
      <c r="I260" s="23">
        <v>249.62371679687502</v>
      </c>
      <c r="J260" s="23">
        <v>145.470904296875</v>
      </c>
      <c r="K260" s="18">
        <v>37</v>
      </c>
      <c r="L260" s="18">
        <v>0.09</v>
      </c>
      <c r="M260" s="18">
        <v>1.72</v>
      </c>
    </row>
    <row r="261" spans="1:13" ht="12">
      <c r="A261">
        <f t="shared" si="50"/>
        <v>21</v>
      </c>
      <c r="B261" s="16">
        <v>1044.8642412109375</v>
      </c>
      <c r="C261" s="16">
        <v>223.4988681640625</v>
      </c>
      <c r="D261" s="16">
        <v>71.6574072265625</v>
      </c>
      <c r="E261" s="23">
        <v>96.75</v>
      </c>
      <c r="F261" s="23">
        <v>75.01</v>
      </c>
      <c r="G261" s="23">
        <v>1.19</v>
      </c>
      <c r="H261" s="23">
        <v>1232.9890107421877</v>
      </c>
      <c r="I261" s="23">
        <v>214.4059453125</v>
      </c>
      <c r="J261" s="23">
        <v>73.1317392578125</v>
      </c>
      <c r="K261" s="18">
        <v>157.15</v>
      </c>
      <c r="L261" s="18">
        <v>0.18</v>
      </c>
      <c r="M261" s="18">
        <v>1.35</v>
      </c>
    </row>
    <row r="262" spans="1:13" ht="12">
      <c r="A262">
        <f t="shared" si="50"/>
        <v>22</v>
      </c>
      <c r="B262" s="18">
        <v>1482.3291826171876</v>
      </c>
      <c r="C262" s="18">
        <v>198.5740810546875</v>
      </c>
      <c r="D262" s="18">
        <v>72.4578828125</v>
      </c>
      <c r="E262" s="23">
        <v>128.83</v>
      </c>
      <c r="F262" s="23">
        <v>70.49</v>
      </c>
      <c r="G262" s="23">
        <v>0.77</v>
      </c>
      <c r="H262" s="23">
        <v>1588.92639453125</v>
      </c>
      <c r="I262" s="23">
        <v>170.36077148437502</v>
      </c>
      <c r="J262" s="23">
        <v>70.864296875</v>
      </c>
      <c r="K262" s="18">
        <v>55.62</v>
      </c>
      <c r="L262" s="18">
        <v>0.09</v>
      </c>
      <c r="M262" s="18">
        <v>0.91</v>
      </c>
    </row>
    <row r="263" spans="1:13" ht="12">
      <c r="A263">
        <f t="shared" si="50"/>
        <v>23</v>
      </c>
      <c r="B263" s="18">
        <v>1455.2613994140625</v>
      </c>
      <c r="C263" s="18">
        <v>191.1331572265625</v>
      </c>
      <c r="D263" s="18">
        <v>69.976123046875</v>
      </c>
      <c r="E263" s="23">
        <v>65.8</v>
      </c>
      <c r="F263" s="23">
        <v>71</v>
      </c>
      <c r="G263" s="23">
        <v>1.36</v>
      </c>
      <c r="H263" s="23">
        <v>1567.1692998046876</v>
      </c>
      <c r="I263" s="23">
        <v>173.052171875</v>
      </c>
      <c r="J263" s="23">
        <v>69.548724609375</v>
      </c>
      <c r="K263" s="18">
        <v>63</v>
      </c>
      <c r="L263" s="18">
        <v>0.09</v>
      </c>
      <c r="M263" s="18">
        <v>0.9</v>
      </c>
    </row>
    <row r="264" spans="1:13" ht="12">
      <c r="A264">
        <f t="shared" si="50"/>
        <v>24</v>
      </c>
      <c r="B264" s="18">
        <v>1524.5972412109375</v>
      </c>
      <c r="C264" s="18">
        <v>175.5077568359375</v>
      </c>
      <c r="D264" s="18">
        <v>70.1719599609375</v>
      </c>
      <c r="E264" s="23">
        <v>13.17</v>
      </c>
      <c r="F264" s="23">
        <v>69.38</v>
      </c>
      <c r="G264" s="23">
        <v>0.71</v>
      </c>
      <c r="H264" s="23">
        <v>1679.3938994140626</v>
      </c>
      <c r="I264" s="23">
        <v>180.4235634765625</v>
      </c>
      <c r="J264" s="23">
        <v>71.8086484375</v>
      </c>
      <c r="K264" s="18">
        <v>60.38</v>
      </c>
      <c r="L264" s="18">
        <v>0.09</v>
      </c>
      <c r="M264" s="18">
        <v>0.9</v>
      </c>
    </row>
    <row r="265" spans="1:13" ht="12">
      <c r="A265">
        <f t="shared" si="50"/>
        <v>25</v>
      </c>
      <c r="B265" s="16">
        <v>1553.2918085937501</v>
      </c>
      <c r="C265" s="16">
        <v>187.46109179687502</v>
      </c>
      <c r="D265" s="16">
        <v>69.2690478515625</v>
      </c>
      <c r="E265" s="23">
        <v>52.39</v>
      </c>
      <c r="F265" s="23">
        <v>108.5</v>
      </c>
      <c r="G265" s="23">
        <v>0.62</v>
      </c>
      <c r="H265" s="23">
        <v>1208.1550771484376</v>
      </c>
      <c r="I265" s="23">
        <v>213.87163671875</v>
      </c>
      <c r="J265" s="23">
        <v>70.8206103515625</v>
      </c>
      <c r="K265" s="17">
        <v>104.38</v>
      </c>
      <c r="L265" s="16">
        <v>0.09</v>
      </c>
      <c r="M265" s="16">
        <v>1.19</v>
      </c>
    </row>
    <row r="266" spans="1:13" ht="12">
      <c r="A266">
        <f t="shared" si="50"/>
        <v>26</v>
      </c>
      <c r="B266" s="18">
        <v>968.2135761718749</v>
      </c>
      <c r="C266" s="18">
        <v>79.79354003906249</v>
      </c>
      <c r="D266" s="18">
        <v>66.1344794921875</v>
      </c>
      <c r="E266" s="23">
        <v>106.07</v>
      </c>
      <c r="F266" s="23">
        <v>69.21</v>
      </c>
      <c r="G266" s="23">
        <v>1.42</v>
      </c>
      <c r="H266" s="23">
        <v>1223.5691884765624</v>
      </c>
      <c r="I266" s="23">
        <v>178.7253935546875</v>
      </c>
      <c r="J266" s="23">
        <v>64.7730126953125</v>
      </c>
      <c r="K266" s="17">
        <v>58.93</v>
      </c>
      <c r="L266" s="16">
        <v>0.09</v>
      </c>
      <c r="M266" s="16">
        <v>0.9</v>
      </c>
    </row>
    <row r="267" spans="1:13" ht="12">
      <c r="A267">
        <f t="shared" si="50"/>
        <v>27</v>
      </c>
      <c r="B267" s="18">
        <v>1085.6626347656252</v>
      </c>
      <c r="C267" s="18">
        <v>203.8890634765625</v>
      </c>
      <c r="D267" s="18">
        <v>82.5396337890625</v>
      </c>
      <c r="E267" s="23">
        <v>56.15</v>
      </c>
      <c r="F267" s="23">
        <v>65.41</v>
      </c>
      <c r="G267" s="23">
        <v>0.94</v>
      </c>
      <c r="H267" s="23">
        <v>1214.4659013671876</v>
      </c>
      <c r="I267" s="23">
        <v>143.0586474609375</v>
      </c>
      <c r="J267" s="23">
        <v>75.8553583984375</v>
      </c>
      <c r="K267" s="17">
        <v>56.4</v>
      </c>
      <c r="L267" s="16">
        <v>0.19</v>
      </c>
      <c r="M267" s="16">
        <v>0.92</v>
      </c>
    </row>
    <row r="268" spans="1:13" ht="12">
      <c r="A268">
        <f t="shared" si="50"/>
        <v>28</v>
      </c>
      <c r="B268" s="18">
        <v>782.192791015625</v>
      </c>
      <c r="C268" s="18">
        <v>346.8969121093751</v>
      </c>
      <c r="D268" s="18">
        <v>64.4093193359375</v>
      </c>
      <c r="E268" s="23">
        <v>53.14</v>
      </c>
      <c r="F268" s="23">
        <v>63.93</v>
      </c>
      <c r="G268" s="23">
        <v>0.67</v>
      </c>
      <c r="H268" s="23">
        <v>718.4317451171875</v>
      </c>
      <c r="I268" s="23">
        <v>203.007876953125</v>
      </c>
      <c r="J268" s="23">
        <v>70.7318662109375</v>
      </c>
      <c r="K268" s="14">
        <v>88.33</v>
      </c>
      <c r="L268" s="7">
        <v>0</v>
      </c>
      <c r="M268" s="7">
        <v>1.61</v>
      </c>
    </row>
    <row r="269" spans="2:13" ht="12">
      <c r="B269" s="18"/>
      <c r="C269" s="18"/>
      <c r="D269" s="18"/>
      <c r="E269" s="23"/>
      <c r="F269" s="23"/>
      <c r="G269" s="23"/>
      <c r="H269" s="23"/>
      <c r="I269" s="23"/>
      <c r="J269" s="23"/>
      <c r="K269" s="14"/>
      <c r="L269" s="7"/>
      <c r="M269" s="7"/>
    </row>
    <row r="270" spans="2:13" ht="12">
      <c r="B270" s="18"/>
      <c r="C270" s="18"/>
      <c r="D270" s="18"/>
      <c r="E270" s="23"/>
      <c r="F270" s="23"/>
      <c r="G270" s="23"/>
      <c r="H270" s="23"/>
      <c r="I270" s="23"/>
      <c r="J270" s="23"/>
      <c r="K270" s="14"/>
      <c r="L270" s="7"/>
      <c r="M270" s="7"/>
    </row>
    <row r="271" spans="2:13" ht="12.75">
      <c r="B271" s="32"/>
      <c r="C271" s="32"/>
      <c r="D271" s="32"/>
      <c r="E271" s="32"/>
      <c r="F271" s="32"/>
      <c r="G271" s="32"/>
      <c r="H271" s="32"/>
      <c r="I271" s="32"/>
      <c r="J271" s="32"/>
      <c r="K271" s="10"/>
      <c r="L271" s="10"/>
      <c r="M271" s="5"/>
    </row>
    <row r="272" spans="2:13" ht="12.75">
      <c r="B272" s="6"/>
      <c r="C272" s="6"/>
      <c r="D272" s="6"/>
      <c r="E272" s="6"/>
      <c r="F272" s="6"/>
      <c r="G272" s="6"/>
      <c r="H272" s="10"/>
      <c r="I272" s="10"/>
      <c r="J272" s="10"/>
      <c r="K272" s="10"/>
      <c r="L272" s="10"/>
      <c r="M272" s="5"/>
    </row>
    <row r="273" spans="1:13" ht="12.75">
      <c r="A273" s="19" t="s">
        <v>46</v>
      </c>
      <c r="B273" s="18">
        <f>AVERAGE(B241:B268)</f>
        <v>1025.3122835518973</v>
      </c>
      <c r="C273" s="18">
        <f aca="true" t="shared" si="51" ref="C273:M273">AVERAGE(C241:C268)</f>
        <v>209.6232422921317</v>
      </c>
      <c r="D273" s="18">
        <f t="shared" si="51"/>
        <v>70.66669712611608</v>
      </c>
      <c r="E273" s="18">
        <f t="shared" si="51"/>
        <v>64.89428571428572</v>
      </c>
      <c r="F273" s="18">
        <f t="shared" si="51"/>
        <v>72.105</v>
      </c>
      <c r="G273" s="18">
        <f t="shared" si="51"/>
        <v>0.915</v>
      </c>
      <c r="H273" s="18">
        <f t="shared" si="51"/>
        <v>1272.853654122489</v>
      </c>
      <c r="I273" s="18">
        <f t="shared" si="51"/>
        <v>184.0898776855469</v>
      </c>
      <c r="J273" s="18">
        <f t="shared" si="51"/>
        <v>70.66697251674108</v>
      </c>
      <c r="K273" s="18">
        <f t="shared" si="51"/>
        <v>64.81035714285716</v>
      </c>
      <c r="L273" s="18">
        <f t="shared" si="51"/>
        <v>0.1189285714285714</v>
      </c>
      <c r="M273" s="18">
        <f t="shared" si="51"/>
        <v>0.9903571428571428</v>
      </c>
    </row>
  </sheetData>
  <mergeCells count="7">
    <mergeCell ref="A168:C168"/>
    <mergeCell ref="A202:C202"/>
    <mergeCell ref="A239:C239"/>
    <mergeCell ref="A1:B1"/>
    <mergeCell ref="A39:C39"/>
    <mergeCell ref="A111:B111"/>
    <mergeCell ref="A144:D144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Sciences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</dc:creator>
  <cp:keywords/>
  <dc:description/>
  <cp:lastModifiedBy>opsroom</cp:lastModifiedBy>
  <cp:lastPrinted>2009-02-24T18:35:18Z</cp:lastPrinted>
  <dcterms:created xsi:type="dcterms:W3CDTF">2006-07-14T16:33:14Z</dcterms:created>
  <dcterms:modified xsi:type="dcterms:W3CDTF">2009-03-10T14:36:47Z</dcterms:modified>
  <cp:category/>
  <cp:version/>
  <cp:contentType/>
  <cp:contentStatus/>
</cp:coreProperties>
</file>