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916" yWindow="64736" windowWidth="28380" windowHeight="14620" tabRatio="360" activeTab="1"/>
  </bookViews>
  <sheets>
    <sheet name="Mar 2006" sheetId="1" r:id="rId1"/>
    <sheet name="Jul 2006" sheetId="2" r:id="rId2"/>
  </sheets>
  <definedNames>
    <definedName name="_xlnm.Print_Area" localSheetId="1">'Jul 2006'!$A$1:$AU$107</definedName>
    <definedName name="_xlnm.Print_Area" localSheetId="0">'Mar 2006'!$A$1:$AI$107</definedName>
  </definedNames>
  <calcPr fullCalcOnLoad="1"/>
</workbook>
</file>

<file path=xl/sharedStrings.xml><?xml version="1.0" encoding="utf-8"?>
<sst xmlns="http://schemas.openxmlformats.org/spreadsheetml/2006/main" count="1075" uniqueCount="162">
  <si>
    <t>VOS CLIMATE PROJECT MEETING (http://lwf.ncdc.noaa.gov/oa/climate/vosclim/vosclim-survey.html)</t>
  </si>
  <si>
    <t xml:space="preserve">Thailand </t>
  </si>
  <si>
    <t xml:space="preserve">Papua New Guinea </t>
  </si>
  <si>
    <t xml:space="preserve">Ghana </t>
  </si>
  <si>
    <t>Mauritius</t>
  </si>
  <si>
    <t>European Union</t>
  </si>
  <si>
    <t>North mariana is.</t>
  </si>
  <si>
    <t>Contributions by countries</t>
  </si>
  <si>
    <t>Countries</t>
  </si>
  <si>
    <t>Contributing</t>
  </si>
  <si>
    <t xml:space="preserve">Cuba </t>
  </si>
  <si>
    <t>HDX Line</t>
  </si>
  <si>
    <t xml:space="preserve">Mexico </t>
  </si>
  <si>
    <t>Survey</t>
  </si>
  <si>
    <t>Float</t>
  </si>
  <si>
    <t>Buoy</t>
  </si>
  <si>
    <t xml:space="preserve">  </t>
  </si>
  <si>
    <t xml:space="preserve">Hong Kong </t>
  </si>
  <si>
    <t>Baro</t>
  </si>
  <si>
    <t>Fiji</t>
  </si>
  <si>
    <t xml:space="preserve">Cote d'Ivoire </t>
  </si>
  <si>
    <t>Occupied</t>
  </si>
  <si>
    <t>VOS</t>
  </si>
  <si>
    <t>VOSClim</t>
  </si>
  <si>
    <t>United Kingdom</t>
  </si>
  <si>
    <t>Ocean</t>
  </si>
  <si>
    <t>Mooring</t>
  </si>
  <si>
    <t>Observ</t>
  </si>
  <si>
    <t>FRX Line</t>
  </si>
  <si>
    <t>-</t>
  </si>
  <si>
    <t>Sond Dep</t>
  </si>
  <si>
    <t xml:space="preserve">Morocco </t>
  </si>
  <si>
    <t>VOS ships</t>
  </si>
  <si>
    <t>Reporting</t>
  </si>
  <si>
    <t>Updated : July 2006</t>
  </si>
  <si>
    <t xml:space="preserve">Cape Verde </t>
  </si>
  <si>
    <t>Salinity</t>
  </si>
  <si>
    <t xml:space="preserve">Pakistan </t>
  </si>
  <si>
    <t>Portugal</t>
  </si>
  <si>
    <t>Panama</t>
  </si>
  <si>
    <t>Real time</t>
  </si>
  <si>
    <t>Total</t>
  </si>
  <si>
    <t>Table of the Ocean Reference Stations from Mike. (GCOS lists.doc)</t>
  </si>
  <si>
    <t>Japan</t>
  </si>
  <si>
    <t>JCOMM SOT Third Session, March 2005</t>
  </si>
  <si>
    <t>Data</t>
  </si>
  <si>
    <t>Center</t>
  </si>
  <si>
    <t>MEDS</t>
  </si>
  <si>
    <t>Coriolis</t>
  </si>
  <si>
    <t>AOML-GDC</t>
  </si>
  <si>
    <t>BODC</t>
  </si>
  <si>
    <t>U Hawaii</t>
  </si>
  <si>
    <t>NODC</t>
  </si>
  <si>
    <t>UKMO</t>
  </si>
  <si>
    <t>US-Navy</t>
  </si>
  <si>
    <t>PMEL, NDBC</t>
  </si>
  <si>
    <t>Ship Observation Team (SOT) 2nd session (Brest, France, 7-12 March 2005)</t>
  </si>
  <si>
    <t xml:space="preserve">Indonesia </t>
  </si>
  <si>
    <t>Australia</t>
  </si>
  <si>
    <t>Chile</t>
  </si>
  <si>
    <t>Brazil</t>
  </si>
  <si>
    <t>Russian Federation</t>
  </si>
  <si>
    <t>South Africa</t>
  </si>
  <si>
    <t>Peru</t>
  </si>
  <si>
    <t>Ecuador</t>
  </si>
  <si>
    <t>Iceland</t>
  </si>
  <si>
    <t>Norway</t>
  </si>
  <si>
    <t>France</t>
  </si>
  <si>
    <t>Spain</t>
  </si>
  <si>
    <t>Maldives</t>
  </si>
  <si>
    <t>Updated March 2006</t>
  </si>
  <si>
    <t>GLOSS status Oct2005 (http://www.pol.ac.uk/psmsl/gloss.status/status_oct2004.html)</t>
  </si>
  <si>
    <t>JCOMMOPS Argo network, as of jan 2006</t>
  </si>
  <si>
    <t>June 2006 Met office, UK (ships recording 25 or more reprts per month)</t>
  </si>
  <si>
    <t>Italy</t>
  </si>
  <si>
    <t>Costa Rica</t>
  </si>
  <si>
    <t>Updated : March 2006</t>
  </si>
  <si>
    <t>Personal Communication (Scripps Institute of Oceanography)</t>
  </si>
  <si>
    <t>Created : October 2004</t>
  </si>
  <si>
    <t>Updated : March 2005</t>
  </si>
  <si>
    <t>Updated : July 2005</t>
  </si>
  <si>
    <t>History of Update</t>
  </si>
  <si>
    <t>Updated : August 2005</t>
  </si>
  <si>
    <t>UHSLC GCOS Sites (http://ilikai.soest.hawaii.edu/uhslc/GCOSgloss.html)</t>
  </si>
  <si>
    <t>Oman</t>
  </si>
  <si>
    <t>Committed 
to GLOSS</t>
  </si>
  <si>
    <t xml:space="preserve">Trinidad and Tobago </t>
  </si>
  <si>
    <t>Korea, North</t>
  </si>
  <si>
    <t>Korea, South</t>
  </si>
  <si>
    <t xml:space="preserve">Jamaica </t>
  </si>
  <si>
    <t xml:space="preserve">Sweden </t>
  </si>
  <si>
    <t>China</t>
  </si>
  <si>
    <t>Kenya</t>
  </si>
  <si>
    <t>January-December,2004</t>
  </si>
  <si>
    <t>Solomon island</t>
  </si>
  <si>
    <t>Tuvalu</t>
  </si>
  <si>
    <t xml:space="preserve">Philippines </t>
  </si>
  <si>
    <t>Updated June 2007</t>
  </si>
  <si>
    <t>Updated : June 2007</t>
  </si>
  <si>
    <t>Global Ocean Observing System</t>
  </si>
  <si>
    <t>JCOMMOPS monitoring platforms(http://wo.jcommops.org/cgi-bin/WebObjects/JCOMMOPS)</t>
  </si>
  <si>
    <t/>
  </si>
  <si>
    <t xml:space="preserve">Uruguay </t>
  </si>
  <si>
    <t xml:space="preserve">Tanzania </t>
  </si>
  <si>
    <t>Carbon</t>
  </si>
  <si>
    <t>Upgrade</t>
  </si>
  <si>
    <t>Deployed</t>
  </si>
  <si>
    <t>GLOSS</t>
  </si>
  <si>
    <t>SOT</t>
  </si>
  <si>
    <t>XBTs</t>
  </si>
  <si>
    <t>Geo Located</t>
  </si>
  <si>
    <t xml:space="preserve">Sierra Leone </t>
  </si>
  <si>
    <t xml:space="preserve">Malaysia </t>
  </si>
  <si>
    <t xml:space="preserve">Israel </t>
  </si>
  <si>
    <t>India</t>
  </si>
  <si>
    <t xml:space="preserve">Colombia </t>
  </si>
  <si>
    <t>Germany</t>
  </si>
  <si>
    <t>Ocean Sites</t>
  </si>
  <si>
    <t>IOCCP</t>
  </si>
  <si>
    <t xml:space="preserve"> % Complete</t>
  </si>
  <si>
    <t>DBCP</t>
  </si>
  <si>
    <t>CO2 CDIAC (http://cdiac.esd.ornl.gov/oceans/RepeatSections/repeat_map.html)</t>
  </si>
  <si>
    <t xml:space="preserve">Viet Nam </t>
  </si>
  <si>
    <t>ASAP Annual report, METEO-FRANCE</t>
  </si>
  <si>
    <t>Argentina</t>
  </si>
  <si>
    <t>United States</t>
  </si>
  <si>
    <t>Platform</t>
  </si>
  <si>
    <t>Senegal</t>
  </si>
  <si>
    <t>Seychelles</t>
  </si>
  <si>
    <t>Ice</t>
  </si>
  <si>
    <t>Buoys</t>
  </si>
  <si>
    <t>AWS Ship</t>
  </si>
  <si>
    <t>Bahama</t>
  </si>
  <si>
    <t>Belau</t>
  </si>
  <si>
    <t>Cook island</t>
  </si>
  <si>
    <t>Fed. Micronesia</t>
  </si>
  <si>
    <t>Kiribachi</t>
  </si>
  <si>
    <t>Marshall island</t>
  </si>
  <si>
    <t>Nauru</t>
  </si>
  <si>
    <t>Netherlands</t>
  </si>
  <si>
    <t>Ireland</t>
  </si>
  <si>
    <t>Denmark</t>
  </si>
  <si>
    <t xml:space="preserve">Nigeria </t>
  </si>
  <si>
    <t>Additional Needed</t>
  </si>
  <si>
    <t>Goal</t>
  </si>
  <si>
    <t>Percent of Goal</t>
  </si>
  <si>
    <t>Drifting</t>
  </si>
  <si>
    <t>Time</t>
  </si>
  <si>
    <t>Series</t>
  </si>
  <si>
    <t>System</t>
  </si>
  <si>
    <t>ASAP</t>
  </si>
  <si>
    <t>Ships</t>
  </si>
  <si>
    <t>Argo</t>
  </si>
  <si>
    <t>Tropical</t>
  </si>
  <si>
    <t>Coastal</t>
  </si>
  <si>
    <t>Bermuda</t>
  </si>
  <si>
    <t>SOOP</t>
  </si>
  <si>
    <t>New Zealand</t>
  </si>
  <si>
    <t>CDIAC</t>
  </si>
  <si>
    <t>ftp://iabp.apl.washington.edu/pub/IABP/MonthlyMaps/OLDMAPSTABLES/2006.Feb.1.table.txt</t>
  </si>
  <si>
    <t>Finland</t>
  </si>
  <si>
    <t>Canada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</si>
</sst>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00"/>
    <numFmt numFmtId="166" formatCode="0.0"/>
    <numFmt numFmtId="167" formatCode="0.000000"/>
    <numFmt numFmtId="168" formatCode="0.00000"/>
    <numFmt numFmtId="169" formatCode="0.0000"/>
  </numFmts>
  <fonts count="1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9"/>
      <color indexed="57"/>
      <name val="Geneva"/>
      <family val="0"/>
    </font>
    <font>
      <sz val="9"/>
      <color indexed="11"/>
      <name val="Geneva"/>
      <family val="0"/>
    </font>
    <font>
      <sz val="9"/>
      <color indexed="16"/>
      <name val="Geneva"/>
      <family val="0"/>
    </font>
    <font>
      <sz val="9"/>
      <color indexed="53"/>
      <name val="Geneva"/>
      <family val="0"/>
    </font>
    <font>
      <sz val="9"/>
      <color indexed="12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7" fillId="0" borderId="0" xfId="0" applyNumberFormat="1" applyFont="1" applyAlignment="1">
      <alignment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1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88</xdr:row>
      <xdr:rowOff>9525</xdr:rowOff>
    </xdr:from>
    <xdr:to>
      <xdr:col>3</xdr:col>
      <xdr:colOff>295275</xdr:colOff>
      <xdr:row>105</xdr:row>
      <xdr:rowOff>76200</xdr:rowOff>
    </xdr:to>
    <xdr:sp>
      <xdr:nvSpPr>
        <xdr:cNvPr id="1" name="Line 1"/>
        <xdr:cNvSpPr>
          <a:spLocks/>
        </xdr:cNvSpPr>
      </xdr:nvSpPr>
      <xdr:spPr>
        <a:xfrm>
          <a:off x="2733675" y="14430375"/>
          <a:ext cx="9525" cy="281940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295275</xdr:colOff>
      <xdr:row>105</xdr:row>
      <xdr:rowOff>76200</xdr:rowOff>
    </xdr:from>
    <xdr:to>
      <xdr:col>4</xdr:col>
      <xdr:colOff>495300</xdr:colOff>
      <xdr:row>105</xdr:row>
      <xdr:rowOff>76200</xdr:rowOff>
    </xdr:to>
    <xdr:sp>
      <xdr:nvSpPr>
        <xdr:cNvPr id="2" name="Line 2"/>
        <xdr:cNvSpPr>
          <a:spLocks/>
        </xdr:cNvSpPr>
      </xdr:nvSpPr>
      <xdr:spPr>
        <a:xfrm>
          <a:off x="2752725" y="17249775"/>
          <a:ext cx="8001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257175</xdr:colOff>
      <xdr:row>88</xdr:row>
      <xdr:rowOff>0</xdr:rowOff>
    </xdr:from>
    <xdr:to>
      <xdr:col>7</xdr:col>
      <xdr:colOff>276225</xdr:colOff>
      <xdr:row>101</xdr:row>
      <xdr:rowOff>85725</xdr:rowOff>
    </xdr:to>
    <xdr:sp>
      <xdr:nvSpPr>
        <xdr:cNvPr id="3" name="Line 3"/>
        <xdr:cNvSpPr>
          <a:spLocks/>
        </xdr:cNvSpPr>
      </xdr:nvSpPr>
      <xdr:spPr>
        <a:xfrm>
          <a:off x="5114925" y="14420850"/>
          <a:ext cx="28575" cy="219075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276225</xdr:colOff>
      <xdr:row>101</xdr:row>
      <xdr:rowOff>85725</xdr:rowOff>
    </xdr:from>
    <xdr:to>
      <xdr:col>9</xdr:col>
      <xdr:colOff>76200</xdr:colOff>
      <xdr:row>101</xdr:row>
      <xdr:rowOff>85725</xdr:rowOff>
    </xdr:to>
    <xdr:sp>
      <xdr:nvSpPr>
        <xdr:cNvPr id="4" name="Line 4"/>
        <xdr:cNvSpPr>
          <a:spLocks/>
        </xdr:cNvSpPr>
      </xdr:nvSpPr>
      <xdr:spPr>
        <a:xfrm>
          <a:off x="5133975" y="16611600"/>
          <a:ext cx="1000125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295275</xdr:colOff>
      <xdr:row>88</xdr:row>
      <xdr:rowOff>0</xdr:rowOff>
    </xdr:from>
    <xdr:to>
      <xdr:col>10</xdr:col>
      <xdr:colOff>304800</xdr:colOff>
      <xdr:row>100</xdr:row>
      <xdr:rowOff>76200</xdr:rowOff>
    </xdr:to>
    <xdr:sp>
      <xdr:nvSpPr>
        <xdr:cNvPr id="5" name="Line 5"/>
        <xdr:cNvSpPr>
          <a:spLocks/>
        </xdr:cNvSpPr>
      </xdr:nvSpPr>
      <xdr:spPr>
        <a:xfrm>
          <a:off x="6505575" y="14420850"/>
          <a:ext cx="9525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323850</xdr:colOff>
      <xdr:row>100</xdr:row>
      <xdr:rowOff>76200</xdr:rowOff>
    </xdr:from>
    <xdr:to>
      <xdr:col>12</xdr:col>
      <xdr:colOff>95250</xdr:colOff>
      <xdr:row>100</xdr:row>
      <xdr:rowOff>76200</xdr:rowOff>
    </xdr:to>
    <xdr:sp>
      <xdr:nvSpPr>
        <xdr:cNvPr id="6" name="Line 6"/>
        <xdr:cNvSpPr>
          <a:spLocks/>
        </xdr:cNvSpPr>
      </xdr:nvSpPr>
      <xdr:spPr>
        <a:xfrm>
          <a:off x="6534150" y="164401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304800</xdr:colOff>
      <xdr:row>88</xdr:row>
      <xdr:rowOff>0</xdr:rowOff>
    </xdr:from>
    <xdr:to>
      <xdr:col>11</xdr:col>
      <xdr:colOff>323850</xdr:colOff>
      <xdr:row>100</xdr:row>
      <xdr:rowOff>66675</xdr:rowOff>
    </xdr:to>
    <xdr:sp>
      <xdr:nvSpPr>
        <xdr:cNvPr id="7" name="Line 7"/>
        <xdr:cNvSpPr>
          <a:spLocks/>
        </xdr:cNvSpPr>
      </xdr:nvSpPr>
      <xdr:spPr>
        <a:xfrm>
          <a:off x="7115175" y="14420850"/>
          <a:ext cx="9525" cy="2009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13</xdr:col>
      <xdr:colOff>342900</xdr:colOff>
      <xdr:row>88</xdr:row>
      <xdr:rowOff>0</xdr:rowOff>
    </xdr:from>
    <xdr:to>
      <xdr:col>13</xdr:col>
      <xdr:colOff>352425</xdr:colOff>
      <xdr:row>99</xdr:row>
      <xdr:rowOff>76200</xdr:rowOff>
    </xdr:to>
    <xdr:sp>
      <xdr:nvSpPr>
        <xdr:cNvPr id="8" name="Line 8"/>
        <xdr:cNvSpPr>
          <a:spLocks/>
        </xdr:cNvSpPr>
      </xdr:nvSpPr>
      <xdr:spPr>
        <a:xfrm>
          <a:off x="7896225" y="14420850"/>
          <a:ext cx="9525" cy="1857375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13</xdr:col>
      <xdr:colOff>352425</xdr:colOff>
      <xdr:row>99</xdr:row>
      <xdr:rowOff>76200</xdr:rowOff>
    </xdr:from>
    <xdr:to>
      <xdr:col>14</xdr:col>
      <xdr:colOff>447675</xdr:colOff>
      <xdr:row>99</xdr:row>
      <xdr:rowOff>76200</xdr:rowOff>
    </xdr:to>
    <xdr:sp>
      <xdr:nvSpPr>
        <xdr:cNvPr id="9" name="Line 9"/>
        <xdr:cNvSpPr>
          <a:spLocks/>
        </xdr:cNvSpPr>
      </xdr:nvSpPr>
      <xdr:spPr>
        <a:xfrm>
          <a:off x="7905750" y="16278225"/>
          <a:ext cx="78105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14</xdr:col>
      <xdr:colOff>266700</xdr:colOff>
      <xdr:row>88</xdr:row>
      <xdr:rowOff>0</xdr:rowOff>
    </xdr:from>
    <xdr:to>
      <xdr:col>14</xdr:col>
      <xdr:colOff>276225</xdr:colOff>
      <xdr:row>98</xdr:row>
      <xdr:rowOff>76200</xdr:rowOff>
    </xdr:to>
    <xdr:sp>
      <xdr:nvSpPr>
        <xdr:cNvPr id="10" name="Line 10"/>
        <xdr:cNvSpPr>
          <a:spLocks/>
        </xdr:cNvSpPr>
      </xdr:nvSpPr>
      <xdr:spPr>
        <a:xfrm>
          <a:off x="8505825" y="14420850"/>
          <a:ext cx="9525" cy="169545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15</xdr:col>
      <xdr:colOff>304800</xdr:colOff>
      <xdr:row>88</xdr:row>
      <xdr:rowOff>0</xdr:rowOff>
    </xdr:from>
    <xdr:to>
      <xdr:col>15</xdr:col>
      <xdr:colOff>314325</xdr:colOff>
      <xdr:row>98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9144000" y="14420850"/>
          <a:ext cx="9525" cy="1704975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17</xdr:col>
      <xdr:colOff>276225</xdr:colOff>
      <xdr:row>88</xdr:row>
      <xdr:rowOff>0</xdr:rowOff>
    </xdr:from>
    <xdr:to>
      <xdr:col>17</xdr:col>
      <xdr:colOff>295275</xdr:colOff>
      <xdr:row>97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9858375" y="14420850"/>
          <a:ext cx="9525" cy="1533525"/>
        </a:xfrm>
        <a:prstGeom prst="line">
          <a:avLst/>
        </a:prstGeom>
        <a:noFill/>
        <a:ln w="9525" cmpd="sng">
          <a:solidFill>
            <a:srgbClr val="9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17</xdr:col>
      <xdr:colOff>295275</xdr:colOff>
      <xdr:row>97</xdr:row>
      <xdr:rowOff>76200</xdr:rowOff>
    </xdr:from>
    <xdr:to>
      <xdr:col>21</xdr:col>
      <xdr:colOff>409575</xdr:colOff>
      <xdr:row>97</xdr:row>
      <xdr:rowOff>76200</xdr:rowOff>
    </xdr:to>
    <xdr:sp>
      <xdr:nvSpPr>
        <xdr:cNvPr id="13" name="Line 13"/>
        <xdr:cNvSpPr>
          <a:spLocks/>
        </xdr:cNvSpPr>
      </xdr:nvSpPr>
      <xdr:spPr>
        <a:xfrm>
          <a:off x="9877425" y="15954375"/>
          <a:ext cx="2514600" cy="0"/>
        </a:xfrm>
        <a:prstGeom prst="line">
          <a:avLst/>
        </a:prstGeom>
        <a:noFill/>
        <a:ln w="9525" cmpd="sng">
          <a:solidFill>
            <a:srgbClr val="9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18</xdr:col>
      <xdr:colOff>295275</xdr:colOff>
      <xdr:row>88</xdr:row>
      <xdr:rowOff>0</xdr:rowOff>
    </xdr:from>
    <xdr:to>
      <xdr:col>18</xdr:col>
      <xdr:colOff>304800</xdr:colOff>
      <xdr:row>97</xdr:row>
      <xdr:rowOff>66675</xdr:rowOff>
    </xdr:to>
    <xdr:sp>
      <xdr:nvSpPr>
        <xdr:cNvPr id="14" name="Line 14"/>
        <xdr:cNvSpPr>
          <a:spLocks/>
        </xdr:cNvSpPr>
      </xdr:nvSpPr>
      <xdr:spPr>
        <a:xfrm>
          <a:off x="10477500" y="14420850"/>
          <a:ext cx="9525" cy="1524000"/>
        </a:xfrm>
        <a:prstGeom prst="line">
          <a:avLst/>
        </a:prstGeom>
        <a:noFill/>
        <a:ln w="9525" cmpd="sng">
          <a:solidFill>
            <a:srgbClr val="9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342900</xdr:colOff>
      <xdr:row>88</xdr:row>
      <xdr:rowOff>9525</xdr:rowOff>
    </xdr:from>
    <xdr:to>
      <xdr:col>19</xdr:col>
      <xdr:colOff>342900</xdr:colOff>
      <xdr:row>97</xdr:row>
      <xdr:rowOff>76200</xdr:rowOff>
    </xdr:to>
    <xdr:sp>
      <xdr:nvSpPr>
        <xdr:cNvPr id="15" name="Line 15"/>
        <xdr:cNvSpPr>
          <a:spLocks/>
        </xdr:cNvSpPr>
      </xdr:nvSpPr>
      <xdr:spPr>
        <a:xfrm>
          <a:off x="11125200" y="14430375"/>
          <a:ext cx="0" cy="1524000"/>
        </a:xfrm>
        <a:prstGeom prst="line">
          <a:avLst/>
        </a:prstGeom>
        <a:noFill/>
        <a:ln w="9525" cmpd="sng">
          <a:solidFill>
            <a:srgbClr val="9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22</xdr:col>
      <xdr:colOff>276225</xdr:colOff>
      <xdr:row>88</xdr:row>
      <xdr:rowOff>0</xdr:rowOff>
    </xdr:from>
    <xdr:to>
      <xdr:col>22</xdr:col>
      <xdr:colOff>295275</xdr:colOff>
      <xdr:row>95</xdr:row>
      <xdr:rowOff>85725</xdr:rowOff>
    </xdr:to>
    <xdr:sp>
      <xdr:nvSpPr>
        <xdr:cNvPr id="16" name="Line 16"/>
        <xdr:cNvSpPr>
          <a:spLocks/>
        </xdr:cNvSpPr>
      </xdr:nvSpPr>
      <xdr:spPr>
        <a:xfrm>
          <a:off x="12858750" y="14420850"/>
          <a:ext cx="9525" cy="1219200"/>
        </a:xfrm>
        <a:prstGeom prst="line">
          <a:avLst/>
        </a:prstGeom>
        <a:noFill/>
        <a:ln w="9525" cmpd="sng">
          <a:solidFill>
            <a:srgbClr val="9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22</xdr:col>
      <xdr:colOff>295275</xdr:colOff>
      <xdr:row>95</xdr:row>
      <xdr:rowOff>76200</xdr:rowOff>
    </xdr:from>
    <xdr:to>
      <xdr:col>23</xdr:col>
      <xdr:colOff>438150</xdr:colOff>
      <xdr:row>95</xdr:row>
      <xdr:rowOff>76200</xdr:rowOff>
    </xdr:to>
    <xdr:sp>
      <xdr:nvSpPr>
        <xdr:cNvPr id="17" name="Line 17"/>
        <xdr:cNvSpPr>
          <a:spLocks/>
        </xdr:cNvSpPr>
      </xdr:nvSpPr>
      <xdr:spPr>
        <a:xfrm>
          <a:off x="12877800" y="15630525"/>
          <a:ext cx="742950" cy="0"/>
        </a:xfrm>
        <a:prstGeom prst="line">
          <a:avLst/>
        </a:prstGeom>
        <a:noFill/>
        <a:ln w="9525" cmpd="sng">
          <a:solidFill>
            <a:srgbClr val="9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26</xdr:col>
      <xdr:colOff>333375</xdr:colOff>
      <xdr:row>88</xdr:row>
      <xdr:rowOff>0</xdr:rowOff>
    </xdr:from>
    <xdr:to>
      <xdr:col>26</xdr:col>
      <xdr:colOff>333375</xdr:colOff>
      <xdr:row>92</xdr:row>
      <xdr:rowOff>95250</xdr:rowOff>
    </xdr:to>
    <xdr:sp>
      <xdr:nvSpPr>
        <xdr:cNvPr id="18" name="Line 18"/>
        <xdr:cNvSpPr>
          <a:spLocks/>
        </xdr:cNvSpPr>
      </xdr:nvSpPr>
      <xdr:spPr>
        <a:xfrm>
          <a:off x="14868525" y="14420850"/>
          <a:ext cx="0" cy="742950"/>
        </a:xfrm>
        <a:prstGeom prst="line">
          <a:avLst/>
        </a:prstGeom>
        <a:noFill/>
        <a:ln w="9525" cmpd="sng">
          <a:solidFill>
            <a:srgbClr val="9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26</xdr:col>
      <xdr:colOff>333375</xdr:colOff>
      <xdr:row>92</xdr:row>
      <xdr:rowOff>85725</xdr:rowOff>
    </xdr:from>
    <xdr:to>
      <xdr:col>27</xdr:col>
      <xdr:colOff>142875</xdr:colOff>
      <xdr:row>92</xdr:row>
      <xdr:rowOff>85725</xdr:rowOff>
    </xdr:to>
    <xdr:sp>
      <xdr:nvSpPr>
        <xdr:cNvPr id="19" name="Line 19"/>
        <xdr:cNvSpPr>
          <a:spLocks/>
        </xdr:cNvSpPr>
      </xdr:nvSpPr>
      <xdr:spPr>
        <a:xfrm>
          <a:off x="14868525" y="15154275"/>
          <a:ext cx="409575" cy="0"/>
        </a:xfrm>
        <a:prstGeom prst="line">
          <a:avLst/>
        </a:prstGeom>
        <a:noFill/>
        <a:ln w="9525" cmpd="sng">
          <a:solidFill>
            <a:srgbClr val="9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23</xdr:col>
      <xdr:colOff>304800</xdr:colOff>
      <xdr:row>88</xdr:row>
      <xdr:rowOff>0</xdr:rowOff>
    </xdr:from>
    <xdr:to>
      <xdr:col>23</xdr:col>
      <xdr:colOff>323850</xdr:colOff>
      <xdr:row>94</xdr:row>
      <xdr:rowOff>85725</xdr:rowOff>
    </xdr:to>
    <xdr:sp>
      <xdr:nvSpPr>
        <xdr:cNvPr id="20" name="Line 20"/>
        <xdr:cNvSpPr>
          <a:spLocks/>
        </xdr:cNvSpPr>
      </xdr:nvSpPr>
      <xdr:spPr>
        <a:xfrm>
          <a:off x="13487400" y="14420850"/>
          <a:ext cx="95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23</xdr:col>
      <xdr:colOff>323850</xdr:colOff>
      <xdr:row>94</xdr:row>
      <xdr:rowOff>76200</xdr:rowOff>
    </xdr:from>
    <xdr:to>
      <xdr:col>24</xdr:col>
      <xdr:colOff>152400</xdr:colOff>
      <xdr:row>94</xdr:row>
      <xdr:rowOff>76200</xdr:rowOff>
    </xdr:to>
    <xdr:sp>
      <xdr:nvSpPr>
        <xdr:cNvPr id="21" name="Line 21"/>
        <xdr:cNvSpPr>
          <a:spLocks/>
        </xdr:cNvSpPr>
      </xdr:nvSpPr>
      <xdr:spPr>
        <a:xfrm>
          <a:off x="13506450" y="154686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295275</xdr:colOff>
      <xdr:row>88</xdr:row>
      <xdr:rowOff>0</xdr:rowOff>
    </xdr:from>
    <xdr:to>
      <xdr:col>4</xdr:col>
      <xdr:colOff>304800</xdr:colOff>
      <xdr:row>104</xdr:row>
      <xdr:rowOff>85725</xdr:rowOff>
    </xdr:to>
    <xdr:sp>
      <xdr:nvSpPr>
        <xdr:cNvPr id="22" name="Line 22"/>
        <xdr:cNvSpPr>
          <a:spLocks/>
        </xdr:cNvSpPr>
      </xdr:nvSpPr>
      <xdr:spPr>
        <a:xfrm>
          <a:off x="3352800" y="14420850"/>
          <a:ext cx="9525" cy="2676525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304800</xdr:colOff>
      <xdr:row>104</xdr:row>
      <xdr:rowOff>85725</xdr:rowOff>
    </xdr:from>
    <xdr:to>
      <xdr:col>5</xdr:col>
      <xdr:colOff>476250</xdr:colOff>
      <xdr:row>104</xdr:row>
      <xdr:rowOff>85725</xdr:rowOff>
    </xdr:to>
    <xdr:sp>
      <xdr:nvSpPr>
        <xdr:cNvPr id="23" name="Line 23"/>
        <xdr:cNvSpPr>
          <a:spLocks/>
        </xdr:cNvSpPr>
      </xdr:nvSpPr>
      <xdr:spPr>
        <a:xfrm>
          <a:off x="3362325" y="17097375"/>
          <a:ext cx="771525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27</xdr:col>
      <xdr:colOff>142875</xdr:colOff>
      <xdr:row>88</xdr:row>
      <xdr:rowOff>0</xdr:rowOff>
    </xdr:from>
    <xdr:to>
      <xdr:col>27</xdr:col>
      <xdr:colOff>142875</xdr:colOff>
      <xdr:row>91</xdr:row>
      <xdr:rowOff>95250</xdr:rowOff>
    </xdr:to>
    <xdr:sp>
      <xdr:nvSpPr>
        <xdr:cNvPr id="24" name="Line 24"/>
        <xdr:cNvSpPr>
          <a:spLocks/>
        </xdr:cNvSpPr>
      </xdr:nvSpPr>
      <xdr:spPr>
        <a:xfrm>
          <a:off x="15278100" y="14420850"/>
          <a:ext cx="0" cy="581025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27</xdr:col>
      <xdr:colOff>142875</xdr:colOff>
      <xdr:row>91</xdr:row>
      <xdr:rowOff>95250</xdr:rowOff>
    </xdr:from>
    <xdr:to>
      <xdr:col>28</xdr:col>
      <xdr:colOff>66675</xdr:colOff>
      <xdr:row>91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15278100" y="15001875"/>
          <a:ext cx="66675" cy="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29</xdr:col>
      <xdr:colOff>142875</xdr:colOff>
      <xdr:row>88</xdr:row>
      <xdr:rowOff>9525</xdr:rowOff>
    </xdr:from>
    <xdr:to>
      <xdr:col>29</xdr:col>
      <xdr:colOff>142875</xdr:colOff>
      <xdr:row>90</xdr:row>
      <xdr:rowOff>85725</xdr:rowOff>
    </xdr:to>
    <xdr:sp>
      <xdr:nvSpPr>
        <xdr:cNvPr id="26" name="Line 26"/>
        <xdr:cNvSpPr>
          <a:spLocks/>
        </xdr:cNvSpPr>
      </xdr:nvSpPr>
      <xdr:spPr>
        <a:xfrm>
          <a:off x="16021050" y="14430375"/>
          <a:ext cx="0" cy="40005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29</xdr:col>
      <xdr:colOff>142875</xdr:colOff>
      <xdr:row>90</xdr:row>
      <xdr:rowOff>85725</xdr:rowOff>
    </xdr:from>
    <xdr:to>
      <xdr:col>29</xdr:col>
      <xdr:colOff>142875</xdr:colOff>
      <xdr:row>90</xdr:row>
      <xdr:rowOff>85725</xdr:rowOff>
    </xdr:to>
    <xdr:sp>
      <xdr:nvSpPr>
        <xdr:cNvPr id="27" name="Line 27"/>
        <xdr:cNvSpPr>
          <a:spLocks/>
        </xdr:cNvSpPr>
      </xdr:nvSpPr>
      <xdr:spPr>
        <a:xfrm flipV="1">
          <a:off x="16021050" y="14830425"/>
          <a:ext cx="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24</xdr:col>
      <xdr:colOff>152400</xdr:colOff>
      <xdr:row>88</xdr:row>
      <xdr:rowOff>0</xdr:rowOff>
    </xdr:from>
    <xdr:to>
      <xdr:col>24</xdr:col>
      <xdr:colOff>152400</xdr:colOff>
      <xdr:row>93</xdr:row>
      <xdr:rowOff>76200</xdr:rowOff>
    </xdr:to>
    <xdr:sp>
      <xdr:nvSpPr>
        <xdr:cNvPr id="28" name="Line 30"/>
        <xdr:cNvSpPr>
          <a:spLocks/>
        </xdr:cNvSpPr>
      </xdr:nvSpPr>
      <xdr:spPr>
        <a:xfrm>
          <a:off x="13935075" y="14420850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24</xdr:col>
      <xdr:colOff>152400</xdr:colOff>
      <xdr:row>93</xdr:row>
      <xdr:rowOff>85725</xdr:rowOff>
    </xdr:from>
    <xdr:to>
      <xdr:col>26</xdr:col>
      <xdr:colOff>438150</xdr:colOff>
      <xdr:row>93</xdr:row>
      <xdr:rowOff>85725</xdr:rowOff>
    </xdr:to>
    <xdr:sp>
      <xdr:nvSpPr>
        <xdr:cNvPr id="29" name="Line 31"/>
        <xdr:cNvSpPr>
          <a:spLocks/>
        </xdr:cNvSpPr>
      </xdr:nvSpPr>
      <xdr:spPr>
        <a:xfrm>
          <a:off x="13935075" y="153162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295275</xdr:colOff>
      <xdr:row>88</xdr:row>
      <xdr:rowOff>9525</xdr:rowOff>
    </xdr:from>
    <xdr:to>
      <xdr:col>6</xdr:col>
      <xdr:colOff>304800</xdr:colOff>
      <xdr:row>102</xdr:row>
      <xdr:rowOff>85725</xdr:rowOff>
    </xdr:to>
    <xdr:sp>
      <xdr:nvSpPr>
        <xdr:cNvPr id="30" name="Line 32"/>
        <xdr:cNvSpPr>
          <a:spLocks/>
        </xdr:cNvSpPr>
      </xdr:nvSpPr>
      <xdr:spPr>
        <a:xfrm>
          <a:off x="4552950" y="14430375"/>
          <a:ext cx="9525" cy="234315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304800</xdr:colOff>
      <xdr:row>102</xdr:row>
      <xdr:rowOff>85725</xdr:rowOff>
    </xdr:from>
    <xdr:to>
      <xdr:col>7</xdr:col>
      <xdr:colOff>523875</xdr:colOff>
      <xdr:row>102</xdr:row>
      <xdr:rowOff>85725</xdr:rowOff>
    </xdr:to>
    <xdr:sp>
      <xdr:nvSpPr>
        <xdr:cNvPr id="31" name="Line 33"/>
        <xdr:cNvSpPr>
          <a:spLocks/>
        </xdr:cNvSpPr>
      </xdr:nvSpPr>
      <xdr:spPr>
        <a:xfrm>
          <a:off x="4562475" y="16773525"/>
          <a:ext cx="81915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295275</xdr:colOff>
      <xdr:row>87</xdr:row>
      <xdr:rowOff>152400</xdr:rowOff>
    </xdr:from>
    <xdr:to>
      <xdr:col>8</xdr:col>
      <xdr:colOff>304800</xdr:colOff>
      <xdr:row>101</xdr:row>
      <xdr:rowOff>85725</xdr:rowOff>
    </xdr:to>
    <xdr:sp>
      <xdr:nvSpPr>
        <xdr:cNvPr id="32" name="Line 38"/>
        <xdr:cNvSpPr>
          <a:spLocks/>
        </xdr:cNvSpPr>
      </xdr:nvSpPr>
      <xdr:spPr>
        <a:xfrm>
          <a:off x="5753100" y="14411325"/>
          <a:ext cx="9525" cy="2200275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21</xdr:col>
      <xdr:colOff>295275</xdr:colOff>
      <xdr:row>88</xdr:row>
      <xdr:rowOff>9525</xdr:rowOff>
    </xdr:from>
    <xdr:to>
      <xdr:col>21</xdr:col>
      <xdr:colOff>295275</xdr:colOff>
      <xdr:row>96</xdr:row>
      <xdr:rowOff>76200</xdr:rowOff>
    </xdr:to>
    <xdr:sp>
      <xdr:nvSpPr>
        <xdr:cNvPr id="33" name="Line 44"/>
        <xdr:cNvSpPr>
          <a:spLocks/>
        </xdr:cNvSpPr>
      </xdr:nvSpPr>
      <xdr:spPr>
        <a:xfrm>
          <a:off x="12277725" y="14430375"/>
          <a:ext cx="0" cy="1362075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21</xdr:col>
      <xdr:colOff>295275</xdr:colOff>
      <xdr:row>96</xdr:row>
      <xdr:rowOff>66675</xdr:rowOff>
    </xdr:from>
    <xdr:to>
      <xdr:col>22</xdr:col>
      <xdr:colOff>495300</xdr:colOff>
      <xdr:row>96</xdr:row>
      <xdr:rowOff>66675</xdr:rowOff>
    </xdr:to>
    <xdr:sp>
      <xdr:nvSpPr>
        <xdr:cNvPr id="34" name="Line 45"/>
        <xdr:cNvSpPr>
          <a:spLocks/>
        </xdr:cNvSpPr>
      </xdr:nvSpPr>
      <xdr:spPr>
        <a:xfrm>
          <a:off x="12277725" y="15782925"/>
          <a:ext cx="800100" cy="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14</xdr:col>
      <xdr:colOff>276225</xdr:colOff>
      <xdr:row>98</xdr:row>
      <xdr:rowOff>85725</xdr:rowOff>
    </xdr:from>
    <xdr:to>
      <xdr:col>16</xdr:col>
      <xdr:colOff>85725</xdr:colOff>
      <xdr:row>98</xdr:row>
      <xdr:rowOff>85725</xdr:rowOff>
    </xdr:to>
    <xdr:sp>
      <xdr:nvSpPr>
        <xdr:cNvPr id="35" name="Line 46"/>
        <xdr:cNvSpPr>
          <a:spLocks/>
        </xdr:cNvSpPr>
      </xdr:nvSpPr>
      <xdr:spPr>
        <a:xfrm>
          <a:off x="8515350" y="16125825"/>
          <a:ext cx="9906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295275</xdr:colOff>
      <xdr:row>88</xdr:row>
      <xdr:rowOff>0</xdr:rowOff>
    </xdr:from>
    <xdr:to>
      <xdr:col>5</xdr:col>
      <xdr:colOff>304800</xdr:colOff>
      <xdr:row>103</xdr:row>
      <xdr:rowOff>95250</xdr:rowOff>
    </xdr:to>
    <xdr:sp>
      <xdr:nvSpPr>
        <xdr:cNvPr id="36" name="Line 47"/>
        <xdr:cNvSpPr>
          <a:spLocks/>
        </xdr:cNvSpPr>
      </xdr:nvSpPr>
      <xdr:spPr>
        <a:xfrm>
          <a:off x="3952875" y="14420850"/>
          <a:ext cx="9525" cy="2524125"/>
        </a:xfrm>
        <a:prstGeom prst="line">
          <a:avLst/>
        </a:prstGeom>
        <a:noFill/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304800</xdr:colOff>
      <xdr:row>103</xdr:row>
      <xdr:rowOff>85725</xdr:rowOff>
    </xdr:from>
    <xdr:to>
      <xdr:col>6</xdr:col>
      <xdr:colOff>523875</xdr:colOff>
      <xdr:row>103</xdr:row>
      <xdr:rowOff>85725</xdr:rowOff>
    </xdr:to>
    <xdr:sp>
      <xdr:nvSpPr>
        <xdr:cNvPr id="37" name="Line 48"/>
        <xdr:cNvSpPr>
          <a:spLocks/>
        </xdr:cNvSpPr>
      </xdr:nvSpPr>
      <xdr:spPr>
        <a:xfrm>
          <a:off x="3962400" y="16935450"/>
          <a:ext cx="819150" cy="0"/>
        </a:xfrm>
        <a:prstGeom prst="line">
          <a:avLst/>
        </a:prstGeom>
        <a:noFill/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88</xdr:row>
      <xdr:rowOff>9525</xdr:rowOff>
    </xdr:from>
    <xdr:to>
      <xdr:col>5</xdr:col>
      <xdr:colOff>495300</xdr:colOff>
      <xdr:row>106</xdr:row>
      <xdr:rowOff>57150</xdr:rowOff>
    </xdr:to>
    <xdr:grpSp>
      <xdr:nvGrpSpPr>
        <xdr:cNvPr id="1" name="Group 38"/>
        <xdr:cNvGrpSpPr>
          <a:grpSpLocks/>
        </xdr:cNvGrpSpPr>
      </xdr:nvGrpSpPr>
      <xdr:grpSpPr>
        <a:xfrm>
          <a:off x="3524250" y="14420850"/>
          <a:ext cx="819150" cy="2790825"/>
          <a:chOff x="215" y="1160"/>
          <a:chExt cx="64" cy="226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215" y="1160"/>
            <a:ext cx="1" cy="226"/>
          </a:xfrm>
          <a:prstGeom prst="line">
            <a:avLst/>
          </a:prstGeom>
          <a:noFill/>
          <a:ln w="9525" cmpd="sng">
            <a:solidFill>
              <a:srgbClr val="0000D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>
            <a:off x="216" y="1386"/>
            <a:ext cx="63" cy="0"/>
          </a:xfrm>
          <a:prstGeom prst="line">
            <a:avLst/>
          </a:prstGeom>
          <a:noFill/>
          <a:ln w="9525" cmpd="sng">
            <a:solidFill>
              <a:srgbClr val="0000D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  <xdr:twoCellAnchor>
    <xdr:from>
      <xdr:col>14</xdr:col>
      <xdr:colOff>295275</xdr:colOff>
      <xdr:row>88</xdr:row>
      <xdr:rowOff>0</xdr:rowOff>
    </xdr:from>
    <xdr:to>
      <xdr:col>16</xdr:col>
      <xdr:colOff>95250</xdr:colOff>
      <xdr:row>101</xdr:row>
      <xdr:rowOff>85725</xdr:rowOff>
    </xdr:to>
    <xdr:grpSp>
      <xdr:nvGrpSpPr>
        <xdr:cNvPr id="4" name="Group 43"/>
        <xdr:cNvGrpSpPr>
          <a:grpSpLocks/>
        </xdr:cNvGrpSpPr>
      </xdr:nvGrpSpPr>
      <xdr:grpSpPr>
        <a:xfrm>
          <a:off x="8810625" y="14411325"/>
          <a:ext cx="1000125" cy="2066925"/>
          <a:chOff x="510" y="1159"/>
          <a:chExt cx="78" cy="162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>
            <a:off x="510" y="1159"/>
            <a:ext cx="1" cy="1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12" y="1321"/>
            <a:ext cx="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558" y="1159"/>
            <a:ext cx="1" cy="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88</xdr:row>
      <xdr:rowOff>0</xdr:rowOff>
    </xdr:from>
    <xdr:to>
      <xdr:col>19</xdr:col>
      <xdr:colOff>447675</xdr:colOff>
      <xdr:row>100</xdr:row>
      <xdr:rowOff>85725</xdr:rowOff>
    </xdr:to>
    <xdr:grpSp>
      <xdr:nvGrpSpPr>
        <xdr:cNvPr id="8" name="Group 44"/>
        <xdr:cNvGrpSpPr>
          <a:grpSpLocks/>
        </xdr:cNvGrpSpPr>
      </xdr:nvGrpSpPr>
      <xdr:grpSpPr>
        <a:xfrm>
          <a:off x="10763250" y="14411325"/>
          <a:ext cx="790575" cy="1914525"/>
          <a:chOff x="619" y="1159"/>
          <a:chExt cx="62" cy="149"/>
        </a:xfrm>
        <a:solidFill>
          <a:srgbClr val="FFFFFF"/>
        </a:solidFill>
      </xdr:grpSpPr>
      <xdr:sp>
        <xdr:nvSpPr>
          <xdr:cNvPr id="9" name="Line 8"/>
          <xdr:cNvSpPr>
            <a:spLocks/>
          </xdr:cNvSpPr>
        </xdr:nvSpPr>
        <xdr:spPr>
          <a:xfrm>
            <a:off x="619" y="1159"/>
            <a:ext cx="1" cy="149"/>
          </a:xfrm>
          <a:prstGeom prst="line">
            <a:avLst/>
          </a:prstGeom>
          <a:noFill/>
          <a:ln w="9525" cmpd="sng">
            <a:solidFill>
              <a:srgbClr val="0000D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0" name="Line 9"/>
          <xdr:cNvSpPr>
            <a:spLocks/>
          </xdr:cNvSpPr>
        </xdr:nvSpPr>
        <xdr:spPr>
          <a:xfrm>
            <a:off x="620" y="1308"/>
            <a:ext cx="61" cy="0"/>
          </a:xfrm>
          <a:prstGeom prst="line">
            <a:avLst/>
          </a:prstGeom>
          <a:noFill/>
          <a:ln w="9525" cmpd="sng">
            <a:solidFill>
              <a:srgbClr val="0000D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  <xdr:twoCellAnchor>
    <xdr:from>
      <xdr:col>23</xdr:col>
      <xdr:colOff>276225</xdr:colOff>
      <xdr:row>88</xdr:row>
      <xdr:rowOff>0</xdr:rowOff>
    </xdr:from>
    <xdr:to>
      <xdr:col>29</xdr:col>
      <xdr:colOff>409575</xdr:colOff>
      <xdr:row>98</xdr:row>
      <xdr:rowOff>66675</xdr:rowOff>
    </xdr:to>
    <xdr:grpSp>
      <xdr:nvGrpSpPr>
        <xdr:cNvPr id="11" name="Group 46"/>
        <xdr:cNvGrpSpPr>
          <a:grpSpLocks/>
        </xdr:cNvGrpSpPr>
      </xdr:nvGrpSpPr>
      <xdr:grpSpPr>
        <a:xfrm>
          <a:off x="13220700" y="14411325"/>
          <a:ext cx="3314700" cy="1590675"/>
          <a:chOff x="774" y="1159"/>
          <a:chExt cx="198" cy="123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774" y="1159"/>
            <a:ext cx="1" cy="123"/>
          </a:xfrm>
          <a:prstGeom prst="line">
            <a:avLst/>
          </a:prstGeom>
          <a:noFill/>
          <a:ln w="9525" cmpd="sng">
            <a:solidFill>
              <a:srgbClr val="9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775" y="1282"/>
            <a:ext cx="197" cy="0"/>
          </a:xfrm>
          <a:prstGeom prst="line">
            <a:avLst/>
          </a:prstGeom>
          <a:noFill/>
          <a:ln w="9525" cmpd="sng">
            <a:solidFill>
              <a:srgbClr val="9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822" y="1159"/>
            <a:ext cx="1" cy="122"/>
          </a:xfrm>
          <a:prstGeom prst="line">
            <a:avLst/>
          </a:prstGeom>
          <a:noFill/>
          <a:ln w="9525" cmpd="sng">
            <a:solidFill>
              <a:srgbClr val="9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873" y="1160"/>
            <a:ext cx="0" cy="122"/>
          </a:xfrm>
          <a:prstGeom prst="line">
            <a:avLst/>
          </a:prstGeom>
          <a:noFill/>
          <a:ln w="9525" cmpd="sng">
            <a:solidFill>
              <a:srgbClr val="9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  <xdr:twoCellAnchor>
    <xdr:from>
      <xdr:col>30</xdr:col>
      <xdr:colOff>276225</xdr:colOff>
      <xdr:row>88</xdr:row>
      <xdr:rowOff>0</xdr:rowOff>
    </xdr:from>
    <xdr:to>
      <xdr:col>30</xdr:col>
      <xdr:colOff>295275</xdr:colOff>
      <xdr:row>95</xdr:row>
      <xdr:rowOff>85725</xdr:rowOff>
    </xdr:to>
    <xdr:sp>
      <xdr:nvSpPr>
        <xdr:cNvPr id="16" name="Line 16"/>
        <xdr:cNvSpPr>
          <a:spLocks/>
        </xdr:cNvSpPr>
      </xdr:nvSpPr>
      <xdr:spPr>
        <a:xfrm>
          <a:off x="17002125" y="14411325"/>
          <a:ext cx="9525" cy="1152525"/>
        </a:xfrm>
        <a:prstGeom prst="line">
          <a:avLst/>
        </a:prstGeom>
        <a:noFill/>
        <a:ln w="9525" cmpd="sng">
          <a:solidFill>
            <a:srgbClr val="9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30</xdr:col>
      <xdr:colOff>295275</xdr:colOff>
      <xdr:row>95</xdr:row>
      <xdr:rowOff>66675</xdr:rowOff>
    </xdr:from>
    <xdr:to>
      <xdr:col>33</xdr:col>
      <xdr:colOff>438150</xdr:colOff>
      <xdr:row>95</xdr:row>
      <xdr:rowOff>66675</xdr:rowOff>
    </xdr:to>
    <xdr:sp>
      <xdr:nvSpPr>
        <xdr:cNvPr id="17" name="Line 17"/>
        <xdr:cNvSpPr>
          <a:spLocks/>
        </xdr:cNvSpPr>
      </xdr:nvSpPr>
      <xdr:spPr>
        <a:xfrm>
          <a:off x="17021175" y="15544800"/>
          <a:ext cx="1533525" cy="0"/>
        </a:xfrm>
        <a:prstGeom prst="line">
          <a:avLst/>
        </a:prstGeom>
        <a:noFill/>
        <a:ln w="9525" cmpd="sng">
          <a:solidFill>
            <a:srgbClr val="9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37</xdr:col>
      <xdr:colOff>333375</xdr:colOff>
      <xdr:row>88</xdr:row>
      <xdr:rowOff>0</xdr:rowOff>
    </xdr:from>
    <xdr:to>
      <xdr:col>37</xdr:col>
      <xdr:colOff>333375</xdr:colOff>
      <xdr:row>92</xdr:row>
      <xdr:rowOff>95250</xdr:rowOff>
    </xdr:to>
    <xdr:sp>
      <xdr:nvSpPr>
        <xdr:cNvPr id="18" name="Line 18"/>
        <xdr:cNvSpPr>
          <a:spLocks/>
        </xdr:cNvSpPr>
      </xdr:nvSpPr>
      <xdr:spPr>
        <a:xfrm>
          <a:off x="20145375" y="14411325"/>
          <a:ext cx="0" cy="704850"/>
        </a:xfrm>
        <a:prstGeom prst="line">
          <a:avLst/>
        </a:prstGeom>
        <a:noFill/>
        <a:ln w="9525" cmpd="sng">
          <a:solidFill>
            <a:srgbClr val="9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37</xdr:col>
      <xdr:colOff>333375</xdr:colOff>
      <xdr:row>92</xdr:row>
      <xdr:rowOff>85725</xdr:rowOff>
    </xdr:from>
    <xdr:to>
      <xdr:col>38</xdr:col>
      <xdr:colOff>514350</xdr:colOff>
      <xdr:row>92</xdr:row>
      <xdr:rowOff>85725</xdr:rowOff>
    </xdr:to>
    <xdr:sp>
      <xdr:nvSpPr>
        <xdr:cNvPr id="19" name="Line 19"/>
        <xdr:cNvSpPr>
          <a:spLocks/>
        </xdr:cNvSpPr>
      </xdr:nvSpPr>
      <xdr:spPr>
        <a:xfrm>
          <a:off x="20145375" y="15106650"/>
          <a:ext cx="781050" cy="0"/>
        </a:xfrm>
        <a:prstGeom prst="line">
          <a:avLst/>
        </a:prstGeom>
        <a:noFill/>
        <a:ln w="9525" cmpd="sng">
          <a:solidFill>
            <a:srgbClr val="9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33</xdr:col>
      <xdr:colOff>304800</xdr:colOff>
      <xdr:row>88</xdr:row>
      <xdr:rowOff>0</xdr:rowOff>
    </xdr:from>
    <xdr:to>
      <xdr:col>33</xdr:col>
      <xdr:colOff>323850</xdr:colOff>
      <xdr:row>94</xdr:row>
      <xdr:rowOff>85725</xdr:rowOff>
    </xdr:to>
    <xdr:sp>
      <xdr:nvSpPr>
        <xdr:cNvPr id="20" name="Line 20"/>
        <xdr:cNvSpPr>
          <a:spLocks/>
        </xdr:cNvSpPr>
      </xdr:nvSpPr>
      <xdr:spPr>
        <a:xfrm>
          <a:off x="18421350" y="14411325"/>
          <a:ext cx="95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33</xdr:col>
      <xdr:colOff>323850</xdr:colOff>
      <xdr:row>94</xdr:row>
      <xdr:rowOff>66675</xdr:rowOff>
    </xdr:from>
    <xdr:to>
      <xdr:col>34</xdr:col>
      <xdr:colOff>438150</xdr:colOff>
      <xdr:row>94</xdr:row>
      <xdr:rowOff>66675</xdr:rowOff>
    </xdr:to>
    <xdr:sp>
      <xdr:nvSpPr>
        <xdr:cNvPr id="21" name="Line 21"/>
        <xdr:cNvSpPr>
          <a:spLocks/>
        </xdr:cNvSpPr>
      </xdr:nvSpPr>
      <xdr:spPr>
        <a:xfrm>
          <a:off x="18440400" y="153924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295275</xdr:colOff>
      <xdr:row>88</xdr:row>
      <xdr:rowOff>0</xdr:rowOff>
    </xdr:from>
    <xdr:to>
      <xdr:col>6</xdr:col>
      <xdr:colOff>476250</xdr:colOff>
      <xdr:row>105</xdr:row>
      <xdr:rowOff>66675</xdr:rowOff>
    </xdr:to>
    <xdr:grpSp>
      <xdr:nvGrpSpPr>
        <xdr:cNvPr id="22" name="Group 39"/>
        <xdr:cNvGrpSpPr>
          <a:grpSpLocks/>
        </xdr:cNvGrpSpPr>
      </xdr:nvGrpSpPr>
      <xdr:grpSpPr>
        <a:xfrm>
          <a:off x="4143375" y="14411325"/>
          <a:ext cx="781050" cy="2657475"/>
          <a:chOff x="263" y="1159"/>
          <a:chExt cx="61" cy="215"/>
        </a:xfrm>
        <a:solidFill>
          <a:srgbClr val="FFFFFF"/>
        </a:solidFill>
      </xdr:grpSpPr>
      <xdr:sp>
        <xdr:nvSpPr>
          <xdr:cNvPr id="23" name="Line 22"/>
          <xdr:cNvSpPr>
            <a:spLocks/>
          </xdr:cNvSpPr>
        </xdr:nvSpPr>
        <xdr:spPr>
          <a:xfrm>
            <a:off x="263" y="1159"/>
            <a:ext cx="1" cy="215"/>
          </a:xfrm>
          <a:prstGeom prst="line">
            <a:avLst/>
          </a:prstGeom>
          <a:noFill/>
          <a:ln w="9525" cmpd="sng">
            <a:solidFill>
              <a:srgbClr val="0000D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4" name="Line 23"/>
          <xdr:cNvSpPr>
            <a:spLocks/>
          </xdr:cNvSpPr>
        </xdr:nvSpPr>
        <xdr:spPr>
          <a:xfrm>
            <a:off x="264" y="1374"/>
            <a:ext cx="60" cy="0"/>
          </a:xfrm>
          <a:prstGeom prst="line">
            <a:avLst/>
          </a:prstGeom>
          <a:noFill/>
          <a:ln w="9525" cmpd="sng">
            <a:solidFill>
              <a:srgbClr val="0000D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  <xdr:twoCellAnchor>
    <xdr:from>
      <xdr:col>38</xdr:col>
      <xdr:colOff>276225</xdr:colOff>
      <xdr:row>88</xdr:row>
      <xdr:rowOff>0</xdr:rowOff>
    </xdr:from>
    <xdr:to>
      <xdr:col>38</xdr:col>
      <xdr:colOff>276225</xdr:colOff>
      <xdr:row>91</xdr:row>
      <xdr:rowOff>95250</xdr:rowOff>
    </xdr:to>
    <xdr:sp>
      <xdr:nvSpPr>
        <xdr:cNvPr id="25" name="Line 24"/>
        <xdr:cNvSpPr>
          <a:spLocks/>
        </xdr:cNvSpPr>
      </xdr:nvSpPr>
      <xdr:spPr>
        <a:xfrm>
          <a:off x="20688300" y="14411325"/>
          <a:ext cx="0" cy="55245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38</xdr:col>
      <xdr:colOff>276225</xdr:colOff>
      <xdr:row>91</xdr:row>
      <xdr:rowOff>95250</xdr:rowOff>
    </xdr:from>
    <xdr:to>
      <xdr:col>39</xdr:col>
      <xdr:colOff>66675</xdr:colOff>
      <xdr:row>91</xdr:row>
      <xdr:rowOff>95250</xdr:rowOff>
    </xdr:to>
    <xdr:sp>
      <xdr:nvSpPr>
        <xdr:cNvPr id="26" name="Line 25"/>
        <xdr:cNvSpPr>
          <a:spLocks/>
        </xdr:cNvSpPr>
      </xdr:nvSpPr>
      <xdr:spPr>
        <a:xfrm>
          <a:off x="20688300" y="14963775"/>
          <a:ext cx="390525" cy="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41</xdr:col>
      <xdr:colOff>333375</xdr:colOff>
      <xdr:row>88</xdr:row>
      <xdr:rowOff>9525</xdr:rowOff>
    </xdr:from>
    <xdr:to>
      <xdr:col>41</xdr:col>
      <xdr:colOff>333375</xdr:colOff>
      <xdr:row>90</xdr:row>
      <xdr:rowOff>85725</xdr:rowOff>
    </xdr:to>
    <xdr:sp>
      <xdr:nvSpPr>
        <xdr:cNvPr id="27" name="Line 26"/>
        <xdr:cNvSpPr>
          <a:spLocks/>
        </xdr:cNvSpPr>
      </xdr:nvSpPr>
      <xdr:spPr>
        <a:xfrm>
          <a:off x="22050375" y="14420850"/>
          <a:ext cx="0" cy="38100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41</xdr:col>
      <xdr:colOff>333375</xdr:colOff>
      <xdr:row>90</xdr:row>
      <xdr:rowOff>85725</xdr:rowOff>
    </xdr:from>
    <xdr:to>
      <xdr:col>41</xdr:col>
      <xdr:colOff>514350</xdr:colOff>
      <xdr:row>90</xdr:row>
      <xdr:rowOff>85725</xdr:rowOff>
    </xdr:to>
    <xdr:sp>
      <xdr:nvSpPr>
        <xdr:cNvPr id="28" name="Line 27"/>
        <xdr:cNvSpPr>
          <a:spLocks/>
        </xdr:cNvSpPr>
      </xdr:nvSpPr>
      <xdr:spPr>
        <a:xfrm flipV="1">
          <a:off x="22050375" y="14801850"/>
          <a:ext cx="180975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34</xdr:col>
      <xdr:colOff>295275</xdr:colOff>
      <xdr:row>88</xdr:row>
      <xdr:rowOff>0</xdr:rowOff>
    </xdr:from>
    <xdr:to>
      <xdr:col>34</xdr:col>
      <xdr:colOff>295275</xdr:colOff>
      <xdr:row>93</xdr:row>
      <xdr:rowOff>66675</xdr:rowOff>
    </xdr:to>
    <xdr:sp>
      <xdr:nvSpPr>
        <xdr:cNvPr id="29" name="Line 28"/>
        <xdr:cNvSpPr>
          <a:spLocks/>
        </xdr:cNvSpPr>
      </xdr:nvSpPr>
      <xdr:spPr>
        <a:xfrm>
          <a:off x="19011900" y="1441132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34</xdr:col>
      <xdr:colOff>295275</xdr:colOff>
      <xdr:row>93</xdr:row>
      <xdr:rowOff>85725</xdr:rowOff>
    </xdr:from>
    <xdr:to>
      <xdr:col>37</xdr:col>
      <xdr:colOff>438150</xdr:colOff>
      <xdr:row>93</xdr:row>
      <xdr:rowOff>85725</xdr:rowOff>
    </xdr:to>
    <xdr:sp>
      <xdr:nvSpPr>
        <xdr:cNvPr id="30" name="Line 29"/>
        <xdr:cNvSpPr>
          <a:spLocks/>
        </xdr:cNvSpPr>
      </xdr:nvSpPr>
      <xdr:spPr>
        <a:xfrm>
          <a:off x="19011900" y="152590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295275</xdr:colOff>
      <xdr:row>88</xdr:row>
      <xdr:rowOff>9525</xdr:rowOff>
    </xdr:from>
    <xdr:to>
      <xdr:col>10</xdr:col>
      <xdr:colOff>523875</xdr:colOff>
      <xdr:row>103</xdr:row>
      <xdr:rowOff>85725</xdr:rowOff>
    </xdr:to>
    <xdr:grpSp>
      <xdr:nvGrpSpPr>
        <xdr:cNvPr id="31" name="Group 41"/>
        <xdr:cNvGrpSpPr>
          <a:grpSpLocks/>
        </xdr:cNvGrpSpPr>
      </xdr:nvGrpSpPr>
      <xdr:grpSpPr>
        <a:xfrm>
          <a:off x="5343525" y="14420850"/>
          <a:ext cx="1809750" cy="2362200"/>
          <a:chOff x="357" y="1160"/>
          <a:chExt cx="65" cy="188"/>
        </a:xfrm>
        <a:solidFill>
          <a:srgbClr val="FFFFFF"/>
        </a:solidFill>
      </xdr:grpSpPr>
      <xdr:sp>
        <xdr:nvSpPr>
          <xdr:cNvPr id="32" name="Line 30"/>
          <xdr:cNvSpPr>
            <a:spLocks/>
          </xdr:cNvSpPr>
        </xdr:nvSpPr>
        <xdr:spPr>
          <a:xfrm>
            <a:off x="357" y="1160"/>
            <a:ext cx="1" cy="188"/>
          </a:xfrm>
          <a:prstGeom prst="line">
            <a:avLst/>
          </a:prstGeom>
          <a:noFill/>
          <a:ln w="9525" cmpd="sng">
            <a:solidFill>
              <a:srgbClr val="0000D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33" name="Line 31"/>
          <xdr:cNvSpPr>
            <a:spLocks/>
          </xdr:cNvSpPr>
        </xdr:nvSpPr>
        <xdr:spPr>
          <a:xfrm>
            <a:off x="358" y="1348"/>
            <a:ext cx="64" cy="0"/>
          </a:xfrm>
          <a:prstGeom prst="line">
            <a:avLst/>
          </a:prstGeom>
          <a:noFill/>
          <a:ln w="9525" cmpd="sng">
            <a:solidFill>
              <a:srgbClr val="0000D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  <xdr:twoCellAnchor>
    <xdr:from>
      <xdr:col>10</xdr:col>
      <xdr:colOff>257175</xdr:colOff>
      <xdr:row>87</xdr:row>
      <xdr:rowOff>142875</xdr:rowOff>
    </xdr:from>
    <xdr:to>
      <xdr:col>12</xdr:col>
      <xdr:colOff>76200</xdr:colOff>
      <xdr:row>102</xdr:row>
      <xdr:rowOff>57150</xdr:rowOff>
    </xdr:to>
    <xdr:grpSp>
      <xdr:nvGrpSpPr>
        <xdr:cNvPr id="34" name="Group 42"/>
        <xdr:cNvGrpSpPr>
          <a:grpSpLocks/>
        </xdr:cNvGrpSpPr>
      </xdr:nvGrpSpPr>
      <xdr:grpSpPr>
        <a:xfrm>
          <a:off x="6886575" y="14401800"/>
          <a:ext cx="1019175" cy="2200275"/>
          <a:chOff x="401" y="1158"/>
          <a:chExt cx="80" cy="177"/>
        </a:xfrm>
        <a:solidFill>
          <a:srgbClr val="FFFFFF"/>
        </a:solidFill>
      </xdr:grpSpPr>
      <xdr:sp>
        <xdr:nvSpPr>
          <xdr:cNvPr id="35" name="Line 3"/>
          <xdr:cNvSpPr>
            <a:spLocks/>
          </xdr:cNvSpPr>
        </xdr:nvSpPr>
        <xdr:spPr>
          <a:xfrm>
            <a:off x="401" y="1159"/>
            <a:ext cx="2" cy="176"/>
          </a:xfrm>
          <a:prstGeom prst="line">
            <a:avLst/>
          </a:prstGeom>
          <a:noFill/>
          <a:ln w="9525" cmpd="sng">
            <a:solidFill>
              <a:srgbClr val="0000D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36" name="Line 4"/>
          <xdr:cNvSpPr>
            <a:spLocks/>
          </xdr:cNvSpPr>
        </xdr:nvSpPr>
        <xdr:spPr>
          <a:xfrm>
            <a:off x="403" y="1335"/>
            <a:ext cx="78" cy="0"/>
          </a:xfrm>
          <a:prstGeom prst="line">
            <a:avLst/>
          </a:prstGeom>
          <a:noFill/>
          <a:ln w="9525" cmpd="sng">
            <a:solidFill>
              <a:srgbClr val="0000D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37" name="Line 32"/>
          <xdr:cNvSpPr>
            <a:spLocks/>
          </xdr:cNvSpPr>
        </xdr:nvSpPr>
        <xdr:spPr>
          <a:xfrm>
            <a:off x="451" y="1158"/>
            <a:ext cx="1" cy="177"/>
          </a:xfrm>
          <a:prstGeom prst="line">
            <a:avLst/>
          </a:prstGeom>
          <a:noFill/>
          <a:ln w="9525" cmpd="sng">
            <a:solidFill>
              <a:srgbClr val="0000D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  <xdr:twoCellAnchor>
    <xdr:from>
      <xdr:col>29</xdr:col>
      <xdr:colOff>295275</xdr:colOff>
      <xdr:row>88</xdr:row>
      <xdr:rowOff>9525</xdr:rowOff>
    </xdr:from>
    <xdr:to>
      <xdr:col>30</xdr:col>
      <xdr:colOff>495300</xdr:colOff>
      <xdr:row>96</xdr:row>
      <xdr:rowOff>66675</xdr:rowOff>
    </xdr:to>
    <xdr:grpSp>
      <xdr:nvGrpSpPr>
        <xdr:cNvPr id="38" name="Group 47"/>
        <xdr:cNvGrpSpPr>
          <a:grpSpLocks/>
        </xdr:cNvGrpSpPr>
      </xdr:nvGrpSpPr>
      <xdr:grpSpPr>
        <a:xfrm>
          <a:off x="16421100" y="14420850"/>
          <a:ext cx="800100" cy="1276350"/>
          <a:chOff x="963" y="1160"/>
          <a:chExt cx="63" cy="109"/>
        </a:xfrm>
        <a:solidFill>
          <a:srgbClr val="FFFFFF"/>
        </a:solidFill>
      </xdr:grpSpPr>
      <xdr:sp>
        <xdr:nvSpPr>
          <xdr:cNvPr id="39" name="Line 33"/>
          <xdr:cNvSpPr>
            <a:spLocks/>
          </xdr:cNvSpPr>
        </xdr:nvSpPr>
        <xdr:spPr>
          <a:xfrm>
            <a:off x="963" y="1160"/>
            <a:ext cx="0" cy="109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0" name="Line 34"/>
          <xdr:cNvSpPr>
            <a:spLocks/>
          </xdr:cNvSpPr>
        </xdr:nvSpPr>
        <xdr:spPr>
          <a:xfrm>
            <a:off x="963" y="1268"/>
            <a:ext cx="63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88</xdr:row>
      <xdr:rowOff>0</xdr:rowOff>
    </xdr:from>
    <xdr:to>
      <xdr:col>21</xdr:col>
      <xdr:colOff>85725</xdr:colOff>
      <xdr:row>99</xdr:row>
      <xdr:rowOff>85725</xdr:rowOff>
    </xdr:to>
    <xdr:grpSp>
      <xdr:nvGrpSpPr>
        <xdr:cNvPr id="41" name="Group 45"/>
        <xdr:cNvGrpSpPr>
          <a:grpSpLocks/>
        </xdr:cNvGrpSpPr>
      </xdr:nvGrpSpPr>
      <xdr:grpSpPr>
        <a:xfrm>
          <a:off x="11372850" y="14411325"/>
          <a:ext cx="1000125" cy="1762125"/>
          <a:chOff x="667" y="1159"/>
          <a:chExt cx="79" cy="137"/>
        </a:xfrm>
        <a:solidFill>
          <a:srgbClr val="FFFFFF"/>
        </a:solidFill>
      </xdr:grpSpPr>
      <xdr:sp>
        <xdr:nvSpPr>
          <xdr:cNvPr id="42" name="Line 10"/>
          <xdr:cNvSpPr>
            <a:spLocks/>
          </xdr:cNvSpPr>
        </xdr:nvSpPr>
        <xdr:spPr>
          <a:xfrm>
            <a:off x="667" y="1159"/>
            <a:ext cx="1" cy="136"/>
          </a:xfrm>
          <a:prstGeom prst="line">
            <a:avLst/>
          </a:prstGeom>
          <a:noFill/>
          <a:ln w="9525" cmpd="sng">
            <a:solidFill>
              <a:srgbClr val="0000D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3" name="Line 11"/>
          <xdr:cNvSpPr>
            <a:spLocks/>
          </xdr:cNvSpPr>
        </xdr:nvSpPr>
        <xdr:spPr>
          <a:xfrm>
            <a:off x="717" y="1159"/>
            <a:ext cx="1" cy="137"/>
          </a:xfrm>
          <a:prstGeom prst="line">
            <a:avLst/>
          </a:prstGeom>
          <a:noFill/>
          <a:ln w="9525" cmpd="sng">
            <a:solidFill>
              <a:srgbClr val="0000D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4" name="Line 35"/>
          <xdr:cNvSpPr>
            <a:spLocks/>
          </xdr:cNvSpPr>
        </xdr:nvSpPr>
        <xdr:spPr>
          <a:xfrm>
            <a:off x="668" y="1296"/>
            <a:ext cx="78" cy="0"/>
          </a:xfrm>
          <a:prstGeom prst="line">
            <a:avLst/>
          </a:prstGeom>
          <a:noFill/>
          <a:ln w="9525" cmpd="sng">
            <a:solidFill>
              <a:srgbClr val="0000D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  <xdr:twoCellAnchor>
    <xdr:from>
      <xdr:col>6</xdr:col>
      <xdr:colOff>295275</xdr:colOff>
      <xdr:row>88</xdr:row>
      <xdr:rowOff>0</xdr:rowOff>
    </xdr:from>
    <xdr:to>
      <xdr:col>7</xdr:col>
      <xdr:colOff>523875</xdr:colOff>
      <xdr:row>104</xdr:row>
      <xdr:rowOff>85725</xdr:rowOff>
    </xdr:to>
    <xdr:grpSp>
      <xdr:nvGrpSpPr>
        <xdr:cNvPr id="45" name="Group 40"/>
        <xdr:cNvGrpSpPr>
          <a:grpSpLocks/>
        </xdr:cNvGrpSpPr>
      </xdr:nvGrpSpPr>
      <xdr:grpSpPr>
        <a:xfrm>
          <a:off x="4743450" y="14411325"/>
          <a:ext cx="828675" cy="2524125"/>
          <a:chOff x="310" y="1159"/>
          <a:chExt cx="65" cy="203"/>
        </a:xfrm>
        <a:solidFill>
          <a:srgbClr val="FFFFFF"/>
        </a:solidFill>
      </xdr:grpSpPr>
      <xdr:sp>
        <xdr:nvSpPr>
          <xdr:cNvPr id="46" name="Line 36"/>
          <xdr:cNvSpPr>
            <a:spLocks/>
          </xdr:cNvSpPr>
        </xdr:nvSpPr>
        <xdr:spPr>
          <a:xfrm>
            <a:off x="310" y="1159"/>
            <a:ext cx="1" cy="203"/>
          </a:xfrm>
          <a:prstGeom prst="line">
            <a:avLst/>
          </a:prstGeom>
          <a:noFill/>
          <a:ln w="9525" cmpd="sng">
            <a:solidFill>
              <a:srgbClr val="99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7" name="Line 37"/>
          <xdr:cNvSpPr>
            <a:spLocks/>
          </xdr:cNvSpPr>
        </xdr:nvSpPr>
        <xdr:spPr>
          <a:xfrm>
            <a:off x="311" y="1361"/>
            <a:ext cx="64" cy="0"/>
          </a:xfrm>
          <a:prstGeom prst="line">
            <a:avLst/>
          </a:prstGeom>
          <a:noFill/>
          <a:ln w="9525" cmpd="sng">
            <a:solidFill>
              <a:srgbClr val="99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  <xdr:twoCellAnchor>
    <xdr:from>
      <xdr:col>28</xdr:col>
      <xdr:colOff>304800</xdr:colOff>
      <xdr:row>88</xdr:row>
      <xdr:rowOff>9525</xdr:rowOff>
    </xdr:from>
    <xdr:to>
      <xdr:col>29</xdr:col>
      <xdr:colOff>514350</xdr:colOff>
      <xdr:row>97</xdr:row>
      <xdr:rowOff>95250</xdr:rowOff>
    </xdr:to>
    <xdr:grpSp>
      <xdr:nvGrpSpPr>
        <xdr:cNvPr id="48" name="Group 48"/>
        <xdr:cNvGrpSpPr>
          <a:grpSpLocks/>
        </xdr:cNvGrpSpPr>
      </xdr:nvGrpSpPr>
      <xdr:grpSpPr>
        <a:xfrm>
          <a:off x="15830550" y="14420850"/>
          <a:ext cx="809625" cy="1457325"/>
          <a:chOff x="963" y="1160"/>
          <a:chExt cx="63" cy="109"/>
        </a:xfrm>
        <a:solidFill>
          <a:srgbClr val="FFFFFF"/>
        </a:solidFill>
      </xdr:grpSpPr>
      <xdr:sp>
        <xdr:nvSpPr>
          <xdr:cNvPr id="49" name="Line 49"/>
          <xdr:cNvSpPr>
            <a:spLocks/>
          </xdr:cNvSpPr>
        </xdr:nvSpPr>
        <xdr:spPr>
          <a:xfrm>
            <a:off x="963" y="1160"/>
            <a:ext cx="0" cy="109"/>
          </a:xfrm>
          <a:prstGeom prst="line">
            <a:avLst/>
          </a:prstGeom>
          <a:noFill/>
          <a:ln w="9525" cmpd="sng">
            <a:solidFill>
              <a:srgbClr val="00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>
            <a:off x="963" y="1268"/>
            <a:ext cx="63" cy="0"/>
          </a:xfrm>
          <a:prstGeom prst="line">
            <a:avLst/>
          </a:prstGeom>
          <a:noFill/>
          <a:ln w="9525" cmpd="sng">
            <a:solidFill>
              <a:srgbClr val="00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07"/>
  <sheetViews>
    <sheetView view="pageBreakPreview" zoomScaleSheetLayoutView="100" workbookViewId="0" topLeftCell="A4">
      <pane xSplit="2" ySplit="5" topLeftCell="E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N10" sqref="N10"/>
    </sheetView>
  </sheetViews>
  <sheetFormatPr defaultColWidth="11.00390625" defaultRowHeight="12"/>
  <cols>
    <col min="1" max="1" width="1.875" style="2" customWidth="1"/>
    <col min="2" max="2" width="20.00390625" style="2" customWidth="1"/>
    <col min="3" max="3" width="10.375" style="2" bestFit="1" customWidth="1"/>
    <col min="4" max="9" width="7.875" style="2" customWidth="1"/>
    <col min="10" max="10" width="2.00390625" style="2" customWidth="1"/>
    <col min="11" max="12" width="7.875" style="2" customWidth="1"/>
    <col min="13" max="13" width="1.875" style="2" customWidth="1"/>
    <col min="14" max="14" width="9.00390625" style="2" customWidth="1"/>
    <col min="15" max="15" width="7.875" style="2" customWidth="1"/>
    <col min="16" max="16" width="7.625" style="2" customWidth="1"/>
    <col min="17" max="17" width="2.125" style="2" customWidth="1"/>
    <col min="18" max="24" width="7.875" style="2" customWidth="1"/>
    <col min="25" max="25" width="2.00390625" style="2" customWidth="1"/>
    <col min="26" max="27" width="7.875" style="2" customWidth="1"/>
    <col min="28" max="28" width="1.875" style="2" customWidth="1"/>
    <col min="29" max="29" width="7.875" style="2" customWidth="1"/>
    <col min="30" max="30" width="1.875" style="2" customWidth="1"/>
    <col min="31" max="31" width="7.625" style="2" customWidth="1"/>
    <col min="32" max="32" width="1.875" style="2" customWidth="1"/>
    <col min="33" max="33" width="7.625" style="2" customWidth="1"/>
    <col min="34" max="34" width="16.125" style="2" bestFit="1" customWidth="1"/>
    <col min="35" max="35" width="30.00390625" style="2" customWidth="1"/>
    <col min="36" max="16384" width="11.00390625" style="2" customWidth="1"/>
  </cols>
  <sheetData>
    <row r="2" spans="1:35" ht="12.75">
      <c r="A2" s="28" t="s">
        <v>99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3" spans="1:35" ht="12.75">
      <c r="A3" s="28" t="s">
        <v>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2.75">
      <c r="A4" s="30" t="s">
        <v>70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</row>
    <row r="6" spans="4:33" ht="12.75">
      <c r="D6" s="28" t="s">
        <v>120</v>
      </c>
      <c r="E6" s="28"/>
      <c r="F6" s="28"/>
      <c r="G6" s="28"/>
      <c r="H6" s="28"/>
      <c r="I6" s="28"/>
      <c r="K6" s="28" t="s">
        <v>117</v>
      </c>
      <c r="L6" s="28"/>
      <c r="N6" s="28" t="s">
        <v>107</v>
      </c>
      <c r="O6" s="28"/>
      <c r="P6" s="28"/>
      <c r="R6" s="28" t="s">
        <v>108</v>
      </c>
      <c r="S6" s="28"/>
      <c r="T6" s="28"/>
      <c r="U6" s="28"/>
      <c r="V6" s="28"/>
      <c r="W6" s="28"/>
      <c r="X6" s="28"/>
      <c r="Z6" s="28" t="s">
        <v>118</v>
      </c>
      <c r="AA6" s="28"/>
      <c r="AC6" s="1" t="s">
        <v>152</v>
      </c>
      <c r="AE6" s="1" t="s">
        <v>126</v>
      </c>
      <c r="AG6" s="1" t="s">
        <v>149</v>
      </c>
    </row>
    <row r="7" spans="3:34" ht="12.75">
      <c r="C7" s="2" t="s">
        <v>8</v>
      </c>
      <c r="D7" s="2" t="s">
        <v>146</v>
      </c>
      <c r="E7" s="2" t="s">
        <v>18</v>
      </c>
      <c r="F7" s="2" t="s">
        <v>36</v>
      </c>
      <c r="G7" s="2" t="s">
        <v>129</v>
      </c>
      <c r="H7" s="2" t="s">
        <v>153</v>
      </c>
      <c r="I7" s="2" t="s">
        <v>154</v>
      </c>
      <c r="K7" s="2" t="s">
        <v>25</v>
      </c>
      <c r="L7" s="2" t="s">
        <v>147</v>
      </c>
      <c r="N7" s="2" t="s">
        <v>107</v>
      </c>
      <c r="O7" s="2" t="s">
        <v>107</v>
      </c>
      <c r="P7" s="2" t="s">
        <v>107</v>
      </c>
      <c r="R7" s="2" t="s">
        <v>11</v>
      </c>
      <c r="S7" s="2" t="s">
        <v>28</v>
      </c>
      <c r="T7" s="2" t="s">
        <v>109</v>
      </c>
      <c r="U7" s="2" t="s">
        <v>32</v>
      </c>
      <c r="V7" s="2" t="s">
        <v>22</v>
      </c>
      <c r="W7" s="2" t="s">
        <v>23</v>
      </c>
      <c r="X7" s="2" t="s">
        <v>150</v>
      </c>
      <c r="Y7" s="2" t="s">
        <v>150</v>
      </c>
      <c r="AA7" s="2" t="s">
        <v>104</v>
      </c>
      <c r="AB7" s="2" t="s">
        <v>104</v>
      </c>
      <c r="AD7" s="2" t="s">
        <v>14</v>
      </c>
      <c r="AF7" s="1" t="s">
        <v>41</v>
      </c>
      <c r="AH7" s="1" t="s">
        <v>41</v>
      </c>
    </row>
    <row r="8" spans="3:30" s="3" customFormat="1" ht="27.75" customHeight="1">
      <c r="C8" s="3" t="s">
        <v>9</v>
      </c>
      <c r="D8" s="3" t="s">
        <v>15</v>
      </c>
      <c r="E8" s="3" t="s">
        <v>105</v>
      </c>
      <c r="F8" s="3" t="s">
        <v>105</v>
      </c>
      <c r="G8" s="3" t="s">
        <v>130</v>
      </c>
      <c r="H8" s="3" t="s">
        <v>26</v>
      </c>
      <c r="I8" s="3" t="s">
        <v>26</v>
      </c>
      <c r="K8" s="3" t="s">
        <v>27</v>
      </c>
      <c r="L8" s="3" t="s">
        <v>148</v>
      </c>
      <c r="N8" s="4" t="s">
        <v>85</v>
      </c>
      <c r="O8" s="3" t="s">
        <v>40</v>
      </c>
      <c r="P8" s="4" t="s">
        <v>110</v>
      </c>
      <c r="R8" s="3" t="s">
        <v>21</v>
      </c>
      <c r="S8" s="3" t="s">
        <v>21</v>
      </c>
      <c r="T8" s="3" t="s">
        <v>106</v>
      </c>
      <c r="U8" s="3" t="s">
        <v>33</v>
      </c>
      <c r="V8" s="3" t="s">
        <v>131</v>
      </c>
      <c r="W8" s="3" t="s">
        <v>151</v>
      </c>
      <c r="X8" s="3" t="s">
        <v>151</v>
      </c>
      <c r="Y8" s="3" t="s">
        <v>30</v>
      </c>
      <c r="AA8" s="3" t="s">
        <v>13</v>
      </c>
      <c r="AB8" s="3" t="s">
        <v>156</v>
      </c>
      <c r="AD8" s="3" t="s">
        <v>106</v>
      </c>
    </row>
    <row r="9" spans="4:16" ht="12.75">
      <c r="D9" s="13"/>
      <c r="N9" s="12"/>
      <c r="O9" s="12"/>
      <c r="P9" s="12"/>
    </row>
    <row r="10" spans="2:35" ht="12.75">
      <c r="B10" s="2" t="s">
        <v>124</v>
      </c>
      <c r="C10" s="2">
        <f aca="true" t="shared" si="0" ref="C10:C26">IF(SUM(D10:AD10)&gt;0,1,"")</f>
        <v>1</v>
      </c>
      <c r="D10" s="13" t="s">
        <v>101</v>
      </c>
      <c r="E10" s="13" t="s">
        <v>101</v>
      </c>
      <c r="F10" s="16"/>
      <c r="G10" s="13"/>
      <c r="H10" s="13" t="s">
        <v>101</v>
      </c>
      <c r="I10" s="13" t="s">
        <v>101</v>
      </c>
      <c r="N10" s="15">
        <v>5</v>
      </c>
      <c r="O10" s="13">
        <v>3</v>
      </c>
      <c r="P10" s="13">
        <v>1</v>
      </c>
      <c r="R10" s="10">
        <v>1</v>
      </c>
      <c r="S10" s="10"/>
      <c r="T10" s="10">
        <v>716</v>
      </c>
      <c r="U10" s="10"/>
      <c r="V10" s="7"/>
      <c r="W10" s="10"/>
      <c r="AA10" s="10"/>
      <c r="AB10" s="7"/>
      <c r="AD10" s="13" t="s">
        <v>101</v>
      </c>
      <c r="AF10" s="5">
        <f aca="true" t="shared" si="1" ref="AF10:AF41">SUM(D10,G10,H10,I10,K10,L10,N10,O10,P10,R10,S10,V10,W10,X10,AA10,AB10,AD10)</f>
        <v>10</v>
      </c>
      <c r="AH10" s="2">
        <f aca="true" t="shared" si="2" ref="AH10:AH41">SUM(D10:AE10)</f>
        <v>726</v>
      </c>
      <c r="AI10" s="2" t="s">
        <v>124</v>
      </c>
    </row>
    <row r="11" spans="2:35" ht="12.75">
      <c r="B11" s="2" t="s">
        <v>58</v>
      </c>
      <c r="C11" s="2">
        <f t="shared" si="0"/>
        <v>1</v>
      </c>
      <c r="D11" s="13">
        <v>23</v>
      </c>
      <c r="E11" s="13">
        <v>20</v>
      </c>
      <c r="F11" s="16"/>
      <c r="G11" s="13"/>
      <c r="H11" s="13" t="s">
        <v>101</v>
      </c>
      <c r="I11" s="13" t="s">
        <v>101</v>
      </c>
      <c r="N11" s="13">
        <v>22</v>
      </c>
      <c r="O11" s="13"/>
      <c r="P11" s="13">
        <v>6</v>
      </c>
      <c r="R11" s="10">
        <v>5</v>
      </c>
      <c r="S11" s="10">
        <v>3</v>
      </c>
      <c r="T11" s="10">
        <v>3251</v>
      </c>
      <c r="U11" s="10"/>
      <c r="V11" s="7">
        <v>11</v>
      </c>
      <c r="W11" s="10">
        <v>10</v>
      </c>
      <c r="AA11" s="10">
        <v>2</v>
      </c>
      <c r="AB11" s="7">
        <v>2</v>
      </c>
      <c r="AD11" s="13">
        <v>92</v>
      </c>
      <c r="AF11" s="5">
        <f t="shared" si="1"/>
        <v>176</v>
      </c>
      <c r="AH11" s="2">
        <f t="shared" si="2"/>
        <v>3447</v>
      </c>
      <c r="AI11" s="2" t="s">
        <v>58</v>
      </c>
    </row>
    <row r="12" spans="2:35" ht="12.75">
      <c r="B12" s="2" t="s">
        <v>132</v>
      </c>
      <c r="C12" s="2">
        <f t="shared" si="0"/>
        <v>1</v>
      </c>
      <c r="D12" s="13" t="s">
        <v>101</v>
      </c>
      <c r="E12" s="13" t="s">
        <v>101</v>
      </c>
      <c r="F12" s="16"/>
      <c r="G12" s="13"/>
      <c r="H12" s="13" t="s">
        <v>101</v>
      </c>
      <c r="I12" s="13" t="s">
        <v>101</v>
      </c>
      <c r="N12" s="13">
        <v>2</v>
      </c>
      <c r="O12" s="13">
        <v>1</v>
      </c>
      <c r="P12" s="13">
        <v>1</v>
      </c>
      <c r="R12" s="10"/>
      <c r="S12" s="10"/>
      <c r="T12" s="10"/>
      <c r="U12" s="10"/>
      <c r="V12" s="7"/>
      <c r="W12" s="10"/>
      <c r="AA12" s="10"/>
      <c r="AB12" s="7"/>
      <c r="AD12" s="13" t="s">
        <v>101</v>
      </c>
      <c r="AF12" s="5">
        <f t="shared" si="1"/>
        <v>4</v>
      </c>
      <c r="AH12" s="2">
        <f t="shared" si="2"/>
        <v>4</v>
      </c>
      <c r="AI12" s="2" t="s">
        <v>132</v>
      </c>
    </row>
    <row r="13" spans="2:35" ht="12.75">
      <c r="B13" s="2" t="s">
        <v>133</v>
      </c>
      <c r="C13" s="2">
        <f t="shared" si="0"/>
        <v>1</v>
      </c>
      <c r="D13" s="13" t="s">
        <v>101</v>
      </c>
      <c r="E13" s="13" t="s">
        <v>101</v>
      </c>
      <c r="F13" s="16"/>
      <c r="G13" s="13"/>
      <c r="H13" s="13" t="s">
        <v>101</v>
      </c>
      <c r="I13" s="13" t="s">
        <v>101</v>
      </c>
      <c r="N13" s="13">
        <v>1</v>
      </c>
      <c r="O13" s="13">
        <v>1</v>
      </c>
      <c r="P13" s="13">
        <v>1</v>
      </c>
      <c r="R13" s="10"/>
      <c r="S13" s="10"/>
      <c r="T13" s="10"/>
      <c r="U13" s="10"/>
      <c r="V13" s="7"/>
      <c r="W13" s="10"/>
      <c r="AA13" s="10"/>
      <c r="AB13" s="7"/>
      <c r="AD13" s="13" t="s">
        <v>101</v>
      </c>
      <c r="AF13" s="5">
        <f t="shared" si="1"/>
        <v>3</v>
      </c>
      <c r="AH13" s="2">
        <f t="shared" si="2"/>
        <v>3</v>
      </c>
      <c r="AI13" s="2" t="s">
        <v>133</v>
      </c>
    </row>
    <row r="14" spans="2:35" ht="12.75">
      <c r="B14" s="2" t="s">
        <v>155</v>
      </c>
      <c r="C14" s="2">
        <f t="shared" si="0"/>
      </c>
      <c r="D14" s="13" t="s">
        <v>101</v>
      </c>
      <c r="E14" s="13" t="s">
        <v>101</v>
      </c>
      <c r="F14" s="16"/>
      <c r="G14" s="13"/>
      <c r="H14" s="13" t="s">
        <v>101</v>
      </c>
      <c r="I14" s="13" t="s">
        <v>101</v>
      </c>
      <c r="N14" s="13"/>
      <c r="O14" s="13"/>
      <c r="P14" s="13"/>
      <c r="R14" s="10"/>
      <c r="S14" s="10"/>
      <c r="T14" s="10"/>
      <c r="U14" s="10"/>
      <c r="V14" s="7"/>
      <c r="W14" s="10"/>
      <c r="AA14" s="10"/>
      <c r="AB14" s="7"/>
      <c r="AD14" s="13" t="s">
        <v>101</v>
      </c>
      <c r="AF14" s="5">
        <f t="shared" si="1"/>
        <v>0</v>
      </c>
      <c r="AH14" s="2">
        <f t="shared" si="2"/>
        <v>0</v>
      </c>
      <c r="AI14" s="2" t="s">
        <v>155</v>
      </c>
    </row>
    <row r="15" spans="2:35" ht="12.75">
      <c r="B15" s="2" t="s">
        <v>60</v>
      </c>
      <c r="C15" s="2">
        <f t="shared" si="0"/>
        <v>1</v>
      </c>
      <c r="D15" s="13" t="s">
        <v>101</v>
      </c>
      <c r="E15" s="13" t="s">
        <v>101</v>
      </c>
      <c r="F15" s="16"/>
      <c r="G15" s="13"/>
      <c r="H15" s="13">
        <v>3</v>
      </c>
      <c r="I15" s="13">
        <v>0</v>
      </c>
      <c r="N15" s="13">
        <v>9</v>
      </c>
      <c r="O15" s="13">
        <v>1</v>
      </c>
      <c r="P15" s="13">
        <v>1</v>
      </c>
      <c r="R15" s="10"/>
      <c r="S15" s="10"/>
      <c r="T15" s="10"/>
      <c r="U15" s="10"/>
      <c r="V15" s="7"/>
      <c r="W15" s="10"/>
      <c r="AA15" s="10"/>
      <c r="AB15" s="7"/>
      <c r="AD15" s="13">
        <v>3</v>
      </c>
      <c r="AF15" s="5">
        <f t="shared" si="1"/>
        <v>17</v>
      </c>
      <c r="AH15" s="2">
        <f t="shared" si="2"/>
        <v>17</v>
      </c>
      <c r="AI15" s="2" t="s">
        <v>60</v>
      </c>
    </row>
    <row r="16" spans="2:35" ht="12.75">
      <c r="B16" s="2" t="s">
        <v>161</v>
      </c>
      <c r="C16" s="2">
        <f t="shared" si="0"/>
        <v>1</v>
      </c>
      <c r="D16" s="13">
        <v>5</v>
      </c>
      <c r="E16" s="13">
        <v>4</v>
      </c>
      <c r="F16" s="16"/>
      <c r="G16" s="13"/>
      <c r="H16" s="13">
        <v>0</v>
      </c>
      <c r="I16" s="13">
        <v>19</v>
      </c>
      <c r="L16" s="2">
        <f>1</f>
        <v>1</v>
      </c>
      <c r="N16" s="13">
        <v>6</v>
      </c>
      <c r="O16" s="13"/>
      <c r="P16" s="13">
        <v>3</v>
      </c>
      <c r="R16" s="10"/>
      <c r="S16" s="10"/>
      <c r="T16" s="10"/>
      <c r="U16" s="10"/>
      <c r="V16" s="7">
        <v>14</v>
      </c>
      <c r="W16" s="10">
        <v>14</v>
      </c>
      <c r="AA16" s="10">
        <v>1</v>
      </c>
      <c r="AB16" s="7">
        <v>3</v>
      </c>
      <c r="AD16" s="13">
        <v>69</v>
      </c>
      <c r="AF16" s="5">
        <f t="shared" si="1"/>
        <v>135</v>
      </c>
      <c r="AH16" s="2">
        <f t="shared" si="2"/>
        <v>139</v>
      </c>
      <c r="AI16" s="2" t="s">
        <v>161</v>
      </c>
    </row>
    <row r="17" spans="2:35" ht="12.75">
      <c r="B17" s="2" t="s">
        <v>35</v>
      </c>
      <c r="C17" s="2">
        <f t="shared" si="0"/>
      </c>
      <c r="D17" s="13" t="s">
        <v>101</v>
      </c>
      <c r="E17" s="13" t="s">
        <v>101</v>
      </c>
      <c r="F17" s="16"/>
      <c r="G17" s="13"/>
      <c r="H17" s="13" t="s">
        <v>101</v>
      </c>
      <c r="I17" s="13" t="s">
        <v>101</v>
      </c>
      <c r="N17" s="13"/>
      <c r="O17" s="13"/>
      <c r="P17" s="13"/>
      <c r="R17" s="10"/>
      <c r="S17" s="10"/>
      <c r="T17" s="10"/>
      <c r="U17" s="10"/>
      <c r="V17" s="7"/>
      <c r="W17" s="10"/>
      <c r="AA17" s="10"/>
      <c r="AB17" s="7"/>
      <c r="AD17" s="13" t="s">
        <v>101</v>
      </c>
      <c r="AF17" s="5">
        <f t="shared" si="1"/>
        <v>0</v>
      </c>
      <c r="AH17" s="2">
        <f t="shared" si="2"/>
        <v>0</v>
      </c>
      <c r="AI17" s="2" t="s">
        <v>35</v>
      </c>
    </row>
    <row r="18" spans="2:35" ht="12.75">
      <c r="B18" s="2" t="s">
        <v>59</v>
      </c>
      <c r="C18" s="2">
        <f t="shared" si="0"/>
        <v>1</v>
      </c>
      <c r="D18" s="13" t="s">
        <v>101</v>
      </c>
      <c r="E18" s="13" t="s">
        <v>101</v>
      </c>
      <c r="F18" s="16"/>
      <c r="G18" s="13"/>
      <c r="H18" s="13" t="s">
        <v>101</v>
      </c>
      <c r="I18" s="13" t="s">
        <v>101</v>
      </c>
      <c r="L18" s="2">
        <v>1</v>
      </c>
      <c r="N18" s="13">
        <v>8</v>
      </c>
      <c r="O18" s="13">
        <v>2</v>
      </c>
      <c r="P18" s="13">
        <v>2</v>
      </c>
      <c r="R18" s="10"/>
      <c r="S18" s="10"/>
      <c r="T18" s="10"/>
      <c r="U18" s="10"/>
      <c r="V18" s="7"/>
      <c r="W18" s="10"/>
      <c r="AA18" s="10"/>
      <c r="AB18" s="7"/>
      <c r="AD18" s="13">
        <v>4</v>
      </c>
      <c r="AF18" s="5">
        <f t="shared" si="1"/>
        <v>17</v>
      </c>
      <c r="AH18" s="2">
        <f t="shared" si="2"/>
        <v>17</v>
      </c>
      <c r="AI18" s="2" t="s">
        <v>59</v>
      </c>
    </row>
    <row r="19" spans="2:35" ht="12.75">
      <c r="B19" s="2" t="s">
        <v>91</v>
      </c>
      <c r="C19" s="2">
        <f t="shared" si="0"/>
        <v>1</v>
      </c>
      <c r="D19" s="13" t="s">
        <v>101</v>
      </c>
      <c r="E19" s="13" t="s">
        <v>101</v>
      </c>
      <c r="F19" s="16"/>
      <c r="G19" s="13"/>
      <c r="H19" s="13" t="s">
        <v>101</v>
      </c>
      <c r="I19" s="13" t="s">
        <v>101</v>
      </c>
      <c r="N19" s="13">
        <v>5</v>
      </c>
      <c r="O19" s="13"/>
      <c r="P19" s="13"/>
      <c r="R19" s="10"/>
      <c r="S19" s="10"/>
      <c r="T19" s="10"/>
      <c r="U19" s="10"/>
      <c r="V19" s="7"/>
      <c r="W19" s="10"/>
      <c r="AA19" s="10"/>
      <c r="AB19" s="7"/>
      <c r="AD19" s="13">
        <v>9</v>
      </c>
      <c r="AF19" s="5">
        <f t="shared" si="1"/>
        <v>14</v>
      </c>
      <c r="AH19" s="2">
        <f t="shared" si="2"/>
        <v>14</v>
      </c>
      <c r="AI19" s="2" t="s">
        <v>91</v>
      </c>
    </row>
    <row r="20" spans="2:35" ht="12.75">
      <c r="B20" s="2" t="s">
        <v>115</v>
      </c>
      <c r="C20" s="2">
        <f t="shared" si="0"/>
        <v>1</v>
      </c>
      <c r="D20" s="13" t="s">
        <v>101</v>
      </c>
      <c r="E20" s="13" t="s">
        <v>101</v>
      </c>
      <c r="F20" s="16"/>
      <c r="G20" s="13"/>
      <c r="H20" s="13" t="s">
        <v>101</v>
      </c>
      <c r="I20" s="13" t="s">
        <v>101</v>
      </c>
      <c r="N20" s="13">
        <v>3</v>
      </c>
      <c r="O20" s="13"/>
      <c r="P20" s="13"/>
      <c r="R20" s="10"/>
      <c r="S20" s="10"/>
      <c r="T20" s="10"/>
      <c r="U20" s="10"/>
      <c r="V20" s="7"/>
      <c r="W20" s="10"/>
      <c r="AA20" s="10"/>
      <c r="AB20" s="7"/>
      <c r="AD20" s="13" t="s">
        <v>101</v>
      </c>
      <c r="AF20" s="5">
        <f t="shared" si="1"/>
        <v>3</v>
      </c>
      <c r="AH20" s="2">
        <f t="shared" si="2"/>
        <v>3</v>
      </c>
      <c r="AI20" s="2" t="s">
        <v>115</v>
      </c>
    </row>
    <row r="21" spans="2:35" ht="12.75">
      <c r="B21" s="2" t="s">
        <v>134</v>
      </c>
      <c r="C21" s="2">
        <f t="shared" si="0"/>
        <v>1</v>
      </c>
      <c r="D21" s="13" t="s">
        <v>101</v>
      </c>
      <c r="E21" s="13" t="s">
        <v>101</v>
      </c>
      <c r="F21" s="16"/>
      <c r="G21" s="13"/>
      <c r="H21" s="13" t="s">
        <v>101</v>
      </c>
      <c r="I21" s="13" t="s">
        <v>101</v>
      </c>
      <c r="N21" s="13">
        <v>2</v>
      </c>
      <c r="O21" s="13">
        <v>2</v>
      </c>
      <c r="P21" s="13">
        <v>1</v>
      </c>
      <c r="R21" s="10"/>
      <c r="S21" s="10"/>
      <c r="T21" s="10"/>
      <c r="U21" s="10"/>
      <c r="V21" s="7"/>
      <c r="W21" s="10"/>
      <c r="AA21" s="10"/>
      <c r="AB21" s="7"/>
      <c r="AD21" s="13" t="s">
        <v>101</v>
      </c>
      <c r="AF21" s="5">
        <f t="shared" si="1"/>
        <v>5</v>
      </c>
      <c r="AH21" s="2">
        <f t="shared" si="2"/>
        <v>5</v>
      </c>
      <c r="AI21" s="2" t="s">
        <v>134</v>
      </c>
    </row>
    <row r="22" spans="2:35" ht="12.75">
      <c r="B22" s="2" t="s">
        <v>75</v>
      </c>
      <c r="C22" s="2">
        <f t="shared" si="0"/>
        <v>1</v>
      </c>
      <c r="D22" s="13" t="s">
        <v>101</v>
      </c>
      <c r="E22" s="13" t="s">
        <v>101</v>
      </c>
      <c r="F22" s="16"/>
      <c r="G22" s="13"/>
      <c r="H22" s="13" t="s">
        <v>101</v>
      </c>
      <c r="I22" s="13" t="s">
        <v>101</v>
      </c>
      <c r="N22" s="13"/>
      <c r="O22" s="13"/>
      <c r="P22" s="13"/>
      <c r="R22" s="10"/>
      <c r="S22" s="10"/>
      <c r="T22" s="10"/>
      <c r="U22" s="10"/>
      <c r="V22" s="7"/>
      <c r="W22" s="10"/>
      <c r="AA22" s="10"/>
      <c r="AB22" s="7"/>
      <c r="AD22" s="13">
        <v>1</v>
      </c>
      <c r="AF22" s="5">
        <f t="shared" si="1"/>
        <v>1</v>
      </c>
      <c r="AH22" s="2">
        <f t="shared" si="2"/>
        <v>1</v>
      </c>
      <c r="AI22" s="2" t="s">
        <v>75</v>
      </c>
    </row>
    <row r="23" spans="2:35" ht="12.75">
      <c r="B23" s="2" t="s">
        <v>20</v>
      </c>
      <c r="C23" s="2">
        <f t="shared" si="0"/>
        <v>1</v>
      </c>
      <c r="D23" s="13" t="s">
        <v>101</v>
      </c>
      <c r="E23" s="13" t="s">
        <v>101</v>
      </c>
      <c r="F23" s="16"/>
      <c r="G23" s="13"/>
      <c r="H23" s="13" t="s">
        <v>101</v>
      </c>
      <c r="I23" s="13" t="s">
        <v>101</v>
      </c>
      <c r="N23" s="13">
        <v>1</v>
      </c>
      <c r="O23" s="13"/>
      <c r="P23" s="13"/>
      <c r="R23" s="10"/>
      <c r="S23" s="10"/>
      <c r="T23" s="10"/>
      <c r="U23" s="10"/>
      <c r="V23" s="7"/>
      <c r="W23" s="10"/>
      <c r="AA23" s="10"/>
      <c r="AB23" s="7"/>
      <c r="AD23" s="13" t="s">
        <v>101</v>
      </c>
      <c r="AF23" s="5">
        <f t="shared" si="1"/>
        <v>1</v>
      </c>
      <c r="AH23" s="2">
        <f t="shared" si="2"/>
        <v>1</v>
      </c>
      <c r="AI23" s="2" t="s">
        <v>20</v>
      </c>
    </row>
    <row r="24" spans="2:35" ht="12.75">
      <c r="B24" s="2" t="s">
        <v>10</v>
      </c>
      <c r="C24" s="2">
        <f t="shared" si="0"/>
        <v>1</v>
      </c>
      <c r="D24" s="13" t="s">
        <v>101</v>
      </c>
      <c r="E24" s="13" t="s">
        <v>101</v>
      </c>
      <c r="F24" s="16"/>
      <c r="G24" s="13"/>
      <c r="H24" s="13" t="s">
        <v>101</v>
      </c>
      <c r="I24" s="13" t="s">
        <v>101</v>
      </c>
      <c r="N24" s="13">
        <v>3</v>
      </c>
      <c r="O24" s="13"/>
      <c r="P24" s="13"/>
      <c r="R24" s="10"/>
      <c r="S24" s="10"/>
      <c r="T24" s="10"/>
      <c r="U24" s="10"/>
      <c r="V24" s="7"/>
      <c r="W24" s="10"/>
      <c r="AA24" s="10"/>
      <c r="AB24" s="7"/>
      <c r="AD24" s="13" t="s">
        <v>101</v>
      </c>
      <c r="AF24" s="5">
        <f t="shared" si="1"/>
        <v>3</v>
      </c>
      <c r="AH24" s="2">
        <f t="shared" si="2"/>
        <v>3</v>
      </c>
      <c r="AI24" s="2" t="s">
        <v>10</v>
      </c>
    </row>
    <row r="25" spans="2:35" ht="12.75">
      <c r="B25" s="2" t="s">
        <v>141</v>
      </c>
      <c r="C25" s="2">
        <f t="shared" si="0"/>
        <v>1</v>
      </c>
      <c r="D25" s="13" t="s">
        <v>101</v>
      </c>
      <c r="E25" s="13" t="s">
        <v>101</v>
      </c>
      <c r="F25" s="16"/>
      <c r="G25" s="13"/>
      <c r="H25" s="13" t="s">
        <v>101</v>
      </c>
      <c r="I25" s="13" t="s">
        <v>101</v>
      </c>
      <c r="N25" s="13">
        <v>3</v>
      </c>
      <c r="O25" s="13"/>
      <c r="P25" s="13"/>
      <c r="R25" s="10"/>
      <c r="S25" s="10"/>
      <c r="T25" s="10"/>
      <c r="U25" s="10"/>
      <c r="V25" s="7"/>
      <c r="W25" s="10"/>
      <c r="X25" s="2">
        <v>4</v>
      </c>
      <c r="Y25" s="2">
        <v>676</v>
      </c>
      <c r="AA25" s="10"/>
      <c r="AB25" s="7"/>
      <c r="AD25" s="13" t="s">
        <v>101</v>
      </c>
      <c r="AF25" s="5">
        <f t="shared" si="1"/>
        <v>7</v>
      </c>
      <c r="AH25" s="2">
        <f t="shared" si="2"/>
        <v>683</v>
      </c>
      <c r="AI25" s="2" t="s">
        <v>141</v>
      </c>
    </row>
    <row r="26" spans="2:35" ht="12.75">
      <c r="B26" s="2" t="s">
        <v>64</v>
      </c>
      <c r="C26" s="2">
        <f t="shared" si="0"/>
        <v>1</v>
      </c>
      <c r="D26" s="13" t="s">
        <v>101</v>
      </c>
      <c r="E26" s="13" t="s">
        <v>101</v>
      </c>
      <c r="F26" s="16"/>
      <c r="G26" s="13"/>
      <c r="H26" s="13" t="s">
        <v>101</v>
      </c>
      <c r="I26" s="13" t="s">
        <v>101</v>
      </c>
      <c r="N26" s="13">
        <v>2</v>
      </c>
      <c r="O26" s="13">
        <v>2</v>
      </c>
      <c r="P26" s="13"/>
      <c r="R26" s="10"/>
      <c r="S26" s="10"/>
      <c r="T26" s="10"/>
      <c r="U26" s="10"/>
      <c r="V26" s="7"/>
      <c r="W26" s="10"/>
      <c r="AA26" s="10"/>
      <c r="AB26" s="7"/>
      <c r="AD26" s="13" t="s">
        <v>101</v>
      </c>
      <c r="AF26" s="5">
        <f t="shared" si="1"/>
        <v>4</v>
      </c>
      <c r="AH26" s="2">
        <f t="shared" si="2"/>
        <v>4</v>
      </c>
      <c r="AI26" s="2" t="s">
        <v>64</v>
      </c>
    </row>
    <row r="27" spans="2:35" ht="12.75">
      <c r="B27" s="2" t="s">
        <v>5</v>
      </c>
      <c r="D27" s="13">
        <v>25</v>
      </c>
      <c r="E27" s="13">
        <v>0</v>
      </c>
      <c r="F27" s="16"/>
      <c r="G27" s="13">
        <v>2</v>
      </c>
      <c r="H27" s="13" t="s">
        <v>101</v>
      </c>
      <c r="I27" s="13" t="s">
        <v>101</v>
      </c>
      <c r="L27" s="2">
        <f>3</f>
        <v>3</v>
      </c>
      <c r="N27" s="13"/>
      <c r="O27" s="13"/>
      <c r="P27" s="13"/>
      <c r="R27" s="10"/>
      <c r="S27" s="10"/>
      <c r="T27" s="10"/>
      <c r="U27" s="10"/>
      <c r="V27" s="7"/>
      <c r="W27" s="10"/>
      <c r="X27" s="2">
        <v>2</v>
      </c>
      <c r="Y27" s="2">
        <v>512</v>
      </c>
      <c r="AA27" s="10"/>
      <c r="AB27" s="7"/>
      <c r="AD27" s="13">
        <v>23</v>
      </c>
      <c r="AF27" s="5">
        <f t="shared" si="1"/>
        <v>55</v>
      </c>
      <c r="AH27" s="2">
        <f t="shared" si="2"/>
        <v>567</v>
      </c>
      <c r="AI27" s="2" t="s">
        <v>5</v>
      </c>
    </row>
    <row r="28" spans="2:35" ht="12.75">
      <c r="B28" s="2" t="s">
        <v>135</v>
      </c>
      <c r="C28" s="2">
        <f aca="true" t="shared" si="3" ref="C28:C59">IF(SUM(D28:AD28)&gt;0,1,"")</f>
        <v>1</v>
      </c>
      <c r="D28" s="13" t="s">
        <v>101</v>
      </c>
      <c r="E28" s="13" t="s">
        <v>101</v>
      </c>
      <c r="F28" s="16"/>
      <c r="G28" s="13"/>
      <c r="H28" s="13" t="s">
        <v>101</v>
      </c>
      <c r="I28" s="13" t="s">
        <v>101</v>
      </c>
      <c r="N28" s="13">
        <v>4</v>
      </c>
      <c r="O28" s="13">
        <v>3</v>
      </c>
      <c r="P28" s="13">
        <v>1</v>
      </c>
      <c r="R28" s="10"/>
      <c r="S28" s="10"/>
      <c r="T28" s="10"/>
      <c r="U28" s="10"/>
      <c r="V28" s="7"/>
      <c r="W28" s="10"/>
      <c r="AA28" s="10"/>
      <c r="AB28" s="7"/>
      <c r="AD28" s="13" t="s">
        <v>101</v>
      </c>
      <c r="AF28" s="5">
        <f t="shared" si="1"/>
        <v>8</v>
      </c>
      <c r="AH28" s="2">
        <f t="shared" si="2"/>
        <v>8</v>
      </c>
      <c r="AI28" s="2" t="s">
        <v>135</v>
      </c>
    </row>
    <row r="29" spans="2:35" ht="12.75">
      <c r="B29" s="2" t="s">
        <v>19</v>
      </c>
      <c r="C29" s="2">
        <f t="shared" si="3"/>
        <v>1</v>
      </c>
      <c r="D29" s="13" t="s">
        <v>101</v>
      </c>
      <c r="E29" s="13" t="s">
        <v>101</v>
      </c>
      <c r="F29" s="16"/>
      <c r="G29" s="13"/>
      <c r="H29" s="13" t="s">
        <v>101</v>
      </c>
      <c r="I29" s="13" t="s">
        <v>101</v>
      </c>
      <c r="N29" s="13">
        <v>1</v>
      </c>
      <c r="O29" s="13"/>
      <c r="P29" s="13">
        <v>1</v>
      </c>
      <c r="R29" s="10"/>
      <c r="S29" s="10"/>
      <c r="T29" s="10"/>
      <c r="U29" s="10"/>
      <c r="V29" s="19"/>
      <c r="W29" s="19"/>
      <c r="AA29" s="10"/>
      <c r="AB29" s="7"/>
      <c r="AD29" s="13" t="s">
        <v>101</v>
      </c>
      <c r="AF29" s="5">
        <f t="shared" si="1"/>
        <v>2</v>
      </c>
      <c r="AH29" s="2">
        <f t="shared" si="2"/>
        <v>2</v>
      </c>
      <c r="AI29" s="2" t="s">
        <v>19</v>
      </c>
    </row>
    <row r="30" spans="2:35" ht="12.75">
      <c r="B30" s="2" t="s">
        <v>160</v>
      </c>
      <c r="C30" s="2">
        <f t="shared" si="3"/>
        <v>1</v>
      </c>
      <c r="D30" s="13">
        <v>1</v>
      </c>
      <c r="E30" s="13">
        <v>1</v>
      </c>
      <c r="F30" s="16"/>
      <c r="G30" s="13"/>
      <c r="H30" s="13" t="s">
        <v>101</v>
      </c>
      <c r="I30" s="13" t="s">
        <v>101</v>
      </c>
      <c r="N30" s="13"/>
      <c r="O30" s="13"/>
      <c r="P30" s="13"/>
      <c r="R30" s="10"/>
      <c r="S30" s="10"/>
      <c r="T30" s="10"/>
      <c r="U30" s="10"/>
      <c r="V30" s="7"/>
      <c r="W30" s="10"/>
      <c r="AA30" s="10"/>
      <c r="AB30" s="7"/>
      <c r="AD30" s="13"/>
      <c r="AF30" s="5">
        <f t="shared" si="1"/>
        <v>1</v>
      </c>
      <c r="AH30" s="2">
        <f t="shared" si="2"/>
        <v>2</v>
      </c>
      <c r="AI30" s="2" t="s">
        <v>160</v>
      </c>
    </row>
    <row r="31" spans="2:35" ht="12.75">
      <c r="B31" s="2" t="s">
        <v>67</v>
      </c>
      <c r="C31" s="2">
        <f t="shared" si="3"/>
        <v>1</v>
      </c>
      <c r="D31" s="13">
        <v>23</v>
      </c>
      <c r="E31" s="13">
        <v>39</v>
      </c>
      <c r="F31" s="16">
        <v>3</v>
      </c>
      <c r="G31" s="13"/>
      <c r="H31" s="13">
        <v>4</v>
      </c>
      <c r="I31" s="13">
        <v>0</v>
      </c>
      <c r="N31" s="13">
        <v>9</v>
      </c>
      <c r="O31" s="13">
        <v>3</v>
      </c>
      <c r="P31" s="13">
        <v>6</v>
      </c>
      <c r="R31" s="10">
        <v>1</v>
      </c>
      <c r="S31" s="10">
        <v>5</v>
      </c>
      <c r="T31" s="10">
        <v>966</v>
      </c>
      <c r="U31" s="10"/>
      <c r="V31" s="7">
        <v>37</v>
      </c>
      <c r="W31" s="10">
        <v>6</v>
      </c>
      <c r="X31" s="2">
        <v>5</v>
      </c>
      <c r="Y31" s="2">
        <v>446</v>
      </c>
      <c r="AA31" s="10">
        <v>1</v>
      </c>
      <c r="AB31" s="7">
        <v>5</v>
      </c>
      <c r="AD31" s="13">
        <v>165</v>
      </c>
      <c r="AF31" s="5">
        <f t="shared" si="1"/>
        <v>270</v>
      </c>
      <c r="AH31" s="2">
        <f t="shared" si="2"/>
        <v>1724</v>
      </c>
      <c r="AI31" s="2" t="s">
        <v>67</v>
      </c>
    </row>
    <row r="32" spans="2:35" ht="12.75">
      <c r="B32" s="2" t="s">
        <v>116</v>
      </c>
      <c r="C32" s="2">
        <f t="shared" si="3"/>
        <v>1</v>
      </c>
      <c r="D32" s="13">
        <v>5</v>
      </c>
      <c r="E32" s="13">
        <v>1</v>
      </c>
      <c r="F32" s="16"/>
      <c r="G32" s="13">
        <v>2</v>
      </c>
      <c r="H32" s="13" t="s">
        <v>101</v>
      </c>
      <c r="I32" s="13" t="s">
        <v>101</v>
      </c>
      <c r="L32" s="2">
        <f>0+1+3+4</f>
        <v>8</v>
      </c>
      <c r="N32" s="13">
        <v>1</v>
      </c>
      <c r="O32" s="13"/>
      <c r="P32" s="13">
        <v>1</v>
      </c>
      <c r="R32" s="10">
        <v>1</v>
      </c>
      <c r="S32" s="10">
        <v>2</v>
      </c>
      <c r="T32" s="10">
        <v>863</v>
      </c>
      <c r="U32" s="10"/>
      <c r="V32" s="7">
        <v>21</v>
      </c>
      <c r="W32" s="10">
        <v>11</v>
      </c>
      <c r="X32" s="2">
        <v>8</v>
      </c>
      <c r="Y32" s="2">
        <v>1322</v>
      </c>
      <c r="AA32" s="10">
        <v>1</v>
      </c>
      <c r="AB32" s="7">
        <v>1</v>
      </c>
      <c r="AD32" s="13">
        <v>133</v>
      </c>
      <c r="AF32" s="5">
        <f t="shared" si="1"/>
        <v>195</v>
      </c>
      <c r="AH32" s="2">
        <f t="shared" si="2"/>
        <v>2381</v>
      </c>
      <c r="AI32" s="2" t="s">
        <v>116</v>
      </c>
    </row>
    <row r="33" spans="2:35" ht="12.75">
      <c r="B33" s="2" t="s">
        <v>3</v>
      </c>
      <c r="C33" s="2">
        <f t="shared" si="3"/>
        <v>1</v>
      </c>
      <c r="D33" s="13" t="s">
        <v>101</v>
      </c>
      <c r="E33" s="13" t="s">
        <v>101</v>
      </c>
      <c r="F33" s="16"/>
      <c r="G33" s="13"/>
      <c r="H33" s="13" t="s">
        <v>101</v>
      </c>
      <c r="I33" s="13" t="s">
        <v>101</v>
      </c>
      <c r="N33" s="13">
        <v>1</v>
      </c>
      <c r="O33" s="13"/>
      <c r="P33" s="13"/>
      <c r="R33" s="10"/>
      <c r="S33" s="10"/>
      <c r="T33" s="10"/>
      <c r="U33" s="10"/>
      <c r="V33" s="7"/>
      <c r="W33" s="10"/>
      <c r="AA33" s="10"/>
      <c r="AB33" s="7"/>
      <c r="AD33" s="13" t="s">
        <v>101</v>
      </c>
      <c r="AF33" s="5">
        <f t="shared" si="1"/>
        <v>1</v>
      </c>
      <c r="AH33" s="2">
        <f t="shared" si="2"/>
        <v>1</v>
      </c>
      <c r="AI33" s="2" t="s">
        <v>3</v>
      </c>
    </row>
    <row r="34" spans="2:35" ht="12.75">
      <c r="B34" s="2" t="s">
        <v>17</v>
      </c>
      <c r="C34" s="2">
        <f t="shared" si="3"/>
        <v>1</v>
      </c>
      <c r="D34" s="13" t="s">
        <v>101</v>
      </c>
      <c r="E34" s="13" t="s">
        <v>101</v>
      </c>
      <c r="F34" s="16"/>
      <c r="G34" s="13"/>
      <c r="H34" s="13" t="s">
        <v>101</v>
      </c>
      <c r="I34" s="13" t="s">
        <v>101</v>
      </c>
      <c r="N34" s="13">
        <v>1</v>
      </c>
      <c r="O34" s="13"/>
      <c r="P34" s="13"/>
      <c r="R34" s="10"/>
      <c r="S34" s="10"/>
      <c r="T34" s="10"/>
      <c r="U34" s="10"/>
      <c r="V34" s="7"/>
      <c r="W34" s="10"/>
      <c r="AA34" s="10"/>
      <c r="AB34" s="7"/>
      <c r="AD34" s="13" t="s">
        <v>101</v>
      </c>
      <c r="AF34" s="5">
        <f t="shared" si="1"/>
        <v>1</v>
      </c>
      <c r="AH34" s="2">
        <f t="shared" si="2"/>
        <v>1</v>
      </c>
      <c r="AI34" s="2" t="s">
        <v>17</v>
      </c>
    </row>
    <row r="35" spans="2:35" ht="12.75">
      <c r="B35" s="2" t="s">
        <v>65</v>
      </c>
      <c r="C35" s="2">
        <f t="shared" si="3"/>
        <v>1</v>
      </c>
      <c r="D35" s="13" t="s">
        <v>101</v>
      </c>
      <c r="E35" s="13" t="s">
        <v>101</v>
      </c>
      <c r="F35" s="16"/>
      <c r="G35" s="13"/>
      <c r="H35" s="13" t="s">
        <v>101</v>
      </c>
      <c r="I35" s="13" t="s">
        <v>101</v>
      </c>
      <c r="L35" s="2">
        <v>1</v>
      </c>
      <c r="N35" s="13">
        <v>1</v>
      </c>
      <c r="O35" s="13"/>
      <c r="P35" s="13">
        <v>1</v>
      </c>
      <c r="R35" s="10"/>
      <c r="S35" s="10"/>
      <c r="T35" s="10"/>
      <c r="U35" s="10"/>
      <c r="V35" s="7"/>
      <c r="W35" s="10"/>
      <c r="X35" s="2">
        <v>1</v>
      </c>
      <c r="Y35" s="2">
        <v>141</v>
      </c>
      <c r="AA35" s="10"/>
      <c r="AB35" s="7"/>
      <c r="AD35" s="13" t="s">
        <v>101</v>
      </c>
      <c r="AF35" s="5">
        <f t="shared" si="1"/>
        <v>4</v>
      </c>
      <c r="AH35" s="2">
        <f t="shared" si="2"/>
        <v>145</v>
      </c>
      <c r="AI35" s="2" t="s">
        <v>65</v>
      </c>
    </row>
    <row r="36" spans="2:35" ht="12.75">
      <c r="B36" s="2" t="s">
        <v>114</v>
      </c>
      <c r="C36" s="2">
        <f t="shared" si="3"/>
        <v>1</v>
      </c>
      <c r="D36" s="13">
        <v>3</v>
      </c>
      <c r="E36" s="13">
        <v>2</v>
      </c>
      <c r="F36" s="16"/>
      <c r="G36" s="13"/>
      <c r="H36" s="13">
        <v>0</v>
      </c>
      <c r="I36" s="13">
        <v>6</v>
      </c>
      <c r="N36" s="13">
        <v>5</v>
      </c>
      <c r="O36" s="13"/>
      <c r="P36" s="13">
        <v>1</v>
      </c>
      <c r="R36" s="10"/>
      <c r="S36" s="10"/>
      <c r="T36" s="10"/>
      <c r="U36" s="10"/>
      <c r="V36" s="7"/>
      <c r="W36" s="10">
        <v>21</v>
      </c>
      <c r="AA36" s="10"/>
      <c r="AB36" s="7">
        <v>1</v>
      </c>
      <c r="AD36" s="13">
        <v>75</v>
      </c>
      <c r="AF36" s="5">
        <f t="shared" si="1"/>
        <v>112</v>
      </c>
      <c r="AH36" s="2">
        <f t="shared" si="2"/>
        <v>114</v>
      </c>
      <c r="AI36" s="2" t="s">
        <v>114</v>
      </c>
    </row>
    <row r="37" spans="2:35" ht="12.75">
      <c r="B37" s="2" t="s">
        <v>57</v>
      </c>
      <c r="C37" s="2">
        <f t="shared" si="3"/>
        <v>1</v>
      </c>
      <c r="D37" s="13" t="s">
        <v>101</v>
      </c>
      <c r="E37" s="13" t="s">
        <v>101</v>
      </c>
      <c r="F37" s="16"/>
      <c r="G37" s="13"/>
      <c r="H37" s="13" t="s">
        <v>101</v>
      </c>
      <c r="I37" s="13" t="s">
        <v>101</v>
      </c>
      <c r="N37" s="13">
        <v>3</v>
      </c>
      <c r="O37" s="13">
        <v>2</v>
      </c>
      <c r="P37" s="13"/>
      <c r="R37" s="10"/>
      <c r="S37" s="10"/>
      <c r="T37" s="10"/>
      <c r="U37" s="10"/>
      <c r="V37" s="7"/>
      <c r="W37" s="10"/>
      <c r="AA37" s="10"/>
      <c r="AB37" s="7"/>
      <c r="AD37" s="13" t="s">
        <v>101</v>
      </c>
      <c r="AF37" s="5">
        <f t="shared" si="1"/>
        <v>5</v>
      </c>
      <c r="AH37" s="2">
        <f t="shared" si="2"/>
        <v>5</v>
      </c>
      <c r="AI37" s="2" t="s">
        <v>57</v>
      </c>
    </row>
    <row r="38" spans="2:35" ht="12.75">
      <c r="B38" s="2" t="s">
        <v>140</v>
      </c>
      <c r="C38" s="2">
        <f t="shared" si="3"/>
        <v>1</v>
      </c>
      <c r="D38" s="13" t="s">
        <v>101</v>
      </c>
      <c r="E38" s="13" t="s">
        <v>101</v>
      </c>
      <c r="F38" s="16"/>
      <c r="G38" s="13"/>
      <c r="H38" s="13">
        <v>0</v>
      </c>
      <c r="I38" s="13">
        <v>2</v>
      </c>
      <c r="N38" s="13">
        <v>1</v>
      </c>
      <c r="O38" s="13"/>
      <c r="P38" s="13"/>
      <c r="R38" s="10"/>
      <c r="S38" s="10"/>
      <c r="T38" s="10"/>
      <c r="U38" s="10"/>
      <c r="V38" s="7">
        <v>1</v>
      </c>
      <c r="W38" s="10"/>
      <c r="AA38" s="10"/>
      <c r="AB38" s="7"/>
      <c r="AD38" s="13">
        <v>1</v>
      </c>
      <c r="AF38" s="5">
        <f t="shared" si="1"/>
        <v>5</v>
      </c>
      <c r="AH38" s="2">
        <f t="shared" si="2"/>
        <v>5</v>
      </c>
      <c r="AI38" s="2" t="s">
        <v>140</v>
      </c>
    </row>
    <row r="39" spans="2:35" ht="12.75">
      <c r="B39" s="2" t="s">
        <v>113</v>
      </c>
      <c r="C39" s="2">
        <f t="shared" si="3"/>
        <v>1</v>
      </c>
      <c r="D39" s="13" t="s">
        <v>101</v>
      </c>
      <c r="E39" s="13" t="s">
        <v>101</v>
      </c>
      <c r="F39" s="16"/>
      <c r="G39" s="13"/>
      <c r="H39" s="13" t="s">
        <v>101</v>
      </c>
      <c r="I39" s="13" t="s">
        <v>101</v>
      </c>
      <c r="N39" s="13">
        <v>1</v>
      </c>
      <c r="O39" s="13">
        <v>1</v>
      </c>
      <c r="P39" s="13"/>
      <c r="R39" s="10"/>
      <c r="S39" s="10"/>
      <c r="T39" s="10"/>
      <c r="U39" s="10"/>
      <c r="V39" s="7"/>
      <c r="W39" s="10"/>
      <c r="AA39" s="10"/>
      <c r="AB39" s="7"/>
      <c r="AD39" s="13" t="s">
        <v>101</v>
      </c>
      <c r="AF39" s="5">
        <f t="shared" si="1"/>
        <v>2</v>
      </c>
      <c r="AH39" s="2">
        <f t="shared" si="2"/>
        <v>2</v>
      </c>
      <c r="AI39" s="2" t="s">
        <v>113</v>
      </c>
    </row>
    <row r="40" spans="2:35" ht="12.75">
      <c r="B40" s="2" t="s">
        <v>74</v>
      </c>
      <c r="C40" s="2">
        <f t="shared" si="3"/>
        <v>1</v>
      </c>
      <c r="D40" s="13"/>
      <c r="E40" s="13"/>
      <c r="F40" s="16"/>
      <c r="G40" s="13"/>
      <c r="H40" s="13"/>
      <c r="I40" s="13"/>
      <c r="N40" s="13"/>
      <c r="O40" s="13"/>
      <c r="P40" s="13">
        <v>1</v>
      </c>
      <c r="R40" s="10"/>
      <c r="S40" s="10"/>
      <c r="T40" s="10"/>
      <c r="U40" s="10"/>
      <c r="V40" s="7"/>
      <c r="W40" s="10"/>
      <c r="AA40" s="10"/>
      <c r="AB40" s="7"/>
      <c r="AD40" s="13"/>
      <c r="AF40" s="5">
        <f t="shared" si="1"/>
        <v>1</v>
      </c>
      <c r="AH40" s="2">
        <f t="shared" si="2"/>
        <v>1</v>
      </c>
      <c r="AI40" s="2" t="s">
        <v>74</v>
      </c>
    </row>
    <row r="41" spans="2:35" ht="12.75">
      <c r="B41" s="2" t="s">
        <v>89</v>
      </c>
      <c r="C41" s="2">
        <f t="shared" si="3"/>
        <v>1</v>
      </c>
      <c r="D41" s="13" t="s">
        <v>101</v>
      </c>
      <c r="E41" s="13" t="s">
        <v>101</v>
      </c>
      <c r="F41" s="16"/>
      <c r="G41" s="13"/>
      <c r="H41" s="13" t="s">
        <v>101</v>
      </c>
      <c r="I41" s="13" t="s">
        <v>101</v>
      </c>
      <c r="N41" s="13">
        <v>1</v>
      </c>
      <c r="O41" s="13"/>
      <c r="P41" s="13"/>
      <c r="R41" s="10"/>
      <c r="S41" s="10"/>
      <c r="T41" s="10"/>
      <c r="U41" s="10"/>
      <c r="V41" s="7"/>
      <c r="W41" s="10"/>
      <c r="AA41" s="10"/>
      <c r="AB41" s="7"/>
      <c r="AD41" s="13" t="s">
        <v>101</v>
      </c>
      <c r="AF41" s="5">
        <f t="shared" si="1"/>
        <v>1</v>
      </c>
      <c r="AH41" s="2">
        <f t="shared" si="2"/>
        <v>1</v>
      </c>
      <c r="AI41" s="2" t="s">
        <v>89</v>
      </c>
    </row>
    <row r="42" spans="2:35" ht="12.75">
      <c r="B42" s="2" t="s">
        <v>43</v>
      </c>
      <c r="C42" s="2">
        <f t="shared" si="3"/>
        <v>1</v>
      </c>
      <c r="D42" s="13">
        <v>1</v>
      </c>
      <c r="E42" s="13">
        <v>1</v>
      </c>
      <c r="F42" s="16"/>
      <c r="G42" s="13"/>
      <c r="H42" s="13">
        <v>17</v>
      </c>
      <c r="I42" s="13">
        <v>0</v>
      </c>
      <c r="N42" s="13">
        <v>10</v>
      </c>
      <c r="O42" s="13">
        <v>7</v>
      </c>
      <c r="P42" s="13">
        <v>7</v>
      </c>
      <c r="R42" s="10">
        <v>2</v>
      </c>
      <c r="S42" s="10">
        <v>1</v>
      </c>
      <c r="T42" s="10">
        <v>398</v>
      </c>
      <c r="U42" s="10"/>
      <c r="V42" s="7">
        <v>12</v>
      </c>
      <c r="W42" s="10">
        <v>5</v>
      </c>
      <c r="X42" s="2">
        <v>5</v>
      </c>
      <c r="Y42" s="2">
        <v>616</v>
      </c>
      <c r="AA42" s="10">
        <v>4</v>
      </c>
      <c r="AB42" s="7">
        <f>1+0</f>
        <v>1</v>
      </c>
      <c r="AD42" s="13">
        <v>347</v>
      </c>
      <c r="AF42" s="5">
        <f aca="true" t="shared" si="4" ref="AF42:AF73">SUM(D42,G42,H42,I42,K42,L42,N42,O42,P42,R42,S42,V42,W42,X42,AA42,AB42,AD42)</f>
        <v>419</v>
      </c>
      <c r="AH42" s="2">
        <f aca="true" t="shared" si="5" ref="AH42:AH73">SUM(D42:AE42)</f>
        <v>1434</v>
      </c>
      <c r="AI42" s="2" t="s">
        <v>43</v>
      </c>
    </row>
    <row r="43" spans="2:35" ht="12.75">
      <c r="B43" s="2" t="s">
        <v>92</v>
      </c>
      <c r="C43" s="2">
        <f t="shared" si="3"/>
      </c>
      <c r="D43" s="13" t="s">
        <v>101</v>
      </c>
      <c r="E43" s="13" t="s">
        <v>101</v>
      </c>
      <c r="F43" s="16"/>
      <c r="G43" s="13"/>
      <c r="H43" s="13" t="s">
        <v>101</v>
      </c>
      <c r="I43" s="13" t="s">
        <v>101</v>
      </c>
      <c r="N43" s="13"/>
      <c r="O43" s="13"/>
      <c r="P43" s="13"/>
      <c r="R43" s="10"/>
      <c r="S43" s="10"/>
      <c r="T43" s="10"/>
      <c r="U43" s="10"/>
      <c r="V43" s="7"/>
      <c r="W43" s="10"/>
      <c r="AA43" s="10"/>
      <c r="AB43" s="7"/>
      <c r="AD43" s="13" t="s">
        <v>101</v>
      </c>
      <c r="AF43" s="5">
        <f t="shared" si="4"/>
        <v>0</v>
      </c>
      <c r="AH43" s="2">
        <f t="shared" si="5"/>
        <v>0</v>
      </c>
      <c r="AI43" s="2" t="s">
        <v>92</v>
      </c>
    </row>
    <row r="44" spans="2:35" ht="12.75">
      <c r="B44" s="2" t="s">
        <v>136</v>
      </c>
      <c r="C44" s="2">
        <f t="shared" si="3"/>
        <v>1</v>
      </c>
      <c r="D44" s="13" t="s">
        <v>101</v>
      </c>
      <c r="E44" s="13" t="s">
        <v>101</v>
      </c>
      <c r="F44" s="16"/>
      <c r="G44" s="13"/>
      <c r="H44" s="13" t="s">
        <v>101</v>
      </c>
      <c r="I44" s="13" t="s">
        <v>101</v>
      </c>
      <c r="N44" s="13">
        <v>3</v>
      </c>
      <c r="O44" s="13">
        <v>2</v>
      </c>
      <c r="P44" s="13">
        <v>1</v>
      </c>
      <c r="R44" s="10"/>
      <c r="S44" s="10"/>
      <c r="T44" s="10"/>
      <c r="U44" s="10"/>
      <c r="V44" s="7"/>
      <c r="W44" s="10"/>
      <c r="AA44" s="10"/>
      <c r="AB44" s="7"/>
      <c r="AD44" s="13" t="s">
        <v>101</v>
      </c>
      <c r="AF44" s="5">
        <f t="shared" si="4"/>
        <v>6</v>
      </c>
      <c r="AH44" s="2">
        <f t="shared" si="5"/>
        <v>6</v>
      </c>
      <c r="AI44" s="2" t="s">
        <v>136</v>
      </c>
    </row>
    <row r="45" spans="2:35" ht="12.75">
      <c r="B45" s="2" t="s">
        <v>87</v>
      </c>
      <c r="C45" s="2">
        <f t="shared" si="3"/>
        <v>1</v>
      </c>
      <c r="D45" s="13" t="s">
        <v>101</v>
      </c>
      <c r="E45" s="13" t="s">
        <v>101</v>
      </c>
      <c r="F45" s="16"/>
      <c r="G45" s="13"/>
      <c r="H45" s="13" t="s">
        <v>101</v>
      </c>
      <c r="I45" s="13" t="s">
        <v>101</v>
      </c>
      <c r="N45" s="13">
        <v>1</v>
      </c>
      <c r="O45" s="13"/>
      <c r="P45" s="13"/>
      <c r="R45" s="10"/>
      <c r="S45" s="10"/>
      <c r="T45" s="10"/>
      <c r="U45" s="10"/>
      <c r="V45" s="7"/>
      <c r="W45" s="10"/>
      <c r="AA45" s="10"/>
      <c r="AB45" s="7"/>
      <c r="AD45" s="13" t="s">
        <v>101</v>
      </c>
      <c r="AF45" s="5">
        <f t="shared" si="4"/>
        <v>1</v>
      </c>
      <c r="AH45" s="2">
        <f t="shared" si="5"/>
        <v>1</v>
      </c>
      <c r="AI45" s="2" t="s">
        <v>87</v>
      </c>
    </row>
    <row r="46" spans="2:35" ht="12.75">
      <c r="B46" s="2" t="s">
        <v>88</v>
      </c>
      <c r="C46" s="2">
        <f t="shared" si="3"/>
        <v>1</v>
      </c>
      <c r="D46" s="13" t="s">
        <v>101</v>
      </c>
      <c r="E46" s="13" t="s">
        <v>101</v>
      </c>
      <c r="F46" s="16">
        <v>4</v>
      </c>
      <c r="G46" s="13"/>
      <c r="H46" s="13" t="s">
        <v>101</v>
      </c>
      <c r="I46" s="13" t="s">
        <v>101</v>
      </c>
      <c r="N46" s="13"/>
      <c r="O46" s="13"/>
      <c r="P46" s="13"/>
      <c r="R46" s="10"/>
      <c r="S46" s="10"/>
      <c r="T46" s="10"/>
      <c r="U46" s="10"/>
      <c r="V46" s="7"/>
      <c r="W46" s="10"/>
      <c r="AA46" s="10"/>
      <c r="AB46" s="7"/>
      <c r="AD46" s="13">
        <v>86</v>
      </c>
      <c r="AF46" s="5">
        <f t="shared" si="4"/>
        <v>86</v>
      </c>
      <c r="AH46" s="2">
        <f t="shared" si="5"/>
        <v>90</v>
      </c>
      <c r="AI46" s="2" t="s">
        <v>88</v>
      </c>
    </row>
    <row r="47" spans="2:35" ht="12.75">
      <c r="B47" s="2" t="s">
        <v>112</v>
      </c>
      <c r="C47" s="2">
        <f t="shared" si="3"/>
        <v>1</v>
      </c>
      <c r="D47" s="13" t="s">
        <v>101</v>
      </c>
      <c r="E47" s="13" t="s">
        <v>101</v>
      </c>
      <c r="F47" s="16"/>
      <c r="G47" s="13"/>
      <c r="H47" s="13" t="s">
        <v>101</v>
      </c>
      <c r="I47" s="13" t="s">
        <v>101</v>
      </c>
      <c r="N47" s="13">
        <v>2</v>
      </c>
      <c r="O47" s="13"/>
      <c r="P47" s="13"/>
      <c r="R47" s="10"/>
      <c r="S47" s="10"/>
      <c r="T47" s="10"/>
      <c r="U47" s="10"/>
      <c r="V47" s="7"/>
      <c r="W47" s="10"/>
      <c r="AA47" s="10"/>
      <c r="AB47" s="7"/>
      <c r="AD47" s="13" t="s">
        <v>101</v>
      </c>
      <c r="AF47" s="5">
        <f t="shared" si="4"/>
        <v>2</v>
      </c>
      <c r="AH47" s="2">
        <f t="shared" si="5"/>
        <v>2</v>
      </c>
      <c r="AI47" s="2" t="s">
        <v>112</v>
      </c>
    </row>
    <row r="48" spans="2:35" ht="12.75">
      <c r="B48" s="2" t="s">
        <v>69</v>
      </c>
      <c r="C48" s="2">
        <f t="shared" si="3"/>
        <v>1</v>
      </c>
      <c r="D48" s="13" t="s">
        <v>101</v>
      </c>
      <c r="E48" s="13" t="s">
        <v>101</v>
      </c>
      <c r="F48" s="16"/>
      <c r="G48" s="13"/>
      <c r="H48" s="13" t="s">
        <v>101</v>
      </c>
      <c r="I48" s="13" t="s">
        <v>101</v>
      </c>
      <c r="N48" s="13"/>
      <c r="O48" s="13">
        <v>1</v>
      </c>
      <c r="P48" s="13">
        <v>1</v>
      </c>
      <c r="R48" s="10"/>
      <c r="S48" s="10"/>
      <c r="T48" s="10"/>
      <c r="U48" s="10"/>
      <c r="V48" s="7"/>
      <c r="W48" s="10"/>
      <c r="AA48" s="10"/>
      <c r="AB48" s="7"/>
      <c r="AD48" s="13" t="s">
        <v>101</v>
      </c>
      <c r="AF48" s="5">
        <f t="shared" si="4"/>
        <v>2</v>
      </c>
      <c r="AH48" s="2">
        <f t="shared" si="5"/>
        <v>2</v>
      </c>
      <c r="AI48" s="2" t="s">
        <v>69</v>
      </c>
    </row>
    <row r="49" spans="2:35" ht="12.75">
      <c r="B49" s="2" t="s">
        <v>137</v>
      </c>
      <c r="C49" s="2">
        <f t="shared" si="3"/>
        <v>1</v>
      </c>
      <c r="D49" s="13" t="s">
        <v>101</v>
      </c>
      <c r="E49" s="13" t="s">
        <v>101</v>
      </c>
      <c r="F49" s="16"/>
      <c r="G49" s="13"/>
      <c r="H49" s="13" t="s">
        <v>101</v>
      </c>
      <c r="I49" s="13" t="s">
        <v>101</v>
      </c>
      <c r="N49" s="13">
        <v>2</v>
      </c>
      <c r="O49" s="13">
        <v>2</v>
      </c>
      <c r="P49" s="13">
        <v>2</v>
      </c>
      <c r="R49" s="10"/>
      <c r="S49" s="10"/>
      <c r="T49" s="10"/>
      <c r="U49" s="10"/>
      <c r="V49" s="7"/>
      <c r="W49" s="10"/>
      <c r="AA49" s="10"/>
      <c r="AB49" s="7"/>
      <c r="AD49" s="13" t="s">
        <v>101</v>
      </c>
      <c r="AF49" s="5">
        <f t="shared" si="4"/>
        <v>6</v>
      </c>
      <c r="AH49" s="2">
        <f t="shared" si="5"/>
        <v>6</v>
      </c>
      <c r="AI49" s="2" t="s">
        <v>137</v>
      </c>
    </row>
    <row r="50" spans="2:35" ht="12.75">
      <c r="B50" s="2" t="s">
        <v>4</v>
      </c>
      <c r="C50" s="2">
        <f t="shared" si="3"/>
        <v>1</v>
      </c>
      <c r="D50" s="13" t="s">
        <v>101</v>
      </c>
      <c r="E50" s="13" t="s">
        <v>101</v>
      </c>
      <c r="F50" s="16"/>
      <c r="G50" s="13"/>
      <c r="H50" s="13" t="s">
        <v>101</v>
      </c>
      <c r="I50" s="13" t="s">
        <v>101</v>
      </c>
      <c r="N50" s="13">
        <v>2</v>
      </c>
      <c r="O50" s="13">
        <v>2</v>
      </c>
      <c r="P50" s="13"/>
      <c r="R50" s="10"/>
      <c r="S50" s="10"/>
      <c r="T50" s="10"/>
      <c r="U50" s="10"/>
      <c r="V50" s="7"/>
      <c r="W50" s="10"/>
      <c r="AA50" s="10"/>
      <c r="AB50" s="7"/>
      <c r="AD50" s="13">
        <v>2</v>
      </c>
      <c r="AF50" s="5">
        <f t="shared" si="4"/>
        <v>6</v>
      </c>
      <c r="AH50" s="2">
        <f t="shared" si="5"/>
        <v>6</v>
      </c>
      <c r="AI50" s="2" t="s">
        <v>4</v>
      </c>
    </row>
    <row r="51" spans="2:35" ht="12.75">
      <c r="B51" s="2" t="s">
        <v>12</v>
      </c>
      <c r="C51" s="2">
        <f t="shared" si="3"/>
        <v>1</v>
      </c>
      <c r="D51" s="13" t="s">
        <v>101</v>
      </c>
      <c r="E51" s="13" t="s">
        <v>101</v>
      </c>
      <c r="F51" s="16"/>
      <c r="G51" s="13"/>
      <c r="H51" s="13" t="s">
        <v>101</v>
      </c>
      <c r="I51" s="13" t="s">
        <v>101</v>
      </c>
      <c r="N51" s="13">
        <v>8</v>
      </c>
      <c r="O51" s="13">
        <v>1</v>
      </c>
      <c r="P51" s="13">
        <v>1</v>
      </c>
      <c r="R51" s="10"/>
      <c r="S51" s="10"/>
      <c r="T51" s="10"/>
      <c r="U51" s="10"/>
      <c r="V51" s="7"/>
      <c r="W51" s="10"/>
      <c r="AA51" s="10"/>
      <c r="AB51" s="7"/>
      <c r="AD51" s="13">
        <v>1</v>
      </c>
      <c r="AF51" s="5">
        <f t="shared" si="4"/>
        <v>11</v>
      </c>
      <c r="AH51" s="2">
        <f t="shared" si="5"/>
        <v>11</v>
      </c>
      <c r="AI51" s="2" t="s">
        <v>12</v>
      </c>
    </row>
    <row r="52" spans="2:35" ht="12.75">
      <c r="B52" s="2" t="s">
        <v>31</v>
      </c>
      <c r="C52" s="2">
        <f t="shared" si="3"/>
        <v>1</v>
      </c>
      <c r="D52" s="13" t="s">
        <v>101</v>
      </c>
      <c r="E52" s="13" t="s">
        <v>101</v>
      </c>
      <c r="F52" s="16"/>
      <c r="G52" s="13"/>
      <c r="H52" s="13" t="s">
        <v>101</v>
      </c>
      <c r="I52" s="13" t="s">
        <v>101</v>
      </c>
      <c r="N52" s="13">
        <v>1</v>
      </c>
      <c r="O52" s="13"/>
      <c r="P52" s="13"/>
      <c r="R52" s="10"/>
      <c r="S52" s="10"/>
      <c r="T52" s="10"/>
      <c r="U52" s="10"/>
      <c r="V52" s="7"/>
      <c r="W52" s="10"/>
      <c r="AA52" s="10"/>
      <c r="AB52" s="7"/>
      <c r="AD52" s="13" t="s">
        <v>101</v>
      </c>
      <c r="AF52" s="5">
        <f t="shared" si="4"/>
        <v>1</v>
      </c>
      <c r="AH52" s="2">
        <f t="shared" si="5"/>
        <v>1</v>
      </c>
      <c r="AI52" s="2" t="s">
        <v>31</v>
      </c>
    </row>
    <row r="53" spans="2:35" ht="12.75">
      <c r="B53" s="2" t="s">
        <v>138</v>
      </c>
      <c r="C53" s="2">
        <f t="shared" si="3"/>
        <v>1</v>
      </c>
      <c r="D53" s="13" t="s">
        <v>101</v>
      </c>
      <c r="E53" s="13" t="s">
        <v>101</v>
      </c>
      <c r="F53" s="16"/>
      <c r="G53" s="13"/>
      <c r="H53" s="13" t="s">
        <v>101</v>
      </c>
      <c r="I53" s="13" t="s">
        <v>101</v>
      </c>
      <c r="N53" s="13">
        <v>1</v>
      </c>
      <c r="O53" s="13"/>
      <c r="P53" s="13">
        <v>1</v>
      </c>
      <c r="R53" s="10"/>
      <c r="S53" s="10"/>
      <c r="T53" s="10"/>
      <c r="U53" s="10"/>
      <c r="V53" s="7"/>
      <c r="W53" s="10"/>
      <c r="AA53" s="10"/>
      <c r="AB53" s="7"/>
      <c r="AD53" s="13" t="s">
        <v>101</v>
      </c>
      <c r="AF53" s="5">
        <f t="shared" si="4"/>
        <v>2</v>
      </c>
      <c r="AH53" s="2">
        <f t="shared" si="5"/>
        <v>2</v>
      </c>
      <c r="AI53" s="2" t="s">
        <v>138</v>
      </c>
    </row>
    <row r="54" spans="2:35" ht="12.75">
      <c r="B54" s="2" t="s">
        <v>139</v>
      </c>
      <c r="C54" s="2">
        <f t="shared" si="3"/>
        <v>1</v>
      </c>
      <c r="D54" s="13">
        <v>2</v>
      </c>
      <c r="E54" s="13">
        <v>0</v>
      </c>
      <c r="F54" s="16"/>
      <c r="G54" s="13"/>
      <c r="H54" s="13" t="s">
        <v>101</v>
      </c>
      <c r="I54" s="13" t="s">
        <v>101</v>
      </c>
      <c r="N54" s="13"/>
      <c r="O54" s="13"/>
      <c r="P54" s="13"/>
      <c r="R54" s="10"/>
      <c r="S54" s="10"/>
      <c r="T54" s="10"/>
      <c r="U54" s="10"/>
      <c r="V54" s="7"/>
      <c r="W54" s="10">
        <v>1</v>
      </c>
      <c r="AA54" s="10"/>
      <c r="AB54" s="7">
        <v>1</v>
      </c>
      <c r="AD54" s="13">
        <v>7</v>
      </c>
      <c r="AF54" s="5">
        <f t="shared" si="4"/>
        <v>11</v>
      </c>
      <c r="AH54" s="2">
        <f t="shared" si="5"/>
        <v>11</v>
      </c>
      <c r="AI54" s="2" t="s">
        <v>139</v>
      </c>
    </row>
    <row r="55" spans="2:35" ht="12.75">
      <c r="B55" s="2" t="s">
        <v>157</v>
      </c>
      <c r="C55" s="2">
        <f t="shared" si="3"/>
        <v>1</v>
      </c>
      <c r="D55" s="13">
        <v>6</v>
      </c>
      <c r="E55" s="13">
        <v>6</v>
      </c>
      <c r="F55" s="16"/>
      <c r="G55" s="13"/>
      <c r="H55" s="13" t="s">
        <v>101</v>
      </c>
      <c r="I55" s="13" t="s">
        <v>101</v>
      </c>
      <c r="L55" s="2">
        <f>1</f>
        <v>1</v>
      </c>
      <c r="N55" s="13">
        <v>4</v>
      </c>
      <c r="O55" s="13">
        <v>1</v>
      </c>
      <c r="P55" s="13">
        <v>3</v>
      </c>
      <c r="R55" s="10"/>
      <c r="S55" s="10"/>
      <c r="T55" s="10"/>
      <c r="U55" s="10"/>
      <c r="V55" s="7">
        <v>1</v>
      </c>
      <c r="W55" s="10"/>
      <c r="AA55" s="10"/>
      <c r="AB55" s="7">
        <v>1</v>
      </c>
      <c r="AD55" s="13">
        <v>5</v>
      </c>
      <c r="AF55" s="5">
        <f t="shared" si="4"/>
        <v>22</v>
      </c>
      <c r="AH55" s="2">
        <f t="shared" si="5"/>
        <v>28</v>
      </c>
      <c r="AI55" s="2" t="s">
        <v>157</v>
      </c>
    </row>
    <row r="56" spans="2:35" ht="12.75">
      <c r="B56" s="2" t="s">
        <v>142</v>
      </c>
      <c r="C56" s="2">
        <f t="shared" si="3"/>
        <v>1</v>
      </c>
      <c r="D56" s="13" t="s">
        <v>101</v>
      </c>
      <c r="E56" s="13" t="s">
        <v>101</v>
      </c>
      <c r="F56" s="16"/>
      <c r="G56" s="13"/>
      <c r="H56" s="13" t="s">
        <v>101</v>
      </c>
      <c r="I56" s="13" t="s">
        <v>101</v>
      </c>
      <c r="N56" s="13">
        <v>1</v>
      </c>
      <c r="O56" s="13"/>
      <c r="P56" s="13"/>
      <c r="R56" s="10"/>
      <c r="S56" s="10"/>
      <c r="T56" s="10"/>
      <c r="U56" s="10"/>
      <c r="V56" s="7"/>
      <c r="W56" s="10"/>
      <c r="AA56" s="10"/>
      <c r="AB56" s="7"/>
      <c r="AD56" s="13" t="s">
        <v>101</v>
      </c>
      <c r="AF56" s="5">
        <f t="shared" si="4"/>
        <v>1</v>
      </c>
      <c r="AH56" s="2">
        <f t="shared" si="5"/>
        <v>1</v>
      </c>
      <c r="AI56" s="2" t="s">
        <v>142</v>
      </c>
    </row>
    <row r="57" spans="2:35" ht="12.75">
      <c r="B57" s="2" t="s">
        <v>6</v>
      </c>
      <c r="C57" s="2">
        <f t="shared" si="3"/>
        <v>1</v>
      </c>
      <c r="D57" s="13" t="s">
        <v>101</v>
      </c>
      <c r="E57" s="13" t="s">
        <v>101</v>
      </c>
      <c r="F57" s="16"/>
      <c r="G57" s="13"/>
      <c r="H57" s="13" t="s">
        <v>101</v>
      </c>
      <c r="I57" s="13" t="s">
        <v>101</v>
      </c>
      <c r="N57" s="13">
        <v>1</v>
      </c>
      <c r="O57" s="13"/>
      <c r="P57" s="13"/>
      <c r="R57" s="10"/>
      <c r="S57" s="10"/>
      <c r="T57" s="10"/>
      <c r="U57" s="10"/>
      <c r="V57" s="7"/>
      <c r="W57" s="10"/>
      <c r="AA57" s="10"/>
      <c r="AB57" s="7"/>
      <c r="AD57" s="13" t="s">
        <v>101</v>
      </c>
      <c r="AF57" s="5">
        <f t="shared" si="4"/>
        <v>1</v>
      </c>
      <c r="AH57" s="2">
        <f t="shared" si="5"/>
        <v>1</v>
      </c>
      <c r="AI57" s="2" t="s">
        <v>6</v>
      </c>
    </row>
    <row r="58" spans="2:35" ht="12.75">
      <c r="B58" s="2" t="s">
        <v>66</v>
      </c>
      <c r="C58" s="2">
        <f t="shared" si="3"/>
        <v>1</v>
      </c>
      <c r="D58" s="13">
        <v>5</v>
      </c>
      <c r="E58" s="13">
        <v>4</v>
      </c>
      <c r="F58" s="16"/>
      <c r="G58" s="13"/>
      <c r="H58" s="13" t="s">
        <v>101</v>
      </c>
      <c r="I58" s="13" t="s">
        <v>101</v>
      </c>
      <c r="K58" s="2">
        <f>0+0+1+0</f>
        <v>1</v>
      </c>
      <c r="L58" s="2">
        <f>0+2+2+1</f>
        <v>5</v>
      </c>
      <c r="N58" s="13">
        <v>3</v>
      </c>
      <c r="O58" s="13">
        <v>2</v>
      </c>
      <c r="P58" s="13">
        <v>1</v>
      </c>
      <c r="R58" s="10"/>
      <c r="S58" s="10"/>
      <c r="T58" s="10"/>
      <c r="U58" s="10"/>
      <c r="V58" s="7"/>
      <c r="W58" s="10"/>
      <c r="X58" s="2">
        <v>1</v>
      </c>
      <c r="Y58" s="2">
        <v>1395</v>
      </c>
      <c r="AA58" s="10"/>
      <c r="AB58" s="7">
        <v>2</v>
      </c>
      <c r="AD58" s="13">
        <v>9</v>
      </c>
      <c r="AF58" s="5">
        <f t="shared" si="4"/>
        <v>29</v>
      </c>
      <c r="AH58" s="2">
        <f t="shared" si="5"/>
        <v>1428</v>
      </c>
      <c r="AI58" s="2" t="s">
        <v>66</v>
      </c>
    </row>
    <row r="59" spans="2:35" ht="12.75">
      <c r="B59" s="2" t="s">
        <v>84</v>
      </c>
      <c r="C59" s="2">
        <f t="shared" si="3"/>
        <v>1</v>
      </c>
      <c r="D59" s="13" t="s">
        <v>101</v>
      </c>
      <c r="E59" s="13" t="s">
        <v>101</v>
      </c>
      <c r="F59" s="16"/>
      <c r="G59" s="13"/>
      <c r="H59" s="13" t="s">
        <v>101</v>
      </c>
      <c r="I59" s="13" t="s">
        <v>101</v>
      </c>
      <c r="N59" s="13"/>
      <c r="O59" s="13">
        <v>1</v>
      </c>
      <c r="P59" s="13"/>
      <c r="R59" s="10"/>
      <c r="S59" s="10"/>
      <c r="T59" s="10"/>
      <c r="U59" s="10"/>
      <c r="V59" s="7"/>
      <c r="W59" s="10"/>
      <c r="AA59" s="10"/>
      <c r="AB59" s="7"/>
      <c r="AD59" s="13" t="s">
        <v>101</v>
      </c>
      <c r="AF59" s="5">
        <f t="shared" si="4"/>
        <v>1</v>
      </c>
      <c r="AH59" s="2">
        <f t="shared" si="5"/>
        <v>1</v>
      </c>
      <c r="AI59" s="2" t="s">
        <v>84</v>
      </c>
    </row>
    <row r="60" spans="2:35" ht="12.75">
      <c r="B60" s="2" t="s">
        <v>37</v>
      </c>
      <c r="C60" s="2">
        <f aca="true" t="shared" si="6" ref="C60:C81">IF(SUM(D60:AD60)&gt;0,1,"")</f>
        <v>1</v>
      </c>
      <c r="D60" s="13" t="s">
        <v>101</v>
      </c>
      <c r="E60" s="13" t="s">
        <v>101</v>
      </c>
      <c r="F60" s="16"/>
      <c r="G60" s="13"/>
      <c r="H60" s="13" t="s">
        <v>101</v>
      </c>
      <c r="I60" s="13" t="s">
        <v>101</v>
      </c>
      <c r="N60" s="13">
        <v>2</v>
      </c>
      <c r="O60" s="13"/>
      <c r="P60" s="13"/>
      <c r="R60" s="10"/>
      <c r="S60" s="10"/>
      <c r="T60" s="10"/>
      <c r="U60" s="10"/>
      <c r="V60" s="7"/>
      <c r="W60" s="10"/>
      <c r="AA60" s="10"/>
      <c r="AB60" s="7"/>
      <c r="AD60" s="13" t="s">
        <v>101</v>
      </c>
      <c r="AF60" s="5">
        <f t="shared" si="4"/>
        <v>2</v>
      </c>
      <c r="AH60" s="2">
        <f t="shared" si="5"/>
        <v>2</v>
      </c>
      <c r="AI60" s="2" t="s">
        <v>37</v>
      </c>
    </row>
    <row r="61" spans="2:35" ht="12.75">
      <c r="B61" s="2" t="s">
        <v>39</v>
      </c>
      <c r="C61" s="2">
        <f t="shared" si="6"/>
        <v>1</v>
      </c>
      <c r="D61" s="13" t="s">
        <v>101</v>
      </c>
      <c r="E61" s="13" t="s">
        <v>101</v>
      </c>
      <c r="F61" s="16"/>
      <c r="G61" s="13"/>
      <c r="H61" s="13" t="s">
        <v>101</v>
      </c>
      <c r="I61" s="13" t="s">
        <v>101</v>
      </c>
      <c r="N61" s="13"/>
      <c r="O61" s="13"/>
      <c r="P61" s="13">
        <v>1</v>
      </c>
      <c r="R61" s="10"/>
      <c r="S61" s="10"/>
      <c r="T61" s="10"/>
      <c r="U61" s="10"/>
      <c r="V61" s="7"/>
      <c r="W61" s="10"/>
      <c r="AA61" s="10"/>
      <c r="AB61" s="7"/>
      <c r="AD61" s="13" t="s">
        <v>101</v>
      </c>
      <c r="AF61" s="5">
        <f t="shared" si="4"/>
        <v>1</v>
      </c>
      <c r="AH61" s="2">
        <f t="shared" si="5"/>
        <v>1</v>
      </c>
      <c r="AI61" s="2" t="s">
        <v>39</v>
      </c>
    </row>
    <row r="62" spans="2:35" ht="12.75">
      <c r="B62" s="2" t="s">
        <v>2</v>
      </c>
      <c r="C62" s="2">
        <f t="shared" si="6"/>
        <v>1</v>
      </c>
      <c r="D62" s="13" t="s">
        <v>101</v>
      </c>
      <c r="E62" s="13" t="s">
        <v>101</v>
      </c>
      <c r="F62" s="16"/>
      <c r="G62" s="13"/>
      <c r="H62" s="13" t="s">
        <v>101</v>
      </c>
      <c r="I62" s="13" t="s">
        <v>101</v>
      </c>
      <c r="N62" s="13">
        <v>1</v>
      </c>
      <c r="O62" s="13"/>
      <c r="P62" s="13"/>
      <c r="R62" s="10"/>
      <c r="S62" s="10"/>
      <c r="T62" s="10"/>
      <c r="U62" s="10"/>
      <c r="V62" s="7"/>
      <c r="W62" s="10"/>
      <c r="AA62" s="10"/>
      <c r="AB62" s="7"/>
      <c r="AD62" s="13" t="s">
        <v>101</v>
      </c>
      <c r="AF62" s="5">
        <f t="shared" si="4"/>
        <v>1</v>
      </c>
      <c r="AH62" s="2">
        <f t="shared" si="5"/>
        <v>1</v>
      </c>
      <c r="AI62" s="2" t="s">
        <v>2</v>
      </c>
    </row>
    <row r="63" spans="2:35" ht="12.75">
      <c r="B63" s="2" t="s">
        <v>63</v>
      </c>
      <c r="C63" s="2">
        <f t="shared" si="6"/>
        <v>1</v>
      </c>
      <c r="D63" s="13" t="s">
        <v>101</v>
      </c>
      <c r="E63" s="13" t="s">
        <v>101</v>
      </c>
      <c r="F63" s="16"/>
      <c r="G63" s="13"/>
      <c r="H63" s="13" t="s">
        <v>101</v>
      </c>
      <c r="I63" s="13" t="s">
        <v>101</v>
      </c>
      <c r="N63" s="13">
        <v>1</v>
      </c>
      <c r="O63" s="13">
        <v>1</v>
      </c>
      <c r="P63" s="13"/>
      <c r="R63" s="10"/>
      <c r="S63" s="10"/>
      <c r="T63" s="10"/>
      <c r="U63" s="10"/>
      <c r="V63" s="7"/>
      <c r="W63" s="10"/>
      <c r="AA63" s="10"/>
      <c r="AB63" s="7"/>
      <c r="AD63" s="13" t="s">
        <v>101</v>
      </c>
      <c r="AF63" s="5">
        <f t="shared" si="4"/>
        <v>2</v>
      </c>
      <c r="AH63" s="2">
        <f t="shared" si="5"/>
        <v>2</v>
      </c>
      <c r="AI63" s="2" t="s">
        <v>63</v>
      </c>
    </row>
    <row r="64" spans="2:35" ht="12.75">
      <c r="B64" s="2" t="s">
        <v>96</v>
      </c>
      <c r="C64" s="2">
        <f t="shared" si="6"/>
        <v>1</v>
      </c>
      <c r="D64" s="13" t="s">
        <v>101</v>
      </c>
      <c r="E64" s="13" t="s">
        <v>101</v>
      </c>
      <c r="F64" s="16"/>
      <c r="G64" s="13"/>
      <c r="H64" s="13" t="s">
        <v>101</v>
      </c>
      <c r="I64" s="13" t="s">
        <v>101</v>
      </c>
      <c r="N64" s="13">
        <v>4</v>
      </c>
      <c r="O64" s="13"/>
      <c r="P64" s="13"/>
      <c r="R64" s="10"/>
      <c r="S64" s="10"/>
      <c r="T64" s="10"/>
      <c r="U64" s="10"/>
      <c r="V64" s="7"/>
      <c r="W64" s="10"/>
      <c r="AA64" s="10"/>
      <c r="AB64" s="7"/>
      <c r="AD64" s="13" t="s">
        <v>101</v>
      </c>
      <c r="AF64" s="5">
        <f t="shared" si="4"/>
        <v>4</v>
      </c>
      <c r="AH64" s="2">
        <f t="shared" si="5"/>
        <v>4</v>
      </c>
      <c r="AI64" s="2" t="s">
        <v>96</v>
      </c>
    </row>
    <row r="65" spans="2:35" ht="12.75">
      <c r="B65" s="2" t="s">
        <v>38</v>
      </c>
      <c r="C65" s="2">
        <f t="shared" si="6"/>
        <v>1</v>
      </c>
      <c r="D65" s="13" t="s">
        <v>101</v>
      </c>
      <c r="E65" s="13" t="s">
        <v>101</v>
      </c>
      <c r="F65" s="16"/>
      <c r="G65" s="13"/>
      <c r="H65" s="13" t="s">
        <v>101</v>
      </c>
      <c r="I65" s="13" t="s">
        <v>101</v>
      </c>
      <c r="N65" s="13">
        <v>4</v>
      </c>
      <c r="O65" s="13">
        <v>2</v>
      </c>
      <c r="P65" s="13">
        <v>2</v>
      </c>
      <c r="R65" s="10"/>
      <c r="S65" s="10"/>
      <c r="T65" s="10"/>
      <c r="U65" s="10"/>
      <c r="V65" s="7"/>
      <c r="W65" s="10"/>
      <c r="AA65" s="10"/>
      <c r="AB65" s="7"/>
      <c r="AD65" s="13" t="s">
        <v>101</v>
      </c>
      <c r="AF65" s="5">
        <f t="shared" si="4"/>
        <v>8</v>
      </c>
      <c r="AH65" s="2">
        <f t="shared" si="5"/>
        <v>8</v>
      </c>
      <c r="AI65" s="2" t="s">
        <v>38</v>
      </c>
    </row>
    <row r="66" spans="2:35" ht="12.75">
      <c r="B66" s="2" t="s">
        <v>61</v>
      </c>
      <c r="C66" s="2">
        <f t="shared" si="6"/>
        <v>1</v>
      </c>
      <c r="D66" s="13" t="s">
        <v>101</v>
      </c>
      <c r="E66" s="13" t="s">
        <v>101</v>
      </c>
      <c r="F66" s="16"/>
      <c r="G66" s="13">
        <v>1</v>
      </c>
      <c r="H66" s="13" t="s">
        <v>101</v>
      </c>
      <c r="I66" s="13" t="s">
        <v>101</v>
      </c>
      <c r="N66" s="13">
        <v>8</v>
      </c>
      <c r="O66" s="13"/>
      <c r="P66" s="13">
        <v>1</v>
      </c>
      <c r="R66" s="10"/>
      <c r="S66" s="10"/>
      <c r="T66" s="10"/>
      <c r="U66" s="10"/>
      <c r="V66" s="7">
        <v>38</v>
      </c>
      <c r="W66" s="10"/>
      <c r="AA66" s="10"/>
      <c r="AB66" s="7"/>
      <c r="AD66" s="13">
        <v>3</v>
      </c>
      <c r="AF66" s="5">
        <f t="shared" si="4"/>
        <v>51</v>
      </c>
      <c r="AH66" s="2">
        <f t="shared" si="5"/>
        <v>51</v>
      </c>
      <c r="AI66" s="2" t="s">
        <v>61</v>
      </c>
    </row>
    <row r="67" spans="2:35" ht="12.75">
      <c r="B67" s="2" t="s">
        <v>127</v>
      </c>
      <c r="C67" s="2">
        <f t="shared" si="6"/>
        <v>1</v>
      </c>
      <c r="D67" s="13" t="s">
        <v>101</v>
      </c>
      <c r="E67" s="13" t="s">
        <v>101</v>
      </c>
      <c r="F67" s="16"/>
      <c r="G67" s="13"/>
      <c r="H67" s="13" t="s">
        <v>101</v>
      </c>
      <c r="I67" s="13" t="s">
        <v>101</v>
      </c>
      <c r="N67" s="13"/>
      <c r="O67" s="13">
        <v>1</v>
      </c>
      <c r="P67" s="13"/>
      <c r="R67" s="10"/>
      <c r="S67" s="10"/>
      <c r="T67" s="10"/>
      <c r="U67" s="10"/>
      <c r="V67" s="7"/>
      <c r="W67" s="10"/>
      <c r="AA67" s="10"/>
      <c r="AB67" s="7"/>
      <c r="AD67" s="13" t="s">
        <v>101</v>
      </c>
      <c r="AF67" s="5">
        <f t="shared" si="4"/>
        <v>1</v>
      </c>
      <c r="AH67" s="2">
        <f t="shared" si="5"/>
        <v>1</v>
      </c>
      <c r="AI67" s="2" t="s">
        <v>127</v>
      </c>
    </row>
    <row r="68" spans="2:35" ht="12.75">
      <c r="B68" s="2" t="s">
        <v>128</v>
      </c>
      <c r="C68" s="2">
        <f t="shared" si="6"/>
        <v>1</v>
      </c>
      <c r="D68" s="13" t="s">
        <v>101</v>
      </c>
      <c r="E68" s="13" t="s">
        <v>101</v>
      </c>
      <c r="F68" s="16"/>
      <c r="G68" s="13"/>
      <c r="H68" s="13" t="s">
        <v>101</v>
      </c>
      <c r="I68" s="13" t="s">
        <v>101</v>
      </c>
      <c r="N68" s="13"/>
      <c r="O68" s="13">
        <v>1</v>
      </c>
      <c r="P68" s="13">
        <v>1</v>
      </c>
      <c r="R68" s="10"/>
      <c r="S68" s="10"/>
      <c r="T68" s="10"/>
      <c r="U68" s="10"/>
      <c r="V68" s="7"/>
      <c r="W68" s="10"/>
      <c r="AA68" s="10"/>
      <c r="AB68" s="7"/>
      <c r="AD68" s="13" t="s">
        <v>101</v>
      </c>
      <c r="AF68" s="5">
        <f t="shared" si="4"/>
        <v>2</v>
      </c>
      <c r="AH68" s="2">
        <f t="shared" si="5"/>
        <v>2</v>
      </c>
      <c r="AI68" s="2" t="s">
        <v>128</v>
      </c>
    </row>
    <row r="69" spans="2:35" ht="12.75">
      <c r="B69" s="2" t="s">
        <v>111</v>
      </c>
      <c r="C69" s="2">
        <f t="shared" si="6"/>
        <v>1</v>
      </c>
      <c r="D69" s="13" t="s">
        <v>101</v>
      </c>
      <c r="E69" s="13" t="s">
        <v>101</v>
      </c>
      <c r="F69" s="16"/>
      <c r="G69" s="13"/>
      <c r="H69" s="13" t="s">
        <v>101</v>
      </c>
      <c r="I69" s="13" t="s">
        <v>101</v>
      </c>
      <c r="N69" s="13">
        <v>1</v>
      </c>
      <c r="O69" s="13"/>
      <c r="P69" s="13"/>
      <c r="R69" s="10"/>
      <c r="S69" s="10"/>
      <c r="T69" s="10"/>
      <c r="U69" s="10"/>
      <c r="V69" s="7"/>
      <c r="W69" s="10"/>
      <c r="AA69" s="10"/>
      <c r="AB69" s="7"/>
      <c r="AD69" s="13" t="s">
        <v>101</v>
      </c>
      <c r="AF69" s="5">
        <f t="shared" si="4"/>
        <v>1</v>
      </c>
      <c r="AH69" s="2">
        <f t="shared" si="5"/>
        <v>1</v>
      </c>
      <c r="AI69" s="2" t="s">
        <v>111</v>
      </c>
    </row>
    <row r="70" spans="2:35" ht="12.75">
      <c r="B70" s="2" t="s">
        <v>94</v>
      </c>
      <c r="C70" s="2">
        <f t="shared" si="6"/>
        <v>1</v>
      </c>
      <c r="D70" s="13" t="s">
        <v>101</v>
      </c>
      <c r="E70" s="13" t="s">
        <v>101</v>
      </c>
      <c r="F70" s="16"/>
      <c r="G70" s="13"/>
      <c r="H70" s="13" t="s">
        <v>101</v>
      </c>
      <c r="I70" s="13" t="s">
        <v>101</v>
      </c>
      <c r="N70" s="13">
        <v>1</v>
      </c>
      <c r="O70" s="13">
        <v>1</v>
      </c>
      <c r="P70" s="13"/>
      <c r="R70" s="10"/>
      <c r="S70" s="10"/>
      <c r="T70" s="10"/>
      <c r="U70" s="10"/>
      <c r="V70" s="7"/>
      <c r="W70" s="10"/>
      <c r="AA70" s="10"/>
      <c r="AB70" s="7"/>
      <c r="AD70" s="13" t="s">
        <v>101</v>
      </c>
      <c r="AF70" s="5">
        <f t="shared" si="4"/>
        <v>2</v>
      </c>
      <c r="AH70" s="2">
        <f t="shared" si="5"/>
        <v>2</v>
      </c>
      <c r="AI70" s="2" t="s">
        <v>94</v>
      </c>
    </row>
    <row r="71" spans="2:35" ht="12.75">
      <c r="B71" s="2" t="s">
        <v>62</v>
      </c>
      <c r="C71" s="2">
        <f t="shared" si="6"/>
        <v>1</v>
      </c>
      <c r="D71" s="13">
        <v>11</v>
      </c>
      <c r="E71" s="13">
        <v>9</v>
      </c>
      <c r="F71" s="16"/>
      <c r="G71" s="13"/>
      <c r="H71" s="13" t="s">
        <v>101</v>
      </c>
      <c r="I71" s="13" t="s">
        <v>101</v>
      </c>
      <c r="N71" s="13"/>
      <c r="O71" s="13"/>
      <c r="P71" s="13">
        <v>1</v>
      </c>
      <c r="R71" s="10"/>
      <c r="S71" s="10"/>
      <c r="T71" s="10"/>
      <c r="U71" s="10"/>
      <c r="V71" s="7"/>
      <c r="W71" s="10"/>
      <c r="AA71" s="10"/>
      <c r="AB71" s="7"/>
      <c r="AD71" s="13" t="s">
        <v>101</v>
      </c>
      <c r="AF71" s="5">
        <f t="shared" si="4"/>
        <v>12</v>
      </c>
      <c r="AH71" s="2">
        <f t="shared" si="5"/>
        <v>21</v>
      </c>
      <c r="AI71" s="2" t="s">
        <v>62</v>
      </c>
    </row>
    <row r="72" spans="2:35" ht="12.75">
      <c r="B72" s="2" t="s">
        <v>68</v>
      </c>
      <c r="C72" s="2">
        <f t="shared" si="6"/>
        <v>1</v>
      </c>
      <c r="D72" s="13" t="s">
        <v>101</v>
      </c>
      <c r="E72" s="13" t="s">
        <v>101</v>
      </c>
      <c r="F72" s="16"/>
      <c r="G72" s="13"/>
      <c r="H72" s="13" t="s">
        <v>101</v>
      </c>
      <c r="I72" s="13" t="s">
        <v>101</v>
      </c>
      <c r="N72" s="13">
        <v>3</v>
      </c>
      <c r="O72" s="13"/>
      <c r="P72" s="13">
        <v>3</v>
      </c>
      <c r="R72" s="10"/>
      <c r="S72" s="10"/>
      <c r="T72" s="10"/>
      <c r="U72" s="10"/>
      <c r="V72" s="7">
        <v>1</v>
      </c>
      <c r="W72" s="10"/>
      <c r="AA72" s="10">
        <v>1.5</v>
      </c>
      <c r="AB72" s="7">
        <v>4</v>
      </c>
      <c r="AD72" s="13">
        <v>6</v>
      </c>
      <c r="AF72" s="5">
        <f t="shared" si="4"/>
        <v>18.5</v>
      </c>
      <c r="AH72" s="2">
        <f t="shared" si="5"/>
        <v>18.5</v>
      </c>
      <c r="AI72" s="2" t="s">
        <v>68</v>
      </c>
    </row>
    <row r="73" spans="2:35" ht="12.75">
      <c r="B73" s="2" t="s">
        <v>90</v>
      </c>
      <c r="C73" s="2">
        <f t="shared" si="6"/>
        <v>1</v>
      </c>
      <c r="D73" s="13" t="s">
        <v>101</v>
      </c>
      <c r="E73" s="13" t="s">
        <v>101</v>
      </c>
      <c r="F73" s="16"/>
      <c r="G73" s="13"/>
      <c r="H73" s="13" t="s">
        <v>101</v>
      </c>
      <c r="I73" s="13" t="s">
        <v>101</v>
      </c>
      <c r="N73" s="13">
        <v>1</v>
      </c>
      <c r="O73" s="13"/>
      <c r="P73" s="13">
        <v>1</v>
      </c>
      <c r="R73" s="10"/>
      <c r="S73" s="10"/>
      <c r="T73" s="10"/>
      <c r="U73" s="10"/>
      <c r="V73" s="7"/>
      <c r="W73" s="10"/>
      <c r="AA73" s="10"/>
      <c r="AB73" s="7"/>
      <c r="AD73" s="13" t="s">
        <v>101</v>
      </c>
      <c r="AF73" s="5">
        <f t="shared" si="4"/>
        <v>2</v>
      </c>
      <c r="AH73" s="2">
        <f t="shared" si="5"/>
        <v>2</v>
      </c>
      <c r="AI73" s="2" t="s">
        <v>90</v>
      </c>
    </row>
    <row r="74" spans="2:35" ht="12.75">
      <c r="B74" s="2" t="s">
        <v>103</v>
      </c>
      <c r="C74" s="2">
        <f t="shared" si="6"/>
        <v>1</v>
      </c>
      <c r="D74" s="13" t="s">
        <v>101</v>
      </c>
      <c r="E74" s="13" t="s">
        <v>101</v>
      </c>
      <c r="F74" s="16"/>
      <c r="G74" s="13"/>
      <c r="H74" s="13" t="s">
        <v>101</v>
      </c>
      <c r="I74" s="13" t="s">
        <v>101</v>
      </c>
      <c r="N74" s="13">
        <v>2</v>
      </c>
      <c r="O74" s="13"/>
      <c r="P74" s="13"/>
      <c r="R74" s="10"/>
      <c r="S74" s="10"/>
      <c r="T74" s="10"/>
      <c r="U74" s="10"/>
      <c r="V74" s="7"/>
      <c r="W74" s="10"/>
      <c r="AA74" s="10"/>
      <c r="AB74" s="7"/>
      <c r="AD74" s="13" t="s">
        <v>101</v>
      </c>
      <c r="AF74" s="5">
        <f aca="true" t="shared" si="7" ref="AF74:AF81">SUM(D74,G74,H74,I74,K74,L74,N74,O74,P74,R74,S74,V74,W74,X74,AA74,AB74,AD74)</f>
        <v>2</v>
      </c>
      <c r="AH74" s="2">
        <f aca="true" t="shared" si="8" ref="AH74:AH81">SUM(D74:AE74)</f>
        <v>2</v>
      </c>
      <c r="AI74" s="2" t="s">
        <v>103</v>
      </c>
    </row>
    <row r="75" spans="2:35" ht="12.75">
      <c r="B75" s="2" t="s">
        <v>1</v>
      </c>
      <c r="C75" s="2">
        <f t="shared" si="6"/>
        <v>1</v>
      </c>
      <c r="D75" s="13" t="s">
        <v>101</v>
      </c>
      <c r="E75" s="13" t="s">
        <v>101</v>
      </c>
      <c r="F75" s="16"/>
      <c r="G75" s="13"/>
      <c r="H75" s="13" t="s">
        <v>101</v>
      </c>
      <c r="I75" s="13" t="s">
        <v>101</v>
      </c>
      <c r="N75" s="13">
        <v>2</v>
      </c>
      <c r="O75" s="13">
        <v>1</v>
      </c>
      <c r="P75" s="13">
        <v>1</v>
      </c>
      <c r="R75" s="10"/>
      <c r="S75" s="10"/>
      <c r="T75" s="10"/>
      <c r="U75" s="10"/>
      <c r="V75" s="7"/>
      <c r="W75" s="10"/>
      <c r="AA75" s="10"/>
      <c r="AB75" s="7"/>
      <c r="AD75" s="13" t="s">
        <v>101</v>
      </c>
      <c r="AF75" s="5">
        <f t="shared" si="7"/>
        <v>4</v>
      </c>
      <c r="AH75" s="2">
        <f t="shared" si="8"/>
        <v>4</v>
      </c>
      <c r="AI75" s="2" t="s">
        <v>1</v>
      </c>
    </row>
    <row r="76" spans="2:35" ht="12.75">
      <c r="B76" s="2" t="s">
        <v>86</v>
      </c>
      <c r="C76" s="2">
        <f t="shared" si="6"/>
        <v>1</v>
      </c>
      <c r="D76" s="13" t="s">
        <v>101</v>
      </c>
      <c r="E76" s="13" t="s">
        <v>101</v>
      </c>
      <c r="F76" s="16"/>
      <c r="G76" s="13"/>
      <c r="H76" s="13" t="s">
        <v>101</v>
      </c>
      <c r="I76" s="13" t="s">
        <v>101</v>
      </c>
      <c r="N76" s="13">
        <v>1</v>
      </c>
      <c r="O76" s="13"/>
      <c r="P76" s="13"/>
      <c r="R76" s="10"/>
      <c r="S76" s="10"/>
      <c r="T76" s="10"/>
      <c r="U76" s="10"/>
      <c r="V76" s="7"/>
      <c r="W76" s="10"/>
      <c r="AA76" s="10"/>
      <c r="AB76" s="7"/>
      <c r="AD76" s="13" t="s">
        <v>101</v>
      </c>
      <c r="AF76" s="5">
        <f t="shared" si="7"/>
        <v>1</v>
      </c>
      <c r="AH76" s="2">
        <f t="shared" si="8"/>
        <v>1</v>
      </c>
      <c r="AI76" s="2" t="s">
        <v>86</v>
      </c>
    </row>
    <row r="77" spans="2:35" ht="12.75">
      <c r="B77" s="2" t="s">
        <v>95</v>
      </c>
      <c r="C77" s="2">
        <f t="shared" si="6"/>
        <v>1</v>
      </c>
      <c r="D77" s="13" t="s">
        <v>101</v>
      </c>
      <c r="E77" s="13" t="s">
        <v>101</v>
      </c>
      <c r="F77" s="16"/>
      <c r="G77" s="13"/>
      <c r="H77" s="13" t="s">
        <v>101</v>
      </c>
      <c r="I77" s="13" t="s">
        <v>101</v>
      </c>
      <c r="N77" s="13">
        <v>1</v>
      </c>
      <c r="O77" s="13">
        <v>1</v>
      </c>
      <c r="P77" s="13">
        <v>1</v>
      </c>
      <c r="R77" s="10"/>
      <c r="S77" s="10"/>
      <c r="T77" s="10"/>
      <c r="U77" s="10"/>
      <c r="V77" s="7"/>
      <c r="W77" s="10"/>
      <c r="AA77" s="10"/>
      <c r="AB77" s="7"/>
      <c r="AD77" s="13" t="s">
        <v>101</v>
      </c>
      <c r="AF77" s="5">
        <f t="shared" si="7"/>
        <v>3</v>
      </c>
      <c r="AH77" s="2">
        <f t="shared" si="8"/>
        <v>3</v>
      </c>
      <c r="AI77" s="2" t="s">
        <v>95</v>
      </c>
    </row>
    <row r="78" spans="2:35" ht="12.75">
      <c r="B78" s="2" t="s">
        <v>24</v>
      </c>
      <c r="C78" s="2">
        <f t="shared" si="6"/>
        <v>1</v>
      </c>
      <c r="D78" s="13">
        <v>17</v>
      </c>
      <c r="E78" s="13">
        <v>2</v>
      </c>
      <c r="F78" s="16"/>
      <c r="G78" s="13">
        <v>2</v>
      </c>
      <c r="H78" s="13">
        <v>0</v>
      </c>
      <c r="I78" s="13">
        <v>7</v>
      </c>
      <c r="N78" s="13">
        <v>7</v>
      </c>
      <c r="O78" s="13">
        <v>4</v>
      </c>
      <c r="P78" s="13">
        <v>5</v>
      </c>
      <c r="R78" s="10"/>
      <c r="S78" s="10"/>
      <c r="T78" s="10"/>
      <c r="U78" s="10"/>
      <c r="V78" s="7">
        <v>1</v>
      </c>
      <c r="W78" s="10">
        <v>33</v>
      </c>
      <c r="X78" s="2">
        <v>1</v>
      </c>
      <c r="Y78" s="2">
        <v>211</v>
      </c>
      <c r="AA78" s="10">
        <v>1.5</v>
      </c>
      <c r="AB78" s="7">
        <v>2</v>
      </c>
      <c r="AD78" s="13">
        <v>97</v>
      </c>
      <c r="AF78" s="5">
        <f t="shared" si="7"/>
        <v>177.5</v>
      </c>
      <c r="AH78" s="2">
        <f t="shared" si="8"/>
        <v>390.5</v>
      </c>
      <c r="AI78" s="2" t="s">
        <v>24</v>
      </c>
    </row>
    <row r="79" spans="2:35" ht="12.75">
      <c r="B79" s="2" t="s">
        <v>125</v>
      </c>
      <c r="C79" s="2">
        <f t="shared" si="6"/>
        <v>1</v>
      </c>
      <c r="D79" s="13">
        <v>1257</v>
      </c>
      <c r="E79" s="13">
        <v>276</v>
      </c>
      <c r="F79" s="16">
        <v>15</v>
      </c>
      <c r="G79" s="13">
        <v>17</v>
      </c>
      <c r="H79" s="13">
        <v>54</v>
      </c>
      <c r="I79" s="13">
        <v>70</v>
      </c>
      <c r="K79" s="2">
        <f>3+0+2+0</f>
        <v>5</v>
      </c>
      <c r="L79" s="2">
        <f>4+1+2+1</f>
        <v>8</v>
      </c>
      <c r="N79" s="13">
        <v>25</v>
      </c>
      <c r="O79" s="13">
        <v>19</v>
      </c>
      <c r="P79" s="13">
        <v>7</v>
      </c>
      <c r="R79" s="10">
        <v>12</v>
      </c>
      <c r="S79" s="10">
        <v>6</v>
      </c>
      <c r="T79" s="10">
        <v>13137</v>
      </c>
      <c r="U79" s="10"/>
      <c r="V79" s="7">
        <v>3</v>
      </c>
      <c r="W79" s="10">
        <v>12</v>
      </c>
      <c r="AA79" s="10">
        <v>4</v>
      </c>
      <c r="AB79" s="7">
        <v>6</v>
      </c>
      <c r="AD79" s="13">
        <v>1253</v>
      </c>
      <c r="AF79" s="5">
        <f t="shared" si="7"/>
        <v>2758</v>
      </c>
      <c r="AH79" s="2">
        <f t="shared" si="8"/>
        <v>16186</v>
      </c>
      <c r="AI79" s="2" t="s">
        <v>125</v>
      </c>
    </row>
    <row r="80" spans="2:35" ht="12.75">
      <c r="B80" s="2" t="s">
        <v>102</v>
      </c>
      <c r="C80" s="2">
        <f t="shared" si="6"/>
        <v>1</v>
      </c>
      <c r="D80" s="13" t="s">
        <v>101</v>
      </c>
      <c r="E80" s="13" t="s">
        <v>101</v>
      </c>
      <c r="F80" s="16"/>
      <c r="G80" s="13"/>
      <c r="H80" s="13" t="s">
        <v>101</v>
      </c>
      <c r="I80" s="13" t="s">
        <v>101</v>
      </c>
      <c r="N80" s="13">
        <v>1</v>
      </c>
      <c r="O80" s="13">
        <v>0</v>
      </c>
      <c r="P80" s="13">
        <v>0</v>
      </c>
      <c r="R80" s="10"/>
      <c r="S80" s="10"/>
      <c r="T80" s="10"/>
      <c r="U80" s="10"/>
      <c r="V80" s="7"/>
      <c r="W80" s="10"/>
      <c r="AA80" s="10"/>
      <c r="AB80" s="7"/>
      <c r="AD80" s="13" t="s">
        <v>101</v>
      </c>
      <c r="AF80" s="5">
        <f t="shared" si="7"/>
        <v>1</v>
      </c>
      <c r="AH80" s="2">
        <f t="shared" si="8"/>
        <v>1</v>
      </c>
      <c r="AI80" s="2" t="s">
        <v>102</v>
      </c>
    </row>
    <row r="81" spans="2:35" ht="12.75">
      <c r="B81" s="2" t="s">
        <v>122</v>
      </c>
      <c r="C81" s="2">
        <f t="shared" si="6"/>
        <v>1</v>
      </c>
      <c r="D81" s="13" t="s">
        <v>101</v>
      </c>
      <c r="E81" s="13" t="s">
        <v>101</v>
      </c>
      <c r="F81" s="16"/>
      <c r="G81" s="13"/>
      <c r="H81" s="13" t="s">
        <v>101</v>
      </c>
      <c r="I81" s="13" t="s">
        <v>101</v>
      </c>
      <c r="N81" s="13">
        <v>1</v>
      </c>
      <c r="O81" s="13">
        <v>0</v>
      </c>
      <c r="P81" s="13">
        <v>0</v>
      </c>
      <c r="R81" s="10"/>
      <c r="S81" s="10"/>
      <c r="T81" s="10"/>
      <c r="U81" s="10"/>
      <c r="V81" s="7"/>
      <c r="W81" s="10"/>
      <c r="AA81" s="10"/>
      <c r="AB81" s="7"/>
      <c r="AD81" s="13" t="s">
        <v>101</v>
      </c>
      <c r="AF81" s="5">
        <f t="shared" si="7"/>
        <v>1</v>
      </c>
      <c r="AH81" s="2">
        <f t="shared" si="8"/>
        <v>1</v>
      </c>
      <c r="AI81" s="2" t="s">
        <v>122</v>
      </c>
    </row>
    <row r="82" spans="4:32" ht="12.75">
      <c r="D82" s="13"/>
      <c r="E82" s="13"/>
      <c r="F82" s="16"/>
      <c r="G82" s="13"/>
      <c r="H82" s="13"/>
      <c r="I82" s="13"/>
      <c r="N82" s="13"/>
      <c r="O82" s="13"/>
      <c r="P82" s="13"/>
      <c r="R82" s="10"/>
      <c r="S82" s="10"/>
      <c r="T82" s="10"/>
      <c r="U82" s="10"/>
      <c r="V82" s="7"/>
      <c r="W82" s="10"/>
      <c r="AA82" s="10"/>
      <c r="AB82" s="7"/>
      <c r="AD82" s="13"/>
      <c r="AF82" s="5"/>
    </row>
    <row r="83" spans="2:34" ht="12.75">
      <c r="B83" s="2" t="s">
        <v>41</v>
      </c>
      <c r="C83" s="2">
        <f aca="true" t="shared" si="9" ref="C83:I83">SUM(C10:C82)</f>
        <v>68</v>
      </c>
      <c r="D83" s="13">
        <f t="shared" si="9"/>
        <v>1384</v>
      </c>
      <c r="E83" s="13">
        <f>SUM(E10:E82)</f>
        <v>365</v>
      </c>
      <c r="F83" s="16">
        <f>SUM(F10:F82)</f>
        <v>22</v>
      </c>
      <c r="G83" s="13">
        <f t="shared" si="9"/>
        <v>24</v>
      </c>
      <c r="H83" s="13">
        <f t="shared" si="9"/>
        <v>78</v>
      </c>
      <c r="I83" s="13">
        <f t="shared" si="9"/>
        <v>104</v>
      </c>
      <c r="K83" s="2">
        <f>SUM(K10:K82)</f>
        <v>6</v>
      </c>
      <c r="L83" s="2">
        <f>SUM(L10:L82)</f>
        <v>28</v>
      </c>
      <c r="N83" s="15">
        <f>SUM(N10:N82)</f>
        <v>206</v>
      </c>
      <c r="O83" s="13">
        <f>SUM(O10:O82)</f>
        <v>71</v>
      </c>
      <c r="P83" s="13">
        <f>SUM(P10:P82)</f>
        <v>69</v>
      </c>
      <c r="R83" s="10">
        <f aca="true" t="shared" si="10" ref="R83:Y83">SUM(R10:R82)</f>
        <v>22</v>
      </c>
      <c r="S83" s="10">
        <f t="shared" si="10"/>
        <v>17</v>
      </c>
      <c r="T83" s="10">
        <f t="shared" si="10"/>
        <v>19331</v>
      </c>
      <c r="U83" s="10"/>
      <c r="V83" s="7">
        <f t="shared" si="10"/>
        <v>140</v>
      </c>
      <c r="W83" s="10">
        <f t="shared" si="10"/>
        <v>113</v>
      </c>
      <c r="X83" s="2">
        <f t="shared" si="10"/>
        <v>27</v>
      </c>
      <c r="Y83" s="2">
        <f t="shared" si="10"/>
        <v>5319</v>
      </c>
      <c r="AA83" s="10">
        <f>SUM(AA10:AA82)</f>
        <v>16</v>
      </c>
      <c r="AB83" s="7">
        <f>SUM(AB10:AB82)</f>
        <v>29</v>
      </c>
      <c r="AD83" s="13">
        <f>SUM(AD10:AD82)</f>
        <v>2391</v>
      </c>
      <c r="AF83" s="5">
        <f>SUM(D83,G83,H83,I83,K83,L83,N83,O83,P83,R83,S83,V83,W83,X83,AA83,AB83,AD83)</f>
        <v>4725</v>
      </c>
      <c r="AH83" s="2">
        <f>SUM(D83:AE83)</f>
        <v>29762</v>
      </c>
    </row>
    <row r="84" spans="2:30" ht="12.75">
      <c r="B84" s="2" t="s">
        <v>143</v>
      </c>
      <c r="D84" s="14" t="s">
        <v>29</v>
      </c>
      <c r="E84" s="13">
        <v>516</v>
      </c>
      <c r="F84" s="16">
        <v>291</v>
      </c>
      <c r="G84" s="13"/>
      <c r="H84" s="13">
        <f>H85-H83</f>
        <v>41</v>
      </c>
      <c r="I84" s="13"/>
      <c r="K84" s="2">
        <f>K85-K83</f>
        <v>23</v>
      </c>
      <c r="L84" s="2">
        <f>L85-L83</f>
        <v>30</v>
      </c>
      <c r="N84" s="13">
        <f>N85-N83</f>
        <v>84</v>
      </c>
      <c r="O84" s="13">
        <f>O85-O83</f>
        <v>99</v>
      </c>
      <c r="P84" s="13">
        <f>P85-P83</f>
        <v>101</v>
      </c>
      <c r="R84" s="10">
        <f>R85-R83</f>
        <v>4</v>
      </c>
      <c r="S84" s="10">
        <f>S85-S83</f>
        <v>8</v>
      </c>
      <c r="T84" s="10">
        <f>T85-T83</f>
        <v>4669</v>
      </c>
      <c r="U84" s="10"/>
      <c r="V84" s="7"/>
      <c r="W84" s="10">
        <f>W85-W83</f>
        <v>87</v>
      </c>
      <c r="AA84" s="10">
        <f>AA85-AA83</f>
        <v>21</v>
      </c>
      <c r="AB84" s="7"/>
      <c r="AD84" s="13">
        <f>AD85-AD83</f>
        <v>609</v>
      </c>
    </row>
    <row r="85" spans="2:30" ht="12.75">
      <c r="B85" s="2" t="s">
        <v>144</v>
      </c>
      <c r="D85" s="13">
        <v>1250</v>
      </c>
      <c r="E85" s="13">
        <v>1250</v>
      </c>
      <c r="F85" s="16">
        <v>300</v>
      </c>
      <c r="G85" s="13"/>
      <c r="H85" s="13">
        <v>119</v>
      </c>
      <c r="I85" s="13"/>
      <c r="K85" s="2">
        <v>29</v>
      </c>
      <c r="L85" s="2">
        <v>58</v>
      </c>
      <c r="N85" s="13">
        <v>290</v>
      </c>
      <c r="O85" s="13">
        <v>170</v>
      </c>
      <c r="P85" s="13">
        <v>170</v>
      </c>
      <c r="R85" s="10">
        <v>26</v>
      </c>
      <c r="S85" s="10">
        <v>25</v>
      </c>
      <c r="T85" s="10">
        <v>24000</v>
      </c>
      <c r="U85" s="10"/>
      <c r="V85" s="7"/>
      <c r="W85" s="10">
        <v>200</v>
      </c>
      <c r="AA85" s="10">
        <v>37</v>
      </c>
      <c r="AB85" s="7"/>
      <c r="AD85" s="13">
        <v>3000</v>
      </c>
    </row>
    <row r="86" spans="4:30" ht="12.75">
      <c r="D86" s="13"/>
      <c r="E86" s="13"/>
      <c r="F86" s="16"/>
      <c r="G86" s="13"/>
      <c r="H86" s="13"/>
      <c r="I86" s="13"/>
      <c r="N86" s="13"/>
      <c r="O86" s="13"/>
      <c r="P86" s="13"/>
      <c r="R86" s="10"/>
      <c r="S86" s="10"/>
      <c r="T86" s="10"/>
      <c r="U86" s="10"/>
      <c r="V86" s="7"/>
      <c r="W86" s="10"/>
      <c r="AA86" s="10"/>
      <c r="AB86" s="7"/>
      <c r="AD86" s="13"/>
    </row>
    <row r="87" spans="2:35" s="5" customFormat="1" ht="12.75">
      <c r="B87" s="5" t="s">
        <v>145</v>
      </c>
      <c r="D87" s="15">
        <v>100</v>
      </c>
      <c r="E87" s="15">
        <f>E83/E85*100</f>
        <v>29.2</v>
      </c>
      <c r="F87" s="18">
        <f>F83/F85*100</f>
        <v>7.333333333333333</v>
      </c>
      <c r="G87" s="15"/>
      <c r="H87" s="15">
        <f>H83/H85*100</f>
        <v>65.54621848739495</v>
      </c>
      <c r="I87" s="15"/>
      <c r="K87" s="5">
        <f>K83/K85*100</f>
        <v>20.689655172413794</v>
      </c>
      <c r="L87" s="5">
        <f>L83/L85*100</f>
        <v>48.275862068965516</v>
      </c>
      <c r="N87" s="15">
        <f>N83/N85*100</f>
        <v>71.03448275862068</v>
      </c>
      <c r="O87" s="15">
        <f>O83/O85*100</f>
        <v>41.76470588235294</v>
      </c>
      <c r="P87" s="15">
        <f>P83/P85*100</f>
        <v>40.588235294117645</v>
      </c>
      <c r="R87" s="11">
        <f>R83/R85*100</f>
        <v>84.61538461538461</v>
      </c>
      <c r="S87" s="11">
        <f>S83/S85*100</f>
        <v>68</v>
      </c>
      <c r="T87" s="11">
        <f>T83/T85*100</f>
        <v>80.54583333333333</v>
      </c>
      <c r="U87" s="11"/>
      <c r="V87" s="9"/>
      <c r="W87" s="11">
        <f>W83/W85*100</f>
        <v>56.49999999999999</v>
      </c>
      <c r="AA87" s="11">
        <f>AA83/AA85*100</f>
        <v>43.24324324324324</v>
      </c>
      <c r="AB87" s="9"/>
      <c r="AD87" s="15">
        <f>AD83/AD85*100</f>
        <v>79.7</v>
      </c>
      <c r="AH87" s="6">
        <f>AVERAGE(D87:AD87)</f>
        <v>55.80246361261067</v>
      </c>
      <c r="AI87" s="6" t="s">
        <v>119</v>
      </c>
    </row>
    <row r="88" spans="2:30" ht="12.75">
      <c r="B88" s="2" t="s">
        <v>16</v>
      </c>
      <c r="D88" s="13"/>
      <c r="V88" s="7"/>
      <c r="AB88" s="7"/>
      <c r="AD88" s="7"/>
    </row>
    <row r="89" spans="4:30" ht="12.75">
      <c r="D89" s="13"/>
      <c r="V89" s="7"/>
      <c r="AD89" s="7"/>
    </row>
    <row r="90" spans="4:30" ht="12.75">
      <c r="D90" s="13"/>
      <c r="V90" s="7"/>
      <c r="AD90" s="7"/>
    </row>
    <row r="91" spans="4:32" ht="12.75">
      <c r="D91" s="13"/>
      <c r="V91" s="7"/>
      <c r="AD91" s="7"/>
      <c r="AF91" s="13" t="s">
        <v>72</v>
      </c>
    </row>
    <row r="92" spans="4:30" ht="12.75">
      <c r="D92" s="13"/>
      <c r="V92" s="7"/>
      <c r="AD92" s="7" t="s">
        <v>56</v>
      </c>
    </row>
    <row r="93" spans="2:29" ht="12.75">
      <c r="B93" s="2" t="s">
        <v>81</v>
      </c>
      <c r="D93" s="13"/>
      <c r="V93" s="7"/>
      <c r="AC93" s="10" t="s">
        <v>121</v>
      </c>
    </row>
    <row r="94" spans="2:28" ht="12.75">
      <c r="B94" s="2" t="s">
        <v>78</v>
      </c>
      <c r="D94" s="13"/>
      <c r="V94" s="7"/>
      <c r="AB94" s="2" t="s">
        <v>123</v>
      </c>
    </row>
    <row r="95" spans="2:27" ht="12.75">
      <c r="B95" s="7" t="s">
        <v>79</v>
      </c>
      <c r="D95" s="13"/>
      <c r="V95" s="7"/>
      <c r="AA95" s="2" t="s">
        <v>0</v>
      </c>
    </row>
    <row r="96" spans="2:25" ht="12.75">
      <c r="B96" s="10" t="s">
        <v>80</v>
      </c>
      <c r="D96" s="13"/>
      <c r="V96" s="7"/>
      <c r="Y96" s="10" t="s">
        <v>44</v>
      </c>
    </row>
    <row r="97" spans="2:24" ht="12.75">
      <c r="B97" s="16" t="s">
        <v>82</v>
      </c>
      <c r="D97" s="13"/>
      <c r="V97" s="8"/>
      <c r="X97" s="7" t="s">
        <v>56</v>
      </c>
    </row>
    <row r="98" spans="2:23" ht="12.75">
      <c r="B98" s="13" t="s">
        <v>76</v>
      </c>
      <c r="D98" s="13"/>
      <c r="W98" s="10" t="s">
        <v>93</v>
      </c>
    </row>
    <row r="99" spans="4:23" ht="12.75">
      <c r="D99" s="13"/>
      <c r="R99" s="13" t="s">
        <v>83</v>
      </c>
      <c r="W99" s="10"/>
    </row>
    <row r="100" spans="4:16" ht="12.75">
      <c r="D100" s="13"/>
      <c r="P100" s="13" t="s">
        <v>71</v>
      </c>
    </row>
    <row r="101" spans="4:14" ht="12.75">
      <c r="D101" s="13"/>
      <c r="N101" s="2" t="s">
        <v>42</v>
      </c>
    </row>
    <row r="102" spans="4:11" ht="12.75">
      <c r="D102" s="13"/>
      <c r="K102" s="13" t="s">
        <v>100</v>
      </c>
    </row>
    <row r="103" spans="4:9" ht="12.75">
      <c r="D103" s="13"/>
      <c r="I103" s="13" t="s">
        <v>159</v>
      </c>
    </row>
    <row r="104" spans="4:9" ht="12.75">
      <c r="D104" s="13"/>
      <c r="H104" s="17" t="s">
        <v>77</v>
      </c>
      <c r="I104" s="10"/>
    </row>
    <row r="105" spans="4:7" ht="12.75">
      <c r="D105" s="13"/>
      <c r="G105" s="13" t="s">
        <v>100</v>
      </c>
    </row>
    <row r="106" spans="4:6" ht="12.75">
      <c r="D106" s="13"/>
      <c r="F106" s="13" t="s">
        <v>100</v>
      </c>
    </row>
    <row r="107" spans="2:4" ht="12.75">
      <c r="B107" s="2" t="s">
        <v>16</v>
      </c>
      <c r="D107" s="13"/>
    </row>
  </sheetData>
  <mergeCells count="8">
    <mergeCell ref="R6:X6"/>
    <mergeCell ref="A3:AI3"/>
    <mergeCell ref="A4:AI4"/>
    <mergeCell ref="A2:AI2"/>
    <mergeCell ref="N6:P6"/>
    <mergeCell ref="D6:I6"/>
    <mergeCell ref="K6:L6"/>
    <mergeCell ref="Z6:AA6"/>
  </mergeCells>
  <printOptions gridLines="1"/>
  <pageMargins left="0.5" right="0.5" top="0.5" bottom="0.5" header="0.5" footer="0.5"/>
  <pageSetup fitToHeight="1" fitToWidth="1" orientation="landscape" scale="3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U107"/>
  <sheetViews>
    <sheetView tabSelected="1" view="pageBreakPreview" zoomScaleSheetLayoutView="100" workbookViewId="0" topLeftCell="A4">
      <pane xSplit="2" ySplit="5" topLeftCell="U66" activePane="bottomRight" state="frozen"/>
      <selection pane="topLeft" activeCell="A4" sqref="A4"/>
      <selection pane="topRight" activeCell="C4" sqref="C4"/>
      <selection pane="bottomLeft" activeCell="A9" sqref="A9"/>
      <selection pane="bottomRight" activeCell="AU83" sqref="AU83"/>
    </sheetView>
  </sheetViews>
  <sheetFormatPr defaultColWidth="11.00390625" defaultRowHeight="12"/>
  <cols>
    <col min="1" max="1" width="1.875" style="2" customWidth="1"/>
    <col min="2" max="2" width="20.00390625" style="2" customWidth="1"/>
    <col min="3" max="3" width="10.375" style="2" bestFit="1" customWidth="1"/>
    <col min="4" max="4" width="10.375" style="2" customWidth="1"/>
    <col min="5" max="8" width="7.875" style="2" customWidth="1"/>
    <col min="9" max="9" width="2.50390625" style="2" customWidth="1"/>
    <col min="10" max="10" width="10.375" style="2" bestFit="1" customWidth="1"/>
    <col min="11" max="12" width="7.875" style="2" customWidth="1"/>
    <col min="13" max="13" width="2.00390625" style="2" customWidth="1"/>
    <col min="14" max="14" width="7.00390625" style="2" bestFit="1" customWidth="1"/>
    <col min="15" max="16" width="7.875" style="2" customWidth="1"/>
    <col min="17" max="17" width="1.875" style="2" customWidth="1"/>
    <col min="18" max="18" width="7.375" style="2" customWidth="1"/>
    <col min="19" max="19" width="9.00390625" style="2" customWidth="1"/>
    <col min="20" max="20" width="7.875" style="2" customWidth="1"/>
    <col min="21" max="21" width="7.625" style="2" customWidth="1"/>
    <col min="22" max="22" width="2.125" style="2" customWidth="1"/>
    <col min="23" max="23" width="6.50390625" style="2" customWidth="1"/>
    <col min="24" max="26" width="7.875" style="2" customWidth="1"/>
    <col min="27" max="27" width="2.375" style="2" customWidth="1"/>
    <col min="28" max="28" width="7.875" style="2" customWidth="1"/>
    <col min="29" max="29" width="7.875" style="20" customWidth="1"/>
    <col min="30" max="31" width="7.875" style="2" customWidth="1"/>
    <col min="32" max="32" width="2.50390625" style="2" customWidth="1"/>
    <col min="33" max="34" width="7.875" style="2" customWidth="1"/>
    <col min="35" max="35" width="7.625" style="2" customWidth="1"/>
    <col min="36" max="36" width="1.12109375" style="2" customWidth="1"/>
    <col min="37" max="37" width="5.625" style="2" customWidth="1"/>
    <col min="38" max="39" width="7.875" style="2" customWidth="1"/>
    <col min="40" max="40" width="1.37890625" style="2" customWidth="1"/>
    <col min="41" max="41" width="7.875" style="2" bestFit="1" customWidth="1"/>
    <col min="42" max="42" width="7.875" style="2" customWidth="1"/>
    <col min="43" max="43" width="1.37890625" style="2" customWidth="1"/>
    <col min="44" max="44" width="7.125" style="2" customWidth="1"/>
    <col min="45" max="45" width="1.12109375" style="2" customWidth="1"/>
    <col min="46" max="46" width="7.875" style="2" customWidth="1"/>
    <col min="47" max="47" width="39.00390625" style="2" customWidth="1"/>
    <col min="48" max="16384" width="11.00390625" style="2" customWidth="1"/>
  </cols>
  <sheetData>
    <row r="2" spans="1:47" ht="12.75">
      <c r="A2" s="32" t="s">
        <v>99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</row>
    <row r="3" spans="1:47" ht="12.75">
      <c r="A3" s="32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</row>
    <row r="4" spans="1:47" ht="12.75">
      <c r="A4" s="34" t="s">
        <v>97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</row>
    <row r="6" spans="5:46" ht="12.75">
      <c r="E6" s="28" t="s">
        <v>120</v>
      </c>
      <c r="F6" s="28"/>
      <c r="G6" s="28"/>
      <c r="H6" s="28"/>
      <c r="I6" s="28"/>
      <c r="J6" s="28"/>
      <c r="K6" s="28"/>
      <c r="L6" s="28"/>
      <c r="O6" s="28" t="s">
        <v>117</v>
      </c>
      <c r="P6" s="28"/>
      <c r="S6" s="28" t="s">
        <v>107</v>
      </c>
      <c r="T6" s="28"/>
      <c r="U6" s="28"/>
      <c r="X6" s="32" t="s">
        <v>108</v>
      </c>
      <c r="Y6" s="32"/>
      <c r="Z6" s="32"/>
      <c r="AA6" s="32"/>
      <c r="AB6" s="32"/>
      <c r="AC6" s="32"/>
      <c r="AD6" s="32"/>
      <c r="AE6" s="32"/>
      <c r="AF6" s="32"/>
      <c r="AG6" s="32"/>
      <c r="AH6" s="32"/>
      <c r="AJ6" s="28" t="s">
        <v>118</v>
      </c>
      <c r="AK6" s="28"/>
      <c r="AL6" s="28"/>
      <c r="AP6" s="1" t="s">
        <v>152</v>
      </c>
      <c r="AR6" s="1" t="s">
        <v>126</v>
      </c>
      <c r="AT6" s="1" t="s">
        <v>149</v>
      </c>
    </row>
    <row r="7" spans="3:46" ht="12.75">
      <c r="C7" s="2" t="s">
        <v>8</v>
      </c>
      <c r="D7" s="2" t="s">
        <v>45</v>
      </c>
      <c r="E7" s="2" t="s">
        <v>146</v>
      </c>
      <c r="F7" s="2" t="s">
        <v>18</v>
      </c>
      <c r="G7" s="2" t="s">
        <v>36</v>
      </c>
      <c r="H7" s="2" t="s">
        <v>129</v>
      </c>
      <c r="J7" s="2" t="s">
        <v>45</v>
      </c>
      <c r="K7" s="2" t="s">
        <v>153</v>
      </c>
      <c r="L7" s="2" t="s">
        <v>154</v>
      </c>
      <c r="N7" s="2" t="s">
        <v>45</v>
      </c>
      <c r="O7" s="2" t="s">
        <v>25</v>
      </c>
      <c r="P7" s="2" t="s">
        <v>147</v>
      </c>
      <c r="R7" s="2" t="s">
        <v>45</v>
      </c>
      <c r="S7" s="2" t="s">
        <v>107</v>
      </c>
      <c r="T7" s="2" t="s">
        <v>107</v>
      </c>
      <c r="U7" s="2" t="s">
        <v>107</v>
      </c>
      <c r="W7" s="2" t="s">
        <v>45</v>
      </c>
      <c r="X7" s="2" t="s">
        <v>11</v>
      </c>
      <c r="Y7" s="2" t="s">
        <v>28</v>
      </c>
      <c r="Z7" s="2" t="s">
        <v>109</v>
      </c>
      <c r="AB7" s="2" t="s">
        <v>45</v>
      </c>
      <c r="AC7" s="20" t="s">
        <v>32</v>
      </c>
      <c r="AD7" s="2" t="s">
        <v>22</v>
      </c>
      <c r="AE7" s="2" t="s">
        <v>23</v>
      </c>
      <c r="AG7" s="2" t="s">
        <v>45</v>
      </c>
      <c r="AH7" s="2" t="s">
        <v>150</v>
      </c>
      <c r="AI7" s="2" t="s">
        <v>150</v>
      </c>
      <c r="AK7" s="2" t="s">
        <v>45</v>
      </c>
      <c r="AL7" s="2" t="s">
        <v>104</v>
      </c>
      <c r="AM7" s="2" t="s">
        <v>104</v>
      </c>
      <c r="AO7" s="2" t="s">
        <v>45</v>
      </c>
      <c r="AP7" s="2" t="s">
        <v>14</v>
      </c>
      <c r="AR7" s="1" t="s">
        <v>41</v>
      </c>
      <c r="AT7" s="1" t="s">
        <v>41</v>
      </c>
    </row>
    <row r="8" spans="3:42" s="3" customFormat="1" ht="27.75" customHeight="1">
      <c r="C8" s="3" t="s">
        <v>9</v>
      </c>
      <c r="D8" s="3" t="s">
        <v>46</v>
      </c>
      <c r="E8" s="3" t="s">
        <v>15</v>
      </c>
      <c r="F8" s="3" t="s">
        <v>105</v>
      </c>
      <c r="G8" s="3" t="s">
        <v>105</v>
      </c>
      <c r="H8" s="3" t="s">
        <v>130</v>
      </c>
      <c r="J8" s="3" t="s">
        <v>46</v>
      </c>
      <c r="K8" s="3" t="s">
        <v>26</v>
      </c>
      <c r="L8" s="3" t="s">
        <v>26</v>
      </c>
      <c r="N8" s="3" t="s">
        <v>46</v>
      </c>
      <c r="O8" s="3" t="s">
        <v>27</v>
      </c>
      <c r="P8" s="3" t="s">
        <v>148</v>
      </c>
      <c r="R8" s="3" t="s">
        <v>46</v>
      </c>
      <c r="S8" s="4" t="s">
        <v>85</v>
      </c>
      <c r="T8" s="3" t="s">
        <v>40</v>
      </c>
      <c r="U8" s="4" t="s">
        <v>110</v>
      </c>
      <c r="W8" s="3" t="s">
        <v>46</v>
      </c>
      <c r="X8" s="3" t="s">
        <v>21</v>
      </c>
      <c r="Y8" s="3" t="s">
        <v>21</v>
      </c>
      <c r="Z8" s="3" t="s">
        <v>106</v>
      </c>
      <c r="AB8" s="3" t="s">
        <v>46</v>
      </c>
      <c r="AC8" s="21" t="s">
        <v>33</v>
      </c>
      <c r="AD8" s="3" t="s">
        <v>131</v>
      </c>
      <c r="AE8" s="3" t="s">
        <v>151</v>
      </c>
      <c r="AG8" s="3" t="s">
        <v>46</v>
      </c>
      <c r="AH8" s="3" t="s">
        <v>151</v>
      </c>
      <c r="AI8" s="3" t="s">
        <v>30</v>
      </c>
      <c r="AK8" s="3" t="s">
        <v>46</v>
      </c>
      <c r="AL8" s="3" t="s">
        <v>13</v>
      </c>
      <c r="AM8" s="3" t="s">
        <v>156</v>
      </c>
      <c r="AO8" s="3" t="s">
        <v>46</v>
      </c>
      <c r="AP8" s="3" t="s">
        <v>106</v>
      </c>
    </row>
    <row r="9" spans="5:31" ht="12.75">
      <c r="E9" s="24"/>
      <c r="S9" s="12"/>
      <c r="T9" s="12"/>
      <c r="U9" s="12"/>
      <c r="AD9" s="24"/>
      <c r="AE9" s="24"/>
    </row>
    <row r="10" spans="2:47" ht="12.75">
      <c r="B10" s="2" t="s">
        <v>124</v>
      </c>
      <c r="C10" s="2">
        <f aca="true" t="shared" si="0" ref="C10:C26">IF(SUM(E10:AP10)&gt;0,1,"")</f>
        <v>1</v>
      </c>
      <c r="E10" s="24" t="s">
        <v>101</v>
      </c>
      <c r="F10" s="24" t="s">
        <v>101</v>
      </c>
      <c r="G10" s="16"/>
      <c r="H10" s="13"/>
      <c r="I10" s="13"/>
      <c r="J10" s="13"/>
      <c r="K10" s="24" t="s">
        <v>101</v>
      </c>
      <c r="L10" s="13" t="s">
        <v>101</v>
      </c>
      <c r="S10" s="15">
        <v>5</v>
      </c>
      <c r="T10" s="13">
        <v>3</v>
      </c>
      <c r="U10" s="13">
        <v>1</v>
      </c>
      <c r="X10" s="10">
        <v>1</v>
      </c>
      <c r="Y10" s="10"/>
      <c r="Z10" s="10">
        <v>716</v>
      </c>
      <c r="AA10" s="10"/>
      <c r="AB10" s="10"/>
      <c r="AC10" s="23"/>
      <c r="AD10" s="24"/>
      <c r="AE10" s="24"/>
      <c r="AF10" s="10"/>
      <c r="AG10" s="10"/>
      <c r="AL10" s="10"/>
      <c r="AM10" s="7"/>
      <c r="AP10" s="24">
        <v>12</v>
      </c>
      <c r="AR10" s="5">
        <f aca="true" t="shared" si="1" ref="AR10:AR41">SUM(E10,H10,K10,L10,O10,P10,S10,T10,U10,X10,Y10,AD10,AE10,AH10,AL10,AM10,AP10,AC10)</f>
        <v>22</v>
      </c>
      <c r="AT10" s="2">
        <f>SUM(E10:AQ10)</f>
        <v>738</v>
      </c>
      <c r="AU10" s="2" t="s">
        <v>124</v>
      </c>
    </row>
    <row r="11" spans="2:47" ht="12.75">
      <c r="B11" s="2" t="s">
        <v>58</v>
      </c>
      <c r="C11" s="2">
        <f t="shared" si="0"/>
        <v>1</v>
      </c>
      <c r="E11" s="24">
        <v>21</v>
      </c>
      <c r="F11" s="24">
        <v>20</v>
      </c>
      <c r="G11" s="16"/>
      <c r="H11" s="13"/>
      <c r="I11" s="13"/>
      <c r="J11" s="13"/>
      <c r="K11" s="24" t="s">
        <v>101</v>
      </c>
      <c r="L11" s="13" t="s">
        <v>101</v>
      </c>
      <c r="S11" s="13">
        <v>22</v>
      </c>
      <c r="T11" s="13"/>
      <c r="U11" s="13">
        <v>6</v>
      </c>
      <c r="X11" s="10">
        <v>5</v>
      </c>
      <c r="Y11" s="10">
        <v>3</v>
      </c>
      <c r="Z11" s="10">
        <v>3251</v>
      </c>
      <c r="AA11" s="10"/>
      <c r="AB11" s="10"/>
      <c r="AC11" s="23">
        <v>30</v>
      </c>
      <c r="AD11" s="24">
        <v>8</v>
      </c>
      <c r="AE11" s="24">
        <v>12</v>
      </c>
      <c r="AF11" s="10"/>
      <c r="AG11" s="10"/>
      <c r="AL11" s="10">
        <v>2</v>
      </c>
      <c r="AM11" s="7">
        <v>2</v>
      </c>
      <c r="AP11" s="24">
        <v>137</v>
      </c>
      <c r="AR11" s="5">
        <f t="shared" si="1"/>
        <v>248</v>
      </c>
      <c r="AT11" s="2">
        <f>SUM(E11:AQ11)</f>
        <v>3519</v>
      </c>
      <c r="AU11" s="2" t="s">
        <v>58</v>
      </c>
    </row>
    <row r="12" spans="2:47" ht="12.75">
      <c r="B12" s="2" t="s">
        <v>132</v>
      </c>
      <c r="C12" s="2">
        <f t="shared" si="0"/>
        <v>1</v>
      </c>
      <c r="E12" s="24" t="s">
        <v>101</v>
      </c>
      <c r="F12" s="24" t="s">
        <v>101</v>
      </c>
      <c r="G12" s="16"/>
      <c r="H12" s="13"/>
      <c r="I12" s="13"/>
      <c r="J12" s="13"/>
      <c r="K12" s="24" t="s">
        <v>101</v>
      </c>
      <c r="L12" s="13" t="s">
        <v>101</v>
      </c>
      <c r="S12" s="13">
        <v>2</v>
      </c>
      <c r="T12" s="13">
        <v>1</v>
      </c>
      <c r="U12" s="13">
        <v>1</v>
      </c>
      <c r="X12" s="10"/>
      <c r="Y12" s="10"/>
      <c r="Z12" s="10"/>
      <c r="AA12" s="10"/>
      <c r="AB12" s="10"/>
      <c r="AC12" s="23"/>
      <c r="AD12" s="24"/>
      <c r="AE12" s="24"/>
      <c r="AF12" s="10"/>
      <c r="AG12" s="10"/>
      <c r="AL12" s="10"/>
      <c r="AM12" s="7"/>
      <c r="AP12" s="24" t="s">
        <v>101</v>
      </c>
      <c r="AR12" s="5">
        <f t="shared" si="1"/>
        <v>4</v>
      </c>
      <c r="AT12" s="2">
        <f aca="true" t="shared" si="2" ref="AT12:AT41">SUM(E12:AQ12)</f>
        <v>4</v>
      </c>
      <c r="AU12" s="2" t="s">
        <v>132</v>
      </c>
    </row>
    <row r="13" spans="2:47" ht="12.75">
      <c r="B13" s="2" t="s">
        <v>133</v>
      </c>
      <c r="C13" s="2">
        <f t="shared" si="0"/>
        <v>1</v>
      </c>
      <c r="E13" s="24" t="s">
        <v>101</v>
      </c>
      <c r="F13" s="24" t="s">
        <v>101</v>
      </c>
      <c r="G13" s="16"/>
      <c r="H13" s="13"/>
      <c r="I13" s="13"/>
      <c r="J13" s="13"/>
      <c r="K13" s="24" t="s">
        <v>101</v>
      </c>
      <c r="L13" s="13" t="s">
        <v>101</v>
      </c>
      <c r="S13" s="13">
        <v>1</v>
      </c>
      <c r="T13" s="13">
        <v>1</v>
      </c>
      <c r="U13" s="13">
        <v>1</v>
      </c>
      <c r="X13" s="10"/>
      <c r="Y13" s="10"/>
      <c r="Z13" s="10"/>
      <c r="AA13" s="10"/>
      <c r="AB13" s="10"/>
      <c r="AC13" s="23"/>
      <c r="AD13" s="24"/>
      <c r="AE13" s="24"/>
      <c r="AF13" s="10"/>
      <c r="AG13" s="10"/>
      <c r="AL13" s="10"/>
      <c r="AM13" s="7"/>
      <c r="AP13" s="24" t="s">
        <v>101</v>
      </c>
      <c r="AR13" s="5">
        <f t="shared" si="1"/>
        <v>3</v>
      </c>
      <c r="AT13" s="2">
        <f t="shared" si="2"/>
        <v>3</v>
      </c>
      <c r="AU13" s="2" t="s">
        <v>133</v>
      </c>
    </row>
    <row r="14" spans="2:47" ht="12.75">
      <c r="B14" s="2" t="s">
        <v>155</v>
      </c>
      <c r="C14" s="2">
        <v>1</v>
      </c>
      <c r="E14" s="24" t="s">
        <v>101</v>
      </c>
      <c r="F14" s="24" t="s">
        <v>101</v>
      </c>
      <c r="G14" s="16"/>
      <c r="H14" s="13"/>
      <c r="I14" s="13"/>
      <c r="J14" s="13"/>
      <c r="K14" s="24" t="s">
        <v>101</v>
      </c>
      <c r="L14" s="13" t="s">
        <v>101</v>
      </c>
      <c r="S14" s="13"/>
      <c r="T14" s="13"/>
      <c r="U14" s="13"/>
      <c r="X14" s="10"/>
      <c r="Y14" s="10"/>
      <c r="Z14" s="10"/>
      <c r="AA14" s="10"/>
      <c r="AB14" s="10"/>
      <c r="AC14" s="23"/>
      <c r="AD14" s="24"/>
      <c r="AE14" s="24"/>
      <c r="AF14" s="10"/>
      <c r="AG14" s="10"/>
      <c r="AL14" s="10"/>
      <c r="AM14" s="7"/>
      <c r="AP14" s="24" t="s">
        <v>101</v>
      </c>
      <c r="AR14" s="5">
        <f t="shared" si="1"/>
        <v>0</v>
      </c>
      <c r="AT14" s="2">
        <f t="shared" si="2"/>
        <v>0</v>
      </c>
      <c r="AU14" s="2" t="s">
        <v>155</v>
      </c>
    </row>
    <row r="15" spans="2:47" ht="12.75">
      <c r="B15" s="2" t="s">
        <v>60</v>
      </c>
      <c r="C15" s="2">
        <f t="shared" si="0"/>
        <v>1</v>
      </c>
      <c r="E15" s="24">
        <v>2</v>
      </c>
      <c r="F15" s="24" t="s">
        <v>101</v>
      </c>
      <c r="G15" s="16"/>
      <c r="H15" s="13"/>
      <c r="I15" s="13"/>
      <c r="J15" s="13"/>
      <c r="K15" s="24">
        <v>8</v>
      </c>
      <c r="L15" s="13">
        <v>0</v>
      </c>
      <c r="O15" s="2">
        <v>1</v>
      </c>
      <c r="S15" s="13">
        <v>9</v>
      </c>
      <c r="T15" s="13">
        <v>1</v>
      </c>
      <c r="U15" s="13">
        <v>1</v>
      </c>
      <c r="X15" s="10"/>
      <c r="Y15" s="10"/>
      <c r="Z15" s="10"/>
      <c r="AA15" s="10"/>
      <c r="AB15" s="10"/>
      <c r="AC15" s="23"/>
      <c r="AD15" s="24"/>
      <c r="AE15" s="24"/>
      <c r="AF15" s="10"/>
      <c r="AG15" s="10"/>
      <c r="AL15" s="10"/>
      <c r="AM15" s="7"/>
      <c r="AP15" s="24">
        <v>2</v>
      </c>
      <c r="AR15" s="5">
        <f t="shared" si="1"/>
        <v>24</v>
      </c>
      <c r="AT15" s="2">
        <f t="shared" si="2"/>
        <v>24</v>
      </c>
      <c r="AU15" s="2" t="s">
        <v>60</v>
      </c>
    </row>
    <row r="16" spans="2:47" ht="12.75">
      <c r="B16" s="2" t="s">
        <v>161</v>
      </c>
      <c r="C16" s="2">
        <f t="shared" si="0"/>
        <v>1</v>
      </c>
      <c r="D16" s="2" t="s">
        <v>47</v>
      </c>
      <c r="E16" s="24">
        <v>28</v>
      </c>
      <c r="F16" s="24">
        <v>26</v>
      </c>
      <c r="G16" s="16"/>
      <c r="H16" s="13"/>
      <c r="I16" s="13"/>
      <c r="J16" s="2" t="s">
        <v>47</v>
      </c>
      <c r="K16" s="24">
        <v>0</v>
      </c>
      <c r="L16" s="13">
        <v>19</v>
      </c>
      <c r="P16" s="2">
        <f>1</f>
        <v>1</v>
      </c>
      <c r="S16" s="13">
        <v>6</v>
      </c>
      <c r="T16" s="13"/>
      <c r="U16" s="13">
        <v>3</v>
      </c>
      <c r="W16" s="2" t="s">
        <v>47</v>
      </c>
      <c r="X16" s="10"/>
      <c r="Y16" s="10"/>
      <c r="Z16" s="10"/>
      <c r="AA16" s="10"/>
      <c r="AB16" s="10"/>
      <c r="AC16" s="23">
        <v>11</v>
      </c>
      <c r="AD16" s="24">
        <v>39</v>
      </c>
      <c r="AE16" s="24">
        <v>40</v>
      </c>
      <c r="AF16" s="10"/>
      <c r="AG16" s="10"/>
      <c r="AL16" s="10">
        <v>1</v>
      </c>
      <c r="AM16" s="7">
        <v>3</v>
      </c>
      <c r="AP16" s="24">
        <v>89</v>
      </c>
      <c r="AR16" s="5">
        <f t="shared" si="1"/>
        <v>240</v>
      </c>
      <c r="AT16" s="2">
        <f t="shared" si="2"/>
        <v>266</v>
      </c>
      <c r="AU16" s="2" t="s">
        <v>161</v>
      </c>
    </row>
    <row r="17" spans="2:47" ht="12.75">
      <c r="B17" s="2" t="s">
        <v>35</v>
      </c>
      <c r="C17" s="2">
        <f t="shared" si="0"/>
      </c>
      <c r="E17" s="24" t="s">
        <v>101</v>
      </c>
      <c r="F17" s="24" t="s">
        <v>101</v>
      </c>
      <c r="G17" s="16"/>
      <c r="H17" s="13"/>
      <c r="I17" s="13"/>
      <c r="J17" s="13"/>
      <c r="K17" s="24" t="s">
        <v>101</v>
      </c>
      <c r="L17" s="13" t="s">
        <v>101</v>
      </c>
      <c r="S17" s="13"/>
      <c r="T17" s="13"/>
      <c r="U17" s="13"/>
      <c r="X17" s="10"/>
      <c r="Y17" s="10"/>
      <c r="Z17" s="10"/>
      <c r="AA17" s="10"/>
      <c r="AB17" s="10"/>
      <c r="AC17" s="23"/>
      <c r="AD17" s="24"/>
      <c r="AE17" s="24"/>
      <c r="AF17" s="10"/>
      <c r="AG17" s="10"/>
      <c r="AL17" s="10"/>
      <c r="AM17" s="7"/>
      <c r="AP17" s="24" t="s">
        <v>101</v>
      </c>
      <c r="AR17" s="5">
        <f t="shared" si="1"/>
        <v>0</v>
      </c>
      <c r="AT17" s="2">
        <f t="shared" si="2"/>
        <v>0</v>
      </c>
      <c r="AU17" s="2" t="s">
        <v>35</v>
      </c>
    </row>
    <row r="18" spans="2:47" ht="12.75">
      <c r="B18" s="2" t="s">
        <v>59</v>
      </c>
      <c r="C18" s="2">
        <f t="shared" si="0"/>
        <v>1</v>
      </c>
      <c r="E18" s="24" t="s">
        <v>101</v>
      </c>
      <c r="F18" s="24" t="s">
        <v>101</v>
      </c>
      <c r="G18" s="16"/>
      <c r="H18" s="13"/>
      <c r="I18" s="13"/>
      <c r="J18" s="13"/>
      <c r="K18" s="24" t="s">
        <v>101</v>
      </c>
      <c r="L18" s="13" t="s">
        <v>101</v>
      </c>
      <c r="P18" s="2">
        <v>1</v>
      </c>
      <c r="S18" s="13">
        <v>8</v>
      </c>
      <c r="T18" s="13">
        <v>2</v>
      </c>
      <c r="U18" s="13">
        <v>2</v>
      </c>
      <c r="X18" s="10"/>
      <c r="Y18" s="10"/>
      <c r="Z18" s="10"/>
      <c r="AA18" s="10"/>
      <c r="AB18" s="10"/>
      <c r="AC18" s="23"/>
      <c r="AD18" s="24"/>
      <c r="AE18" s="24"/>
      <c r="AF18" s="10"/>
      <c r="AG18" s="10"/>
      <c r="AL18" s="10"/>
      <c r="AM18" s="7"/>
      <c r="AP18" s="24">
        <v>8</v>
      </c>
      <c r="AR18" s="5">
        <f t="shared" si="1"/>
        <v>21</v>
      </c>
      <c r="AT18" s="2">
        <f t="shared" si="2"/>
        <v>21</v>
      </c>
      <c r="AU18" s="2" t="s">
        <v>59</v>
      </c>
    </row>
    <row r="19" spans="2:47" ht="12.75">
      <c r="B19" s="2" t="s">
        <v>91</v>
      </c>
      <c r="C19" s="2">
        <f t="shared" si="0"/>
        <v>1</v>
      </c>
      <c r="E19" s="24" t="s">
        <v>101</v>
      </c>
      <c r="F19" s="24" t="s">
        <v>101</v>
      </c>
      <c r="G19" s="16"/>
      <c r="H19" s="13"/>
      <c r="I19" s="13"/>
      <c r="J19" s="13"/>
      <c r="K19" s="24" t="s">
        <v>101</v>
      </c>
      <c r="L19" s="13" t="s">
        <v>101</v>
      </c>
      <c r="S19" s="13">
        <v>5</v>
      </c>
      <c r="T19" s="13"/>
      <c r="U19" s="13"/>
      <c r="X19" s="10"/>
      <c r="Y19" s="10"/>
      <c r="Z19" s="10"/>
      <c r="AA19" s="10"/>
      <c r="AB19" s="10"/>
      <c r="AC19" s="23"/>
      <c r="AD19" s="24"/>
      <c r="AE19" s="24"/>
      <c r="AF19" s="10"/>
      <c r="AG19" s="10"/>
      <c r="AL19" s="10"/>
      <c r="AM19" s="7"/>
      <c r="AP19" s="24">
        <v>14</v>
      </c>
      <c r="AR19" s="5">
        <f t="shared" si="1"/>
        <v>19</v>
      </c>
      <c r="AT19" s="2">
        <f t="shared" si="2"/>
        <v>19</v>
      </c>
      <c r="AU19" s="2" t="s">
        <v>91</v>
      </c>
    </row>
    <row r="20" spans="2:47" ht="12.75">
      <c r="B20" s="2" t="s">
        <v>115</v>
      </c>
      <c r="C20" s="2">
        <f t="shared" si="0"/>
        <v>1</v>
      </c>
      <c r="E20" s="24" t="s">
        <v>101</v>
      </c>
      <c r="F20" s="24" t="s">
        <v>101</v>
      </c>
      <c r="G20" s="16"/>
      <c r="H20" s="13"/>
      <c r="I20" s="13"/>
      <c r="J20" s="13"/>
      <c r="K20" s="24" t="s">
        <v>101</v>
      </c>
      <c r="L20" s="13" t="s">
        <v>101</v>
      </c>
      <c r="S20" s="13">
        <v>3</v>
      </c>
      <c r="T20" s="13"/>
      <c r="U20" s="13"/>
      <c r="X20" s="10"/>
      <c r="Y20" s="10"/>
      <c r="Z20" s="10"/>
      <c r="AA20" s="10"/>
      <c r="AB20" s="10"/>
      <c r="AC20" s="23"/>
      <c r="AD20" s="24"/>
      <c r="AE20" s="24"/>
      <c r="AF20" s="10"/>
      <c r="AG20" s="10"/>
      <c r="AL20" s="10"/>
      <c r="AM20" s="7"/>
      <c r="AP20" s="24" t="s">
        <v>101</v>
      </c>
      <c r="AR20" s="5">
        <f t="shared" si="1"/>
        <v>3</v>
      </c>
      <c r="AT20" s="2">
        <f t="shared" si="2"/>
        <v>3</v>
      </c>
      <c r="AU20" s="2" t="s">
        <v>115</v>
      </c>
    </row>
    <row r="21" spans="2:47" ht="12.75">
      <c r="B21" s="2" t="s">
        <v>134</v>
      </c>
      <c r="C21" s="2">
        <f t="shared" si="0"/>
        <v>1</v>
      </c>
      <c r="E21" s="24" t="s">
        <v>101</v>
      </c>
      <c r="F21" s="24" t="s">
        <v>101</v>
      </c>
      <c r="G21" s="16"/>
      <c r="H21" s="13"/>
      <c r="I21" s="13"/>
      <c r="J21" s="13"/>
      <c r="K21" s="24" t="s">
        <v>101</v>
      </c>
      <c r="L21" s="13" t="s">
        <v>101</v>
      </c>
      <c r="S21" s="13">
        <v>2</v>
      </c>
      <c r="T21" s="13">
        <v>2</v>
      </c>
      <c r="U21" s="13">
        <v>1</v>
      </c>
      <c r="X21" s="10"/>
      <c r="Y21" s="10"/>
      <c r="Z21" s="10"/>
      <c r="AA21" s="10"/>
      <c r="AB21" s="10"/>
      <c r="AC21" s="23"/>
      <c r="AD21" s="24"/>
      <c r="AE21" s="24"/>
      <c r="AF21" s="10"/>
      <c r="AG21" s="10"/>
      <c r="AL21" s="10"/>
      <c r="AM21" s="7"/>
      <c r="AP21" s="24" t="s">
        <v>101</v>
      </c>
      <c r="AR21" s="5">
        <f t="shared" si="1"/>
        <v>5</v>
      </c>
      <c r="AT21" s="2">
        <f t="shared" si="2"/>
        <v>5</v>
      </c>
      <c r="AU21" s="2" t="s">
        <v>134</v>
      </c>
    </row>
    <row r="22" spans="2:47" ht="12.75">
      <c r="B22" s="2" t="s">
        <v>75</v>
      </c>
      <c r="C22" s="2">
        <f t="shared" si="0"/>
        <v>1</v>
      </c>
      <c r="E22" s="24" t="s">
        <v>101</v>
      </c>
      <c r="F22" s="24" t="s">
        <v>101</v>
      </c>
      <c r="G22" s="16"/>
      <c r="H22" s="13"/>
      <c r="I22" s="13"/>
      <c r="J22" s="13"/>
      <c r="K22" s="24" t="s">
        <v>101</v>
      </c>
      <c r="L22" s="13" t="s">
        <v>101</v>
      </c>
      <c r="S22" s="13"/>
      <c r="T22" s="13"/>
      <c r="U22" s="13"/>
      <c r="X22" s="10"/>
      <c r="Y22" s="10"/>
      <c r="Z22" s="10"/>
      <c r="AA22" s="10"/>
      <c r="AB22" s="10"/>
      <c r="AC22" s="23"/>
      <c r="AD22" s="24"/>
      <c r="AE22" s="24"/>
      <c r="AF22" s="10"/>
      <c r="AG22" s="10"/>
      <c r="AL22" s="10"/>
      <c r="AM22" s="7"/>
      <c r="AP22" s="24">
        <v>1</v>
      </c>
      <c r="AR22" s="5">
        <f t="shared" si="1"/>
        <v>1</v>
      </c>
      <c r="AT22" s="2">
        <f t="shared" si="2"/>
        <v>1</v>
      </c>
      <c r="AU22" s="2" t="s">
        <v>75</v>
      </c>
    </row>
    <row r="23" spans="2:47" ht="12.75">
      <c r="B23" s="2" t="s">
        <v>20</v>
      </c>
      <c r="C23" s="2">
        <f t="shared" si="0"/>
        <v>1</v>
      </c>
      <c r="E23" s="24" t="s">
        <v>101</v>
      </c>
      <c r="F23" s="24" t="s">
        <v>101</v>
      </c>
      <c r="G23" s="16"/>
      <c r="H23" s="13"/>
      <c r="I23" s="13"/>
      <c r="J23" s="13"/>
      <c r="K23" s="24" t="s">
        <v>101</v>
      </c>
      <c r="L23" s="13" t="s">
        <v>101</v>
      </c>
      <c r="S23" s="13">
        <v>1</v>
      </c>
      <c r="T23" s="13"/>
      <c r="U23" s="13"/>
      <c r="X23" s="10"/>
      <c r="Y23" s="10"/>
      <c r="Z23" s="10"/>
      <c r="AA23" s="10"/>
      <c r="AB23" s="10"/>
      <c r="AC23" s="23"/>
      <c r="AD23" s="24"/>
      <c r="AE23" s="24"/>
      <c r="AF23" s="10"/>
      <c r="AG23" s="10"/>
      <c r="AL23" s="10"/>
      <c r="AM23" s="7"/>
      <c r="AP23" s="24" t="s">
        <v>101</v>
      </c>
      <c r="AR23" s="5">
        <f t="shared" si="1"/>
        <v>1</v>
      </c>
      <c r="AT23" s="2">
        <f t="shared" si="2"/>
        <v>1</v>
      </c>
      <c r="AU23" s="2" t="s">
        <v>20</v>
      </c>
    </row>
    <row r="24" spans="2:47" ht="12.75">
      <c r="B24" s="2" t="s">
        <v>10</v>
      </c>
      <c r="C24" s="2">
        <f t="shared" si="0"/>
        <v>1</v>
      </c>
      <c r="E24" s="24" t="s">
        <v>101</v>
      </c>
      <c r="F24" s="24" t="s">
        <v>101</v>
      </c>
      <c r="G24" s="16"/>
      <c r="H24" s="13"/>
      <c r="I24" s="13"/>
      <c r="J24" s="13"/>
      <c r="K24" s="24" t="s">
        <v>101</v>
      </c>
      <c r="L24" s="13" t="s">
        <v>101</v>
      </c>
      <c r="S24" s="13">
        <v>3</v>
      </c>
      <c r="T24" s="13"/>
      <c r="U24" s="13"/>
      <c r="X24" s="10"/>
      <c r="Y24" s="10"/>
      <c r="Z24" s="10"/>
      <c r="AA24" s="10"/>
      <c r="AB24" s="10"/>
      <c r="AC24" s="23"/>
      <c r="AD24" s="24"/>
      <c r="AE24" s="24"/>
      <c r="AF24" s="10"/>
      <c r="AG24" s="10"/>
      <c r="AL24" s="10"/>
      <c r="AM24" s="7"/>
      <c r="AP24" s="24" t="s">
        <v>101</v>
      </c>
      <c r="AR24" s="5">
        <f t="shared" si="1"/>
        <v>3</v>
      </c>
      <c r="AT24" s="2">
        <f t="shared" si="2"/>
        <v>3</v>
      </c>
      <c r="AU24" s="2" t="s">
        <v>10</v>
      </c>
    </row>
    <row r="25" spans="2:47" ht="12.75">
      <c r="B25" s="2" t="s">
        <v>141</v>
      </c>
      <c r="C25" s="2">
        <f t="shared" si="0"/>
        <v>1</v>
      </c>
      <c r="E25" s="24" t="s">
        <v>101</v>
      </c>
      <c r="F25" s="24" t="s">
        <v>101</v>
      </c>
      <c r="G25" s="16"/>
      <c r="H25" s="13"/>
      <c r="I25" s="13"/>
      <c r="J25" s="13"/>
      <c r="K25" s="24" t="s">
        <v>101</v>
      </c>
      <c r="L25" s="13" t="s">
        <v>101</v>
      </c>
      <c r="S25" s="13">
        <v>3</v>
      </c>
      <c r="T25" s="13"/>
      <c r="U25" s="13"/>
      <c r="X25" s="10"/>
      <c r="Y25" s="10"/>
      <c r="Z25" s="10"/>
      <c r="AA25" s="10"/>
      <c r="AB25" s="10"/>
      <c r="AC25" s="23">
        <v>191</v>
      </c>
      <c r="AD25" s="24">
        <v>2</v>
      </c>
      <c r="AE25" s="24"/>
      <c r="AF25" s="10"/>
      <c r="AG25" s="10"/>
      <c r="AH25" s="2">
        <v>4</v>
      </c>
      <c r="AI25" s="2">
        <v>676</v>
      </c>
      <c r="AL25" s="10"/>
      <c r="AM25" s="7"/>
      <c r="AP25" s="24" t="s">
        <v>101</v>
      </c>
      <c r="AR25" s="5">
        <f t="shared" si="1"/>
        <v>200</v>
      </c>
      <c r="AT25" s="2">
        <f t="shared" si="2"/>
        <v>876</v>
      </c>
      <c r="AU25" s="2" t="s">
        <v>141</v>
      </c>
    </row>
    <row r="26" spans="2:47" ht="12.75">
      <c r="B26" s="2" t="s">
        <v>64</v>
      </c>
      <c r="C26" s="2">
        <f t="shared" si="0"/>
        <v>1</v>
      </c>
      <c r="E26" s="24" t="s">
        <v>101</v>
      </c>
      <c r="F26" s="24" t="s">
        <v>101</v>
      </c>
      <c r="G26" s="16"/>
      <c r="H26" s="13"/>
      <c r="I26" s="13"/>
      <c r="J26" s="13"/>
      <c r="K26" s="24" t="s">
        <v>101</v>
      </c>
      <c r="L26" s="13" t="s">
        <v>101</v>
      </c>
      <c r="S26" s="13">
        <v>2</v>
      </c>
      <c r="T26" s="13">
        <v>2</v>
      </c>
      <c r="U26" s="13"/>
      <c r="X26" s="10"/>
      <c r="Y26" s="10"/>
      <c r="Z26" s="10"/>
      <c r="AA26" s="10"/>
      <c r="AB26" s="10"/>
      <c r="AC26" s="23"/>
      <c r="AD26" s="24"/>
      <c r="AE26" s="24"/>
      <c r="AF26" s="10"/>
      <c r="AG26" s="10"/>
      <c r="AL26" s="10"/>
      <c r="AM26" s="7"/>
      <c r="AP26" s="24" t="s">
        <v>101</v>
      </c>
      <c r="AR26" s="5">
        <f t="shared" si="1"/>
        <v>4</v>
      </c>
      <c r="AT26" s="2">
        <f t="shared" si="2"/>
        <v>4</v>
      </c>
      <c r="AU26" s="2" t="s">
        <v>64</v>
      </c>
    </row>
    <row r="27" spans="2:47" ht="12.75">
      <c r="B27" s="2" t="s">
        <v>5</v>
      </c>
      <c r="E27" s="24">
        <v>141</v>
      </c>
      <c r="F27" s="24">
        <v>73</v>
      </c>
      <c r="G27" s="16"/>
      <c r="H27" s="13">
        <v>2</v>
      </c>
      <c r="I27" s="13"/>
      <c r="J27" s="13"/>
      <c r="K27" s="24" t="s">
        <v>101</v>
      </c>
      <c r="L27" s="13" t="s">
        <v>101</v>
      </c>
      <c r="P27" s="2">
        <f>3</f>
        <v>3</v>
      </c>
      <c r="S27" s="13"/>
      <c r="T27" s="13"/>
      <c r="U27" s="13"/>
      <c r="X27" s="10"/>
      <c r="Y27" s="10"/>
      <c r="Z27" s="10"/>
      <c r="AA27" s="10"/>
      <c r="AB27" s="10"/>
      <c r="AC27" s="23"/>
      <c r="AD27" s="24"/>
      <c r="AE27" s="24"/>
      <c r="AF27" s="10"/>
      <c r="AG27" s="10"/>
      <c r="AH27" s="2">
        <v>2</v>
      </c>
      <c r="AI27" s="2">
        <v>512</v>
      </c>
      <c r="AL27" s="10"/>
      <c r="AM27" s="7"/>
      <c r="AP27" s="24">
        <v>41</v>
      </c>
      <c r="AR27" s="5">
        <f t="shared" si="1"/>
        <v>189</v>
      </c>
      <c r="AT27" s="2">
        <f t="shared" si="2"/>
        <v>774</v>
      </c>
      <c r="AU27" s="2" t="s">
        <v>5</v>
      </c>
    </row>
    <row r="28" spans="2:47" ht="12.75">
      <c r="B28" s="2" t="s">
        <v>135</v>
      </c>
      <c r="C28" s="2">
        <f aca="true" t="shared" si="3" ref="C28:C59">IF(SUM(E28:AP28)&gt;0,1,"")</f>
        <v>1</v>
      </c>
      <c r="E28" s="24" t="s">
        <v>101</v>
      </c>
      <c r="F28" s="24" t="s">
        <v>101</v>
      </c>
      <c r="G28" s="16"/>
      <c r="H28" s="13"/>
      <c r="I28" s="13"/>
      <c r="J28" s="13"/>
      <c r="K28" s="24" t="s">
        <v>101</v>
      </c>
      <c r="L28" s="13" t="s">
        <v>101</v>
      </c>
      <c r="S28" s="13">
        <v>4</v>
      </c>
      <c r="T28" s="13">
        <v>3</v>
      </c>
      <c r="U28" s="13">
        <v>1</v>
      </c>
      <c r="X28" s="10"/>
      <c r="Y28" s="10"/>
      <c r="Z28" s="10"/>
      <c r="AA28" s="10"/>
      <c r="AB28" s="10"/>
      <c r="AC28" s="23"/>
      <c r="AD28" s="24"/>
      <c r="AE28" s="24"/>
      <c r="AF28" s="10"/>
      <c r="AG28" s="10"/>
      <c r="AL28" s="10"/>
      <c r="AM28" s="7"/>
      <c r="AP28" s="24" t="s">
        <v>101</v>
      </c>
      <c r="AR28" s="5">
        <f t="shared" si="1"/>
        <v>8</v>
      </c>
      <c r="AT28" s="2">
        <f t="shared" si="2"/>
        <v>8</v>
      </c>
      <c r="AU28" s="2" t="s">
        <v>135</v>
      </c>
    </row>
    <row r="29" spans="2:47" ht="12.75">
      <c r="B29" s="2" t="s">
        <v>19</v>
      </c>
      <c r="C29" s="2">
        <f t="shared" si="3"/>
        <v>1</v>
      </c>
      <c r="E29" s="24" t="s">
        <v>101</v>
      </c>
      <c r="F29" s="24" t="s">
        <v>101</v>
      </c>
      <c r="G29" s="16"/>
      <c r="H29" s="13"/>
      <c r="I29" s="13"/>
      <c r="J29" s="13"/>
      <c r="K29" s="24" t="s">
        <v>101</v>
      </c>
      <c r="L29" s="13" t="s">
        <v>101</v>
      </c>
      <c r="S29" s="13">
        <v>1</v>
      </c>
      <c r="T29" s="13"/>
      <c r="U29" s="13">
        <v>1</v>
      </c>
      <c r="X29" s="10"/>
      <c r="Y29" s="10"/>
      <c r="Z29" s="10"/>
      <c r="AA29" s="10"/>
      <c r="AB29" s="10"/>
      <c r="AC29" s="23"/>
      <c r="AD29" s="25"/>
      <c r="AE29" s="25"/>
      <c r="AF29" s="19"/>
      <c r="AG29" s="19"/>
      <c r="AL29" s="10"/>
      <c r="AM29" s="7"/>
      <c r="AP29" s="24" t="s">
        <v>101</v>
      </c>
      <c r="AR29" s="5">
        <f t="shared" si="1"/>
        <v>2</v>
      </c>
      <c r="AT29" s="2">
        <f t="shared" si="2"/>
        <v>2</v>
      </c>
      <c r="AU29" s="2" t="s">
        <v>19</v>
      </c>
    </row>
    <row r="30" spans="2:47" ht="12.75">
      <c r="B30" s="2" t="s">
        <v>160</v>
      </c>
      <c r="C30" s="2">
        <f t="shared" si="3"/>
      </c>
      <c r="E30" s="24">
        <v>0</v>
      </c>
      <c r="F30" s="24"/>
      <c r="G30" s="16"/>
      <c r="H30" s="13"/>
      <c r="I30" s="13"/>
      <c r="J30" s="13"/>
      <c r="K30" s="24" t="s">
        <v>101</v>
      </c>
      <c r="L30" s="13" t="s">
        <v>101</v>
      </c>
      <c r="S30" s="13"/>
      <c r="T30" s="13"/>
      <c r="U30" s="13"/>
      <c r="X30" s="10"/>
      <c r="Y30" s="10"/>
      <c r="Z30" s="10"/>
      <c r="AA30" s="10"/>
      <c r="AB30" s="10"/>
      <c r="AC30" s="23"/>
      <c r="AD30" s="24"/>
      <c r="AE30" s="24"/>
      <c r="AF30" s="10"/>
      <c r="AG30" s="10"/>
      <c r="AL30" s="10"/>
      <c r="AM30" s="7"/>
      <c r="AP30" s="24"/>
      <c r="AR30" s="5">
        <f t="shared" si="1"/>
        <v>0</v>
      </c>
      <c r="AT30" s="2">
        <f t="shared" si="2"/>
        <v>0</v>
      </c>
      <c r="AU30" s="2" t="s">
        <v>160</v>
      </c>
    </row>
    <row r="31" spans="2:47" ht="12.75">
      <c r="B31" s="2" t="s">
        <v>67</v>
      </c>
      <c r="C31" s="2">
        <f t="shared" si="3"/>
        <v>1</v>
      </c>
      <c r="E31" s="24">
        <v>47</v>
      </c>
      <c r="F31" s="24">
        <v>41</v>
      </c>
      <c r="G31" s="16">
        <v>0</v>
      </c>
      <c r="H31" s="13"/>
      <c r="I31" s="13"/>
      <c r="J31" s="13"/>
      <c r="K31" s="24">
        <v>5</v>
      </c>
      <c r="L31" s="13">
        <v>0</v>
      </c>
      <c r="N31" s="2" t="s">
        <v>48</v>
      </c>
      <c r="S31" s="13">
        <v>9</v>
      </c>
      <c r="T31" s="13">
        <v>3</v>
      </c>
      <c r="U31" s="13">
        <v>6</v>
      </c>
      <c r="W31" s="2" t="s">
        <v>48</v>
      </c>
      <c r="X31" s="10">
        <v>1</v>
      </c>
      <c r="Y31" s="10">
        <v>5</v>
      </c>
      <c r="Z31" s="10">
        <v>966</v>
      </c>
      <c r="AA31" s="10"/>
      <c r="AB31" s="10"/>
      <c r="AC31" s="23">
        <v>32</v>
      </c>
      <c r="AD31" s="24">
        <v>56</v>
      </c>
      <c r="AE31" s="24">
        <v>23</v>
      </c>
      <c r="AF31" s="10"/>
      <c r="AG31" s="10"/>
      <c r="AH31" s="2">
        <v>5</v>
      </c>
      <c r="AI31" s="2">
        <v>446</v>
      </c>
      <c r="AL31" s="10">
        <v>1</v>
      </c>
      <c r="AM31" s="7">
        <v>5</v>
      </c>
      <c r="AO31" s="2" t="s">
        <v>48</v>
      </c>
      <c r="AP31" s="24">
        <v>176</v>
      </c>
      <c r="AR31" s="5">
        <f t="shared" si="1"/>
        <v>374</v>
      </c>
      <c r="AT31" s="2">
        <f t="shared" si="2"/>
        <v>1827</v>
      </c>
      <c r="AU31" s="2" t="s">
        <v>67</v>
      </c>
    </row>
    <row r="32" spans="2:47" ht="12.75">
      <c r="B32" s="2" t="s">
        <v>116</v>
      </c>
      <c r="C32" s="2">
        <f t="shared" si="3"/>
        <v>1</v>
      </c>
      <c r="E32" s="24">
        <v>5</v>
      </c>
      <c r="F32" s="24">
        <v>5</v>
      </c>
      <c r="G32" s="16"/>
      <c r="H32" s="13">
        <v>2</v>
      </c>
      <c r="I32" s="13"/>
      <c r="J32" s="13"/>
      <c r="K32" s="24" t="s">
        <v>101</v>
      </c>
      <c r="L32" s="13" t="s">
        <v>101</v>
      </c>
      <c r="P32" s="2">
        <f>0+1+3+4</f>
        <v>8</v>
      </c>
      <c r="S32" s="13">
        <v>1</v>
      </c>
      <c r="T32" s="13"/>
      <c r="U32" s="13">
        <v>1</v>
      </c>
      <c r="X32" s="10">
        <v>1</v>
      </c>
      <c r="Y32" s="10">
        <v>2</v>
      </c>
      <c r="Z32" s="10">
        <v>863</v>
      </c>
      <c r="AA32" s="10"/>
      <c r="AB32" s="10"/>
      <c r="AC32" s="23">
        <v>191</v>
      </c>
      <c r="AD32" s="24">
        <v>17</v>
      </c>
      <c r="AE32" s="24">
        <v>22</v>
      </c>
      <c r="AF32" s="10"/>
      <c r="AG32" s="10"/>
      <c r="AH32" s="2">
        <v>8</v>
      </c>
      <c r="AI32" s="2">
        <v>1322</v>
      </c>
      <c r="AL32" s="10">
        <v>1</v>
      </c>
      <c r="AM32" s="7">
        <v>1</v>
      </c>
      <c r="AP32" s="24">
        <v>137</v>
      </c>
      <c r="AR32" s="5">
        <f t="shared" si="1"/>
        <v>397</v>
      </c>
      <c r="AT32" s="2">
        <f t="shared" si="2"/>
        <v>2587</v>
      </c>
      <c r="AU32" s="2" t="s">
        <v>116</v>
      </c>
    </row>
    <row r="33" spans="2:47" ht="12.75">
      <c r="B33" s="2" t="s">
        <v>3</v>
      </c>
      <c r="C33" s="2">
        <f t="shared" si="3"/>
        <v>1</v>
      </c>
      <c r="E33" s="24" t="s">
        <v>101</v>
      </c>
      <c r="F33" s="24" t="s">
        <v>101</v>
      </c>
      <c r="G33" s="16"/>
      <c r="H33" s="13"/>
      <c r="I33" s="13"/>
      <c r="J33" s="13"/>
      <c r="K33" s="24" t="s">
        <v>101</v>
      </c>
      <c r="L33" s="13" t="s">
        <v>101</v>
      </c>
      <c r="S33" s="13">
        <v>1</v>
      </c>
      <c r="T33" s="13"/>
      <c r="U33" s="13"/>
      <c r="X33" s="10"/>
      <c r="Y33" s="10"/>
      <c r="Z33" s="10"/>
      <c r="AA33" s="10"/>
      <c r="AB33" s="10"/>
      <c r="AC33" s="23"/>
      <c r="AD33" s="24"/>
      <c r="AE33" s="24"/>
      <c r="AF33" s="10"/>
      <c r="AG33" s="10"/>
      <c r="AL33" s="10"/>
      <c r="AM33" s="7"/>
      <c r="AP33" s="24" t="s">
        <v>101</v>
      </c>
      <c r="AR33" s="5">
        <f t="shared" si="1"/>
        <v>1</v>
      </c>
      <c r="AT33" s="2">
        <f t="shared" si="2"/>
        <v>1</v>
      </c>
      <c r="AU33" s="2" t="s">
        <v>3</v>
      </c>
    </row>
    <row r="34" spans="2:47" ht="12.75">
      <c r="B34" s="2" t="s">
        <v>17</v>
      </c>
      <c r="C34" s="2">
        <f t="shared" si="3"/>
        <v>1</v>
      </c>
      <c r="E34" s="24" t="s">
        <v>101</v>
      </c>
      <c r="F34" s="24" t="s">
        <v>101</v>
      </c>
      <c r="G34" s="16"/>
      <c r="H34" s="13"/>
      <c r="I34" s="13"/>
      <c r="J34" s="13"/>
      <c r="K34" s="24" t="s">
        <v>101</v>
      </c>
      <c r="L34" s="13" t="s">
        <v>101</v>
      </c>
      <c r="S34" s="13">
        <v>1</v>
      </c>
      <c r="T34" s="13"/>
      <c r="U34" s="13"/>
      <c r="X34" s="10"/>
      <c r="Y34" s="10"/>
      <c r="Z34" s="10"/>
      <c r="AA34" s="10"/>
      <c r="AB34" s="10"/>
      <c r="AC34" s="23">
        <v>9</v>
      </c>
      <c r="AD34" s="24"/>
      <c r="AE34" s="24"/>
      <c r="AF34" s="10"/>
      <c r="AG34" s="10"/>
      <c r="AL34" s="10"/>
      <c r="AM34" s="7"/>
      <c r="AP34" s="24" t="s">
        <v>101</v>
      </c>
      <c r="AR34" s="5">
        <f t="shared" si="1"/>
        <v>10</v>
      </c>
      <c r="AT34" s="2">
        <f t="shared" si="2"/>
        <v>10</v>
      </c>
      <c r="AU34" s="2" t="s">
        <v>17</v>
      </c>
    </row>
    <row r="35" spans="2:47" ht="12.75">
      <c r="B35" s="2" t="s">
        <v>65</v>
      </c>
      <c r="C35" s="2">
        <f t="shared" si="3"/>
        <v>1</v>
      </c>
      <c r="E35" s="24" t="s">
        <v>101</v>
      </c>
      <c r="F35" s="24" t="s">
        <v>101</v>
      </c>
      <c r="G35" s="16"/>
      <c r="H35" s="13"/>
      <c r="I35" s="13"/>
      <c r="J35" s="13"/>
      <c r="K35" s="24" t="s">
        <v>101</v>
      </c>
      <c r="L35" s="13" t="s">
        <v>101</v>
      </c>
      <c r="P35" s="2">
        <v>1</v>
      </c>
      <c r="S35" s="13">
        <v>1</v>
      </c>
      <c r="T35" s="13"/>
      <c r="U35" s="13">
        <v>1</v>
      </c>
      <c r="X35" s="10"/>
      <c r="Y35" s="10"/>
      <c r="Z35" s="10"/>
      <c r="AA35" s="10"/>
      <c r="AB35" s="10"/>
      <c r="AC35" s="23">
        <v>5</v>
      </c>
      <c r="AD35" s="24"/>
      <c r="AE35" s="24"/>
      <c r="AF35" s="10"/>
      <c r="AG35" s="10"/>
      <c r="AH35" s="2">
        <v>1</v>
      </c>
      <c r="AI35" s="2">
        <v>141</v>
      </c>
      <c r="AL35" s="10"/>
      <c r="AM35" s="7"/>
      <c r="AP35" s="24" t="s">
        <v>101</v>
      </c>
      <c r="AR35" s="5">
        <f t="shared" si="1"/>
        <v>9</v>
      </c>
      <c r="AT35" s="2">
        <f t="shared" si="2"/>
        <v>150</v>
      </c>
      <c r="AU35" s="2" t="s">
        <v>65</v>
      </c>
    </row>
    <row r="36" spans="2:47" ht="12.75">
      <c r="B36" s="2" t="s">
        <v>114</v>
      </c>
      <c r="C36" s="2">
        <f t="shared" si="3"/>
        <v>1</v>
      </c>
      <c r="E36" s="24">
        <v>11</v>
      </c>
      <c r="F36" s="24">
        <v>11</v>
      </c>
      <c r="G36" s="16"/>
      <c r="H36" s="13"/>
      <c r="I36" s="13"/>
      <c r="J36" s="13"/>
      <c r="K36" s="24">
        <v>0</v>
      </c>
      <c r="L36" s="13">
        <v>6</v>
      </c>
      <c r="S36" s="13">
        <v>5</v>
      </c>
      <c r="T36" s="13"/>
      <c r="U36" s="13">
        <v>1</v>
      </c>
      <c r="X36" s="10">
        <v>1</v>
      </c>
      <c r="Y36" s="10"/>
      <c r="Z36" s="10"/>
      <c r="AA36" s="10"/>
      <c r="AB36" s="10"/>
      <c r="AC36" s="23"/>
      <c r="AD36" s="24"/>
      <c r="AE36" s="24">
        <v>22</v>
      </c>
      <c r="AF36" s="10"/>
      <c r="AG36" s="10"/>
      <c r="AL36" s="10"/>
      <c r="AM36" s="7">
        <v>1</v>
      </c>
      <c r="AP36" s="24">
        <v>75</v>
      </c>
      <c r="AR36" s="5">
        <f t="shared" si="1"/>
        <v>122</v>
      </c>
      <c r="AT36" s="2">
        <f t="shared" si="2"/>
        <v>133</v>
      </c>
      <c r="AU36" s="2" t="s">
        <v>114</v>
      </c>
    </row>
    <row r="37" spans="2:47" ht="12.75">
      <c r="B37" s="2" t="s">
        <v>57</v>
      </c>
      <c r="C37" s="2">
        <f t="shared" si="3"/>
        <v>1</v>
      </c>
      <c r="E37" s="24" t="s">
        <v>101</v>
      </c>
      <c r="F37" s="24" t="s">
        <v>101</v>
      </c>
      <c r="G37" s="16"/>
      <c r="H37" s="13"/>
      <c r="I37" s="13"/>
      <c r="J37" s="13"/>
      <c r="K37" s="24" t="s">
        <v>101</v>
      </c>
      <c r="L37" s="13" t="s">
        <v>101</v>
      </c>
      <c r="S37" s="13">
        <v>3</v>
      </c>
      <c r="T37" s="13">
        <v>2</v>
      </c>
      <c r="U37" s="13"/>
      <c r="X37" s="10"/>
      <c r="Y37" s="10"/>
      <c r="Z37" s="10"/>
      <c r="AA37" s="10"/>
      <c r="AB37" s="10"/>
      <c r="AC37" s="23">
        <v>1</v>
      </c>
      <c r="AD37" s="24"/>
      <c r="AE37" s="24"/>
      <c r="AF37" s="10"/>
      <c r="AG37" s="10"/>
      <c r="AL37" s="10"/>
      <c r="AM37" s="7"/>
      <c r="AP37" s="24" t="s">
        <v>101</v>
      </c>
      <c r="AR37" s="5">
        <f t="shared" si="1"/>
        <v>6</v>
      </c>
      <c r="AT37" s="2">
        <f t="shared" si="2"/>
        <v>6</v>
      </c>
      <c r="AU37" s="2" t="s">
        <v>57</v>
      </c>
    </row>
    <row r="38" spans="2:47" ht="12.75">
      <c r="B38" s="2" t="s">
        <v>140</v>
      </c>
      <c r="C38" s="2">
        <f t="shared" si="3"/>
        <v>1</v>
      </c>
      <c r="E38" s="24" t="s">
        <v>101</v>
      </c>
      <c r="F38" s="24" t="s">
        <v>101</v>
      </c>
      <c r="G38" s="16"/>
      <c r="H38" s="13"/>
      <c r="I38" s="13"/>
      <c r="J38" s="13"/>
      <c r="K38" s="24">
        <v>0</v>
      </c>
      <c r="L38" s="13">
        <v>2</v>
      </c>
      <c r="S38" s="13">
        <v>1</v>
      </c>
      <c r="T38" s="13"/>
      <c r="U38" s="13"/>
      <c r="X38" s="10"/>
      <c r="Y38" s="10"/>
      <c r="Z38" s="10"/>
      <c r="AA38" s="10"/>
      <c r="AB38" s="10"/>
      <c r="AC38" s="23">
        <v>1</v>
      </c>
      <c r="AD38" s="24">
        <v>1</v>
      </c>
      <c r="AE38" s="24"/>
      <c r="AF38" s="10"/>
      <c r="AG38" s="10"/>
      <c r="AL38" s="10"/>
      <c r="AM38" s="7"/>
      <c r="AP38" s="24">
        <v>1</v>
      </c>
      <c r="AR38" s="5">
        <f t="shared" si="1"/>
        <v>6</v>
      </c>
      <c r="AT38" s="2">
        <f t="shared" si="2"/>
        <v>6</v>
      </c>
      <c r="AU38" s="2" t="s">
        <v>140</v>
      </c>
    </row>
    <row r="39" spans="2:47" ht="12.75">
      <c r="B39" s="2" t="s">
        <v>113</v>
      </c>
      <c r="C39" s="2">
        <f t="shared" si="3"/>
        <v>1</v>
      </c>
      <c r="E39" s="24" t="s">
        <v>101</v>
      </c>
      <c r="F39" s="24" t="s">
        <v>101</v>
      </c>
      <c r="G39" s="16"/>
      <c r="H39" s="13"/>
      <c r="I39" s="13"/>
      <c r="J39" s="13"/>
      <c r="K39" s="24" t="s">
        <v>101</v>
      </c>
      <c r="L39" s="13" t="s">
        <v>101</v>
      </c>
      <c r="S39" s="13">
        <v>1</v>
      </c>
      <c r="T39" s="13">
        <v>1</v>
      </c>
      <c r="U39" s="13"/>
      <c r="X39" s="10"/>
      <c r="Y39" s="10"/>
      <c r="Z39" s="10"/>
      <c r="AA39" s="10"/>
      <c r="AB39" s="10"/>
      <c r="AC39" s="23">
        <v>2</v>
      </c>
      <c r="AD39" s="24"/>
      <c r="AE39" s="24"/>
      <c r="AF39" s="10"/>
      <c r="AG39" s="10"/>
      <c r="AL39" s="10"/>
      <c r="AM39" s="7"/>
      <c r="AP39" s="24" t="s">
        <v>101</v>
      </c>
      <c r="AR39" s="5">
        <f t="shared" si="1"/>
        <v>4</v>
      </c>
      <c r="AT39" s="2">
        <f t="shared" si="2"/>
        <v>4</v>
      </c>
      <c r="AU39" s="2" t="s">
        <v>113</v>
      </c>
    </row>
    <row r="40" spans="2:47" ht="12.75">
      <c r="B40" s="2" t="s">
        <v>74</v>
      </c>
      <c r="C40" s="2">
        <f t="shared" si="3"/>
        <v>1</v>
      </c>
      <c r="E40" s="24"/>
      <c r="F40" s="24"/>
      <c r="G40" s="16"/>
      <c r="H40" s="13"/>
      <c r="I40" s="13"/>
      <c r="J40" s="13"/>
      <c r="K40" s="24"/>
      <c r="L40" s="13"/>
      <c r="S40" s="13"/>
      <c r="T40" s="13"/>
      <c r="U40" s="13">
        <v>1</v>
      </c>
      <c r="X40" s="10"/>
      <c r="Y40" s="10"/>
      <c r="Z40" s="10"/>
      <c r="AA40" s="10"/>
      <c r="AB40" s="10"/>
      <c r="AC40" s="23"/>
      <c r="AD40" s="24"/>
      <c r="AE40" s="24"/>
      <c r="AF40" s="10"/>
      <c r="AG40" s="10"/>
      <c r="AL40" s="10"/>
      <c r="AM40" s="7"/>
      <c r="AP40" s="24"/>
      <c r="AR40" s="5">
        <f t="shared" si="1"/>
        <v>1</v>
      </c>
      <c r="AT40" s="2">
        <f t="shared" si="2"/>
        <v>1</v>
      </c>
      <c r="AU40" s="2" t="s">
        <v>74</v>
      </c>
    </row>
    <row r="41" spans="2:47" ht="12.75">
      <c r="B41" s="2" t="s">
        <v>89</v>
      </c>
      <c r="C41" s="2">
        <f t="shared" si="3"/>
        <v>1</v>
      </c>
      <c r="E41" s="24" t="s">
        <v>101</v>
      </c>
      <c r="F41" s="24" t="s">
        <v>101</v>
      </c>
      <c r="G41" s="16"/>
      <c r="H41" s="13"/>
      <c r="I41" s="13"/>
      <c r="J41" s="13"/>
      <c r="K41" s="24" t="s">
        <v>101</v>
      </c>
      <c r="L41" s="13" t="s">
        <v>101</v>
      </c>
      <c r="S41" s="13">
        <v>1</v>
      </c>
      <c r="T41" s="13"/>
      <c r="U41" s="13"/>
      <c r="X41" s="10"/>
      <c r="Y41" s="10"/>
      <c r="Z41" s="10"/>
      <c r="AA41" s="10"/>
      <c r="AB41" s="10"/>
      <c r="AC41" s="23"/>
      <c r="AD41" s="24"/>
      <c r="AE41" s="24"/>
      <c r="AF41" s="10"/>
      <c r="AG41" s="10"/>
      <c r="AL41" s="10"/>
      <c r="AM41" s="7"/>
      <c r="AP41" s="24" t="s">
        <v>101</v>
      </c>
      <c r="AR41" s="5">
        <f t="shared" si="1"/>
        <v>1</v>
      </c>
      <c r="AT41" s="2">
        <f t="shared" si="2"/>
        <v>1</v>
      </c>
      <c r="AU41" s="2" t="s">
        <v>89</v>
      </c>
    </row>
    <row r="42" spans="2:47" ht="12.75">
      <c r="B42" s="2" t="s">
        <v>43</v>
      </c>
      <c r="C42" s="2">
        <f t="shared" si="3"/>
        <v>1</v>
      </c>
      <c r="E42" s="24">
        <v>7</v>
      </c>
      <c r="F42" s="24">
        <v>4</v>
      </c>
      <c r="G42" s="16"/>
      <c r="H42" s="13"/>
      <c r="I42" s="13"/>
      <c r="J42" s="13"/>
      <c r="K42" s="24">
        <v>17</v>
      </c>
      <c r="L42" s="13">
        <v>0</v>
      </c>
      <c r="S42" s="13">
        <v>10</v>
      </c>
      <c r="T42" s="13">
        <v>7</v>
      </c>
      <c r="U42" s="13">
        <v>7</v>
      </c>
      <c r="X42" s="10">
        <v>2</v>
      </c>
      <c r="Y42" s="10">
        <v>1</v>
      </c>
      <c r="Z42" s="10">
        <v>398</v>
      </c>
      <c r="AA42" s="10"/>
      <c r="AB42" s="10"/>
      <c r="AC42" s="23">
        <v>26</v>
      </c>
      <c r="AD42" s="24">
        <v>17</v>
      </c>
      <c r="AE42" s="24">
        <v>5</v>
      </c>
      <c r="AF42" s="10"/>
      <c r="AG42" s="10"/>
      <c r="AH42" s="2">
        <v>5</v>
      </c>
      <c r="AI42" s="2">
        <v>616</v>
      </c>
      <c r="AL42" s="10">
        <v>4</v>
      </c>
      <c r="AM42" s="7">
        <f>1+0</f>
        <v>1</v>
      </c>
      <c r="AP42" s="24">
        <v>384</v>
      </c>
      <c r="AR42" s="5">
        <f aca="true" t="shared" si="4" ref="AR42:AR73">SUM(E42,H42,K42,L42,O42,P42,S42,T42,U42,X42,Y42,AD42,AE42,AH42,AL42,AM42,AP42,AC42)</f>
        <v>493</v>
      </c>
      <c r="AT42" s="2">
        <f aca="true" t="shared" si="5" ref="AT42:AT73">SUM(E42:AQ42)</f>
        <v>1511</v>
      </c>
      <c r="AU42" s="2" t="s">
        <v>43</v>
      </c>
    </row>
    <row r="43" spans="2:47" ht="12.75">
      <c r="B43" s="2" t="s">
        <v>92</v>
      </c>
      <c r="C43" s="2">
        <f t="shared" si="3"/>
      </c>
      <c r="E43" s="24" t="s">
        <v>101</v>
      </c>
      <c r="F43" s="24" t="s">
        <v>101</v>
      </c>
      <c r="G43" s="16"/>
      <c r="H43" s="13"/>
      <c r="I43" s="13"/>
      <c r="J43" s="13"/>
      <c r="K43" s="24" t="s">
        <v>101</v>
      </c>
      <c r="L43" s="13" t="s">
        <v>101</v>
      </c>
      <c r="S43" s="13"/>
      <c r="T43" s="13"/>
      <c r="U43" s="13"/>
      <c r="X43" s="10"/>
      <c r="Y43" s="10"/>
      <c r="Z43" s="10"/>
      <c r="AA43" s="10"/>
      <c r="AB43" s="10"/>
      <c r="AC43" s="23"/>
      <c r="AD43" s="24"/>
      <c r="AE43" s="24"/>
      <c r="AF43" s="10"/>
      <c r="AG43" s="10"/>
      <c r="AL43" s="10"/>
      <c r="AM43" s="7"/>
      <c r="AP43" s="24" t="s">
        <v>101</v>
      </c>
      <c r="AR43" s="5">
        <f t="shared" si="4"/>
        <v>0</v>
      </c>
      <c r="AT43" s="2">
        <f t="shared" si="5"/>
        <v>0</v>
      </c>
      <c r="AU43" s="2" t="s">
        <v>92</v>
      </c>
    </row>
    <row r="44" spans="2:47" ht="12.75">
      <c r="B44" s="2" t="s">
        <v>136</v>
      </c>
      <c r="C44" s="2">
        <f t="shared" si="3"/>
        <v>1</v>
      </c>
      <c r="E44" s="24" t="s">
        <v>101</v>
      </c>
      <c r="F44" s="24" t="s">
        <v>101</v>
      </c>
      <c r="G44" s="16"/>
      <c r="H44" s="13"/>
      <c r="I44" s="13"/>
      <c r="J44" s="13"/>
      <c r="K44" s="24" t="s">
        <v>101</v>
      </c>
      <c r="L44" s="13" t="s">
        <v>101</v>
      </c>
      <c r="S44" s="13">
        <v>3</v>
      </c>
      <c r="T44" s="13">
        <v>2</v>
      </c>
      <c r="U44" s="13">
        <v>1</v>
      </c>
      <c r="X44" s="10"/>
      <c r="Y44" s="10"/>
      <c r="Z44" s="10"/>
      <c r="AA44" s="10"/>
      <c r="AB44" s="10"/>
      <c r="AC44" s="23"/>
      <c r="AD44" s="24"/>
      <c r="AE44" s="24"/>
      <c r="AF44" s="10"/>
      <c r="AG44" s="10"/>
      <c r="AL44" s="10"/>
      <c r="AM44" s="7"/>
      <c r="AP44" s="24" t="s">
        <v>101</v>
      </c>
      <c r="AR44" s="5">
        <f t="shared" si="4"/>
        <v>6</v>
      </c>
      <c r="AT44" s="2">
        <f t="shared" si="5"/>
        <v>6</v>
      </c>
      <c r="AU44" s="2" t="s">
        <v>136</v>
      </c>
    </row>
    <row r="45" spans="2:47" ht="12.75">
      <c r="B45" s="2" t="s">
        <v>87</v>
      </c>
      <c r="C45" s="2">
        <f t="shared" si="3"/>
        <v>1</v>
      </c>
      <c r="E45" s="24" t="s">
        <v>101</v>
      </c>
      <c r="F45" s="24" t="s">
        <v>101</v>
      </c>
      <c r="G45" s="16"/>
      <c r="H45" s="13"/>
      <c r="I45" s="13"/>
      <c r="J45" s="13"/>
      <c r="K45" s="24" t="s">
        <v>101</v>
      </c>
      <c r="L45" s="13" t="s">
        <v>101</v>
      </c>
      <c r="S45" s="13">
        <v>1</v>
      </c>
      <c r="T45" s="13"/>
      <c r="U45" s="13"/>
      <c r="X45" s="10"/>
      <c r="Y45" s="10"/>
      <c r="Z45" s="10"/>
      <c r="AA45" s="10"/>
      <c r="AB45" s="10"/>
      <c r="AC45" s="23"/>
      <c r="AD45" s="24"/>
      <c r="AE45" s="24"/>
      <c r="AF45" s="10"/>
      <c r="AG45" s="10"/>
      <c r="AL45" s="10"/>
      <c r="AM45" s="7"/>
      <c r="AP45" s="24" t="s">
        <v>101</v>
      </c>
      <c r="AR45" s="5">
        <f t="shared" si="4"/>
        <v>1</v>
      </c>
      <c r="AT45" s="2">
        <f t="shared" si="5"/>
        <v>1</v>
      </c>
      <c r="AU45" s="2" t="s">
        <v>87</v>
      </c>
    </row>
    <row r="46" spans="2:47" ht="12.75">
      <c r="B46" s="2" t="s">
        <v>88</v>
      </c>
      <c r="C46" s="2">
        <f t="shared" si="3"/>
        <v>1</v>
      </c>
      <c r="E46" s="24" t="s">
        <v>101</v>
      </c>
      <c r="F46" s="24" t="s">
        <v>101</v>
      </c>
      <c r="G46" s="16">
        <v>0</v>
      </c>
      <c r="H46" s="13"/>
      <c r="I46" s="13"/>
      <c r="J46" s="13"/>
      <c r="K46" s="24" t="s">
        <v>101</v>
      </c>
      <c r="L46" s="13" t="s">
        <v>101</v>
      </c>
      <c r="S46" s="13"/>
      <c r="T46" s="13"/>
      <c r="U46" s="13"/>
      <c r="X46" s="10"/>
      <c r="Y46" s="10"/>
      <c r="Z46" s="10"/>
      <c r="AA46" s="10"/>
      <c r="AB46" s="10"/>
      <c r="AC46" s="23"/>
      <c r="AD46" s="24"/>
      <c r="AE46" s="24"/>
      <c r="AF46" s="10"/>
      <c r="AG46" s="10"/>
      <c r="AL46" s="10"/>
      <c r="AM46" s="7"/>
      <c r="AP46" s="24">
        <v>102</v>
      </c>
      <c r="AR46" s="5">
        <f t="shared" si="4"/>
        <v>102</v>
      </c>
      <c r="AT46" s="2">
        <f t="shared" si="5"/>
        <v>102</v>
      </c>
      <c r="AU46" s="2" t="s">
        <v>88</v>
      </c>
    </row>
    <row r="47" spans="2:47" ht="12.75">
      <c r="B47" s="2" t="s">
        <v>112</v>
      </c>
      <c r="C47" s="2">
        <f t="shared" si="3"/>
        <v>1</v>
      </c>
      <c r="E47" s="24" t="s">
        <v>101</v>
      </c>
      <c r="F47" s="24" t="s">
        <v>101</v>
      </c>
      <c r="G47" s="16"/>
      <c r="H47" s="13"/>
      <c r="I47" s="13"/>
      <c r="J47" s="13"/>
      <c r="K47" s="24" t="s">
        <v>101</v>
      </c>
      <c r="L47" s="13" t="s">
        <v>101</v>
      </c>
      <c r="S47" s="13">
        <v>2</v>
      </c>
      <c r="T47" s="13"/>
      <c r="U47" s="13"/>
      <c r="X47" s="10"/>
      <c r="Y47" s="10"/>
      <c r="Z47" s="10"/>
      <c r="AA47" s="10"/>
      <c r="AB47" s="10"/>
      <c r="AC47" s="23">
        <v>2</v>
      </c>
      <c r="AD47" s="24"/>
      <c r="AE47" s="24"/>
      <c r="AF47" s="10"/>
      <c r="AG47" s="10"/>
      <c r="AL47" s="10"/>
      <c r="AM47" s="7"/>
      <c r="AP47" s="24" t="s">
        <v>101</v>
      </c>
      <c r="AR47" s="5">
        <f t="shared" si="4"/>
        <v>4</v>
      </c>
      <c r="AT47" s="2">
        <f t="shared" si="5"/>
        <v>4</v>
      </c>
      <c r="AU47" s="2" t="s">
        <v>112</v>
      </c>
    </row>
    <row r="48" spans="2:47" ht="12.75">
      <c r="B48" s="2" t="s">
        <v>69</v>
      </c>
      <c r="C48" s="2">
        <f t="shared" si="3"/>
        <v>1</v>
      </c>
      <c r="E48" s="24" t="s">
        <v>101</v>
      </c>
      <c r="F48" s="24" t="s">
        <v>101</v>
      </c>
      <c r="G48" s="16"/>
      <c r="H48" s="13"/>
      <c r="I48" s="13"/>
      <c r="J48" s="13"/>
      <c r="K48" s="24" t="s">
        <v>101</v>
      </c>
      <c r="L48" s="13" t="s">
        <v>101</v>
      </c>
      <c r="S48" s="13"/>
      <c r="T48" s="13">
        <v>1</v>
      </c>
      <c r="U48" s="13">
        <v>1</v>
      </c>
      <c r="X48" s="10"/>
      <c r="Y48" s="10"/>
      <c r="Z48" s="10"/>
      <c r="AA48" s="10"/>
      <c r="AB48" s="10"/>
      <c r="AC48" s="23"/>
      <c r="AD48" s="24"/>
      <c r="AE48" s="24"/>
      <c r="AF48" s="10"/>
      <c r="AG48" s="10"/>
      <c r="AL48" s="10"/>
      <c r="AM48" s="7"/>
      <c r="AP48" s="24" t="s">
        <v>101</v>
      </c>
      <c r="AR48" s="5">
        <f t="shared" si="4"/>
        <v>2</v>
      </c>
      <c r="AT48" s="2">
        <f t="shared" si="5"/>
        <v>2</v>
      </c>
      <c r="AU48" s="2" t="s">
        <v>69</v>
      </c>
    </row>
    <row r="49" spans="2:47" ht="12.75">
      <c r="B49" s="2" t="s">
        <v>137</v>
      </c>
      <c r="C49" s="2">
        <f t="shared" si="3"/>
        <v>1</v>
      </c>
      <c r="E49" s="24" t="s">
        <v>101</v>
      </c>
      <c r="F49" s="24" t="s">
        <v>101</v>
      </c>
      <c r="G49" s="16"/>
      <c r="H49" s="13"/>
      <c r="I49" s="13"/>
      <c r="J49" s="13"/>
      <c r="K49" s="24" t="s">
        <v>101</v>
      </c>
      <c r="L49" s="13" t="s">
        <v>101</v>
      </c>
      <c r="S49" s="13">
        <v>2</v>
      </c>
      <c r="T49" s="13">
        <v>2</v>
      </c>
      <c r="U49" s="13">
        <v>2</v>
      </c>
      <c r="X49" s="10"/>
      <c r="Y49" s="10"/>
      <c r="Z49" s="10"/>
      <c r="AA49" s="10"/>
      <c r="AB49" s="10"/>
      <c r="AC49" s="23"/>
      <c r="AD49" s="24"/>
      <c r="AE49" s="24"/>
      <c r="AF49" s="10"/>
      <c r="AG49" s="10"/>
      <c r="AL49" s="10"/>
      <c r="AM49" s="7"/>
      <c r="AP49" s="24" t="s">
        <v>101</v>
      </c>
      <c r="AR49" s="5">
        <f t="shared" si="4"/>
        <v>6</v>
      </c>
      <c r="AT49" s="2">
        <f t="shared" si="5"/>
        <v>6</v>
      </c>
      <c r="AU49" s="2" t="s">
        <v>137</v>
      </c>
    </row>
    <row r="50" spans="2:47" ht="12.75">
      <c r="B50" s="2" t="s">
        <v>4</v>
      </c>
      <c r="C50" s="2">
        <f t="shared" si="3"/>
        <v>1</v>
      </c>
      <c r="E50" s="24" t="s">
        <v>101</v>
      </c>
      <c r="F50" s="24" t="s">
        <v>101</v>
      </c>
      <c r="G50" s="16"/>
      <c r="H50" s="13"/>
      <c r="I50" s="13"/>
      <c r="J50" s="13"/>
      <c r="K50" s="24" t="s">
        <v>101</v>
      </c>
      <c r="L50" s="13" t="s">
        <v>101</v>
      </c>
      <c r="S50" s="13">
        <v>2</v>
      </c>
      <c r="T50" s="13">
        <v>2</v>
      </c>
      <c r="U50" s="13"/>
      <c r="X50" s="10"/>
      <c r="Y50" s="10"/>
      <c r="Z50" s="10"/>
      <c r="AA50" s="10"/>
      <c r="AB50" s="10"/>
      <c r="AC50" s="23"/>
      <c r="AD50" s="24"/>
      <c r="AE50" s="24"/>
      <c r="AF50" s="10"/>
      <c r="AG50" s="10"/>
      <c r="AL50" s="10"/>
      <c r="AM50" s="7"/>
      <c r="AP50" s="24">
        <v>4</v>
      </c>
      <c r="AR50" s="5">
        <f t="shared" si="4"/>
        <v>8</v>
      </c>
      <c r="AT50" s="2">
        <f t="shared" si="5"/>
        <v>8</v>
      </c>
      <c r="AU50" s="2" t="s">
        <v>4</v>
      </c>
    </row>
    <row r="51" spans="2:47" ht="12.75">
      <c r="B51" s="2" t="s">
        <v>12</v>
      </c>
      <c r="C51" s="2">
        <f t="shared" si="3"/>
        <v>1</v>
      </c>
      <c r="E51" s="24" t="s">
        <v>101</v>
      </c>
      <c r="F51" s="24" t="s">
        <v>101</v>
      </c>
      <c r="G51" s="16"/>
      <c r="H51" s="13"/>
      <c r="I51" s="13"/>
      <c r="J51" s="13"/>
      <c r="K51" s="24" t="s">
        <v>101</v>
      </c>
      <c r="L51" s="13" t="s">
        <v>101</v>
      </c>
      <c r="S51" s="13">
        <v>8</v>
      </c>
      <c r="T51" s="13">
        <v>1</v>
      </c>
      <c r="U51" s="13">
        <v>1</v>
      </c>
      <c r="X51" s="10"/>
      <c r="Y51" s="10"/>
      <c r="Z51" s="10"/>
      <c r="AA51" s="10"/>
      <c r="AB51" s="10"/>
      <c r="AC51" s="23"/>
      <c r="AD51" s="24"/>
      <c r="AE51" s="24"/>
      <c r="AF51" s="10"/>
      <c r="AG51" s="10"/>
      <c r="AL51" s="10"/>
      <c r="AM51" s="7"/>
      <c r="AP51" s="24">
        <v>1</v>
      </c>
      <c r="AR51" s="5">
        <f t="shared" si="4"/>
        <v>11</v>
      </c>
      <c r="AT51" s="2">
        <f t="shared" si="5"/>
        <v>11</v>
      </c>
      <c r="AU51" s="2" t="s">
        <v>12</v>
      </c>
    </row>
    <row r="52" spans="2:47" ht="12.75">
      <c r="B52" s="2" t="s">
        <v>31</v>
      </c>
      <c r="C52" s="2">
        <f t="shared" si="3"/>
        <v>1</v>
      </c>
      <c r="E52" s="24" t="s">
        <v>101</v>
      </c>
      <c r="F52" s="24" t="s">
        <v>101</v>
      </c>
      <c r="G52" s="16"/>
      <c r="H52" s="13"/>
      <c r="I52" s="13"/>
      <c r="J52" s="13"/>
      <c r="K52" s="24" t="s">
        <v>101</v>
      </c>
      <c r="L52" s="13" t="s">
        <v>101</v>
      </c>
      <c r="S52" s="13">
        <v>1</v>
      </c>
      <c r="T52" s="13"/>
      <c r="U52" s="13"/>
      <c r="X52" s="10"/>
      <c r="Y52" s="10"/>
      <c r="Z52" s="10"/>
      <c r="AA52" s="10"/>
      <c r="AB52" s="10"/>
      <c r="AC52" s="23"/>
      <c r="AD52" s="24"/>
      <c r="AE52" s="24"/>
      <c r="AF52" s="10"/>
      <c r="AG52" s="10"/>
      <c r="AL52" s="10"/>
      <c r="AM52" s="7"/>
      <c r="AP52" s="24" t="s">
        <v>101</v>
      </c>
      <c r="AR52" s="5">
        <f t="shared" si="4"/>
        <v>1</v>
      </c>
      <c r="AT52" s="2">
        <f t="shared" si="5"/>
        <v>1</v>
      </c>
      <c r="AU52" s="2" t="s">
        <v>31</v>
      </c>
    </row>
    <row r="53" spans="2:47" ht="12.75">
      <c r="B53" s="2" t="s">
        <v>138</v>
      </c>
      <c r="C53" s="2">
        <f t="shared" si="3"/>
        <v>1</v>
      </c>
      <c r="E53" s="24" t="s">
        <v>101</v>
      </c>
      <c r="F53" s="24" t="s">
        <v>101</v>
      </c>
      <c r="G53" s="16"/>
      <c r="H53" s="13"/>
      <c r="I53" s="13"/>
      <c r="J53" s="13"/>
      <c r="K53" s="24" t="s">
        <v>101</v>
      </c>
      <c r="L53" s="13" t="s">
        <v>101</v>
      </c>
      <c r="S53" s="13">
        <v>1</v>
      </c>
      <c r="T53" s="13"/>
      <c r="U53" s="13">
        <v>1</v>
      </c>
      <c r="X53" s="10"/>
      <c r="Y53" s="10"/>
      <c r="Z53" s="10"/>
      <c r="AA53" s="10"/>
      <c r="AB53" s="10"/>
      <c r="AC53" s="23"/>
      <c r="AD53" s="24"/>
      <c r="AE53" s="24"/>
      <c r="AF53" s="10"/>
      <c r="AG53" s="10"/>
      <c r="AL53" s="10"/>
      <c r="AM53" s="7"/>
      <c r="AP53" s="24" t="s">
        <v>101</v>
      </c>
      <c r="AR53" s="5">
        <f t="shared" si="4"/>
        <v>2</v>
      </c>
      <c r="AT53" s="2">
        <f t="shared" si="5"/>
        <v>2</v>
      </c>
      <c r="AU53" s="2" t="s">
        <v>138</v>
      </c>
    </row>
    <row r="54" spans="2:47" ht="12.75">
      <c r="B54" s="2" t="s">
        <v>139</v>
      </c>
      <c r="C54" s="2">
        <f t="shared" si="3"/>
        <v>1</v>
      </c>
      <c r="E54" s="24">
        <v>2</v>
      </c>
      <c r="F54" s="24">
        <v>2</v>
      </c>
      <c r="G54" s="16"/>
      <c r="H54" s="13"/>
      <c r="I54" s="13"/>
      <c r="J54" s="13"/>
      <c r="K54" s="24" t="s">
        <v>101</v>
      </c>
      <c r="L54" s="13" t="s">
        <v>101</v>
      </c>
      <c r="S54" s="13"/>
      <c r="T54" s="13"/>
      <c r="U54" s="13"/>
      <c r="X54" s="10"/>
      <c r="Y54" s="10"/>
      <c r="Z54" s="10"/>
      <c r="AA54" s="10"/>
      <c r="AB54" s="10"/>
      <c r="AC54" s="23">
        <v>64</v>
      </c>
      <c r="AD54" s="24"/>
      <c r="AE54" s="24">
        <v>19</v>
      </c>
      <c r="AF54" s="10"/>
      <c r="AG54" s="10"/>
      <c r="AL54" s="10"/>
      <c r="AM54" s="7">
        <v>1</v>
      </c>
      <c r="AP54" s="24">
        <v>10</v>
      </c>
      <c r="AR54" s="5">
        <f t="shared" si="4"/>
        <v>96</v>
      </c>
      <c r="AT54" s="2">
        <f t="shared" si="5"/>
        <v>98</v>
      </c>
      <c r="AU54" s="2" t="s">
        <v>139</v>
      </c>
    </row>
    <row r="55" spans="2:47" ht="12.75">
      <c r="B55" s="2" t="s">
        <v>157</v>
      </c>
      <c r="C55" s="2">
        <f t="shared" si="3"/>
        <v>1</v>
      </c>
      <c r="E55" s="24">
        <v>7</v>
      </c>
      <c r="F55" s="24">
        <v>7</v>
      </c>
      <c r="G55" s="16"/>
      <c r="H55" s="13"/>
      <c r="I55" s="13"/>
      <c r="J55" s="13"/>
      <c r="K55" s="24" t="s">
        <v>101</v>
      </c>
      <c r="L55" s="13" t="s">
        <v>101</v>
      </c>
      <c r="P55" s="2">
        <f>1</f>
        <v>1</v>
      </c>
      <c r="S55" s="13">
        <v>4</v>
      </c>
      <c r="T55" s="13">
        <v>1</v>
      </c>
      <c r="U55" s="13">
        <v>3</v>
      </c>
      <c r="X55" s="10"/>
      <c r="Y55" s="10"/>
      <c r="Z55" s="10"/>
      <c r="AA55" s="10"/>
      <c r="AB55" s="10"/>
      <c r="AC55" s="23">
        <v>13</v>
      </c>
      <c r="AD55" s="24">
        <v>1</v>
      </c>
      <c r="AE55" s="24"/>
      <c r="AF55" s="10"/>
      <c r="AG55" s="10"/>
      <c r="AL55" s="10"/>
      <c r="AM55" s="7">
        <v>1</v>
      </c>
      <c r="AP55" s="24">
        <v>6</v>
      </c>
      <c r="AR55" s="5">
        <f t="shared" si="4"/>
        <v>37</v>
      </c>
      <c r="AT55" s="2">
        <f t="shared" si="5"/>
        <v>44</v>
      </c>
      <c r="AU55" s="2" t="s">
        <v>157</v>
      </c>
    </row>
    <row r="56" spans="2:47" ht="12.75">
      <c r="B56" s="2" t="s">
        <v>142</v>
      </c>
      <c r="C56" s="2">
        <f t="shared" si="3"/>
        <v>1</v>
      </c>
      <c r="E56" s="24" t="s">
        <v>101</v>
      </c>
      <c r="F56" s="24" t="s">
        <v>101</v>
      </c>
      <c r="G56" s="16"/>
      <c r="H56" s="13"/>
      <c r="I56" s="13"/>
      <c r="J56" s="13"/>
      <c r="K56" s="24" t="s">
        <v>101</v>
      </c>
      <c r="L56" s="13" t="s">
        <v>101</v>
      </c>
      <c r="S56" s="13">
        <v>1</v>
      </c>
      <c r="T56" s="13"/>
      <c r="U56" s="13"/>
      <c r="X56" s="10"/>
      <c r="Y56" s="10"/>
      <c r="Z56" s="10"/>
      <c r="AA56" s="10"/>
      <c r="AB56" s="10"/>
      <c r="AC56" s="23"/>
      <c r="AD56" s="24"/>
      <c r="AE56" s="24"/>
      <c r="AF56" s="10"/>
      <c r="AG56" s="10"/>
      <c r="AL56" s="10"/>
      <c r="AM56" s="7"/>
      <c r="AP56" s="24" t="s">
        <v>101</v>
      </c>
      <c r="AR56" s="5">
        <f t="shared" si="4"/>
        <v>1</v>
      </c>
      <c r="AT56" s="2">
        <f t="shared" si="5"/>
        <v>1</v>
      </c>
      <c r="AU56" s="2" t="s">
        <v>142</v>
      </c>
    </row>
    <row r="57" spans="2:47" ht="12.75">
      <c r="B57" s="2" t="s">
        <v>6</v>
      </c>
      <c r="C57" s="2">
        <f t="shared" si="3"/>
        <v>1</v>
      </c>
      <c r="E57" s="24" t="s">
        <v>101</v>
      </c>
      <c r="F57" s="24" t="s">
        <v>101</v>
      </c>
      <c r="G57" s="16"/>
      <c r="H57" s="13"/>
      <c r="I57" s="13"/>
      <c r="J57" s="13"/>
      <c r="K57" s="24" t="s">
        <v>101</v>
      </c>
      <c r="L57" s="13" t="s">
        <v>101</v>
      </c>
      <c r="S57" s="13">
        <v>1</v>
      </c>
      <c r="T57" s="13"/>
      <c r="U57" s="13"/>
      <c r="X57" s="10"/>
      <c r="Y57" s="10"/>
      <c r="Z57" s="10"/>
      <c r="AA57" s="10"/>
      <c r="AB57" s="10"/>
      <c r="AC57" s="23"/>
      <c r="AD57" s="24"/>
      <c r="AE57" s="24"/>
      <c r="AF57" s="10"/>
      <c r="AG57" s="10"/>
      <c r="AL57" s="10"/>
      <c r="AM57" s="7"/>
      <c r="AP57" s="24" t="s">
        <v>101</v>
      </c>
      <c r="AR57" s="5">
        <f t="shared" si="4"/>
        <v>1</v>
      </c>
      <c r="AT57" s="2">
        <f t="shared" si="5"/>
        <v>1</v>
      </c>
      <c r="AU57" s="2" t="s">
        <v>6</v>
      </c>
    </row>
    <row r="58" spans="2:47" ht="12.75">
      <c r="B58" s="2" t="s">
        <v>66</v>
      </c>
      <c r="C58" s="2">
        <f t="shared" si="3"/>
        <v>1</v>
      </c>
      <c r="E58" s="24">
        <v>4</v>
      </c>
      <c r="F58" s="24">
        <v>4</v>
      </c>
      <c r="G58" s="16"/>
      <c r="H58" s="13"/>
      <c r="I58" s="13"/>
      <c r="J58" s="13"/>
      <c r="K58" s="24" t="s">
        <v>101</v>
      </c>
      <c r="L58" s="13" t="s">
        <v>101</v>
      </c>
      <c r="O58" s="2">
        <f>0+0+1+0</f>
        <v>1</v>
      </c>
      <c r="P58" s="2">
        <f>0+2+2+1</f>
        <v>5</v>
      </c>
      <c r="S58" s="13">
        <v>3</v>
      </c>
      <c r="T58" s="13">
        <v>2</v>
      </c>
      <c r="U58" s="13">
        <v>1</v>
      </c>
      <c r="X58" s="10"/>
      <c r="Y58" s="10"/>
      <c r="Z58" s="10"/>
      <c r="AA58" s="10"/>
      <c r="AB58" s="10"/>
      <c r="AC58" s="23">
        <v>12</v>
      </c>
      <c r="AD58" s="24">
        <v>17</v>
      </c>
      <c r="AE58" s="24"/>
      <c r="AF58" s="10"/>
      <c r="AG58" s="10"/>
      <c r="AH58" s="2">
        <v>1</v>
      </c>
      <c r="AI58" s="2">
        <v>1395</v>
      </c>
      <c r="AL58" s="10"/>
      <c r="AM58" s="7">
        <v>2</v>
      </c>
      <c r="AP58" s="24">
        <v>8</v>
      </c>
      <c r="AR58" s="5">
        <f t="shared" si="4"/>
        <v>56</v>
      </c>
      <c r="AT58" s="2">
        <f t="shared" si="5"/>
        <v>1455</v>
      </c>
      <c r="AU58" s="2" t="s">
        <v>66</v>
      </c>
    </row>
    <row r="59" spans="2:47" ht="12.75">
      <c r="B59" s="2" t="s">
        <v>84</v>
      </c>
      <c r="C59" s="2">
        <f t="shared" si="3"/>
        <v>1</v>
      </c>
      <c r="E59" s="24" t="s">
        <v>101</v>
      </c>
      <c r="F59" s="24" t="s">
        <v>101</v>
      </c>
      <c r="G59" s="16"/>
      <c r="H59" s="13"/>
      <c r="I59" s="13"/>
      <c r="J59" s="13"/>
      <c r="K59" s="24" t="s">
        <v>101</v>
      </c>
      <c r="L59" s="13" t="s">
        <v>101</v>
      </c>
      <c r="S59" s="13"/>
      <c r="T59" s="13">
        <v>1</v>
      </c>
      <c r="U59" s="13"/>
      <c r="X59" s="10"/>
      <c r="Y59" s="10"/>
      <c r="Z59" s="10"/>
      <c r="AA59" s="10"/>
      <c r="AB59" s="10"/>
      <c r="AC59" s="23"/>
      <c r="AD59" s="24"/>
      <c r="AE59" s="24"/>
      <c r="AF59" s="10"/>
      <c r="AG59" s="10"/>
      <c r="AL59" s="10"/>
      <c r="AM59" s="7"/>
      <c r="AP59" s="24" t="s">
        <v>101</v>
      </c>
      <c r="AR59" s="5">
        <f t="shared" si="4"/>
        <v>1</v>
      </c>
      <c r="AT59" s="2">
        <f t="shared" si="5"/>
        <v>1</v>
      </c>
      <c r="AU59" s="2" t="s">
        <v>84</v>
      </c>
    </row>
    <row r="60" spans="2:47" ht="12.75">
      <c r="B60" s="2" t="s">
        <v>37</v>
      </c>
      <c r="C60" s="2">
        <f aca="true" t="shared" si="6" ref="C60:C81">IF(SUM(E60:AP60)&gt;0,1,"")</f>
        <v>1</v>
      </c>
      <c r="E60" s="24" t="s">
        <v>101</v>
      </c>
      <c r="F60" s="24" t="s">
        <v>101</v>
      </c>
      <c r="G60" s="16"/>
      <c r="H60" s="13"/>
      <c r="I60" s="13"/>
      <c r="J60" s="13"/>
      <c r="K60" s="24" t="s">
        <v>101</v>
      </c>
      <c r="L60" s="13" t="s">
        <v>101</v>
      </c>
      <c r="S60" s="13">
        <v>2</v>
      </c>
      <c r="T60" s="13"/>
      <c r="U60" s="13"/>
      <c r="X60" s="10"/>
      <c r="Y60" s="10"/>
      <c r="Z60" s="10"/>
      <c r="AA60" s="10"/>
      <c r="AB60" s="10"/>
      <c r="AC60" s="23"/>
      <c r="AD60" s="24"/>
      <c r="AE60" s="24"/>
      <c r="AF60" s="10"/>
      <c r="AG60" s="10"/>
      <c r="AL60" s="10"/>
      <c r="AM60" s="7"/>
      <c r="AP60" s="24" t="s">
        <v>101</v>
      </c>
      <c r="AR60" s="5">
        <f t="shared" si="4"/>
        <v>2</v>
      </c>
      <c r="AT60" s="2">
        <f t="shared" si="5"/>
        <v>2</v>
      </c>
      <c r="AU60" s="2" t="s">
        <v>37</v>
      </c>
    </row>
    <row r="61" spans="2:47" ht="12.75">
      <c r="B61" s="2" t="s">
        <v>39</v>
      </c>
      <c r="C61" s="2">
        <f t="shared" si="6"/>
        <v>1</v>
      </c>
      <c r="E61" s="24" t="s">
        <v>101</v>
      </c>
      <c r="F61" s="24" t="s">
        <v>101</v>
      </c>
      <c r="G61" s="16"/>
      <c r="H61" s="13"/>
      <c r="I61" s="13"/>
      <c r="J61" s="13"/>
      <c r="K61" s="24" t="s">
        <v>101</v>
      </c>
      <c r="L61" s="13" t="s">
        <v>101</v>
      </c>
      <c r="S61" s="13"/>
      <c r="T61" s="13"/>
      <c r="U61" s="13">
        <v>1</v>
      </c>
      <c r="X61" s="10"/>
      <c r="Y61" s="10"/>
      <c r="Z61" s="10"/>
      <c r="AA61" s="10"/>
      <c r="AB61" s="10"/>
      <c r="AC61" s="23"/>
      <c r="AD61" s="24"/>
      <c r="AE61" s="24"/>
      <c r="AF61" s="10"/>
      <c r="AG61" s="10"/>
      <c r="AL61" s="10"/>
      <c r="AM61" s="7"/>
      <c r="AP61" s="24" t="s">
        <v>101</v>
      </c>
      <c r="AR61" s="5">
        <f t="shared" si="4"/>
        <v>1</v>
      </c>
      <c r="AT61" s="2">
        <f t="shared" si="5"/>
        <v>1</v>
      </c>
      <c r="AU61" s="2" t="s">
        <v>39</v>
      </c>
    </row>
    <row r="62" spans="2:47" ht="12.75">
      <c r="B62" s="2" t="s">
        <v>2</v>
      </c>
      <c r="C62" s="2">
        <f t="shared" si="6"/>
        <v>1</v>
      </c>
      <c r="E62" s="24" t="s">
        <v>101</v>
      </c>
      <c r="F62" s="24" t="s">
        <v>101</v>
      </c>
      <c r="G62" s="16"/>
      <c r="H62" s="13"/>
      <c r="I62" s="13"/>
      <c r="J62" s="13"/>
      <c r="K62" s="24" t="s">
        <v>101</v>
      </c>
      <c r="L62" s="13" t="s">
        <v>101</v>
      </c>
      <c r="S62" s="13">
        <v>1</v>
      </c>
      <c r="T62" s="13"/>
      <c r="U62" s="13"/>
      <c r="X62" s="10"/>
      <c r="Y62" s="10"/>
      <c r="Z62" s="10"/>
      <c r="AA62" s="10"/>
      <c r="AB62" s="10"/>
      <c r="AC62" s="23"/>
      <c r="AD62" s="24"/>
      <c r="AE62" s="24"/>
      <c r="AF62" s="10"/>
      <c r="AG62" s="10"/>
      <c r="AL62" s="10"/>
      <c r="AM62" s="7"/>
      <c r="AP62" s="24" t="s">
        <v>101</v>
      </c>
      <c r="AR62" s="5">
        <f t="shared" si="4"/>
        <v>1</v>
      </c>
      <c r="AT62" s="2">
        <f t="shared" si="5"/>
        <v>1</v>
      </c>
      <c r="AU62" s="2" t="s">
        <v>2</v>
      </c>
    </row>
    <row r="63" spans="2:47" ht="12.75">
      <c r="B63" s="2" t="s">
        <v>63</v>
      </c>
      <c r="C63" s="2">
        <f t="shared" si="6"/>
        <v>1</v>
      </c>
      <c r="E63" s="24" t="s">
        <v>101</v>
      </c>
      <c r="F63" s="24" t="s">
        <v>101</v>
      </c>
      <c r="G63" s="16"/>
      <c r="H63" s="13"/>
      <c r="I63" s="13"/>
      <c r="J63" s="13"/>
      <c r="K63" s="24" t="s">
        <v>101</v>
      </c>
      <c r="L63" s="13" t="s">
        <v>101</v>
      </c>
      <c r="S63" s="13">
        <v>1</v>
      </c>
      <c r="T63" s="13">
        <v>1</v>
      </c>
      <c r="U63" s="13"/>
      <c r="X63" s="10"/>
      <c r="Y63" s="10"/>
      <c r="Z63" s="10"/>
      <c r="AA63" s="10"/>
      <c r="AB63" s="10"/>
      <c r="AC63" s="23"/>
      <c r="AD63" s="24"/>
      <c r="AE63" s="24"/>
      <c r="AF63" s="10"/>
      <c r="AG63" s="10"/>
      <c r="AL63" s="10"/>
      <c r="AM63" s="7"/>
      <c r="AP63" s="24" t="s">
        <v>101</v>
      </c>
      <c r="AR63" s="5">
        <f t="shared" si="4"/>
        <v>2</v>
      </c>
      <c r="AT63" s="2">
        <f t="shared" si="5"/>
        <v>2</v>
      </c>
      <c r="AU63" s="2" t="s">
        <v>63</v>
      </c>
    </row>
    <row r="64" spans="2:47" ht="12.75">
      <c r="B64" s="2" t="s">
        <v>96</v>
      </c>
      <c r="C64" s="2">
        <f t="shared" si="6"/>
        <v>1</v>
      </c>
      <c r="E64" s="24" t="s">
        <v>101</v>
      </c>
      <c r="F64" s="24" t="s">
        <v>101</v>
      </c>
      <c r="G64" s="16"/>
      <c r="H64" s="13"/>
      <c r="I64" s="13"/>
      <c r="J64" s="13"/>
      <c r="K64" s="24" t="s">
        <v>101</v>
      </c>
      <c r="L64" s="13" t="s">
        <v>101</v>
      </c>
      <c r="S64" s="13">
        <v>4</v>
      </c>
      <c r="T64" s="13"/>
      <c r="U64" s="13"/>
      <c r="X64" s="10"/>
      <c r="Y64" s="10"/>
      <c r="Z64" s="10"/>
      <c r="AA64" s="10"/>
      <c r="AB64" s="10"/>
      <c r="AC64" s="23"/>
      <c r="AD64" s="24"/>
      <c r="AE64" s="24"/>
      <c r="AF64" s="10"/>
      <c r="AG64" s="10"/>
      <c r="AL64" s="10"/>
      <c r="AM64" s="7"/>
      <c r="AP64" s="24" t="s">
        <v>101</v>
      </c>
      <c r="AR64" s="5">
        <f t="shared" si="4"/>
        <v>4</v>
      </c>
      <c r="AT64" s="2">
        <f t="shared" si="5"/>
        <v>4</v>
      </c>
      <c r="AU64" s="2" t="s">
        <v>96</v>
      </c>
    </row>
    <row r="65" spans="2:47" ht="12.75">
      <c r="B65" s="2" t="s">
        <v>38</v>
      </c>
      <c r="C65" s="2">
        <f t="shared" si="6"/>
        <v>1</v>
      </c>
      <c r="E65" s="24" t="s">
        <v>101</v>
      </c>
      <c r="F65" s="24" t="s">
        <v>101</v>
      </c>
      <c r="G65" s="16"/>
      <c r="H65" s="13"/>
      <c r="I65" s="13"/>
      <c r="J65" s="13"/>
      <c r="K65" s="24" t="s">
        <v>101</v>
      </c>
      <c r="L65" s="13" t="s">
        <v>101</v>
      </c>
      <c r="S65" s="13">
        <v>4</v>
      </c>
      <c r="T65" s="13">
        <v>2</v>
      </c>
      <c r="U65" s="13">
        <v>2</v>
      </c>
      <c r="X65" s="10"/>
      <c r="Y65" s="10"/>
      <c r="Z65" s="10"/>
      <c r="AA65" s="10"/>
      <c r="AB65" s="10"/>
      <c r="AC65" s="23"/>
      <c r="AD65" s="24"/>
      <c r="AE65" s="24"/>
      <c r="AF65" s="10"/>
      <c r="AG65" s="10"/>
      <c r="AL65" s="10"/>
      <c r="AM65" s="7"/>
      <c r="AP65" s="24" t="s">
        <v>101</v>
      </c>
      <c r="AR65" s="5">
        <f t="shared" si="4"/>
        <v>8</v>
      </c>
      <c r="AT65" s="2">
        <f t="shared" si="5"/>
        <v>8</v>
      </c>
      <c r="AU65" s="2" t="s">
        <v>38</v>
      </c>
    </row>
    <row r="66" spans="2:47" ht="12.75">
      <c r="B66" s="2" t="s">
        <v>61</v>
      </c>
      <c r="C66" s="2">
        <f t="shared" si="6"/>
        <v>1</v>
      </c>
      <c r="E66" s="24" t="s">
        <v>101</v>
      </c>
      <c r="F66" s="24" t="s">
        <v>101</v>
      </c>
      <c r="G66" s="16"/>
      <c r="H66" s="13">
        <v>1</v>
      </c>
      <c r="I66" s="13"/>
      <c r="J66" s="13"/>
      <c r="K66" s="24" t="s">
        <v>101</v>
      </c>
      <c r="L66" s="13" t="s">
        <v>101</v>
      </c>
      <c r="S66" s="13">
        <v>8</v>
      </c>
      <c r="T66" s="13"/>
      <c r="U66" s="13">
        <v>1</v>
      </c>
      <c r="X66" s="10"/>
      <c r="Y66" s="10"/>
      <c r="Z66" s="10"/>
      <c r="AA66" s="10"/>
      <c r="AB66" s="10"/>
      <c r="AC66" s="23">
        <v>28</v>
      </c>
      <c r="AD66" s="24">
        <v>38</v>
      </c>
      <c r="AE66" s="24"/>
      <c r="AF66" s="10"/>
      <c r="AG66" s="10"/>
      <c r="AL66" s="10"/>
      <c r="AM66" s="7"/>
      <c r="AP66" s="24">
        <v>3</v>
      </c>
      <c r="AR66" s="5">
        <f t="shared" si="4"/>
        <v>79</v>
      </c>
      <c r="AT66" s="2">
        <f t="shared" si="5"/>
        <v>79</v>
      </c>
      <c r="AU66" s="2" t="s">
        <v>61</v>
      </c>
    </row>
    <row r="67" spans="2:47" ht="12.75">
      <c r="B67" s="2" t="s">
        <v>127</v>
      </c>
      <c r="C67" s="2">
        <f t="shared" si="6"/>
        <v>1</v>
      </c>
      <c r="E67" s="24" t="s">
        <v>101</v>
      </c>
      <c r="F67" s="24" t="s">
        <v>101</v>
      </c>
      <c r="G67" s="16"/>
      <c r="H67" s="13"/>
      <c r="I67" s="13"/>
      <c r="J67" s="13"/>
      <c r="K67" s="24" t="s">
        <v>101</v>
      </c>
      <c r="L67" s="13" t="s">
        <v>101</v>
      </c>
      <c r="S67" s="13"/>
      <c r="T67" s="13">
        <v>1</v>
      </c>
      <c r="U67" s="13"/>
      <c r="X67" s="10"/>
      <c r="Y67" s="10"/>
      <c r="Z67" s="10"/>
      <c r="AA67" s="10"/>
      <c r="AB67" s="10"/>
      <c r="AC67" s="23"/>
      <c r="AD67" s="24"/>
      <c r="AE67" s="24"/>
      <c r="AF67" s="10"/>
      <c r="AG67" s="10"/>
      <c r="AL67" s="10"/>
      <c r="AM67" s="7"/>
      <c r="AP67" s="24" t="s">
        <v>101</v>
      </c>
      <c r="AR67" s="5">
        <f t="shared" si="4"/>
        <v>1</v>
      </c>
      <c r="AT67" s="2">
        <f t="shared" si="5"/>
        <v>1</v>
      </c>
      <c r="AU67" s="2" t="s">
        <v>127</v>
      </c>
    </row>
    <row r="68" spans="2:47" ht="12.75">
      <c r="B68" s="2" t="s">
        <v>128</v>
      </c>
      <c r="C68" s="2">
        <f t="shared" si="6"/>
        <v>1</v>
      </c>
      <c r="E68" s="24" t="s">
        <v>101</v>
      </c>
      <c r="F68" s="24" t="s">
        <v>101</v>
      </c>
      <c r="G68" s="16"/>
      <c r="H68" s="13"/>
      <c r="I68" s="13"/>
      <c r="J68" s="13"/>
      <c r="K68" s="24" t="s">
        <v>101</v>
      </c>
      <c r="L68" s="13" t="s">
        <v>101</v>
      </c>
      <c r="S68" s="13"/>
      <c r="T68" s="13">
        <v>1</v>
      </c>
      <c r="U68" s="13">
        <v>1</v>
      </c>
      <c r="X68" s="10"/>
      <c r="Y68" s="10"/>
      <c r="Z68" s="10"/>
      <c r="AA68" s="10"/>
      <c r="AB68" s="10"/>
      <c r="AC68" s="23"/>
      <c r="AD68" s="24"/>
      <c r="AE68" s="24"/>
      <c r="AF68" s="10"/>
      <c r="AG68" s="10"/>
      <c r="AL68" s="10"/>
      <c r="AM68" s="7"/>
      <c r="AP68" s="24" t="s">
        <v>101</v>
      </c>
      <c r="AR68" s="5">
        <f t="shared" si="4"/>
        <v>2</v>
      </c>
      <c r="AT68" s="2">
        <f t="shared" si="5"/>
        <v>2</v>
      </c>
      <c r="AU68" s="2" t="s">
        <v>128</v>
      </c>
    </row>
    <row r="69" spans="2:47" ht="12.75">
      <c r="B69" s="2" t="s">
        <v>111</v>
      </c>
      <c r="C69" s="2">
        <f t="shared" si="6"/>
        <v>1</v>
      </c>
      <c r="E69" s="24" t="s">
        <v>101</v>
      </c>
      <c r="F69" s="24" t="s">
        <v>101</v>
      </c>
      <c r="G69" s="16"/>
      <c r="H69" s="13"/>
      <c r="I69" s="13"/>
      <c r="J69" s="13"/>
      <c r="K69" s="24" t="s">
        <v>101</v>
      </c>
      <c r="L69" s="13" t="s">
        <v>101</v>
      </c>
      <c r="S69" s="13">
        <v>1</v>
      </c>
      <c r="T69" s="13"/>
      <c r="U69" s="13"/>
      <c r="X69" s="10"/>
      <c r="Y69" s="10"/>
      <c r="Z69" s="10"/>
      <c r="AA69" s="10"/>
      <c r="AB69" s="10"/>
      <c r="AC69" s="23"/>
      <c r="AD69" s="24"/>
      <c r="AE69" s="24"/>
      <c r="AF69" s="10"/>
      <c r="AG69" s="10"/>
      <c r="AL69" s="10"/>
      <c r="AM69" s="7"/>
      <c r="AP69" s="24" t="s">
        <v>101</v>
      </c>
      <c r="AR69" s="5">
        <f t="shared" si="4"/>
        <v>1</v>
      </c>
      <c r="AT69" s="2">
        <f t="shared" si="5"/>
        <v>1</v>
      </c>
      <c r="AU69" s="2" t="s">
        <v>111</v>
      </c>
    </row>
    <row r="70" spans="2:47" ht="12.75">
      <c r="B70" s="2" t="s">
        <v>94</v>
      </c>
      <c r="C70" s="2">
        <f t="shared" si="6"/>
        <v>1</v>
      </c>
      <c r="E70" s="24" t="s">
        <v>101</v>
      </c>
      <c r="F70" s="24" t="s">
        <v>101</v>
      </c>
      <c r="G70" s="16"/>
      <c r="H70" s="13"/>
      <c r="I70" s="13"/>
      <c r="J70" s="13"/>
      <c r="K70" s="24" t="s">
        <v>101</v>
      </c>
      <c r="L70" s="13" t="s">
        <v>101</v>
      </c>
      <c r="S70" s="13">
        <v>1</v>
      </c>
      <c r="T70" s="13">
        <v>1</v>
      </c>
      <c r="U70" s="13"/>
      <c r="X70" s="10"/>
      <c r="Y70" s="10"/>
      <c r="Z70" s="10"/>
      <c r="AA70" s="10"/>
      <c r="AB70" s="10"/>
      <c r="AC70" s="23"/>
      <c r="AD70" s="24"/>
      <c r="AE70" s="24"/>
      <c r="AF70" s="10"/>
      <c r="AG70" s="10"/>
      <c r="AL70" s="10"/>
      <c r="AM70" s="7"/>
      <c r="AP70" s="24" t="s">
        <v>101</v>
      </c>
      <c r="AR70" s="5">
        <f t="shared" si="4"/>
        <v>2</v>
      </c>
      <c r="AT70" s="2">
        <f t="shared" si="5"/>
        <v>2</v>
      </c>
      <c r="AU70" s="2" t="s">
        <v>94</v>
      </c>
    </row>
    <row r="71" spans="2:47" ht="12.75">
      <c r="B71" s="2" t="s">
        <v>62</v>
      </c>
      <c r="C71" s="2">
        <f t="shared" si="6"/>
        <v>1</v>
      </c>
      <c r="E71" s="24">
        <v>5</v>
      </c>
      <c r="F71" s="24">
        <v>4</v>
      </c>
      <c r="G71" s="16"/>
      <c r="H71" s="13"/>
      <c r="I71" s="13"/>
      <c r="J71" s="13"/>
      <c r="K71" s="24" t="s">
        <v>101</v>
      </c>
      <c r="L71" s="13" t="s">
        <v>101</v>
      </c>
      <c r="S71" s="13"/>
      <c r="T71" s="13"/>
      <c r="U71" s="13">
        <v>1</v>
      </c>
      <c r="X71" s="10"/>
      <c r="Y71" s="10"/>
      <c r="Z71" s="10"/>
      <c r="AA71" s="10"/>
      <c r="AB71" s="10"/>
      <c r="AC71" s="23">
        <v>1</v>
      </c>
      <c r="AD71" s="24">
        <v>1</v>
      </c>
      <c r="AE71" s="24"/>
      <c r="AF71" s="10"/>
      <c r="AG71" s="10"/>
      <c r="AL71" s="10"/>
      <c r="AM71" s="7"/>
      <c r="AP71" s="24" t="s">
        <v>101</v>
      </c>
      <c r="AR71" s="5">
        <f t="shared" si="4"/>
        <v>8</v>
      </c>
      <c r="AT71" s="2">
        <f t="shared" si="5"/>
        <v>12</v>
      </c>
      <c r="AU71" s="2" t="s">
        <v>62</v>
      </c>
    </row>
    <row r="72" spans="2:47" ht="12.75">
      <c r="B72" s="2" t="s">
        <v>68</v>
      </c>
      <c r="C72" s="2">
        <f t="shared" si="6"/>
        <v>1</v>
      </c>
      <c r="E72" s="24" t="s">
        <v>101</v>
      </c>
      <c r="F72" s="24" t="s">
        <v>101</v>
      </c>
      <c r="G72" s="16"/>
      <c r="H72" s="13"/>
      <c r="I72" s="13"/>
      <c r="J72" s="13"/>
      <c r="K72" s="24" t="s">
        <v>101</v>
      </c>
      <c r="L72" s="13" t="s">
        <v>101</v>
      </c>
      <c r="S72" s="13">
        <v>3</v>
      </c>
      <c r="T72" s="13"/>
      <c r="U72" s="13">
        <v>3</v>
      </c>
      <c r="X72" s="10"/>
      <c r="Y72" s="10"/>
      <c r="Z72" s="10"/>
      <c r="AA72" s="10"/>
      <c r="AB72" s="10"/>
      <c r="AC72" s="23">
        <v>1</v>
      </c>
      <c r="AD72" s="24">
        <v>1</v>
      </c>
      <c r="AE72" s="24"/>
      <c r="AF72" s="10"/>
      <c r="AG72" s="10"/>
      <c r="AL72" s="10">
        <v>1.5</v>
      </c>
      <c r="AM72" s="7">
        <v>4</v>
      </c>
      <c r="AP72" s="24">
        <v>3</v>
      </c>
      <c r="AR72" s="5">
        <f t="shared" si="4"/>
        <v>16.5</v>
      </c>
      <c r="AT72" s="2">
        <f t="shared" si="5"/>
        <v>16.5</v>
      </c>
      <c r="AU72" s="2" t="s">
        <v>68</v>
      </c>
    </row>
    <row r="73" spans="2:47" ht="12.75">
      <c r="B73" s="2" t="s">
        <v>90</v>
      </c>
      <c r="C73" s="2">
        <f t="shared" si="6"/>
        <v>1</v>
      </c>
      <c r="E73" s="24" t="s">
        <v>101</v>
      </c>
      <c r="F73" s="24" t="s">
        <v>101</v>
      </c>
      <c r="G73" s="16"/>
      <c r="H73" s="13"/>
      <c r="I73" s="13"/>
      <c r="J73" s="13"/>
      <c r="K73" s="24" t="s">
        <v>101</v>
      </c>
      <c r="L73" s="13" t="s">
        <v>101</v>
      </c>
      <c r="S73" s="13">
        <v>1</v>
      </c>
      <c r="T73" s="13"/>
      <c r="U73" s="13">
        <v>1</v>
      </c>
      <c r="X73" s="10"/>
      <c r="Y73" s="10"/>
      <c r="Z73" s="10"/>
      <c r="AA73" s="10"/>
      <c r="AB73" s="10"/>
      <c r="AC73" s="23">
        <v>5</v>
      </c>
      <c r="AD73" s="24"/>
      <c r="AE73" s="24"/>
      <c r="AF73" s="10"/>
      <c r="AG73" s="10"/>
      <c r="AL73" s="10"/>
      <c r="AM73" s="7"/>
      <c r="AP73" s="24" t="s">
        <v>101</v>
      </c>
      <c r="AR73" s="5">
        <f t="shared" si="4"/>
        <v>7</v>
      </c>
      <c r="AT73" s="2">
        <f t="shared" si="5"/>
        <v>7</v>
      </c>
      <c r="AU73" s="2" t="s">
        <v>90</v>
      </c>
    </row>
    <row r="74" spans="2:47" ht="12.75">
      <c r="B74" s="2" t="s">
        <v>103</v>
      </c>
      <c r="C74" s="2">
        <f t="shared" si="6"/>
        <v>1</v>
      </c>
      <c r="E74" s="24" t="s">
        <v>101</v>
      </c>
      <c r="F74" s="24" t="s">
        <v>101</v>
      </c>
      <c r="G74" s="16"/>
      <c r="H74" s="13"/>
      <c r="I74" s="13"/>
      <c r="J74" s="13"/>
      <c r="K74" s="24" t="s">
        <v>101</v>
      </c>
      <c r="L74" s="13" t="s">
        <v>101</v>
      </c>
      <c r="S74" s="13">
        <v>2</v>
      </c>
      <c r="T74" s="13"/>
      <c r="U74" s="13"/>
      <c r="X74" s="10"/>
      <c r="Y74" s="10"/>
      <c r="Z74" s="10"/>
      <c r="AA74" s="10"/>
      <c r="AB74" s="10"/>
      <c r="AC74" s="23"/>
      <c r="AD74" s="24"/>
      <c r="AE74" s="24"/>
      <c r="AF74" s="10"/>
      <c r="AG74" s="10"/>
      <c r="AL74" s="10"/>
      <c r="AM74" s="7"/>
      <c r="AP74" s="24" t="s">
        <v>101</v>
      </c>
      <c r="AR74" s="5">
        <f aca="true" t="shared" si="7" ref="AR74:AR83">SUM(E74,H74,K74,L74,O74,P74,S74,T74,U74,X74,Y74,AD74,AE74,AH74,AL74,AM74,AP74,AC74)</f>
        <v>2</v>
      </c>
      <c r="AT74" s="2">
        <f aca="true" t="shared" si="8" ref="AT74:AT81">SUM(E74:AQ74)</f>
        <v>2</v>
      </c>
      <c r="AU74" s="2" t="s">
        <v>103</v>
      </c>
    </row>
    <row r="75" spans="2:47" ht="12.75">
      <c r="B75" s="2" t="s">
        <v>1</v>
      </c>
      <c r="C75" s="2">
        <f t="shared" si="6"/>
        <v>1</v>
      </c>
      <c r="E75" s="24" t="s">
        <v>101</v>
      </c>
      <c r="F75" s="24" t="s">
        <v>101</v>
      </c>
      <c r="G75" s="16"/>
      <c r="H75" s="13"/>
      <c r="I75" s="13"/>
      <c r="J75" s="13"/>
      <c r="K75" s="24" t="s">
        <v>101</v>
      </c>
      <c r="L75" s="13" t="s">
        <v>101</v>
      </c>
      <c r="S75" s="13">
        <v>2</v>
      </c>
      <c r="T75" s="13">
        <v>1</v>
      </c>
      <c r="U75" s="13">
        <v>1</v>
      </c>
      <c r="X75" s="10"/>
      <c r="Y75" s="10"/>
      <c r="Z75" s="10"/>
      <c r="AA75" s="10"/>
      <c r="AB75" s="10"/>
      <c r="AC75" s="23"/>
      <c r="AD75" s="24"/>
      <c r="AE75" s="24"/>
      <c r="AF75" s="10"/>
      <c r="AG75" s="10"/>
      <c r="AL75" s="10"/>
      <c r="AM75" s="7"/>
      <c r="AP75" s="24" t="s">
        <v>101</v>
      </c>
      <c r="AR75" s="5">
        <f t="shared" si="7"/>
        <v>4</v>
      </c>
      <c r="AT75" s="2">
        <f t="shared" si="8"/>
        <v>4</v>
      </c>
      <c r="AU75" s="2" t="s">
        <v>1</v>
      </c>
    </row>
    <row r="76" spans="2:47" ht="12.75">
      <c r="B76" s="2" t="s">
        <v>86</v>
      </c>
      <c r="C76" s="2">
        <f t="shared" si="6"/>
        <v>1</v>
      </c>
      <c r="E76" s="24" t="s">
        <v>101</v>
      </c>
      <c r="F76" s="24" t="s">
        <v>101</v>
      </c>
      <c r="G76" s="16"/>
      <c r="H76" s="13"/>
      <c r="I76" s="13"/>
      <c r="J76" s="13"/>
      <c r="K76" s="24" t="s">
        <v>101</v>
      </c>
      <c r="L76" s="13" t="s">
        <v>101</v>
      </c>
      <c r="S76" s="13">
        <v>1</v>
      </c>
      <c r="T76" s="13"/>
      <c r="U76" s="13"/>
      <c r="X76" s="10"/>
      <c r="Y76" s="10"/>
      <c r="Z76" s="10"/>
      <c r="AA76" s="10"/>
      <c r="AB76" s="10"/>
      <c r="AC76" s="23"/>
      <c r="AD76" s="24"/>
      <c r="AE76" s="24"/>
      <c r="AF76" s="10"/>
      <c r="AG76" s="10"/>
      <c r="AL76" s="10"/>
      <c r="AM76" s="7"/>
      <c r="AP76" s="24" t="s">
        <v>101</v>
      </c>
      <c r="AR76" s="5">
        <f t="shared" si="7"/>
        <v>1</v>
      </c>
      <c r="AT76" s="2">
        <f t="shared" si="8"/>
        <v>1</v>
      </c>
      <c r="AU76" s="2" t="s">
        <v>86</v>
      </c>
    </row>
    <row r="77" spans="2:47" ht="12.75">
      <c r="B77" s="2" t="s">
        <v>95</v>
      </c>
      <c r="C77" s="2">
        <f t="shared" si="6"/>
        <v>1</v>
      </c>
      <c r="E77" s="24" t="s">
        <v>101</v>
      </c>
      <c r="F77" s="24" t="s">
        <v>101</v>
      </c>
      <c r="G77" s="16"/>
      <c r="H77" s="13"/>
      <c r="I77" s="13"/>
      <c r="J77" s="13"/>
      <c r="K77" s="24" t="s">
        <v>101</v>
      </c>
      <c r="L77" s="13" t="s">
        <v>101</v>
      </c>
      <c r="S77" s="13">
        <v>1</v>
      </c>
      <c r="T77" s="13">
        <v>1</v>
      </c>
      <c r="U77" s="13">
        <v>1</v>
      </c>
      <c r="X77" s="10"/>
      <c r="Y77" s="10"/>
      <c r="Z77" s="10"/>
      <c r="AA77" s="10"/>
      <c r="AB77" s="10"/>
      <c r="AC77" s="23"/>
      <c r="AD77" s="24"/>
      <c r="AE77" s="24"/>
      <c r="AF77" s="10"/>
      <c r="AG77" s="10"/>
      <c r="AL77" s="10"/>
      <c r="AM77" s="7"/>
      <c r="AP77" s="24" t="s">
        <v>101</v>
      </c>
      <c r="AR77" s="5">
        <f t="shared" si="7"/>
        <v>3</v>
      </c>
      <c r="AT77" s="2">
        <f t="shared" si="8"/>
        <v>3</v>
      </c>
      <c r="AU77" s="2" t="s">
        <v>95</v>
      </c>
    </row>
    <row r="78" spans="2:47" ht="12.75">
      <c r="B78" s="2" t="s">
        <v>24</v>
      </c>
      <c r="C78" s="2">
        <f t="shared" si="6"/>
        <v>1</v>
      </c>
      <c r="E78" s="24">
        <v>10</v>
      </c>
      <c r="F78" s="24">
        <v>10</v>
      </c>
      <c r="G78" s="16"/>
      <c r="H78" s="13">
        <v>2</v>
      </c>
      <c r="I78" s="13"/>
      <c r="K78" s="24">
        <v>0</v>
      </c>
      <c r="L78" s="13">
        <v>7</v>
      </c>
      <c r="R78" s="2" t="s">
        <v>50</v>
      </c>
      <c r="S78" s="13">
        <v>7</v>
      </c>
      <c r="T78" s="13">
        <v>4</v>
      </c>
      <c r="U78" s="13">
        <v>5</v>
      </c>
      <c r="X78" s="10"/>
      <c r="Y78" s="10"/>
      <c r="Z78" s="10"/>
      <c r="AA78" s="10"/>
      <c r="AB78" s="2" t="s">
        <v>53</v>
      </c>
      <c r="AC78" s="23">
        <v>80</v>
      </c>
      <c r="AD78" s="24">
        <v>6</v>
      </c>
      <c r="AE78" s="24">
        <v>62</v>
      </c>
      <c r="AF78" s="10"/>
      <c r="AG78" s="10"/>
      <c r="AH78" s="2">
        <v>1</v>
      </c>
      <c r="AI78" s="2">
        <v>211</v>
      </c>
      <c r="AL78" s="10">
        <v>1.5</v>
      </c>
      <c r="AM78" s="7">
        <v>2</v>
      </c>
      <c r="AP78" s="24">
        <v>95</v>
      </c>
      <c r="AR78" s="5">
        <f t="shared" si="7"/>
        <v>282.5</v>
      </c>
      <c r="AT78" s="2">
        <f t="shared" si="8"/>
        <v>503.5</v>
      </c>
      <c r="AU78" s="2" t="s">
        <v>24</v>
      </c>
    </row>
    <row r="79" spans="2:47" ht="12.75">
      <c r="B79" s="2" t="s">
        <v>125</v>
      </c>
      <c r="C79" s="2">
        <f t="shared" si="6"/>
        <v>1</v>
      </c>
      <c r="D79" s="2" t="s">
        <v>49</v>
      </c>
      <c r="E79" s="24">
        <v>965</v>
      </c>
      <c r="F79" s="24">
        <v>258</v>
      </c>
      <c r="G79" s="16">
        <v>0</v>
      </c>
      <c r="H79" s="13">
        <v>17</v>
      </c>
      <c r="I79" s="13"/>
      <c r="J79" s="2" t="s">
        <v>55</v>
      </c>
      <c r="K79" s="24">
        <v>58</v>
      </c>
      <c r="L79" s="13">
        <v>70</v>
      </c>
      <c r="O79" s="2">
        <f>3+0+2+0</f>
        <v>5</v>
      </c>
      <c r="P79" s="2">
        <f>4+1+2+1</f>
        <v>8</v>
      </c>
      <c r="S79" s="13">
        <v>25</v>
      </c>
      <c r="T79" s="13">
        <v>19</v>
      </c>
      <c r="U79" s="13">
        <v>7</v>
      </c>
      <c r="W79" s="2" t="s">
        <v>52</v>
      </c>
      <c r="X79" s="10">
        <v>13</v>
      </c>
      <c r="Y79" s="10">
        <v>6</v>
      </c>
      <c r="Z79" s="10">
        <v>13137</v>
      </c>
      <c r="AA79" s="10"/>
      <c r="AB79" s="10"/>
      <c r="AC79" s="23">
        <v>205</v>
      </c>
      <c r="AD79" s="24">
        <v>0</v>
      </c>
      <c r="AE79" s="24">
        <v>12</v>
      </c>
      <c r="AF79" s="10"/>
      <c r="AG79" s="10"/>
      <c r="AK79" s="2" t="s">
        <v>158</v>
      </c>
      <c r="AL79" s="10">
        <v>4</v>
      </c>
      <c r="AM79" s="7">
        <v>6</v>
      </c>
      <c r="AO79" s="2" t="s">
        <v>54</v>
      </c>
      <c r="AP79" s="24">
        <v>1543</v>
      </c>
      <c r="AR79" s="5">
        <f t="shared" si="7"/>
        <v>2963</v>
      </c>
      <c r="AT79" s="2">
        <f t="shared" si="8"/>
        <v>16358</v>
      </c>
      <c r="AU79" s="2" t="s">
        <v>125</v>
      </c>
    </row>
    <row r="80" spans="2:47" ht="12.75">
      <c r="B80" s="2" t="s">
        <v>102</v>
      </c>
      <c r="C80" s="2">
        <f t="shared" si="6"/>
        <v>1</v>
      </c>
      <c r="E80" s="24" t="s">
        <v>101</v>
      </c>
      <c r="F80" s="24" t="s">
        <v>101</v>
      </c>
      <c r="G80" s="16"/>
      <c r="H80" s="13"/>
      <c r="I80" s="13"/>
      <c r="J80" s="13"/>
      <c r="K80" s="24" t="s">
        <v>101</v>
      </c>
      <c r="L80" s="13" t="s">
        <v>101</v>
      </c>
      <c r="R80" s="2" t="s">
        <v>51</v>
      </c>
      <c r="S80" s="13">
        <v>1</v>
      </c>
      <c r="T80" s="13">
        <v>0</v>
      </c>
      <c r="U80" s="13">
        <v>0</v>
      </c>
      <c r="X80" s="10"/>
      <c r="Y80" s="10"/>
      <c r="Z80" s="10"/>
      <c r="AA80" s="10"/>
      <c r="AB80" s="10"/>
      <c r="AC80" s="23"/>
      <c r="AD80" s="24"/>
      <c r="AE80" s="24"/>
      <c r="AF80" s="10"/>
      <c r="AG80" s="10"/>
      <c r="AL80" s="10"/>
      <c r="AM80" s="7"/>
      <c r="AP80" s="24" t="s">
        <v>101</v>
      </c>
      <c r="AR80" s="5">
        <f t="shared" si="7"/>
        <v>1</v>
      </c>
      <c r="AT80" s="2">
        <f t="shared" si="8"/>
        <v>1</v>
      </c>
      <c r="AU80" s="2" t="s">
        <v>102</v>
      </c>
    </row>
    <row r="81" spans="2:47" ht="12.75">
      <c r="B81" s="2" t="s">
        <v>122</v>
      </c>
      <c r="C81" s="2">
        <f t="shared" si="6"/>
        <v>1</v>
      </c>
      <c r="E81" s="24" t="s">
        <v>101</v>
      </c>
      <c r="F81" s="24" t="s">
        <v>101</v>
      </c>
      <c r="G81" s="16"/>
      <c r="H81" s="13"/>
      <c r="I81" s="13"/>
      <c r="J81" s="13"/>
      <c r="K81" s="24" t="s">
        <v>101</v>
      </c>
      <c r="L81" s="13" t="s">
        <v>101</v>
      </c>
      <c r="S81" s="13">
        <v>1</v>
      </c>
      <c r="T81" s="13">
        <v>0</v>
      </c>
      <c r="U81" s="13">
        <v>0</v>
      </c>
      <c r="X81" s="10"/>
      <c r="Y81" s="10"/>
      <c r="Z81" s="10"/>
      <c r="AA81" s="10"/>
      <c r="AB81" s="10"/>
      <c r="AC81" s="23"/>
      <c r="AD81" s="24"/>
      <c r="AE81" s="24"/>
      <c r="AF81" s="10"/>
      <c r="AG81" s="10"/>
      <c r="AL81" s="10"/>
      <c r="AM81" s="7"/>
      <c r="AP81" s="24" t="s">
        <v>101</v>
      </c>
      <c r="AR81" s="5">
        <f t="shared" si="7"/>
        <v>1</v>
      </c>
      <c r="AT81" s="2">
        <f t="shared" si="8"/>
        <v>1</v>
      </c>
      <c r="AU81" s="2" t="s">
        <v>122</v>
      </c>
    </row>
    <row r="82" spans="5:44" ht="12.75">
      <c r="E82" s="24"/>
      <c r="F82" s="24"/>
      <c r="G82" s="16"/>
      <c r="H82" s="13"/>
      <c r="I82" s="13"/>
      <c r="J82" s="13"/>
      <c r="K82" s="24"/>
      <c r="L82" s="13"/>
      <c r="S82" s="13"/>
      <c r="T82" s="13"/>
      <c r="U82" s="13"/>
      <c r="X82" s="10"/>
      <c r="Y82" s="10"/>
      <c r="Z82" s="10"/>
      <c r="AA82" s="10"/>
      <c r="AB82" s="10"/>
      <c r="AC82" s="23"/>
      <c r="AD82" s="24"/>
      <c r="AE82" s="24"/>
      <c r="AF82" s="10"/>
      <c r="AG82" s="10"/>
      <c r="AL82" s="10"/>
      <c r="AM82" s="7"/>
      <c r="AP82" s="24"/>
      <c r="AR82" s="5">
        <f t="shared" si="7"/>
        <v>0</v>
      </c>
    </row>
    <row r="83" spans="2:46" ht="12.75">
      <c r="B83" s="2" t="s">
        <v>41</v>
      </c>
      <c r="C83" s="2">
        <f aca="true" t="shared" si="9" ref="C83:L83">SUM(C10:C82)</f>
        <v>68</v>
      </c>
      <c r="E83" s="24">
        <f t="shared" si="9"/>
        <v>1255</v>
      </c>
      <c r="F83" s="24">
        <f t="shared" si="9"/>
        <v>465</v>
      </c>
      <c r="G83" s="16">
        <f t="shared" si="9"/>
        <v>0</v>
      </c>
      <c r="H83" s="13">
        <f t="shared" si="9"/>
        <v>24</v>
      </c>
      <c r="I83" s="13"/>
      <c r="J83" s="13"/>
      <c r="K83" s="24">
        <f t="shared" si="9"/>
        <v>88</v>
      </c>
      <c r="L83" s="13">
        <f t="shared" si="9"/>
        <v>104</v>
      </c>
      <c r="O83" s="2">
        <f>SUM(O10:O82)</f>
        <v>7</v>
      </c>
      <c r="P83" s="2">
        <f>SUM(P10:P82)</f>
        <v>28</v>
      </c>
      <c r="S83" s="15">
        <f>SUM(S10:S82)</f>
        <v>206</v>
      </c>
      <c r="T83" s="13">
        <f>SUM(T10:T82)</f>
        <v>71</v>
      </c>
      <c r="U83" s="13">
        <f>SUM(U10:U82)</f>
        <v>69</v>
      </c>
      <c r="X83" s="10">
        <f>SUM(X10:X82)</f>
        <v>24</v>
      </c>
      <c r="Y83" s="10">
        <f>SUM(Y10:Y82)</f>
        <v>17</v>
      </c>
      <c r="Z83" s="10">
        <f>SUM(Z10:Z82)</f>
        <v>19331</v>
      </c>
      <c r="AA83" s="10"/>
      <c r="AB83" s="10"/>
      <c r="AC83" s="23">
        <f>SUM(AC10:AC81)</f>
        <v>910</v>
      </c>
      <c r="AD83" s="24">
        <f>SUM(AD10:AD82)</f>
        <v>204</v>
      </c>
      <c r="AE83" s="24">
        <f>SUM(AE10:AE82)</f>
        <v>217</v>
      </c>
      <c r="AF83" s="10"/>
      <c r="AG83" s="10"/>
      <c r="AH83" s="2">
        <f>SUM(AH10:AH82)</f>
        <v>27</v>
      </c>
      <c r="AI83" s="2">
        <f>SUM(AI10:AI82)</f>
        <v>5319</v>
      </c>
      <c r="AL83" s="10">
        <f>SUM(AL10:AL82)</f>
        <v>16</v>
      </c>
      <c r="AM83" s="7">
        <f>SUM(AM10:AM82)</f>
        <v>29</v>
      </c>
      <c r="AP83" s="24">
        <f>SUM(AP10:AP82)</f>
        <v>2852</v>
      </c>
      <c r="AR83" s="5">
        <f t="shared" si="7"/>
        <v>6148</v>
      </c>
      <c r="AT83" s="2">
        <f>SUM(E83:AQ83)</f>
        <v>31263</v>
      </c>
    </row>
    <row r="84" spans="2:42" ht="12.75">
      <c r="B84" s="2" t="s">
        <v>143</v>
      </c>
      <c r="E84" s="27" t="s">
        <v>29</v>
      </c>
      <c r="F84" s="24">
        <v>516</v>
      </c>
      <c r="G84" s="16">
        <v>291</v>
      </c>
      <c r="H84" s="13"/>
      <c r="I84" s="13"/>
      <c r="J84" s="13"/>
      <c r="K84" s="24">
        <f>K85-K83</f>
        <v>31</v>
      </c>
      <c r="L84" s="13"/>
      <c r="O84" s="2">
        <f>O85-O83</f>
        <v>22</v>
      </c>
      <c r="P84" s="2">
        <f>P85-P83</f>
        <v>30</v>
      </c>
      <c r="S84" s="13">
        <f>S85-S83</f>
        <v>84</v>
      </c>
      <c r="T84" s="13">
        <f>T85-T83</f>
        <v>99</v>
      </c>
      <c r="U84" s="13">
        <f>U85-U83</f>
        <v>101</v>
      </c>
      <c r="X84" s="10">
        <f>X85-X83</f>
        <v>2</v>
      </c>
      <c r="Y84" s="10">
        <f>Y85-Y83</f>
        <v>8</v>
      </c>
      <c r="Z84" s="10">
        <f>Z85-Z83</f>
        <v>4669</v>
      </c>
      <c r="AA84" s="10"/>
      <c r="AB84" s="10"/>
      <c r="AC84" s="2">
        <f>AC85-AC83</f>
        <v>2090</v>
      </c>
      <c r="AD84" s="24">
        <f>AD85-AD83</f>
        <v>296</v>
      </c>
      <c r="AE84" s="24">
        <f>AE85-AE83</f>
        <v>33</v>
      </c>
      <c r="AF84" s="10"/>
      <c r="AG84" s="10"/>
      <c r="AL84" s="10">
        <f>AL85-AL83</f>
        <v>21</v>
      </c>
      <c r="AM84" s="7"/>
      <c r="AP84" s="24">
        <f>AP85-AP83</f>
        <v>148</v>
      </c>
    </row>
    <row r="85" spans="2:42" ht="12.75">
      <c r="B85" s="2" t="s">
        <v>144</v>
      </c>
      <c r="E85" s="24">
        <v>1250</v>
      </c>
      <c r="F85" s="24">
        <v>1250</v>
      </c>
      <c r="G85" s="16">
        <v>300</v>
      </c>
      <c r="H85" s="13"/>
      <c r="I85" s="13"/>
      <c r="J85" s="13"/>
      <c r="K85" s="24">
        <v>119</v>
      </c>
      <c r="L85" s="13"/>
      <c r="O85" s="2">
        <v>29</v>
      </c>
      <c r="P85" s="2">
        <v>58</v>
      </c>
      <c r="S85" s="13">
        <v>290</v>
      </c>
      <c r="T85" s="13">
        <v>170</v>
      </c>
      <c r="U85" s="13">
        <v>170</v>
      </c>
      <c r="X85" s="10">
        <v>26</v>
      </c>
      <c r="Y85" s="10">
        <v>25</v>
      </c>
      <c r="Z85" s="10">
        <v>24000</v>
      </c>
      <c r="AA85" s="10"/>
      <c r="AB85" s="10"/>
      <c r="AC85" s="23">
        <v>3000</v>
      </c>
      <c r="AD85" s="24">
        <v>500</v>
      </c>
      <c r="AE85" s="24">
        <v>250</v>
      </c>
      <c r="AF85" s="10"/>
      <c r="AG85" s="10"/>
      <c r="AL85" s="10">
        <v>37</v>
      </c>
      <c r="AM85" s="7"/>
      <c r="AP85" s="24">
        <v>3000</v>
      </c>
    </row>
    <row r="86" spans="5:42" ht="12.75">
      <c r="E86" s="24"/>
      <c r="F86" s="24"/>
      <c r="G86" s="16"/>
      <c r="H86" s="13"/>
      <c r="I86" s="13"/>
      <c r="J86" s="13"/>
      <c r="K86" s="24"/>
      <c r="L86" s="13"/>
      <c r="S86" s="13"/>
      <c r="T86" s="13"/>
      <c r="U86" s="13"/>
      <c r="X86" s="10"/>
      <c r="Y86" s="10"/>
      <c r="Z86" s="10"/>
      <c r="AA86" s="10"/>
      <c r="AB86" s="10"/>
      <c r="AC86" s="23"/>
      <c r="AD86" s="24"/>
      <c r="AE86" s="24"/>
      <c r="AF86" s="10"/>
      <c r="AG86" s="10"/>
      <c r="AL86" s="10"/>
      <c r="AM86" s="7"/>
      <c r="AP86" s="24"/>
    </row>
    <row r="87" spans="2:47" s="5" customFormat="1" ht="12.75">
      <c r="B87" s="5" t="s">
        <v>145</v>
      </c>
      <c r="E87" s="26">
        <v>100</v>
      </c>
      <c r="F87" s="26">
        <f>F83/F85*100</f>
        <v>37.2</v>
      </c>
      <c r="G87" s="18">
        <f>G83/G85*100</f>
        <v>0</v>
      </c>
      <c r="H87" s="15"/>
      <c r="I87" s="15"/>
      <c r="J87" s="15"/>
      <c r="K87" s="26">
        <f>K83/K85*100</f>
        <v>73.94957983193278</v>
      </c>
      <c r="L87" s="15"/>
      <c r="O87" s="5">
        <f>O83/O85*100</f>
        <v>24.137931034482758</v>
      </c>
      <c r="P87" s="5">
        <f>P83/P85*100</f>
        <v>48.275862068965516</v>
      </c>
      <c r="S87" s="15">
        <f>S83/S85*100</f>
        <v>71.03448275862068</v>
      </c>
      <c r="T87" s="15">
        <f>T83/T85*100</f>
        <v>41.76470588235294</v>
      </c>
      <c r="U87" s="15">
        <f>U83/U85*100</f>
        <v>40.588235294117645</v>
      </c>
      <c r="X87" s="11">
        <f>X83/X85*100</f>
        <v>92.3076923076923</v>
      </c>
      <c r="Y87" s="11">
        <f>Y83/Y85*100</f>
        <v>68</v>
      </c>
      <c r="Z87" s="11">
        <f>Z83/Z85*100</f>
        <v>80.54583333333333</v>
      </c>
      <c r="AA87" s="11"/>
      <c r="AB87" s="11"/>
      <c r="AC87" s="5">
        <f>AC83/AC85*100</f>
        <v>30.333333333333336</v>
      </c>
      <c r="AD87" s="26">
        <f>AD83/AD85*100</f>
        <v>40.8</v>
      </c>
      <c r="AE87" s="26">
        <f>AE83/AE85*100</f>
        <v>86.8</v>
      </c>
      <c r="AF87" s="11"/>
      <c r="AG87" s="11"/>
      <c r="AL87" s="11">
        <f>AL83/AL85*100</f>
        <v>43.24324324324324</v>
      </c>
      <c r="AM87" s="9"/>
      <c r="AP87" s="26">
        <f>AP83/AP85*100</f>
        <v>95.06666666666666</v>
      </c>
      <c r="AT87" s="6">
        <f>AVERAGE(E87:AP87)</f>
        <v>57.29691563263183</v>
      </c>
      <c r="AU87" s="6" t="s">
        <v>119</v>
      </c>
    </row>
    <row r="88" spans="2:42" ht="12">
      <c r="B88" s="2" t="s">
        <v>16</v>
      </c>
      <c r="E88" s="13"/>
      <c r="AD88" s="7"/>
      <c r="AM88" s="7"/>
      <c r="AP88" s="7"/>
    </row>
    <row r="89" spans="5:42" ht="12">
      <c r="E89" s="13"/>
      <c r="AD89" s="7"/>
      <c r="AP89" s="7"/>
    </row>
    <row r="90" spans="5:42" ht="12">
      <c r="E90" s="13"/>
      <c r="AD90" s="7"/>
      <c r="AP90" s="7"/>
    </row>
    <row r="91" spans="5:44" ht="12">
      <c r="E91" s="13"/>
      <c r="AD91" s="7"/>
      <c r="AP91" s="7"/>
      <c r="AR91" s="13" t="s">
        <v>72</v>
      </c>
    </row>
    <row r="92" spans="5:42" ht="12">
      <c r="E92" s="13"/>
      <c r="AD92" s="7"/>
      <c r="AP92" s="7" t="s">
        <v>56</v>
      </c>
    </row>
    <row r="93" spans="2:41" ht="12">
      <c r="B93" s="2" t="s">
        <v>81</v>
      </c>
      <c r="E93" s="13"/>
      <c r="AD93" s="7"/>
      <c r="AN93" s="10" t="s">
        <v>121</v>
      </c>
      <c r="AO93" s="10"/>
    </row>
    <row r="94" spans="2:39" ht="12">
      <c r="B94" s="2" t="s">
        <v>78</v>
      </c>
      <c r="E94" s="13"/>
      <c r="AD94" s="7"/>
      <c r="AM94" s="2" t="s">
        <v>123</v>
      </c>
    </row>
    <row r="95" spans="2:38" ht="12">
      <c r="B95" s="7" t="s">
        <v>79</v>
      </c>
      <c r="E95" s="13"/>
      <c r="AD95" s="7"/>
      <c r="AL95" s="2" t="s">
        <v>0</v>
      </c>
    </row>
    <row r="96" spans="2:35" ht="12">
      <c r="B96" s="10" t="s">
        <v>80</v>
      </c>
      <c r="E96" s="13"/>
      <c r="AD96" s="7"/>
      <c r="AI96" s="10" t="s">
        <v>44</v>
      </c>
    </row>
    <row r="97" spans="2:34" ht="12">
      <c r="B97" s="16" t="s">
        <v>82</v>
      </c>
      <c r="E97" s="13"/>
      <c r="AD97" s="8"/>
      <c r="AH97" s="7" t="s">
        <v>56</v>
      </c>
    </row>
    <row r="98" spans="2:33" ht="12">
      <c r="B98" s="13" t="s">
        <v>76</v>
      </c>
      <c r="E98" s="13"/>
      <c r="AE98" s="22" t="s">
        <v>73</v>
      </c>
      <c r="AF98" s="22"/>
      <c r="AG98" s="22"/>
    </row>
    <row r="99" spans="2:33" ht="12">
      <c r="B99" s="12" t="s">
        <v>34</v>
      </c>
      <c r="E99" s="13"/>
      <c r="AE99" s="10" t="s">
        <v>93</v>
      </c>
      <c r="AF99" s="10"/>
      <c r="AG99" s="10"/>
    </row>
    <row r="100" spans="2:24" ht="12">
      <c r="B100" s="24" t="s">
        <v>98</v>
      </c>
      <c r="E100" s="13"/>
      <c r="X100" s="13" t="s">
        <v>83</v>
      </c>
    </row>
    <row r="101" spans="5:21" ht="12">
      <c r="E101" s="13"/>
      <c r="U101" s="13" t="s">
        <v>71</v>
      </c>
    </row>
    <row r="102" spans="5:19" ht="12">
      <c r="E102" s="13"/>
      <c r="S102" s="2" t="s">
        <v>42</v>
      </c>
    </row>
    <row r="103" spans="5:15" ht="12">
      <c r="E103" s="13"/>
      <c r="O103" s="13" t="s">
        <v>100</v>
      </c>
    </row>
    <row r="104" spans="5:12" ht="12">
      <c r="E104" s="13"/>
      <c r="L104" s="13" t="s">
        <v>159</v>
      </c>
    </row>
    <row r="105" spans="5:11" ht="12">
      <c r="E105" s="13"/>
      <c r="K105" s="17" t="s">
        <v>77</v>
      </c>
    </row>
    <row r="106" spans="5:10" ht="12">
      <c r="E106" s="13"/>
      <c r="H106" s="13" t="s">
        <v>100</v>
      </c>
      <c r="I106" s="13"/>
      <c r="J106" s="13"/>
    </row>
    <row r="107" spans="2:7" ht="12">
      <c r="B107" s="2" t="s">
        <v>16</v>
      </c>
      <c r="E107" s="13"/>
      <c r="G107" s="13" t="s">
        <v>100</v>
      </c>
    </row>
  </sheetData>
  <mergeCells count="8">
    <mergeCell ref="X6:AH6"/>
    <mergeCell ref="A3:AU3"/>
    <mergeCell ref="A4:AU4"/>
    <mergeCell ref="A2:AU2"/>
    <mergeCell ref="S6:U6"/>
    <mergeCell ref="E6:L6"/>
    <mergeCell ref="O6:P6"/>
    <mergeCell ref="AJ6:AL6"/>
  </mergeCells>
  <printOptions gridLines="1"/>
  <pageMargins left="0.5" right="0.5" top="0.5" bottom="0.5" header="0.5" footer="0.5"/>
  <pageSetup fitToHeight="1" fitToWidth="1" orientation="landscape" scale="3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NOAA/OGP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Warren H. Keenan</dc:creator>
  <cp:keywords/>
  <dc:description/>
  <cp:lastModifiedBy>Mike Johnson</cp:lastModifiedBy>
  <cp:lastPrinted>2006-09-30T14:18:16Z</cp:lastPrinted>
  <dcterms:created xsi:type="dcterms:W3CDTF">2004-04-23T23:47:09Z</dcterms:created>
  <dcterms:modified xsi:type="dcterms:W3CDTF">2006-10-16T16:45:35Z</dcterms:modified>
  <cp:category/>
  <cp:version/>
  <cp:contentType/>
  <cp:contentStatus/>
</cp:coreProperties>
</file>