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995" activeTab="1"/>
  </bookViews>
  <sheets>
    <sheet name="Summary" sheetId="1" r:id="rId1"/>
    <sheet name="Alaska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<sst xmlns="http://schemas.openxmlformats.org/spreadsheetml/2006/main" count="260" uniqueCount="125">
  <si>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</si>
  <si>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</si>
  <si>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</si>
  <si>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</si>
  <si>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</si>
  <si>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</si>
  <si>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</si>
  <si>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</si>
  <si>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</si>
  <si>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</si>
  <si>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</si>
  <si>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</si>
  <si>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</si>
  <si>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</si>
  <si>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</si>
  <si>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</si>
  <si>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</si>
  <si>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</si>
  <si>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</si>
  <si>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</si>
  <si>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</si>
  <si>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</si>
  <si>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</si>
  <si>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</si>
  <si>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</si>
  <si>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</si>
  <si>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</si>
  <si>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</si>
  <si>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</si>
  <si>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</si>
  <si>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</si>
  <si>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</si>
  <si>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</si>
  <si>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</si>
  <si>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</si>
  <si>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</si>
  <si>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</si>
  <si>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</si>
  <si>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</si>
  <si>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</si>
  <si>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</si>
  <si>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</si>
  <si>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</si>
  <si>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</si>
  <si>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</si>
  <si>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</si>
  <si>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</si>
  <si>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</si>
  <si>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</si>
  <si>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</si>
  <si>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</si>
  <si>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</si>
  <si>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</si>
  <si>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</si>
  <si>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</si>
  <si>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</si>
  <si>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</si>
  <si>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</si>
  <si>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</si>
  <si>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</si>
  <si>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</si>
  <si>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</si>
  <si>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</si>
  <si>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</si>
  <si>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</si>
  <si>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</si>
  <si>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</si>
  <si>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</si>
  <si>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</si>
  <si>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</si>
  <si>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</si>
  <si>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</si>
  <si>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</si>
  <si>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</si>
  <si>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</si>
  <si>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</si>
  <si>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</si>
  <si>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</si>
  <si>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</si>
  <si>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</si>
  <si>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</si>
  <si>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</si>
  <si>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</si>
  <si>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</si>
  <si>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</si>
  <si>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</si>
  <si>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</si>
  <si>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</si>
  <si>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</si>
  <si>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</si>
  <si>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</si>
  <si>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</si>
  <si>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</si>
  <si>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</si>
  <si>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</si>
  <si>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</si>
  <si>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</si>
  <si>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</si>
  <si>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</si>
  <si>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</si>
  <si>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</si>
  <si>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</si>
  <si>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</si>
  <si>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</si>
  <si>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</si>
  <si>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</si>
  <si>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</si>
  <si>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</si>
  <si>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</si>
  <si>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</si>
  <si>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</si>
  <si>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</si>
  <si>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</si>
  <si>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</si>
  <si>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</si>
  <si>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</si>
  <si>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(Million Metric Tons CO2)</t>
  </si>
  <si>
    <t>Petroleum Products</t>
  </si>
  <si>
    <t>This feeds the summary page</t>
  </si>
  <si>
    <t>Alaska Shares</t>
  </si>
  <si>
    <t>Alaska</t>
  </si>
  <si>
    <t>Alaska Values</t>
  </si>
  <si>
    <t>These are the disaggrgated values used for the nonfuel adjustment.</t>
  </si>
  <si>
    <t>Alaska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</si>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</sst>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P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  <col min="2" max="11" width="0" style="0" hidden="1" customWidth="1"/>
  </cols>
  <sheetData>
    <row r="1" ht="12.75">
      <c r="A1" s="1" t="s">
        <v>123</v>
      </c>
    </row>
    <row r="2" ht="12.75">
      <c r="A2" s="71" t="s">
        <v>116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v>1991</v>
      </c>
      <c r="N3" s="1">
        <v>1992</v>
      </c>
      <c r="O3" s="1">
        <v>1993</v>
      </c>
      <c r="P3" s="1">
        <v>1994</v>
      </c>
      <c r="Q3" s="1">
        <v>1995</v>
      </c>
      <c r="R3" s="1">
        <v>1996</v>
      </c>
      <c r="S3" s="1">
        <v>1997</v>
      </c>
      <c r="T3" s="1">
        <v>1998</v>
      </c>
      <c r="U3" s="1">
        <v>1999</v>
      </c>
      <c r="V3" s="1">
        <v>2000</v>
      </c>
      <c r="W3" s="1">
        <v>2001</v>
      </c>
      <c r="X3" s="1">
        <v>2002</v>
      </c>
      <c r="Y3" s="1">
        <v>2003</v>
      </c>
      <c r="Z3" s="1">
        <v>2004</v>
      </c>
      <c r="AA3" s="1">
        <f>Z3+1</f>
        <v>2005</v>
      </c>
    </row>
    <row r="4" spans="1:27" ht="12.75">
      <c r="A4" s="67" t="s">
        <v>6</v>
      </c>
      <c r="B4" s="69">
        <f>(Alaska!F82/10^6)</f>
        <v>0.40411799221634576</v>
      </c>
      <c r="C4" s="69">
        <f>(Alaska!G82/10^6)</f>
        <v>1.174830710802265</v>
      </c>
      <c r="D4" s="69">
        <f>(Alaska!H82/10^6)</f>
        <v>1.2361840565213054</v>
      </c>
      <c r="E4" s="69">
        <f>(Alaska!I82/10^6)</f>
        <v>1.162030650736635</v>
      </c>
      <c r="F4" s="69">
        <f>(Alaska!J82/10^6)</f>
        <v>1.2077444924272667</v>
      </c>
      <c r="G4" s="69">
        <f>(Alaska!K82/10^6)</f>
        <v>1.0867022284339252</v>
      </c>
      <c r="H4" s="69">
        <f>(Alaska!L82/10^6)</f>
        <v>1.1385892448213297</v>
      </c>
      <c r="I4" s="69">
        <f>(Alaska!M82/10^6)</f>
        <v>0.407128823824514</v>
      </c>
      <c r="J4" s="69">
        <f>(Alaska!N82/10^6)</f>
        <v>0.41055828283332285</v>
      </c>
      <c r="K4" s="69">
        <f>(Alaska!O82/10^6)</f>
        <v>0.4441296636154984</v>
      </c>
      <c r="L4" s="69">
        <f>(Alaska!P82/10^6)</f>
        <v>1.163779398706353</v>
      </c>
      <c r="M4" s="69">
        <f>(Alaska!Q82/10^6)</f>
        <v>1.1912652208090282</v>
      </c>
      <c r="N4" s="69">
        <f>(Alaska!R82/10^6)</f>
        <v>1.1762869230116755</v>
      </c>
      <c r="O4" s="69">
        <f>(Alaska!S82/10^6)</f>
        <v>1.2809043635755823</v>
      </c>
      <c r="P4" s="69">
        <f>(Alaska!T82/10^6)</f>
        <v>1.1820752820803588</v>
      </c>
      <c r="Q4" s="69">
        <f>(Alaska!U82/10^6)</f>
        <v>1.2114739123667573</v>
      </c>
      <c r="R4" s="69">
        <f>(Alaska!V82/10^6)</f>
        <v>1.0484483048575266</v>
      </c>
      <c r="S4" s="69">
        <f>(Alaska!W82/10^6)</f>
        <v>1.102347598173835</v>
      </c>
      <c r="T4" s="69">
        <f>(Alaska!X82/10^6)</f>
        <v>1.5508892501700975</v>
      </c>
      <c r="U4" s="69">
        <f>(Alaska!Y82/10^6)</f>
        <v>1.5436284511398792</v>
      </c>
      <c r="V4" s="69">
        <f>(Alaska!Z82/10^6)</f>
        <v>1.5500473878597485</v>
      </c>
      <c r="W4" s="69">
        <f>(Alaska!AA82/10^6)</f>
        <v>1.500288907369488</v>
      </c>
      <c r="X4" s="69">
        <f>(Alaska!AB82/10^6)</f>
        <v>1.54949963425786</v>
      </c>
      <c r="Y4" s="69">
        <f>(Alaska!AC82/10^6)</f>
        <v>1.18303266006578</v>
      </c>
      <c r="Z4" s="69">
        <f>(Alaska!AD82/10^6)</f>
        <v>1.3265713673248287</v>
      </c>
      <c r="AA4" s="69">
        <f>(Alaska!AE82/10^6)</f>
        <v>1.318560456509105</v>
      </c>
    </row>
    <row r="5" spans="1:27" ht="12.75">
      <c r="A5" s="68" t="s">
        <v>117</v>
      </c>
      <c r="B5" s="69">
        <f>((Alaska!F83+Alaska!F84)/10^6)</f>
        <v>9.031103382010501</v>
      </c>
      <c r="C5" s="69">
        <f>((Alaska!G83+Alaska!G84)/10^6)</f>
        <v>9.512969470578577</v>
      </c>
      <c r="D5" s="69">
        <f>((Alaska!H83+Alaska!H84)/10^6)</f>
        <v>10.426181238120753</v>
      </c>
      <c r="E5" s="69">
        <f>((Alaska!I83+Alaska!I84)/10^6)</f>
        <v>12.063562668835013</v>
      </c>
      <c r="F5" s="69">
        <f>((Alaska!J83+Alaska!J84)/10^6)</f>
        <v>14.179396484825821</v>
      </c>
      <c r="G5" s="69">
        <f>((Alaska!K83+Alaska!K84)/10^6)</f>
        <v>16.877867410660304</v>
      </c>
      <c r="H5" s="69">
        <f>((Alaska!L83+Alaska!L84)/10^6)</f>
        <v>19.69004373315476</v>
      </c>
      <c r="I5" s="69">
        <f>((Alaska!M83+Alaska!M84)/10^6)</f>
        <v>16.591502718669535</v>
      </c>
      <c r="J5" s="69">
        <f>((Alaska!N83+Alaska!N84)/10^6)</f>
        <v>15.106529553390157</v>
      </c>
      <c r="K5" s="69">
        <f>((Alaska!O83+Alaska!O84)/10^6)</f>
        <v>16.48968650044493</v>
      </c>
      <c r="L5" s="69">
        <f>((Alaska!P83+Alaska!P84)/10^6)</f>
        <v>16.093482962004927</v>
      </c>
      <c r="M5" s="69">
        <f>((Alaska!Q83+Alaska!Q84)/10^6)</f>
        <v>14.538735146381933</v>
      </c>
      <c r="N5" s="69">
        <f>((Alaska!R83+Alaska!R84)/10^6)</f>
        <v>15.126762244073408</v>
      </c>
      <c r="O5" s="69">
        <f>((Alaska!S83+Alaska!S84)/10^6)</f>
        <v>15.322755459151818</v>
      </c>
      <c r="P5" s="69">
        <f>((Alaska!T83+Alaska!T84)/10^6)</f>
        <v>15.706399747626437</v>
      </c>
      <c r="Q5" s="69">
        <f>((Alaska!U83+Alaska!U84)/10^6)</f>
        <v>16.877854011297973</v>
      </c>
      <c r="R5" s="69">
        <f>((Alaska!V83+Alaska!V84)/10^6)</f>
        <v>17.386752668095586</v>
      </c>
      <c r="S5" s="69">
        <f>((Alaska!W83+Alaska!W84)/10^6)</f>
        <v>18.34816739134616</v>
      </c>
      <c r="T5" s="69">
        <f>((Alaska!X83+Alaska!X84)/10^6)</f>
        <v>18.50034699309057</v>
      </c>
      <c r="U5" s="69">
        <f>((Alaska!Y83+Alaska!Y84)/10^6)</f>
        <v>19.69053014985603</v>
      </c>
      <c r="V5" s="69">
        <f>((Alaska!Z83+Alaska!Z84)/10^6)</f>
        <v>19.542185816390514</v>
      </c>
      <c r="W5" s="69">
        <f>((Alaska!AA83+Alaska!AA84)/10^6)</f>
        <v>20.017527759599893</v>
      </c>
      <c r="X5" s="69">
        <f>((Alaska!AB83+Alaska!AB84)/10^6)</f>
        <v>19.701877607998743</v>
      </c>
      <c r="Y5" s="69">
        <f>((Alaska!AC83+Alaska!AC84)/10^6)</f>
        <v>20.267625400142855</v>
      </c>
      <c r="Z5" s="69">
        <f>((Alaska!AD83+Alaska!AD84)/10^6)</f>
        <v>23.813472651855403</v>
      </c>
      <c r="AA5" s="69">
        <f>((Alaska!AE83+Alaska!AE84)/10^6)</f>
        <v>23.728348004846737</v>
      </c>
    </row>
    <row r="6" spans="1:27" ht="12.75">
      <c r="A6" s="67" t="s">
        <v>69</v>
      </c>
      <c r="B6" s="69">
        <f>(Alaska!F85/10^6)</f>
        <v>8.1603602296425</v>
      </c>
      <c r="C6" s="69">
        <f>(Alaska!G85/10^6)</f>
        <v>6.4842552277855</v>
      </c>
      <c r="D6" s="69">
        <f>(Alaska!H85/10^6)</f>
        <v>12.621184489686666</v>
      </c>
      <c r="E6" s="69">
        <f>(Alaska!I85/10^6)</f>
        <v>12.716526343444</v>
      </c>
      <c r="F6" s="69">
        <f>(Alaska!J85/10^6)</f>
        <v>13.6906829848613</v>
      </c>
      <c r="G6" s="69">
        <f>(Alaska!K85/10^6)</f>
        <v>11.3563515475795</v>
      </c>
      <c r="H6" s="69">
        <f>(Alaska!L85/10^6)</f>
        <v>11.0522742444268</v>
      </c>
      <c r="I6" s="69">
        <f>(Alaska!M85/10^6)</f>
        <v>13.344366892672936</v>
      </c>
      <c r="J6" s="69">
        <f>(Alaska!N85/10^6)</f>
        <v>15.322666711601334</v>
      </c>
      <c r="K6" s="69">
        <f>(Alaska!O85/10^6)</f>
        <v>17.042197613576665</v>
      </c>
      <c r="L6" s="69">
        <f>(Alaska!P85/10^6)</f>
        <v>17.340296739834567</v>
      </c>
      <c r="M6" s="69">
        <f>(Alaska!Q85/10^6)</f>
        <v>19.52229316983513</v>
      </c>
      <c r="N6" s="69">
        <f>(Alaska!R85/10^6)</f>
        <v>20.36776855840797</v>
      </c>
      <c r="O6" s="69">
        <f>(Alaska!S85/10^6)</f>
        <v>19.947770783871704</v>
      </c>
      <c r="P6" s="69">
        <f>(Alaska!T85/10^6)</f>
        <v>19.50321034379483</v>
      </c>
      <c r="Q6" s="69">
        <f>(Alaska!U85/10^6)</f>
        <v>22.9635994665649</v>
      </c>
      <c r="R6" s="69">
        <f>(Alaska!V85/10^6)</f>
        <v>23.537489790500402</v>
      </c>
      <c r="S6" s="69">
        <f>(Alaska!W85/10^6)</f>
        <v>22.5699716856988</v>
      </c>
      <c r="T6" s="69">
        <f>(Alaska!X85/10^6)</f>
        <v>23.04975414040237</v>
      </c>
      <c r="U6" s="69">
        <f>(Alaska!Y85/10^6)</f>
        <v>22.433261163750068</v>
      </c>
      <c r="V6" s="69">
        <f>(Alaska!Z85/10^6)</f>
        <v>17.70569687412203</v>
      </c>
      <c r="W6" s="69">
        <f>(Alaska!AA85/10^6)</f>
        <v>21.915019618051264</v>
      </c>
      <c r="X6" s="69">
        <f>(Alaska!AB85/10^6)</f>
        <v>22.549012645936333</v>
      </c>
      <c r="Y6" s="69">
        <f>(Alaska!AC85/10^6)</f>
        <v>22.285586710839464</v>
      </c>
      <c r="Z6" s="69">
        <f>(Alaska!AD85/10^6)</f>
        <v>21.859722828352567</v>
      </c>
      <c r="AA6" s="69">
        <f>(Alaska!AE85/10^6)</f>
        <v>23.017991035250933</v>
      </c>
    </row>
    <row r="7" spans="1:27" ht="12.75">
      <c r="A7" s="66" t="s">
        <v>79</v>
      </c>
      <c r="B7" s="70">
        <f>(Alaska!F86/10^6)</f>
        <v>17.595581603869345</v>
      </c>
      <c r="C7" s="70">
        <f>(Alaska!G86/10^6)</f>
        <v>17.172055409166344</v>
      </c>
      <c r="D7" s="70">
        <f>(Alaska!H86/10^6)</f>
        <v>24.283549784328724</v>
      </c>
      <c r="E7" s="70">
        <f>(Alaska!I86/10^6)</f>
        <v>25.94211966301565</v>
      </c>
      <c r="F7" s="70">
        <f>(Alaska!J86/10^6)</f>
        <v>29.07782396211439</v>
      </c>
      <c r="G7" s="70">
        <f>(Alaska!K86/10^6)</f>
        <v>29.32092118667373</v>
      </c>
      <c r="H7" s="70">
        <f>(Alaska!L86/10^6)</f>
        <v>31.880907222402886</v>
      </c>
      <c r="I7" s="70">
        <f>(Alaska!M86/10^6)</f>
        <v>30.342998435166983</v>
      </c>
      <c r="J7" s="70">
        <f>(Alaska!N86/10^6)</f>
        <v>30.839754547824814</v>
      </c>
      <c r="K7" s="70">
        <f>(Alaska!O86/10^6)</f>
        <v>33.97601377763709</v>
      </c>
      <c r="L7" s="70">
        <f>(Alaska!P86/10^6)</f>
        <v>34.597559100545844</v>
      </c>
      <c r="M7" s="70">
        <f>(Alaska!Q86/10^6)</f>
        <v>35.25229353702609</v>
      </c>
      <c r="N7" s="70">
        <f>(Alaska!R86/10^6)</f>
        <v>36.67081772549305</v>
      </c>
      <c r="O7" s="70">
        <f>(Alaska!S86/10^6)</f>
        <v>36.5514306065991</v>
      </c>
      <c r="P7" s="70">
        <f>(Alaska!T86/10^6)</f>
        <v>36.39168537350163</v>
      </c>
      <c r="Q7" s="70">
        <f>(Alaska!U86/10^6)</f>
        <v>41.05292739022963</v>
      </c>
      <c r="R7" s="70">
        <f>(Alaska!V86/10^6)</f>
        <v>41.972690763453514</v>
      </c>
      <c r="S7" s="70">
        <f>(Alaska!W86/10^6)</f>
        <v>42.02048667521879</v>
      </c>
      <c r="T7" s="70">
        <f>(Alaska!X86/10^6)</f>
        <v>43.10099038366304</v>
      </c>
      <c r="U7" s="70">
        <f>(Alaska!Y86/10^6)</f>
        <v>43.66741976474598</v>
      </c>
      <c r="V7" s="70">
        <f>(Alaska!Z86/10^6)</f>
        <v>38.79793007837229</v>
      </c>
      <c r="W7" s="70">
        <f>(Alaska!AA86/10^6)</f>
        <v>43.43283628502065</v>
      </c>
      <c r="X7" s="70">
        <f>(Alaska!AB86/10^6)</f>
        <v>43.80038988819294</v>
      </c>
      <c r="Y7" s="70">
        <f>(Alaska!AC86/10^6)</f>
        <v>43.7362447710481</v>
      </c>
      <c r="Z7" s="70">
        <f>(Alaska!AD86/10^6)</f>
        <v>46.9997668475328</v>
      </c>
      <c r="AA7" s="70">
        <f>(Alaska!AE86/10^6)</f>
        <v>48.06489949660678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v>1991</v>
      </c>
      <c r="N10" s="1">
        <v>1992</v>
      </c>
      <c r="O10" s="1">
        <v>1993</v>
      </c>
      <c r="P10" s="1">
        <v>1994</v>
      </c>
      <c r="Q10" s="1">
        <v>1995</v>
      </c>
      <c r="R10" s="1">
        <v>1996</v>
      </c>
      <c r="S10" s="1">
        <v>1997</v>
      </c>
      <c r="T10" s="1">
        <v>1998</v>
      </c>
      <c r="U10" s="1">
        <v>1999</v>
      </c>
      <c r="V10" s="1">
        <v>2000</v>
      </c>
      <c r="W10" s="1">
        <v>2001</v>
      </c>
      <c r="X10" s="1">
        <v>2002</v>
      </c>
      <c r="Y10" s="1">
        <v>2003</v>
      </c>
      <c r="Z10" s="1">
        <v>2004</v>
      </c>
      <c r="AA10" s="1">
        <f>Z10+1</f>
        <v>2005</v>
      </c>
    </row>
    <row r="11" spans="1:27" ht="12.75">
      <c r="A11" s="68" t="s">
        <v>81</v>
      </c>
      <c r="B11" s="69">
        <f>(Alaska!F90/10^6)</f>
        <v>0.9339140655298668</v>
      </c>
      <c r="C11" s="69">
        <f>(Alaska!G90/10^6)</f>
        <v>0.9469663831979372</v>
      </c>
      <c r="D11" s="69">
        <f>(Alaska!H90/10^6)</f>
        <v>1.181753593437903</v>
      </c>
      <c r="E11" s="69">
        <f>(Alaska!I90/10^6)</f>
        <v>1.1995749696242557</v>
      </c>
      <c r="F11" s="69">
        <f>(Alaska!J90/10^6)</f>
        <v>1.4039954128252026</v>
      </c>
      <c r="G11" s="69">
        <f>(Alaska!K90/10^6)</f>
        <v>1.4379015332712866</v>
      </c>
      <c r="H11" s="69">
        <f>(Alaska!L90/10^6)</f>
        <v>1.3142149105121066</v>
      </c>
      <c r="I11" s="69">
        <f>(Alaska!M90/10^6)</f>
        <v>1.2752409038718655</v>
      </c>
      <c r="J11" s="69">
        <f>(Alaska!N90/10^6)</f>
        <v>1.2163489409619779</v>
      </c>
      <c r="K11" s="69">
        <f>(Alaska!O90/10^6)</f>
        <v>1.4183608189824581</v>
      </c>
      <c r="L11" s="69">
        <f>(Alaska!P90/10^6)</f>
        <v>1.5914225615839206</v>
      </c>
      <c r="M11" s="69">
        <f>(Alaska!Q90/10^6)</f>
        <v>1.6106872566373487</v>
      </c>
      <c r="N11" s="69">
        <f>(Alaska!R90/10^6)</f>
        <v>1.75558061193404</v>
      </c>
      <c r="O11" s="69">
        <f>(Alaska!S90/10^6)</f>
        <v>1.7335192257621936</v>
      </c>
      <c r="P11" s="69">
        <f>(Alaska!T90/10^6)</f>
        <v>1.7737018952166415</v>
      </c>
      <c r="Q11" s="69">
        <f>(Alaska!U90/10^6)</f>
        <v>1.8135180030756906</v>
      </c>
      <c r="R11" s="69">
        <f>(Alaska!V90/10^6)</f>
        <v>1.7996411396980956</v>
      </c>
      <c r="S11" s="69">
        <f>(Alaska!W90/10^6)</f>
        <v>1.7025944449806423</v>
      </c>
      <c r="T11" s="69">
        <f>(Alaska!X90/10^6)</f>
        <v>1.6495902963867308</v>
      </c>
      <c r="U11" s="69">
        <f>(Alaska!Y90/10^6)</f>
        <v>1.9551254882617435</v>
      </c>
      <c r="V11" s="69">
        <f>(Alaska!Z90/10^6)</f>
        <v>1.5164496120114423</v>
      </c>
      <c r="W11" s="69">
        <f>(Alaska!AA90/10^6)</f>
        <v>1.8109798580989256</v>
      </c>
      <c r="X11" s="69">
        <f>(Alaska!AB90/10^6)</f>
        <v>1.6380676596536645</v>
      </c>
      <c r="Y11" s="69">
        <f>(Alaska!AC90/10^6)</f>
        <v>1.6619729804816403</v>
      </c>
      <c r="Z11" s="69">
        <f>(Alaska!AD90/10^6)</f>
        <v>1.821126792821132</v>
      </c>
      <c r="AA11" s="69">
        <f>(Alaska!AE90/10^6)</f>
        <v>1.7773700626031845</v>
      </c>
    </row>
    <row r="12" spans="1:27" ht="12.75">
      <c r="A12" s="68" t="s">
        <v>82</v>
      </c>
      <c r="B12" s="69">
        <f>(Alaska!F91/10^6)</f>
        <v>1.2247542109084333</v>
      </c>
      <c r="C12" s="69">
        <f>(Alaska!G91/10^6)</f>
        <v>1.7525038057886864</v>
      </c>
      <c r="D12" s="69">
        <f>(Alaska!H91/10^6)</f>
        <v>2.243278255610991</v>
      </c>
      <c r="E12" s="69">
        <f>(Alaska!I91/10^6)</f>
        <v>2.4333893219947673</v>
      </c>
      <c r="F12" s="69">
        <f>(Alaska!J91/10^6)</f>
        <v>2.519172095078783</v>
      </c>
      <c r="G12" s="69">
        <f>(Alaska!K91/10^6)</f>
        <v>2.0805400811179515</v>
      </c>
      <c r="H12" s="69">
        <f>(Alaska!L91/10^6)</f>
        <v>4.983616774977289</v>
      </c>
      <c r="I12" s="69">
        <f>(Alaska!M91/10^6)</f>
        <v>4.4254806971894425</v>
      </c>
      <c r="J12" s="69">
        <f>(Alaska!N91/10^6)</f>
        <v>1.7132761943278312</v>
      </c>
      <c r="K12" s="69">
        <f>(Alaska!O91/10^6)</f>
        <v>1.5318708428006238</v>
      </c>
      <c r="L12" s="69">
        <f>(Alaska!P91/10^6)</f>
        <v>2.147337103974104</v>
      </c>
      <c r="M12" s="69">
        <f>(Alaska!Q91/10^6)</f>
        <v>2.1804343550836824</v>
      </c>
      <c r="N12" s="69">
        <f>(Alaska!R91/10^6)</f>
        <v>2.4588807633512437</v>
      </c>
      <c r="O12" s="69">
        <f>(Alaska!S91/10^6)</f>
        <v>2.5126664740221294</v>
      </c>
      <c r="P12" s="69">
        <f>(Alaska!T91/10^6)</f>
        <v>2.54252715571891</v>
      </c>
      <c r="Q12" s="69">
        <f>(Alaska!U91/10^6)</f>
        <v>2.461327921418865</v>
      </c>
      <c r="R12" s="69">
        <f>(Alaska!V91/10^6)</f>
        <v>2.670772467542743</v>
      </c>
      <c r="S12" s="69">
        <f>(Alaska!W91/10^6)</f>
        <v>2.5266929515107477</v>
      </c>
      <c r="T12" s="69">
        <f>(Alaska!X91/10^6)</f>
        <v>2.6311460493726706</v>
      </c>
      <c r="U12" s="69">
        <f>(Alaska!Y91/10^6)</f>
        <v>2.778023023103302</v>
      </c>
      <c r="V12" s="69">
        <f>(Alaska!Z91/10^6)</f>
        <v>2.2730578252128226</v>
      </c>
      <c r="W12" s="69">
        <f>(Alaska!AA91/10^6)</f>
        <v>2.443688679919467</v>
      </c>
      <c r="X12" s="69">
        <f>(Alaska!AB91/10^6)</f>
        <v>2.0323828918252054</v>
      </c>
      <c r="Y12" s="69">
        <f>(Alaska!AC91/10^6)</f>
        <v>1.8978724959046758</v>
      </c>
      <c r="Z12" s="69">
        <f>(Alaska!AD91/10^6)</f>
        <v>2.170547430212312</v>
      </c>
      <c r="AA12" s="69">
        <f>(Alaska!AE91/10^6)</f>
        <v>2.070112066366896</v>
      </c>
    </row>
    <row r="13" spans="1:27" ht="12.75">
      <c r="A13" s="68" t="s">
        <v>83</v>
      </c>
      <c r="B13" s="69">
        <f>(Alaska!F92/10^6)</f>
        <v>6.690757050099333</v>
      </c>
      <c r="C13" s="69">
        <f>(Alaska!G92/10^6)</f>
        <v>4.8881069717057235</v>
      </c>
      <c r="D13" s="69">
        <f>(Alaska!H92/10^6)</f>
        <v>11.027288749539986</v>
      </c>
      <c r="E13" s="69">
        <f>(Alaska!I92/10^6)</f>
        <v>11.45971818277095</v>
      </c>
      <c r="F13" s="69">
        <f>(Alaska!J92/10^6)</f>
        <v>12.443211423187092</v>
      </c>
      <c r="G13" s="69">
        <f>(Alaska!K92/10^6)</f>
        <v>12.17127427900251</v>
      </c>
      <c r="H13" s="69">
        <f>(Alaska!L92/10^6)</f>
        <v>12.24824386368132</v>
      </c>
      <c r="I13" s="69">
        <f>(Alaska!M92/10^6)</f>
        <v>12.759779591833457</v>
      </c>
      <c r="J13" s="69">
        <f>(Alaska!N92/10^6)</f>
        <v>14.84178043880669</v>
      </c>
      <c r="K13" s="69">
        <f>(Alaska!O92/10^6)</f>
        <v>16.1073259511677</v>
      </c>
      <c r="L13" s="69">
        <f>(Alaska!P92/10^6)</f>
        <v>16.223753730973122</v>
      </c>
      <c r="M13" s="69">
        <f>(Alaska!Q92/10^6)</f>
        <v>17.89019432453176</v>
      </c>
      <c r="N13" s="69">
        <f>(Alaska!R92/10^6)</f>
        <v>19.36467147674548</v>
      </c>
      <c r="O13" s="69">
        <f>(Alaska!S92/10^6)</f>
        <v>19.006395752251176</v>
      </c>
      <c r="P13" s="69">
        <f>(Alaska!T92/10^6)</f>
        <v>18.576844552129426</v>
      </c>
      <c r="Q13" s="69">
        <f>(Alaska!U92/10^6)</f>
        <v>22.033876083973873</v>
      </c>
      <c r="R13" s="69">
        <f>(Alaska!V92/10^6)</f>
        <v>23.08497602361187</v>
      </c>
      <c r="S13" s="69">
        <f>(Alaska!W92/10^6)</f>
        <v>21.71909182761625</v>
      </c>
      <c r="T13" s="69">
        <f>(Alaska!X92/10^6)</f>
        <v>22.326402634755368</v>
      </c>
      <c r="U13" s="69">
        <f>(Alaska!Y92/10^6)</f>
        <v>21.264651013461933</v>
      </c>
      <c r="V13" s="69">
        <f>(Alaska!Z92/10^6)</f>
        <v>16.43019934965517</v>
      </c>
      <c r="W13" s="69">
        <f>(Alaska!AA92/10^6)</f>
        <v>21.37154917325778</v>
      </c>
      <c r="X13" s="69">
        <f>(Alaska!AB92/10^6)</f>
        <v>22.018764413195655</v>
      </c>
      <c r="Y13" s="69">
        <f>(Alaska!AC92/10^6)</f>
        <v>21.716419259543493</v>
      </c>
      <c r="Z13" s="69">
        <f>(Alaska!AD92/10^6)</f>
        <v>20.945024634445705</v>
      </c>
      <c r="AA13" s="69">
        <f>(Alaska!AE92/10^6)</f>
        <v>22.236897394920387</v>
      </c>
    </row>
    <row r="14" spans="1:27" ht="12.75">
      <c r="A14" s="68" t="s">
        <v>84</v>
      </c>
      <c r="B14" s="69">
        <f>(Alaska!F93/10^6)</f>
        <v>6.402594678434204</v>
      </c>
      <c r="C14" s="69">
        <f>(Alaska!G93/10^6)</f>
        <v>7.21377659031743</v>
      </c>
      <c r="D14" s="69">
        <f>(Alaska!H93/10^6)</f>
        <v>7.280524285084301</v>
      </c>
      <c r="E14" s="69">
        <f>(Alaska!I93/10^6)</f>
        <v>8.278164227447986</v>
      </c>
      <c r="F14" s="69">
        <f>(Alaska!J93/10^6)</f>
        <v>10.09797123351492</v>
      </c>
      <c r="G14" s="69">
        <f>(Alaska!K93/10^6)</f>
        <v>10.909526745131267</v>
      </c>
      <c r="H14" s="69">
        <f>(Alaska!L93/10^6)</f>
        <v>10.645605611905594</v>
      </c>
      <c r="I14" s="69">
        <f>(Alaska!M93/10^6)</f>
        <v>9.514955484559508</v>
      </c>
      <c r="J14" s="69">
        <f>(Alaska!N93/10^6)</f>
        <v>10.700424584051593</v>
      </c>
      <c r="K14" s="69">
        <f>(Alaska!O93/10^6)</f>
        <v>12.360382285129015</v>
      </c>
      <c r="L14" s="69">
        <f>(Alaska!P93/10^6)</f>
        <v>12.038594741257592</v>
      </c>
      <c r="M14" s="69">
        <f>(Alaska!Q93/10^6)</f>
        <v>11.115193086889498</v>
      </c>
      <c r="N14" s="69">
        <f>(Alaska!R93/10^6)</f>
        <v>10.80872633995526</v>
      </c>
      <c r="O14" s="69">
        <f>(Alaska!S93/10^6)</f>
        <v>10.986726852601944</v>
      </c>
      <c r="P14" s="69">
        <f>(Alaska!T93/10^6)</f>
        <v>11.168649829027355</v>
      </c>
      <c r="Q14" s="69">
        <f>(Alaska!U93/10^6)</f>
        <v>12.341542078962917</v>
      </c>
      <c r="R14" s="69">
        <f>(Alaska!V93/10^6)</f>
        <v>11.884245894763211</v>
      </c>
      <c r="S14" s="69">
        <f>(Alaska!W93/10^6)</f>
        <v>13.326437287765842</v>
      </c>
      <c r="T14" s="69">
        <f>(Alaska!X93/10^6)</f>
        <v>13.56009122623509</v>
      </c>
      <c r="U14" s="69">
        <f>(Alaska!Y93/10^6)</f>
        <v>14.630929104125723</v>
      </c>
      <c r="V14" s="69">
        <f>(Alaska!Z93/10^6)</f>
        <v>15.394167463077316</v>
      </c>
      <c r="W14" s="69">
        <f>(Alaska!AA93/10^6)</f>
        <v>14.531523443594871</v>
      </c>
      <c r="X14" s="69">
        <f>(Alaska!AB93/10^6)</f>
        <v>14.820664460758385</v>
      </c>
      <c r="Y14" s="69">
        <f>(Alaska!AC93/10^6)</f>
        <v>15.46127031652522</v>
      </c>
      <c r="Z14" s="69">
        <f>(Alaska!AD93/10^6)</f>
        <v>18.882279671604973</v>
      </c>
      <c r="AA14" s="69">
        <f>(Alaska!AE93/10^6)</f>
        <v>18.733863152781044</v>
      </c>
    </row>
    <row r="15" spans="1:27" ht="12.75">
      <c r="A15" s="68" t="s">
        <v>85</v>
      </c>
      <c r="B15" s="69">
        <f>(Alaska!F94/10^6)</f>
        <v>2.3435789038599126</v>
      </c>
      <c r="C15" s="69">
        <f>(Alaska!G94/10^6)</f>
        <v>2.370720095348231</v>
      </c>
      <c r="D15" s="69">
        <f>(Alaska!H94/10^6)</f>
        <v>2.5506903424367757</v>
      </c>
      <c r="E15" s="69">
        <f>(Alaska!I94/10^6)</f>
        <v>2.571309039711021</v>
      </c>
      <c r="F15" s="69">
        <f>(Alaska!J94/10^6)</f>
        <v>2.613463176624861</v>
      </c>
      <c r="G15" s="69">
        <f>(Alaska!K94/10^6)</f>
        <v>2.7216785481507118</v>
      </c>
      <c r="H15" s="69">
        <f>(Alaska!L94/10^6)</f>
        <v>2.6892260804269807</v>
      </c>
      <c r="I15" s="69">
        <f>(Alaska!M94/10^6)</f>
        <v>2.3675565822759475</v>
      </c>
      <c r="J15" s="69">
        <f>(Alaska!N94/10^6)</f>
        <v>2.367926906154423</v>
      </c>
      <c r="K15" s="69">
        <f>(Alaska!O94/10^6)</f>
        <v>2.558049197595965</v>
      </c>
      <c r="L15" s="69">
        <f>(Alaska!P94/10^6)</f>
        <v>2.5964965299447087</v>
      </c>
      <c r="M15" s="69">
        <f>(Alaska!Q94/10^6)</f>
        <v>2.455719163456906</v>
      </c>
      <c r="N15" s="69">
        <f>(Alaska!R94/10^6)</f>
        <v>2.2830035329882876</v>
      </c>
      <c r="O15" s="69">
        <f>(Alaska!S94/10^6)</f>
        <v>2.312139749646487</v>
      </c>
      <c r="P15" s="69">
        <f>(Alaska!T94/10^6)</f>
        <v>2.3300125574692907</v>
      </c>
      <c r="Q15" s="69">
        <f>(Alaska!U94/10^6)</f>
        <v>2.4026352963062174</v>
      </c>
      <c r="R15" s="69">
        <f>(Alaska!V94/10^6)</f>
        <v>2.5330834947571232</v>
      </c>
      <c r="S15" s="69">
        <f>(Alaska!W94/10^6)</f>
        <v>2.74560638710971</v>
      </c>
      <c r="T15" s="69">
        <f>(Alaska!X94/10^6)</f>
        <v>2.933778542478339</v>
      </c>
      <c r="U15" s="69">
        <f>(Alaska!Y94/10^6)</f>
        <v>3.0387161833150387</v>
      </c>
      <c r="V15" s="69">
        <f>(Alaska!Z94/10^6)</f>
        <v>3.1839893913881157</v>
      </c>
      <c r="W15" s="69">
        <f>(Alaska!AA94/10^6)</f>
        <v>3.2750262286400105</v>
      </c>
      <c r="X15" s="69">
        <f>(Alaska!AB94/10^6)</f>
        <v>3.290449206185531</v>
      </c>
      <c r="Y15" s="69">
        <f>(Alaska!AC94/10^6)</f>
        <v>2.998774526250272</v>
      </c>
      <c r="Z15" s="69">
        <f>(Alaska!AD94/10^6)</f>
        <v>3.180720359756039</v>
      </c>
      <c r="AA15" s="69">
        <f>(Alaska!AE94/10^6)</f>
        <v>3.246556763550996</v>
      </c>
    </row>
    <row r="16" spans="1:27" ht="12.75">
      <c r="A16" s="66" t="s">
        <v>79</v>
      </c>
      <c r="B16" s="70">
        <f>(Alaska!F95/10^6)</f>
        <v>17.59559890883175</v>
      </c>
      <c r="C16" s="70">
        <f>(Alaska!G95/10^6)</f>
        <v>17.172073846358007</v>
      </c>
      <c r="D16" s="70">
        <f>(Alaska!H95/10^6)</f>
        <v>24.283535226109954</v>
      </c>
      <c r="E16" s="70">
        <f>(Alaska!I95/10^6)</f>
        <v>25.942155741548977</v>
      </c>
      <c r="F16" s="70">
        <f>(Alaska!J95/10^6)</f>
        <v>29.077813341230858</v>
      </c>
      <c r="G16" s="70">
        <f>(Alaska!K95/10^6)</f>
        <v>29.320921186673722</v>
      </c>
      <c r="H16" s="70">
        <f>(Alaska!L95/10^6)</f>
        <v>31.880907241503294</v>
      </c>
      <c r="I16" s="70">
        <f>(Alaska!M95/10^6)</f>
        <v>30.34301325973022</v>
      </c>
      <c r="J16" s="70">
        <f>(Alaska!N95/10^6)</f>
        <v>30.839757064302518</v>
      </c>
      <c r="K16" s="70">
        <f>(Alaska!O95/10^6)</f>
        <v>33.97598909567576</v>
      </c>
      <c r="L16" s="70">
        <f>(Alaska!P95/10^6)</f>
        <v>34.59760466773344</v>
      </c>
      <c r="M16" s="70">
        <f>(Alaska!Q95/10^6)</f>
        <v>35.2522281865992</v>
      </c>
      <c r="N16" s="70">
        <f>(Alaska!R95/10^6)</f>
        <v>36.67086272497431</v>
      </c>
      <c r="O16" s="70">
        <f>(Alaska!S95/10^6)</f>
        <v>36.55144805428393</v>
      </c>
      <c r="P16" s="70">
        <f>(Alaska!T95/10^6)</f>
        <v>36.391735989561624</v>
      </c>
      <c r="Q16" s="70">
        <f>(Alaska!U95/10^6)</f>
        <v>41.052899383737554</v>
      </c>
      <c r="R16" s="70">
        <f>(Alaska!V95/10^6)</f>
        <v>41.97271902037304</v>
      </c>
      <c r="S16" s="70">
        <f>(Alaska!W95/10^6)</f>
        <v>42.0204228989832</v>
      </c>
      <c r="T16" s="70">
        <f>(Alaska!X95/10^6)</f>
        <v>43.1010087492282</v>
      </c>
      <c r="U16" s="70">
        <f>(Alaska!Y95/10^6)</f>
        <v>43.66744481226774</v>
      </c>
      <c r="V16" s="70">
        <f>(Alaska!Z95/10^6)</f>
        <v>38.79786364134487</v>
      </c>
      <c r="W16" s="70">
        <f>(Alaska!AA95/10^6)</f>
        <v>43.432767383511056</v>
      </c>
      <c r="X16" s="70">
        <f>(Alaska!AB95/10^6)</f>
        <v>43.80032863161844</v>
      </c>
      <c r="Y16" s="70">
        <f>(Alaska!AC95/10^6)</f>
        <v>43.7363095787053</v>
      </c>
      <c r="Z16" s="70">
        <f>(Alaska!AD95/10^6)</f>
        <v>46.99969888884015</v>
      </c>
      <c r="AA16" s="70">
        <f>(Alaska!AE95/10^6)</f>
        <v>48.0647994402225</v>
      </c>
    </row>
  </sheetData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3"/>
  <sheetViews>
    <sheetView tabSelected="1" zoomScale="75" zoomScaleNormal="75" workbookViewId="0" topLeftCell="A1">
      <selection activeCell="F137" sqref="F137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120</v>
      </c>
      <c r="B1" s="1"/>
    </row>
    <row r="3" spans="1:3" ht="15.75">
      <c r="A3" s="65"/>
      <c r="B3" s="50"/>
      <c r="C3" s="65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0</v>
      </c>
      <c r="G8" s="27">
        <v>570718.2813223545</v>
      </c>
      <c r="H8" s="27">
        <v>609341.3306256862</v>
      </c>
      <c r="I8" s="27">
        <v>574025.3278365432</v>
      </c>
      <c r="J8" s="27">
        <v>597960.7489544684</v>
      </c>
      <c r="K8" s="27">
        <v>502255.5259591222</v>
      </c>
      <c r="L8" s="27">
        <v>562960.6827961282</v>
      </c>
      <c r="M8" s="27">
        <v>0</v>
      </c>
      <c r="N8" s="27">
        <v>0</v>
      </c>
      <c r="O8" s="27">
        <v>0</v>
      </c>
      <c r="P8" s="27">
        <v>583763.9156752639</v>
      </c>
      <c r="Q8" s="27">
        <v>610740.040823362</v>
      </c>
      <c r="R8" s="27">
        <v>623411.6846975897</v>
      </c>
      <c r="S8" s="27">
        <v>682240.249514202</v>
      </c>
      <c r="T8" s="27">
        <v>652890.6139126017</v>
      </c>
      <c r="U8" s="27">
        <v>672831.2333844382</v>
      </c>
      <c r="V8" s="27">
        <v>617537.36016411</v>
      </c>
      <c r="W8" s="27">
        <v>664640.6678429844</v>
      </c>
      <c r="X8" s="27">
        <v>694478.1949750979</v>
      </c>
      <c r="Y8" s="27">
        <v>710825.2590242311</v>
      </c>
      <c r="Z8" s="27">
        <v>680554.4165479767</v>
      </c>
      <c r="AA8" s="27">
        <v>615558.6508713521</v>
      </c>
      <c r="AB8" s="27">
        <v>605758.9153332547</v>
      </c>
      <c r="AC8" s="27">
        <v>569892.6925819416</v>
      </c>
      <c r="AD8" s="27">
        <v>646805.5537571101</v>
      </c>
      <c r="AE8" s="27">
        <v>672222.7028549139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404117.99221634574</v>
      </c>
      <c r="G9" s="27">
        <v>475044.65103283105</v>
      </c>
      <c r="H9" s="27">
        <v>499186.22642450855</v>
      </c>
      <c r="I9" s="27">
        <v>476698.5518774211</v>
      </c>
      <c r="J9" s="27">
        <v>466860.72948626074</v>
      </c>
      <c r="K9" s="27">
        <v>440235.51638831187</v>
      </c>
      <c r="L9" s="27">
        <v>404360.4869773476</v>
      </c>
      <c r="M9" s="27">
        <v>407128.823824514</v>
      </c>
      <c r="N9" s="27">
        <v>410558.2828333228</v>
      </c>
      <c r="O9" s="27">
        <v>444129.6636154984</v>
      </c>
      <c r="P9" s="27">
        <v>431738.8822382089</v>
      </c>
      <c r="Q9" s="27">
        <v>443859.61621503934</v>
      </c>
      <c r="R9" s="27">
        <v>412710.4761546208</v>
      </c>
      <c r="S9" s="27">
        <v>443249.76081138704</v>
      </c>
      <c r="T9" s="27">
        <v>404276.82786149095</v>
      </c>
      <c r="U9" s="27">
        <v>436253.6880550844</v>
      </c>
      <c r="V9" s="27">
        <v>341846.2972212899</v>
      </c>
      <c r="W9" s="27">
        <v>350482.8309822102</v>
      </c>
      <c r="X9" s="27">
        <v>767214.737264472</v>
      </c>
      <c r="Y9" s="27">
        <v>732083.5281200389</v>
      </c>
      <c r="Z9" s="27">
        <v>782729.6679170824</v>
      </c>
      <c r="AA9" s="27">
        <v>805144.1108567105</v>
      </c>
      <c r="AB9" s="27">
        <v>858263.9250045643</v>
      </c>
      <c r="AC9" s="27">
        <v>525832.6404923385</v>
      </c>
      <c r="AD9" s="27">
        <v>597006.9188221389</v>
      </c>
      <c r="AE9" s="27">
        <v>576368.9198796632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2967.041939200407</v>
      </c>
      <c r="T10" s="27">
        <v>7737.143035988063</v>
      </c>
      <c r="U10" s="27">
        <v>0</v>
      </c>
      <c r="V10" s="27">
        <v>3631.615203527139</v>
      </c>
      <c r="W10" s="27">
        <v>3646.092935744029</v>
      </c>
      <c r="X10" s="27">
        <v>1866.2755558781107</v>
      </c>
      <c r="Y10" s="27">
        <v>2099.931238943673</v>
      </c>
      <c r="Z10" s="27">
        <v>1184.1646070524625</v>
      </c>
      <c r="AA10" s="27">
        <v>2180.161065399026</v>
      </c>
      <c r="AB10" s="27">
        <v>1433.9461421923054</v>
      </c>
      <c r="AC10" s="27">
        <v>667.1016320272881</v>
      </c>
      <c r="AD10" s="27">
        <v>1423.638867469224</v>
      </c>
      <c r="AE10" s="27">
        <v>2326.7918462138605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0</v>
      </c>
      <c r="G11" s="27">
        <v>129067.77844707933</v>
      </c>
      <c r="H11" s="27">
        <v>127656.49947111067</v>
      </c>
      <c r="I11" s="27">
        <v>111306.77102267057</v>
      </c>
      <c r="J11" s="27">
        <v>142923.01398653738</v>
      </c>
      <c r="K11" s="27">
        <v>144211.1860864911</v>
      </c>
      <c r="L11" s="27">
        <v>171268.07504785407</v>
      </c>
      <c r="M11" s="27">
        <v>0</v>
      </c>
      <c r="N11" s="27">
        <v>0</v>
      </c>
      <c r="O11" s="27">
        <v>0</v>
      </c>
      <c r="P11" s="27">
        <v>148276.60079288043</v>
      </c>
      <c r="Q11" s="27">
        <v>136665.56377062714</v>
      </c>
      <c r="R11" s="27">
        <v>140164.76215946514</v>
      </c>
      <c r="S11" s="27">
        <v>152447.3113107928</v>
      </c>
      <c r="T11" s="27">
        <v>117170.69727027789</v>
      </c>
      <c r="U11" s="27">
        <v>102388.99092723463</v>
      </c>
      <c r="V11" s="27">
        <v>85433.03226859958</v>
      </c>
      <c r="W11" s="27">
        <v>83578.00641289656</v>
      </c>
      <c r="X11" s="27">
        <v>87330.04237464961</v>
      </c>
      <c r="Y11" s="27">
        <v>98619.73275666556</v>
      </c>
      <c r="Z11" s="27">
        <v>85579.13878763688</v>
      </c>
      <c r="AA11" s="27">
        <v>77405.98457602672</v>
      </c>
      <c r="AB11" s="27">
        <v>84042.84777784835</v>
      </c>
      <c r="AC11" s="27">
        <v>86640.22535947239</v>
      </c>
      <c r="AD11" s="27">
        <v>81335.25587811052</v>
      </c>
      <c r="AE11" s="27">
        <v>67642.04192831418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404117.99221634574</v>
      </c>
      <c r="G12" s="27">
        <v>1174830.710802265</v>
      </c>
      <c r="H12" s="27">
        <v>1236184.0565213053</v>
      </c>
      <c r="I12" s="27">
        <v>1162030.6507366349</v>
      </c>
      <c r="J12" s="27">
        <v>1207744.4924272667</v>
      </c>
      <c r="K12" s="27">
        <v>1086702.2284339252</v>
      </c>
      <c r="L12" s="27">
        <v>1138589.2448213298</v>
      </c>
      <c r="M12" s="27">
        <v>407128.823824514</v>
      </c>
      <c r="N12" s="27">
        <v>410558.2828333228</v>
      </c>
      <c r="O12" s="27">
        <v>444129.6636154984</v>
      </c>
      <c r="P12" s="27">
        <v>1163779.398706353</v>
      </c>
      <c r="Q12" s="27">
        <v>1191265.2208090283</v>
      </c>
      <c r="R12" s="27">
        <v>1176286.9230116755</v>
      </c>
      <c r="S12" s="27">
        <v>1280904.3635755824</v>
      </c>
      <c r="T12" s="27">
        <v>1182075.2820803588</v>
      </c>
      <c r="U12" s="27">
        <v>1211473.9123667572</v>
      </c>
      <c r="V12" s="27">
        <v>1048448.3048575266</v>
      </c>
      <c r="W12" s="27">
        <v>1102347.598173835</v>
      </c>
      <c r="X12" s="27">
        <v>1550889.2501700975</v>
      </c>
      <c r="Y12" s="27">
        <v>1543628.4511398792</v>
      </c>
      <c r="Z12" s="27">
        <v>1550047.3878597484</v>
      </c>
      <c r="AA12" s="27">
        <v>1500288.9073694882</v>
      </c>
      <c r="AB12" s="27">
        <v>1549499.63425786</v>
      </c>
      <c r="AC12" s="27">
        <v>1183032.66006578</v>
      </c>
      <c r="AD12" s="27">
        <v>1326571.3673248286</v>
      </c>
      <c r="AE12" s="27">
        <v>1318560.456509105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155246.42807006664</v>
      </c>
      <c r="G13" s="27">
        <v>133583.5567924</v>
      </c>
      <c r="H13" s="27">
        <v>184728.4047224</v>
      </c>
      <c r="I13" s="27">
        <v>172580.0321278</v>
      </c>
      <c r="J13" s="27">
        <v>219997.4487091333</v>
      </c>
      <c r="K13" s="27">
        <v>243430.09740206666</v>
      </c>
      <c r="L13" s="27">
        <v>187164.59517506667</v>
      </c>
      <c r="M13" s="27">
        <v>128932.42745606668</v>
      </c>
      <c r="N13" s="27">
        <v>350430.1022046</v>
      </c>
      <c r="O13" s="27">
        <v>137503.1697028</v>
      </c>
      <c r="P13" s="27">
        <v>134742.22215446667</v>
      </c>
      <c r="Q13" s="27">
        <v>129854.68513673334</v>
      </c>
      <c r="R13" s="27">
        <v>132327.27490693334</v>
      </c>
      <c r="S13" s="27">
        <v>21345.243890666665</v>
      </c>
      <c r="T13" s="27">
        <v>33220.05568786667</v>
      </c>
      <c r="U13" s="27">
        <v>41440.80862606667</v>
      </c>
      <c r="V13" s="27">
        <v>13249.154248733332</v>
      </c>
      <c r="W13" s="27">
        <v>27753.853217933334</v>
      </c>
      <c r="X13" s="27">
        <v>32557.918207466668</v>
      </c>
      <c r="Y13" s="27">
        <v>65583.0727618</v>
      </c>
      <c r="Z13" s="27">
        <v>155705.6727922667</v>
      </c>
      <c r="AA13" s="27">
        <v>773572.3242793335</v>
      </c>
      <c r="AB13" s="27">
        <v>181768.2525090667</v>
      </c>
      <c r="AC13" s="27">
        <v>29847.0079072</v>
      </c>
      <c r="AD13" s="27">
        <v>134417.50513033333</v>
      </c>
      <c r="AE13" s="27">
        <v>90777.45205246667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155246.42807006664</v>
      </c>
      <c r="G14" s="27">
        <v>133583.5567924</v>
      </c>
      <c r="H14" s="27">
        <v>184728.4047224</v>
      </c>
      <c r="I14" s="27">
        <v>172580.0321278</v>
      </c>
      <c r="J14" s="27">
        <v>219997.4487091333</v>
      </c>
      <c r="K14" s="27">
        <v>243430.09740206666</v>
      </c>
      <c r="L14" s="27">
        <v>187164.59517506667</v>
      </c>
      <c r="M14" s="27">
        <v>128932.42745606668</v>
      </c>
      <c r="N14" s="27">
        <v>350430.1022046</v>
      </c>
      <c r="O14" s="27">
        <v>137503.1697028</v>
      </c>
      <c r="P14" s="27">
        <v>134742.22215446667</v>
      </c>
      <c r="Q14" s="27">
        <v>129854.68513673334</v>
      </c>
      <c r="R14" s="27">
        <v>132327.27490693334</v>
      </c>
      <c r="S14" s="27">
        <v>21345.243890666665</v>
      </c>
      <c r="T14" s="27">
        <v>33220.05568786667</v>
      </c>
      <c r="U14" s="27">
        <v>41440.80862606667</v>
      </c>
      <c r="V14" s="27">
        <v>13249.154248733332</v>
      </c>
      <c r="W14" s="27">
        <v>27753.853217933334</v>
      </c>
      <c r="X14" s="27">
        <v>32557.918207466668</v>
      </c>
      <c r="Y14" s="27">
        <v>65583.0727618</v>
      </c>
      <c r="Z14" s="27">
        <v>155705.6727922667</v>
      </c>
      <c r="AA14" s="27">
        <v>773572.3242793335</v>
      </c>
      <c r="AB14" s="27">
        <v>181768.2525090667</v>
      </c>
      <c r="AC14" s="27">
        <v>29847.0079072</v>
      </c>
      <c r="AD14" s="27">
        <v>134417.50513033333</v>
      </c>
      <c r="AE14" s="27">
        <v>90777.45205246667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173958.5849749</v>
      </c>
      <c r="G15" s="27">
        <v>176014.0109211</v>
      </c>
      <c r="H15" s="27">
        <v>128810.22869880001</v>
      </c>
      <c r="I15" s="27">
        <v>131040.9952511</v>
      </c>
      <c r="J15" s="27">
        <v>136916.7484311</v>
      </c>
      <c r="K15" s="27">
        <v>171287.3701044</v>
      </c>
      <c r="L15" s="27">
        <v>215466.25824129998</v>
      </c>
      <c r="M15" s="27">
        <v>72613.63674729998</v>
      </c>
      <c r="N15" s="27">
        <v>142095.01382670001</v>
      </c>
      <c r="O15" s="27">
        <v>171583.47493650002</v>
      </c>
      <c r="P15" s="27">
        <v>171564.5694609</v>
      </c>
      <c r="Q15" s="27">
        <v>215718.03096469998</v>
      </c>
      <c r="R15" s="27">
        <v>160431.3324867</v>
      </c>
      <c r="S15" s="27">
        <v>143223.0758244</v>
      </c>
      <c r="T15" s="27">
        <v>59837.8789899</v>
      </c>
      <c r="U15" s="27">
        <v>135952.9241202</v>
      </c>
      <c r="V15" s="27">
        <v>49539.7881484</v>
      </c>
      <c r="W15" s="27">
        <v>142055.30222620003</v>
      </c>
      <c r="X15" s="27">
        <v>53253.9613166</v>
      </c>
      <c r="Y15" s="27">
        <v>184794.4668537</v>
      </c>
      <c r="Z15" s="27">
        <v>182123.6775017</v>
      </c>
      <c r="AA15" s="27">
        <v>85485.97198239999</v>
      </c>
      <c r="AB15" s="27">
        <v>62587.0204817</v>
      </c>
      <c r="AC15" s="27">
        <v>54655.9499838</v>
      </c>
      <c r="AD15" s="27">
        <v>63527.76439239999</v>
      </c>
      <c r="AE15" s="27">
        <v>96803.2045398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173958.5849749</v>
      </c>
      <c r="G16" s="27">
        <v>176014.0109211</v>
      </c>
      <c r="H16" s="27">
        <v>128810.22869880001</v>
      </c>
      <c r="I16" s="27">
        <v>131040.9952511</v>
      </c>
      <c r="J16" s="27">
        <v>136916.7484311</v>
      </c>
      <c r="K16" s="27">
        <v>171287.3701044</v>
      </c>
      <c r="L16" s="27">
        <v>215466.25824129998</v>
      </c>
      <c r="M16" s="27">
        <v>72613.63674729998</v>
      </c>
      <c r="N16" s="27">
        <v>142095.01382670001</v>
      </c>
      <c r="O16" s="27">
        <v>171583.47493650002</v>
      </c>
      <c r="P16" s="27">
        <v>171564.5694609</v>
      </c>
      <c r="Q16" s="27">
        <v>215718.03096469998</v>
      </c>
      <c r="R16" s="27">
        <v>160431.3324867</v>
      </c>
      <c r="S16" s="27">
        <v>143223.0758244</v>
      </c>
      <c r="T16" s="27">
        <v>59837.8789899</v>
      </c>
      <c r="U16" s="27">
        <v>135952.9241202</v>
      </c>
      <c r="V16" s="27">
        <v>49539.7881484</v>
      </c>
      <c r="W16" s="27">
        <v>142055.30222620003</v>
      </c>
      <c r="X16" s="27">
        <v>53253.9613166</v>
      </c>
      <c r="Y16" s="27">
        <v>184794.4668537</v>
      </c>
      <c r="Z16" s="27">
        <v>182123.6775017</v>
      </c>
      <c r="AA16" s="27">
        <v>85485.97198239999</v>
      </c>
      <c r="AB16" s="27">
        <v>62587.0204817</v>
      </c>
      <c r="AC16" s="27">
        <v>54655.9499838</v>
      </c>
      <c r="AD16" s="27">
        <v>63527.76439239999</v>
      </c>
      <c r="AE16" s="27">
        <v>96803.2045398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1109986.408377</v>
      </c>
      <c r="G17" s="27">
        <v>1060589.3303775</v>
      </c>
      <c r="H17" s="27">
        <v>724796.2706599999</v>
      </c>
      <c r="I17" s="27">
        <v>1512627.8940464999</v>
      </c>
      <c r="J17" s="27">
        <v>1599635.0130915</v>
      </c>
      <c r="K17" s="27">
        <v>2468295.1283375</v>
      </c>
      <c r="L17" s="27">
        <v>1730492.999081</v>
      </c>
      <c r="M17" s="27">
        <v>1522384.7076129997</v>
      </c>
      <c r="N17" s="27">
        <v>1643902.0545255</v>
      </c>
      <c r="O17" s="27">
        <v>2700757.9413045</v>
      </c>
      <c r="P17" s="27">
        <v>2574397.9393055</v>
      </c>
      <c r="Q17" s="27">
        <v>2012304.7968485</v>
      </c>
      <c r="R17" s="27">
        <v>2268694.6061395</v>
      </c>
      <c r="S17" s="27">
        <v>2481816.6563959997</v>
      </c>
      <c r="T17" s="27">
        <v>1994449.1751799996</v>
      </c>
      <c r="U17" s="27">
        <v>2579151.9958435</v>
      </c>
      <c r="V17" s="27">
        <v>1849362.1631099998</v>
      </c>
      <c r="W17" s="27">
        <v>2131387.9780269996</v>
      </c>
      <c r="X17" s="27">
        <v>1973482.010731</v>
      </c>
      <c r="Y17" s="27">
        <v>2086886.654699</v>
      </c>
      <c r="Z17" s="27">
        <v>2261594.1433854997</v>
      </c>
      <c r="AA17" s="27">
        <v>2293962.9774215</v>
      </c>
      <c r="AB17" s="27">
        <v>2213639.0084269997</v>
      </c>
      <c r="AC17" s="27">
        <v>2024344.659953</v>
      </c>
      <c r="AD17" s="27">
        <v>3662567.780795</v>
      </c>
      <c r="AE17" s="27">
        <v>3199683.747221499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245712.3795665</v>
      </c>
      <c r="G18" s="27">
        <v>226570.788213</v>
      </c>
      <c r="H18" s="27">
        <v>204778.31254649998</v>
      </c>
      <c r="I18" s="27">
        <v>443468.8912114999</v>
      </c>
      <c r="J18" s="27">
        <v>519915.68563549995</v>
      </c>
      <c r="K18" s="27">
        <v>383826.2684025</v>
      </c>
      <c r="L18" s="27">
        <v>362023.51954999997</v>
      </c>
      <c r="M18" s="27">
        <v>380705.9132415</v>
      </c>
      <c r="N18" s="27">
        <v>347063.482843</v>
      </c>
      <c r="O18" s="27">
        <v>355564.33578049997</v>
      </c>
      <c r="P18" s="27">
        <v>447031.95456149994</v>
      </c>
      <c r="Q18" s="27">
        <v>413238.544026</v>
      </c>
      <c r="R18" s="27">
        <v>668813.2991925</v>
      </c>
      <c r="S18" s="27">
        <v>765446.031427</v>
      </c>
      <c r="T18" s="27">
        <v>780454.0004029999</v>
      </c>
      <c r="U18" s="27">
        <v>440855.3675294999</v>
      </c>
      <c r="V18" s="27">
        <v>503206.37201449997</v>
      </c>
      <c r="W18" s="27">
        <v>403551.93470899994</v>
      </c>
      <c r="X18" s="27">
        <v>455075.51905199996</v>
      </c>
      <c r="Y18" s="27">
        <v>558135.8320614999</v>
      </c>
      <c r="Z18" s="27">
        <v>492210.06315249996</v>
      </c>
      <c r="AA18" s="27">
        <v>718328.922619</v>
      </c>
      <c r="AB18" s="27">
        <v>527822.1267934999</v>
      </c>
      <c r="AC18" s="27">
        <v>385419.3364175</v>
      </c>
      <c r="AD18" s="27">
        <v>493364.23263049993</v>
      </c>
      <c r="AE18" s="27">
        <v>428446.52851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760252.935904</v>
      </c>
      <c r="G19" s="27">
        <v>877377.307114</v>
      </c>
      <c r="H19" s="27">
        <v>1031114.038955</v>
      </c>
      <c r="I19" s="27">
        <v>393264.67538050003</v>
      </c>
      <c r="J19" s="27">
        <v>461041.71498</v>
      </c>
      <c r="K19" s="27">
        <v>729830.9342554999</v>
      </c>
      <c r="L19" s="27">
        <v>495114.6931115</v>
      </c>
      <c r="M19" s="27">
        <v>362930.62051399995</v>
      </c>
      <c r="N19" s="27">
        <v>799211.664713</v>
      </c>
      <c r="O19" s="27">
        <v>791108.761674</v>
      </c>
      <c r="P19" s="27">
        <v>602261.5871964999</v>
      </c>
      <c r="Q19" s="27">
        <v>828654.2573539999</v>
      </c>
      <c r="R19" s="27">
        <v>958742.678278</v>
      </c>
      <c r="S19" s="27">
        <v>994469.2604385</v>
      </c>
      <c r="T19" s="27">
        <v>993164.8276935</v>
      </c>
      <c r="U19" s="27">
        <v>1320584.036772</v>
      </c>
      <c r="V19" s="27">
        <v>1590440.6798664997</v>
      </c>
      <c r="W19" s="27">
        <v>1526577.2508524999</v>
      </c>
      <c r="X19" s="27">
        <v>1531745.0189194998</v>
      </c>
      <c r="Y19" s="27">
        <v>1403897.1312904998</v>
      </c>
      <c r="Z19" s="27">
        <v>965731.2310414999</v>
      </c>
      <c r="AA19" s="27">
        <v>974987.5866884999</v>
      </c>
      <c r="AB19" s="27">
        <v>995902.0941099997</v>
      </c>
      <c r="AC19" s="27">
        <v>907656.5916495</v>
      </c>
      <c r="AD19" s="27">
        <v>890323.3889934999</v>
      </c>
      <c r="AE19" s="27">
        <v>814773.3235949998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229406.88027949998</v>
      </c>
      <c r="G20" s="27">
        <v>237206.1917995</v>
      </c>
      <c r="H20" s="27">
        <v>249437.78251699999</v>
      </c>
      <c r="I20" s="27">
        <v>254628.5174895</v>
      </c>
      <c r="J20" s="27">
        <v>237262.01037</v>
      </c>
      <c r="K20" s="27">
        <v>220579.81857449995</v>
      </c>
      <c r="L20" s="27">
        <v>186397.32465199998</v>
      </c>
      <c r="M20" s="27">
        <v>179196.68151</v>
      </c>
      <c r="N20" s="27">
        <v>180662.035477</v>
      </c>
      <c r="O20" s="27">
        <v>215602.55870999998</v>
      </c>
      <c r="P20" s="27">
        <v>207248.46661749997</v>
      </c>
      <c r="Q20" s="27">
        <v>225684.055135</v>
      </c>
      <c r="R20" s="27">
        <v>259021.16913749996</v>
      </c>
      <c r="S20" s="27">
        <v>229430.74180949997</v>
      </c>
      <c r="T20" s="27">
        <v>244217.22063199995</v>
      </c>
      <c r="U20" s="27">
        <v>252179.30187449997</v>
      </c>
      <c r="V20" s="27">
        <v>279285.9999545</v>
      </c>
      <c r="W20" s="27">
        <v>254825.800845</v>
      </c>
      <c r="X20" s="27">
        <v>228706.7996675</v>
      </c>
      <c r="Y20" s="27">
        <v>268074.48964449996</v>
      </c>
      <c r="Z20" s="27">
        <v>176684.8297445</v>
      </c>
      <c r="AA20" s="27">
        <v>210399.4672395</v>
      </c>
      <c r="AB20" s="27">
        <v>235591.277537</v>
      </c>
      <c r="AC20" s="27">
        <v>217799.09813199996</v>
      </c>
      <c r="AD20" s="27">
        <v>225493.162895</v>
      </c>
      <c r="AE20" s="27">
        <v>229218.11816749995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499558.09330350003</v>
      </c>
      <c r="G21" s="27">
        <v>387678.34593949997</v>
      </c>
      <c r="H21" s="27">
        <v>479232.23270999995</v>
      </c>
      <c r="I21" s="27">
        <v>508705.0955525</v>
      </c>
      <c r="J21" s="27">
        <v>596391.863683</v>
      </c>
      <c r="K21" s="27">
        <v>542770.7916014999</v>
      </c>
      <c r="L21" s="27">
        <v>460587.1828249999</v>
      </c>
      <c r="M21" s="27">
        <v>582540.1643214999</v>
      </c>
      <c r="N21" s="27">
        <v>509551.22160249995</v>
      </c>
      <c r="O21" s="27">
        <v>654502.2778139999</v>
      </c>
      <c r="P21" s="27">
        <v>663484.5762545</v>
      </c>
      <c r="Q21" s="27">
        <v>677197.8231479999</v>
      </c>
      <c r="R21" s="27">
        <v>780170.5982839998</v>
      </c>
      <c r="S21" s="27">
        <v>807228.2734284999</v>
      </c>
      <c r="T21" s="27">
        <v>826991.3771734999</v>
      </c>
      <c r="U21" s="27">
        <v>862563.6047875</v>
      </c>
      <c r="V21" s="27">
        <v>821256.632966</v>
      </c>
      <c r="W21" s="27">
        <v>787832.4967974998</v>
      </c>
      <c r="X21" s="27">
        <v>712310.554648</v>
      </c>
      <c r="Y21" s="27">
        <v>866175.9127174999</v>
      </c>
      <c r="Z21" s="27">
        <v>737772.0806994999</v>
      </c>
      <c r="AA21" s="27">
        <v>777082.1109204999</v>
      </c>
      <c r="AB21" s="27">
        <v>635174.788171</v>
      </c>
      <c r="AC21" s="27">
        <v>608738.8807115</v>
      </c>
      <c r="AD21" s="27">
        <v>718644.9679255</v>
      </c>
      <c r="AE21" s="27">
        <v>689877.354474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2844916.6974305</v>
      </c>
      <c r="G22" s="27">
        <v>2789421.9634435</v>
      </c>
      <c r="H22" s="27">
        <v>2689358.6373885004</v>
      </c>
      <c r="I22" s="27">
        <v>3112695.0736805</v>
      </c>
      <c r="J22" s="27">
        <v>3414246.2877599997</v>
      </c>
      <c r="K22" s="27">
        <v>4345302.941171499</v>
      </c>
      <c r="L22" s="27">
        <v>3234615.7192194997</v>
      </c>
      <c r="M22" s="27">
        <v>3027758.0872</v>
      </c>
      <c r="N22" s="27">
        <v>3480390.4591609994</v>
      </c>
      <c r="O22" s="27">
        <v>4717535.875283</v>
      </c>
      <c r="P22" s="27">
        <v>4494424.5239355</v>
      </c>
      <c r="Q22" s="27">
        <v>4157079.4765114994</v>
      </c>
      <c r="R22" s="27">
        <v>4935442.3510315</v>
      </c>
      <c r="S22" s="27">
        <v>5278390.9634994995</v>
      </c>
      <c r="T22" s="27">
        <v>4839276.601082</v>
      </c>
      <c r="U22" s="27">
        <v>5455334.306806999</v>
      </c>
      <c r="V22" s="27">
        <v>5043551.8479115</v>
      </c>
      <c r="W22" s="27">
        <v>5104175.461231001</v>
      </c>
      <c r="X22" s="27">
        <v>4901319.903018</v>
      </c>
      <c r="Y22" s="27">
        <v>5183170.020413</v>
      </c>
      <c r="Z22" s="27">
        <v>4633992.348023499</v>
      </c>
      <c r="AA22" s="27">
        <v>4974761.064889</v>
      </c>
      <c r="AB22" s="27">
        <v>4608129.2950385</v>
      </c>
      <c r="AC22" s="27">
        <v>4143958.5668634996</v>
      </c>
      <c r="AD22" s="27">
        <v>5990393.5332395</v>
      </c>
      <c r="AE22" s="27">
        <v>5361999.071968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3853728.8850174025</v>
      </c>
      <c r="G23" s="27">
        <v>4366804.84690273</v>
      </c>
      <c r="H23" s="27">
        <v>4627336.869854803</v>
      </c>
      <c r="I23" s="27">
        <v>4898867.502814707</v>
      </c>
      <c r="J23" s="27">
        <v>6092136.547720428</v>
      </c>
      <c r="K23" s="27">
        <v>6111448.012403961</v>
      </c>
      <c r="L23" s="27">
        <v>6497266.961295588</v>
      </c>
      <c r="M23" s="27">
        <v>5952327.0051599005</v>
      </c>
      <c r="N23" s="27">
        <v>6774396.182662358</v>
      </c>
      <c r="O23" s="27">
        <v>7452490.605542471</v>
      </c>
      <c r="P23" s="27">
        <v>6966836.060633952</v>
      </c>
      <c r="Q23" s="27">
        <v>6837122.585203815</v>
      </c>
      <c r="R23" s="27">
        <v>5894874.235901378</v>
      </c>
      <c r="S23" s="27">
        <v>5913665.874593744</v>
      </c>
      <c r="T23" s="27">
        <v>6467032.298263311</v>
      </c>
      <c r="U23" s="27">
        <v>6801216.905977867</v>
      </c>
      <c r="V23" s="27">
        <v>7495884.084535818</v>
      </c>
      <c r="W23" s="27">
        <v>8479423.85156751</v>
      </c>
      <c r="X23" s="27">
        <v>8795150.050752474</v>
      </c>
      <c r="Y23" s="27">
        <v>9506362.61534362</v>
      </c>
      <c r="Z23" s="27">
        <v>10398102.751344195</v>
      </c>
      <c r="AA23" s="27">
        <v>9753214.793787867</v>
      </c>
      <c r="AB23" s="27">
        <v>10147750.907357056</v>
      </c>
      <c r="AC23" s="27">
        <v>10997703.869253004</v>
      </c>
      <c r="AD23" s="27">
        <v>12440066.990645457</v>
      </c>
      <c r="AE23" s="27">
        <v>12836524.585811239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3853728.8850174025</v>
      </c>
      <c r="G24" s="27">
        <v>4366804.84690273</v>
      </c>
      <c r="H24" s="27">
        <v>4627336.869854803</v>
      </c>
      <c r="I24" s="27">
        <v>4898867.502814707</v>
      </c>
      <c r="J24" s="27">
        <v>6092136.547720428</v>
      </c>
      <c r="K24" s="27">
        <v>6111448.012403961</v>
      </c>
      <c r="L24" s="27">
        <v>6497266.961295588</v>
      </c>
      <c r="M24" s="27">
        <v>5952327.0051599005</v>
      </c>
      <c r="N24" s="27">
        <v>6774396.182662358</v>
      </c>
      <c r="O24" s="27">
        <v>7452490.605542471</v>
      </c>
      <c r="P24" s="27">
        <v>6966836.060633952</v>
      </c>
      <c r="Q24" s="27">
        <v>6837122.585203815</v>
      </c>
      <c r="R24" s="27">
        <v>5894874.235901378</v>
      </c>
      <c r="S24" s="27">
        <v>5913665.874593744</v>
      </c>
      <c r="T24" s="27">
        <v>6467032.298263311</v>
      </c>
      <c r="U24" s="27">
        <v>6801216.905977867</v>
      </c>
      <c r="V24" s="27">
        <v>7495884.084535818</v>
      </c>
      <c r="W24" s="27">
        <v>8479423.85156751</v>
      </c>
      <c r="X24" s="27">
        <v>8795150.050752474</v>
      </c>
      <c r="Y24" s="27">
        <v>9506362.61534362</v>
      </c>
      <c r="Z24" s="27">
        <v>10398102.751344195</v>
      </c>
      <c r="AA24" s="27">
        <v>9753214.793787867</v>
      </c>
      <c r="AB24" s="27">
        <v>10147750.907357056</v>
      </c>
      <c r="AC24" s="27">
        <v>10997703.869253004</v>
      </c>
      <c r="AD24" s="27">
        <v>12440066.990645457</v>
      </c>
      <c r="AE24" s="27">
        <v>12836524.585811239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0</v>
      </c>
      <c r="G25" s="27">
        <v>0</v>
      </c>
      <c r="H25" s="27">
        <v>9840.541092799998</v>
      </c>
      <c r="I25" s="27">
        <v>2137.735754</v>
      </c>
      <c r="J25" s="27">
        <v>2586.7775076</v>
      </c>
      <c r="K25" s="27">
        <v>1044.4459388</v>
      </c>
      <c r="L25" s="27">
        <v>2042061.0187999997</v>
      </c>
      <c r="M25" s="27">
        <v>1964032.1355775998</v>
      </c>
      <c r="N25" s="27">
        <v>77302.67121573332</v>
      </c>
      <c r="O25" s="27">
        <v>331.8738617333333</v>
      </c>
      <c r="P25" s="27">
        <v>48.80772306666666</v>
      </c>
      <c r="Q25" s="27">
        <v>48.532957733333326</v>
      </c>
      <c r="R25" s="27">
        <v>100.83815426666666</v>
      </c>
      <c r="S25" s="27">
        <v>78.32258133333332</v>
      </c>
      <c r="T25" s="27">
        <v>66.91258933333332</v>
      </c>
      <c r="U25" s="27">
        <v>192.38634799999997</v>
      </c>
      <c r="V25" s="27">
        <v>55.91257613333333</v>
      </c>
      <c r="W25" s="27">
        <v>137.1129628</v>
      </c>
      <c r="X25" s="27">
        <v>134.82951826666664</v>
      </c>
      <c r="Y25" s="27">
        <v>250.4890930666666</v>
      </c>
      <c r="Z25" s="27">
        <v>149.06814706666665</v>
      </c>
      <c r="AA25" s="27">
        <v>213.9474729333333</v>
      </c>
      <c r="AB25" s="27">
        <v>91.34356586666665</v>
      </c>
      <c r="AC25" s="27">
        <v>141.49185453333334</v>
      </c>
      <c r="AD25" s="27">
        <v>240.8911061333333</v>
      </c>
      <c r="AE25" s="27">
        <v>373.26075159999994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7789.597199999999</v>
      </c>
      <c r="G26" s="27">
        <v>14759.236799999999</v>
      </c>
      <c r="H26" s="27">
        <v>507607.79784879996</v>
      </c>
      <c r="I26" s="27">
        <v>3650.7462463999996</v>
      </c>
      <c r="J26" s="27">
        <v>2655.1087537333333</v>
      </c>
      <c r="K26" s="27">
        <v>1503.2245081333333</v>
      </c>
      <c r="L26" s="27">
        <v>1493.5361378666664</v>
      </c>
      <c r="M26" s="27">
        <v>156.18529226666664</v>
      </c>
      <c r="N26" s="27">
        <v>175.70881533333332</v>
      </c>
      <c r="O26" s="27">
        <v>156.17733853333334</v>
      </c>
      <c r="P26" s="27">
        <v>39.04632306666666</v>
      </c>
      <c r="Q26" s="27">
        <v>70.26617253333333</v>
      </c>
      <c r="R26" s="27">
        <v>131.32047573333332</v>
      </c>
      <c r="S26" s="27">
        <v>1746.0259563999998</v>
      </c>
      <c r="T26" s="27">
        <v>142.33639639999998</v>
      </c>
      <c r="U26" s="27">
        <v>45.15479026666666</v>
      </c>
      <c r="V26" s="27">
        <v>57.814964533333324</v>
      </c>
      <c r="W26" s="27">
        <v>16.801177066666668</v>
      </c>
      <c r="X26" s="27">
        <v>20.47001733333333</v>
      </c>
      <c r="Y26" s="27">
        <v>8.769352533333333</v>
      </c>
      <c r="Z26" s="27">
        <v>18.297201999999995</v>
      </c>
      <c r="AA26" s="27">
        <v>10.339853333333332</v>
      </c>
      <c r="AB26" s="27">
        <v>4.77224</v>
      </c>
      <c r="AC26" s="27">
        <v>6.579906666666666</v>
      </c>
      <c r="AD26" s="27">
        <v>23.672479599999996</v>
      </c>
      <c r="AE26" s="27">
        <v>23.553173599999994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0</v>
      </c>
      <c r="G27" s="27">
        <v>0</v>
      </c>
      <c r="H27" s="27">
        <v>0</v>
      </c>
      <c r="I27" s="27">
        <v>1015.1812615999997</v>
      </c>
      <c r="J27" s="27">
        <v>1415.4066153333333</v>
      </c>
      <c r="K27" s="27">
        <v>429.49364626666664</v>
      </c>
      <c r="L27" s="27">
        <v>263.5671998666666</v>
      </c>
      <c r="M27" s="27">
        <v>312.37926133333326</v>
      </c>
      <c r="N27" s="27">
        <v>1356.8700302666666</v>
      </c>
      <c r="O27" s="27">
        <v>302.5968924</v>
      </c>
      <c r="P27" s="27">
        <v>1083.5291382666665</v>
      </c>
      <c r="Q27" s="27">
        <v>3214.549772133333</v>
      </c>
      <c r="R27" s="27">
        <v>273.4883976</v>
      </c>
      <c r="S27" s="27">
        <v>212.59461519999996</v>
      </c>
      <c r="T27" s="27">
        <v>4160.297110933333</v>
      </c>
      <c r="U27" s="27">
        <v>123.48171</v>
      </c>
      <c r="V27" s="27">
        <v>112.87938346666667</v>
      </c>
      <c r="W27" s="27">
        <v>59.20903706666667</v>
      </c>
      <c r="X27" s="27">
        <v>346.4277475999999</v>
      </c>
      <c r="Y27" s="27">
        <v>6899.3857196</v>
      </c>
      <c r="Z27" s="27">
        <v>5505.794025599999</v>
      </c>
      <c r="AA27" s="27">
        <v>6543.495198533333</v>
      </c>
      <c r="AB27" s="27">
        <v>12.914693733333332</v>
      </c>
      <c r="AC27" s="27">
        <v>6173.128882799999</v>
      </c>
      <c r="AD27" s="27">
        <v>8081.764578799999</v>
      </c>
      <c r="AE27" s="27">
        <v>12707.141061999999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7789.597199999999</v>
      </c>
      <c r="G28" s="27">
        <v>14759.236799999999</v>
      </c>
      <c r="H28" s="27">
        <v>517448.3389416</v>
      </c>
      <c r="I28" s="27">
        <v>6803.663261999999</v>
      </c>
      <c r="J28" s="27">
        <v>6657.2928766666655</v>
      </c>
      <c r="K28" s="27">
        <v>2977.1640931999996</v>
      </c>
      <c r="L28" s="27">
        <v>2043818.122137733</v>
      </c>
      <c r="M28" s="27">
        <v>1964500.7001311998</v>
      </c>
      <c r="N28" s="27">
        <v>78835.25006133332</v>
      </c>
      <c r="O28" s="27">
        <v>790.6480926666666</v>
      </c>
      <c r="P28" s="27">
        <v>1171.3831843999997</v>
      </c>
      <c r="Q28" s="27">
        <v>3333.3489024</v>
      </c>
      <c r="R28" s="27">
        <v>505.64702759999994</v>
      </c>
      <c r="S28" s="27">
        <v>2036.943152933333</v>
      </c>
      <c r="T28" s="27">
        <v>4369.546096666666</v>
      </c>
      <c r="U28" s="27">
        <v>361.02284826666664</v>
      </c>
      <c r="V28" s="27">
        <v>226.60692413333334</v>
      </c>
      <c r="W28" s="27">
        <v>213.12317693333333</v>
      </c>
      <c r="X28" s="27">
        <v>501.72728319999993</v>
      </c>
      <c r="Y28" s="27">
        <v>7158.6441651999985</v>
      </c>
      <c r="Z28" s="27">
        <v>5673.159374666666</v>
      </c>
      <c r="AA28" s="27">
        <v>6767.7825248</v>
      </c>
      <c r="AB28" s="27">
        <v>109.03049959999998</v>
      </c>
      <c r="AC28" s="27">
        <v>6321.200644</v>
      </c>
      <c r="AD28" s="27">
        <v>8346.328164533332</v>
      </c>
      <c r="AE28" s="27">
        <v>13103.9549872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809.0381544666666</v>
      </c>
      <c r="G29" s="27">
        <v>0</v>
      </c>
      <c r="H29" s="27">
        <v>841.5508070310343</v>
      </c>
      <c r="I29" s="27">
        <v>1357.5221943792967</v>
      </c>
      <c r="J29" s="27">
        <v>4141.9888713257005</v>
      </c>
      <c r="K29" s="27">
        <v>3132.265331236979</v>
      </c>
      <c r="L29" s="27">
        <v>1992.266551005784</v>
      </c>
      <c r="M29" s="27">
        <v>1473.5523548743417</v>
      </c>
      <c r="N29" s="27">
        <v>1886.2939960354047</v>
      </c>
      <c r="O29" s="27">
        <v>1676.1036149442007</v>
      </c>
      <c r="P29" s="27">
        <v>1271.172095438914</v>
      </c>
      <c r="Q29" s="27">
        <v>983.6752179137239</v>
      </c>
      <c r="R29" s="27">
        <v>877.3134123842186</v>
      </c>
      <c r="S29" s="27">
        <v>473.41993316561127</v>
      </c>
      <c r="T29" s="27">
        <v>879.7114212774968</v>
      </c>
      <c r="U29" s="27">
        <v>532.2612499161864</v>
      </c>
      <c r="V29" s="27">
        <v>790.9290111625123</v>
      </c>
      <c r="W29" s="27">
        <v>410.12118333215716</v>
      </c>
      <c r="X29" s="27">
        <v>171.38618588313</v>
      </c>
      <c r="Y29" s="27">
        <v>19.527100703327132</v>
      </c>
      <c r="Z29" s="27">
        <v>10.348236589610012</v>
      </c>
      <c r="AA29" s="27">
        <v>400.2714283365681</v>
      </c>
      <c r="AB29" s="27">
        <v>5105.374542228245</v>
      </c>
      <c r="AC29" s="27">
        <v>750.7239703831988</v>
      </c>
      <c r="AD29" s="27">
        <v>558.1072945841418</v>
      </c>
      <c r="AE29" s="27">
        <v>831.6605177354427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2353.4178066666664</v>
      </c>
      <c r="G30" s="27">
        <v>1643.4572017319208</v>
      </c>
      <c r="H30" s="27">
        <v>2719.1942815718626</v>
      </c>
      <c r="I30" s="27">
        <v>4266.994368490881</v>
      </c>
      <c r="J30" s="27">
        <v>6095.565229514368</v>
      </c>
      <c r="K30" s="27">
        <v>7579.584338495805</v>
      </c>
      <c r="L30" s="27">
        <v>6075.784863027725</v>
      </c>
      <c r="M30" s="27">
        <v>6353.009002876362</v>
      </c>
      <c r="N30" s="27">
        <v>6740.191998431272</v>
      </c>
      <c r="O30" s="27">
        <v>8046.165003590359</v>
      </c>
      <c r="P30" s="27">
        <v>11951.414881006614</v>
      </c>
      <c r="Q30" s="27">
        <v>12830.763833153596</v>
      </c>
      <c r="R30" s="27">
        <v>12716.187181687968</v>
      </c>
      <c r="S30" s="27">
        <v>7621.485060294455</v>
      </c>
      <c r="T30" s="27">
        <v>6050.08535717555</v>
      </c>
      <c r="U30" s="27">
        <v>6237.443163560507</v>
      </c>
      <c r="V30" s="27">
        <v>7728.92166590035</v>
      </c>
      <c r="W30" s="27">
        <v>4886.658025330499</v>
      </c>
      <c r="X30" s="27">
        <v>3896.755987772752</v>
      </c>
      <c r="Y30" s="27">
        <v>8469.788338370525</v>
      </c>
      <c r="Z30" s="27">
        <v>7454.372809212754</v>
      </c>
      <c r="AA30" s="27">
        <v>8519.090545614701</v>
      </c>
      <c r="AB30" s="27">
        <v>8376.534669750657</v>
      </c>
      <c r="AC30" s="27">
        <v>9347.579541334002</v>
      </c>
      <c r="AD30" s="27">
        <v>5854.707135435373</v>
      </c>
      <c r="AE30" s="27">
        <v>8652.042921082659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27262.097090066665</v>
      </c>
      <c r="G31" s="27">
        <v>23538.490550204013</v>
      </c>
      <c r="H31" s="27">
        <v>28867.93896755223</v>
      </c>
      <c r="I31" s="27">
        <v>17989.314961328997</v>
      </c>
      <c r="J31" s="27">
        <v>16083.410210635615</v>
      </c>
      <c r="K31" s="27">
        <v>20454.71972135744</v>
      </c>
      <c r="L31" s="27">
        <v>18387.47137376066</v>
      </c>
      <c r="M31" s="27">
        <v>18070.437416269007</v>
      </c>
      <c r="N31" s="27">
        <v>16318.848531425238</v>
      </c>
      <c r="O31" s="27">
        <v>8662.700075246166</v>
      </c>
      <c r="P31" s="27">
        <v>5680.326659479028</v>
      </c>
      <c r="Q31" s="27">
        <v>3859.5376336302643</v>
      </c>
      <c r="R31" s="27">
        <v>3159.8266237621897</v>
      </c>
      <c r="S31" s="27">
        <v>2198.25454527645</v>
      </c>
      <c r="T31" s="27">
        <v>15904.937972134814</v>
      </c>
      <c r="U31" s="27">
        <v>19240.649546532564</v>
      </c>
      <c r="V31" s="27">
        <v>1942.8833139278065</v>
      </c>
      <c r="W31" s="27">
        <v>40499.725906224674</v>
      </c>
      <c r="X31" s="27">
        <v>46014.95852037518</v>
      </c>
      <c r="Y31" s="27">
        <v>3536.9704179083246</v>
      </c>
      <c r="Z31" s="27">
        <v>37.782241914403286</v>
      </c>
      <c r="AA31" s="27">
        <v>1561.8403379909594</v>
      </c>
      <c r="AB31" s="27">
        <v>10592.754989086654</v>
      </c>
      <c r="AC31" s="27">
        <v>7821.924502670384</v>
      </c>
      <c r="AD31" s="27">
        <v>7511.063188381632</v>
      </c>
      <c r="AE31" s="27">
        <v>1406.8392753438163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13336.027581066666</v>
      </c>
      <c r="G32" s="27">
        <v>9312.927471624647</v>
      </c>
      <c r="H32" s="27">
        <v>15408.76531079256</v>
      </c>
      <c r="I32" s="27">
        <v>24179.631223485143</v>
      </c>
      <c r="J32" s="27">
        <v>34541.53174086535</v>
      </c>
      <c r="K32" s="27">
        <v>42950.97356369554</v>
      </c>
      <c r="L32" s="27">
        <v>34429.450468719246</v>
      </c>
      <c r="M32" s="27">
        <v>36000.380809565504</v>
      </c>
      <c r="N32" s="27">
        <v>38194.424030278</v>
      </c>
      <c r="O32" s="27">
        <v>45594.937522225</v>
      </c>
      <c r="P32" s="27">
        <v>67724.6847409735</v>
      </c>
      <c r="Q32" s="27">
        <v>72707.65964578847</v>
      </c>
      <c r="R32" s="27">
        <v>72058.39257587504</v>
      </c>
      <c r="S32" s="27">
        <v>43188.42115030104</v>
      </c>
      <c r="T32" s="27">
        <v>34283.82014293052</v>
      </c>
      <c r="U32" s="27">
        <v>35345.510221489174</v>
      </c>
      <c r="V32" s="27">
        <v>43797.219658962815</v>
      </c>
      <c r="W32" s="27">
        <v>27691.061105046116</v>
      </c>
      <c r="X32" s="27">
        <v>22081.62183308117</v>
      </c>
      <c r="Y32" s="27">
        <v>47995.46392771151</v>
      </c>
      <c r="Z32" s="27">
        <v>42241.44135203901</v>
      </c>
      <c r="AA32" s="27">
        <v>48274.84206399891</v>
      </c>
      <c r="AB32" s="27">
        <v>47467.028549616145</v>
      </c>
      <c r="AC32" s="27">
        <v>52969.62321386805</v>
      </c>
      <c r="AD32" s="27">
        <v>33176.679995655</v>
      </c>
      <c r="AE32" s="27">
        <v>49028.2421814371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43760.58063226667</v>
      </c>
      <c r="G33" s="27">
        <v>34494.87522356058</v>
      </c>
      <c r="H33" s="27">
        <v>47837.449366947694</v>
      </c>
      <c r="I33" s="27">
        <v>47793.46274768432</v>
      </c>
      <c r="J33" s="27">
        <v>60862.49605234104</v>
      </c>
      <c r="K33" s="27">
        <v>74117.54295478575</v>
      </c>
      <c r="L33" s="27">
        <v>60884.97325651342</v>
      </c>
      <c r="M33" s="27">
        <v>61897.37958358521</v>
      </c>
      <c r="N33" s="27">
        <v>63139.758556169916</v>
      </c>
      <c r="O33" s="27">
        <v>63979.90621600574</v>
      </c>
      <c r="P33" s="27">
        <v>86627.59837689805</v>
      </c>
      <c r="Q33" s="27">
        <v>90381.63633048607</v>
      </c>
      <c r="R33" s="27">
        <v>88811.71979370942</v>
      </c>
      <c r="S33" s="27">
        <v>53481.580689037546</v>
      </c>
      <c r="T33" s="27">
        <v>57118.55489351838</v>
      </c>
      <c r="U33" s="27">
        <v>61355.86418149844</v>
      </c>
      <c r="V33" s="27">
        <v>54259.95364995348</v>
      </c>
      <c r="W33" s="27">
        <v>73487.56621993343</v>
      </c>
      <c r="X33" s="27">
        <v>72164.72252711223</v>
      </c>
      <c r="Y33" s="27">
        <v>60021.7497846937</v>
      </c>
      <c r="Z33" s="27">
        <v>49743.94463975577</v>
      </c>
      <c r="AA33" s="27">
        <v>58756.04437594114</v>
      </c>
      <c r="AB33" s="27">
        <v>71541.69275068169</v>
      </c>
      <c r="AC33" s="27">
        <v>70889.85122825565</v>
      </c>
      <c r="AD33" s="27">
        <v>47100.55761405615</v>
      </c>
      <c r="AE33" s="27">
        <v>59918.78489559901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42365.63497466666</v>
      </c>
      <c r="G34" s="27">
        <v>40630.29569573333</v>
      </c>
      <c r="H34" s="27">
        <v>37051.41632426666</v>
      </c>
      <c r="I34" s="27">
        <v>38791.84589573333</v>
      </c>
      <c r="J34" s="27">
        <v>41366.54391173333</v>
      </c>
      <c r="K34" s="27">
        <v>38552.2333064</v>
      </c>
      <c r="L34" s="27">
        <v>37695.45150506666</v>
      </c>
      <c r="M34" s="27">
        <v>42616.8649192</v>
      </c>
      <c r="N34" s="27">
        <v>41097.16583866667</v>
      </c>
      <c r="O34" s="27">
        <v>42152.89800186666</v>
      </c>
      <c r="P34" s="27">
        <v>43378.52600693332</v>
      </c>
      <c r="Q34" s="27">
        <v>38807.09154079999</v>
      </c>
      <c r="R34" s="27">
        <v>39565.12433866666</v>
      </c>
      <c r="S34" s="27">
        <v>40287.58149093333</v>
      </c>
      <c r="T34" s="27">
        <v>42108.603031733335</v>
      </c>
      <c r="U34" s="27">
        <v>41385.4208152</v>
      </c>
      <c r="V34" s="27">
        <v>40164.14542213333</v>
      </c>
      <c r="W34" s="27">
        <v>42428.806848266664</v>
      </c>
      <c r="X34" s="27">
        <v>44416.82991093333</v>
      </c>
      <c r="Y34" s="27">
        <v>44881.521892533325</v>
      </c>
      <c r="Z34" s="27">
        <v>44208.44109733333</v>
      </c>
      <c r="AA34" s="27">
        <v>40504.68072346666</v>
      </c>
      <c r="AB34" s="27">
        <v>40025.46370826667</v>
      </c>
      <c r="AC34" s="27">
        <v>37003.493806399994</v>
      </c>
      <c r="AD34" s="27">
        <v>37487.7914664</v>
      </c>
      <c r="AE34" s="27">
        <v>37292.4783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9280.093096266666</v>
      </c>
      <c r="G35" s="27">
        <v>8899.966465866666</v>
      </c>
      <c r="H35" s="27">
        <v>8116.0250512</v>
      </c>
      <c r="I35" s="27">
        <v>8497.258944533332</v>
      </c>
      <c r="J35" s="27">
        <v>9061.243171199998</v>
      </c>
      <c r="K35" s="27">
        <v>8444.776759466666</v>
      </c>
      <c r="L35" s="27">
        <v>8257.101629333332</v>
      </c>
      <c r="M35" s="27">
        <v>9335.123025066665</v>
      </c>
      <c r="N35" s="27">
        <v>9002.234665599999</v>
      </c>
      <c r="O35" s="27">
        <v>9233.489349333331</v>
      </c>
      <c r="P35" s="27">
        <v>9501.962761866665</v>
      </c>
      <c r="Q35" s="27">
        <v>8500.602997333332</v>
      </c>
      <c r="R35" s="27">
        <v>8666.646425066667</v>
      </c>
      <c r="S35" s="27">
        <v>8824.898194933334</v>
      </c>
      <c r="T35" s="27">
        <v>9223.789666666666</v>
      </c>
      <c r="U35" s="27">
        <v>9065.379822399998</v>
      </c>
      <c r="V35" s="27">
        <v>8797.860793333331</v>
      </c>
      <c r="W35" s="27">
        <v>9293.929430133332</v>
      </c>
      <c r="X35" s="27">
        <v>9729.399911733331</v>
      </c>
      <c r="Y35" s="27">
        <v>9831.190919733332</v>
      </c>
      <c r="Z35" s="27">
        <v>9683.755001066664</v>
      </c>
      <c r="AA35" s="27">
        <v>8872.451872533333</v>
      </c>
      <c r="AB35" s="27">
        <v>8767.4830496</v>
      </c>
      <c r="AC35" s="27">
        <v>8105.529059466666</v>
      </c>
      <c r="AD35" s="27">
        <v>8211.614050933333</v>
      </c>
      <c r="AE35" s="27">
        <v>8168.827095733333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51645.728070933335</v>
      </c>
      <c r="G36" s="27">
        <v>49530.262161599996</v>
      </c>
      <c r="H36" s="27">
        <v>45167.44137546666</v>
      </c>
      <c r="I36" s="27">
        <v>47289.104840266664</v>
      </c>
      <c r="J36" s="27">
        <v>50427.787082933326</v>
      </c>
      <c r="K36" s="27">
        <v>46997.01006586666</v>
      </c>
      <c r="L36" s="27">
        <v>45952.5531344</v>
      </c>
      <c r="M36" s="27">
        <v>51951.98794426666</v>
      </c>
      <c r="N36" s="27">
        <v>50099.40050426666</v>
      </c>
      <c r="O36" s="27">
        <v>51386.38735119999</v>
      </c>
      <c r="P36" s="27">
        <v>52880.48876879999</v>
      </c>
      <c r="Q36" s="27">
        <v>47307.69453813333</v>
      </c>
      <c r="R36" s="27">
        <v>48231.77076373332</v>
      </c>
      <c r="S36" s="27">
        <v>49112.47968586666</v>
      </c>
      <c r="T36" s="27">
        <v>51332.39269839999</v>
      </c>
      <c r="U36" s="27">
        <v>50450.80063759999</v>
      </c>
      <c r="V36" s="27">
        <v>48962.00621546666</v>
      </c>
      <c r="W36" s="27">
        <v>51722.73627839999</v>
      </c>
      <c r="X36" s="27">
        <v>54146.22982266666</v>
      </c>
      <c r="Y36" s="27">
        <v>54712.71281226666</v>
      </c>
      <c r="Z36" s="27">
        <v>53892.196098399996</v>
      </c>
      <c r="AA36" s="27">
        <v>49377.132595999996</v>
      </c>
      <c r="AB36" s="27">
        <v>48792.94675786666</v>
      </c>
      <c r="AC36" s="27">
        <v>45109.02286586666</v>
      </c>
      <c r="AD36" s="27">
        <v>45699.40551733333</v>
      </c>
      <c r="AE36" s="27">
        <v>45461.305395733325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1236068.824067</v>
      </c>
      <c r="G37" s="27">
        <v>1572188.3208416002</v>
      </c>
      <c r="H37" s="27">
        <v>1766749.3923222001</v>
      </c>
      <c r="I37" s="27">
        <v>1673986.758785</v>
      </c>
      <c r="J37" s="27">
        <v>1902236.2408001334</v>
      </c>
      <c r="K37" s="27">
        <v>1852079.86678</v>
      </c>
      <c r="L37" s="27">
        <v>1806396.2907188</v>
      </c>
      <c r="M37" s="27">
        <v>1773500.1921515998</v>
      </c>
      <c r="N37" s="27">
        <v>1943878.9772735666</v>
      </c>
      <c r="O37" s="27">
        <v>1855584.0966234</v>
      </c>
      <c r="P37" s="27">
        <v>2148686.1693814</v>
      </c>
      <c r="Q37" s="27">
        <v>1855569.1801031</v>
      </c>
      <c r="R37" s="27">
        <v>2156787.0065778666</v>
      </c>
      <c r="S37" s="27">
        <v>2218634.387965233</v>
      </c>
      <c r="T37" s="27">
        <v>2415180.294596666</v>
      </c>
      <c r="U37" s="27">
        <v>2618062.5943977996</v>
      </c>
      <c r="V37" s="27">
        <v>2361262.8520975998</v>
      </c>
      <c r="W37" s="27">
        <v>2288514.321126</v>
      </c>
      <c r="X37" s="27">
        <v>2417005.3247757996</v>
      </c>
      <c r="Y37" s="27">
        <v>2331406.0513029</v>
      </c>
      <c r="Z37" s="27">
        <v>2174046.2297421996</v>
      </c>
      <c r="AA37" s="27">
        <v>2078947.9863349998</v>
      </c>
      <c r="AB37" s="27">
        <v>2111047.8885705</v>
      </c>
      <c r="AC37" s="27">
        <v>2139432.025964933</v>
      </c>
      <c r="AD37" s="27">
        <v>2491352.5390112335</v>
      </c>
      <c r="AE37" s="27">
        <v>2434465.0537830335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96562.2183537</v>
      </c>
      <c r="G38" s="27">
        <v>93597.53236569998</v>
      </c>
      <c r="H38" s="27">
        <v>130654.48809819997</v>
      </c>
      <c r="I38" s="27">
        <v>97419.25318729998</v>
      </c>
      <c r="J38" s="27">
        <v>82398.7947497</v>
      </c>
      <c r="K38" s="27">
        <v>99973.12085236666</v>
      </c>
      <c r="L38" s="27">
        <v>74787.8246544</v>
      </c>
      <c r="M38" s="27">
        <v>19304.5703268</v>
      </c>
      <c r="N38" s="27">
        <v>18798.4954465</v>
      </c>
      <c r="O38" s="27">
        <v>19381.865593199997</v>
      </c>
      <c r="P38" s="27">
        <v>19466.226240999997</v>
      </c>
      <c r="Q38" s="27">
        <v>32733.015265499995</v>
      </c>
      <c r="R38" s="27">
        <v>21464.93350906667</v>
      </c>
      <c r="S38" s="27">
        <v>2925.6944002</v>
      </c>
      <c r="T38" s="27">
        <v>3786.014983666667</v>
      </c>
      <c r="U38" s="27">
        <v>7706.6197274</v>
      </c>
      <c r="V38" s="27">
        <v>108829.82690506666</v>
      </c>
      <c r="W38" s="27">
        <v>26115.344112</v>
      </c>
      <c r="X38" s="27">
        <v>42669.0957374</v>
      </c>
      <c r="Y38" s="27">
        <v>32663.9696966</v>
      </c>
      <c r="Z38" s="27">
        <v>23522.507918066665</v>
      </c>
      <c r="AA38" s="27">
        <v>251350.85982233332</v>
      </c>
      <c r="AB38" s="27">
        <v>45860.892297</v>
      </c>
      <c r="AC38" s="27">
        <v>3154.4808701999996</v>
      </c>
      <c r="AD38" s="27">
        <v>35082.20714276667</v>
      </c>
      <c r="AE38" s="27">
        <v>62159.077647333324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41505.7219742</v>
      </c>
      <c r="G39" s="27">
        <v>4453.690494</v>
      </c>
      <c r="H39" s="27">
        <v>5317.025296</v>
      </c>
      <c r="I39" s="27">
        <v>5303.4019346000005</v>
      </c>
      <c r="J39" s="27">
        <v>1768.1755996666668</v>
      </c>
      <c r="K39" s="27">
        <v>151495.5484328</v>
      </c>
      <c r="L39" s="27">
        <v>144022.31599359997</v>
      </c>
      <c r="M39" s="27">
        <v>149964.8335592</v>
      </c>
      <c r="N39" s="27">
        <v>23873.205592133334</v>
      </c>
      <c r="O39" s="27">
        <v>23853.2582013</v>
      </c>
      <c r="P39" s="27">
        <v>20494.894646599998</v>
      </c>
      <c r="Q39" s="27">
        <v>21450.908445999998</v>
      </c>
      <c r="R39" s="27">
        <v>21525.739017933334</v>
      </c>
      <c r="S39" s="27">
        <v>15023.839016633332</v>
      </c>
      <c r="T39" s="27">
        <v>21282.124258999997</v>
      </c>
      <c r="U39" s="27">
        <v>23040.770112799997</v>
      </c>
      <c r="V39" s="27">
        <v>23650.299774933334</v>
      </c>
      <c r="W39" s="27">
        <v>19857.088679999997</v>
      </c>
      <c r="X39" s="27">
        <v>29123.488829599995</v>
      </c>
      <c r="Y39" s="27">
        <v>9200.265498233333</v>
      </c>
      <c r="Z39" s="27">
        <v>9175.6931948</v>
      </c>
      <c r="AA39" s="27">
        <v>28012.019705266666</v>
      </c>
      <c r="AB39" s="27">
        <v>31654.648294500003</v>
      </c>
      <c r="AC39" s="27">
        <v>41831.549711233325</v>
      </c>
      <c r="AD39" s="27">
        <v>41500.53512366666</v>
      </c>
      <c r="AE39" s="27">
        <v>37785.91879186666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1374136.7643948998</v>
      </c>
      <c r="G40" s="27">
        <v>1670239.5437013002</v>
      </c>
      <c r="H40" s="27">
        <v>1902720.9057164001</v>
      </c>
      <c r="I40" s="27">
        <v>1776709.4139069</v>
      </c>
      <c r="J40" s="27">
        <v>1986403.2111495</v>
      </c>
      <c r="K40" s="27">
        <v>2103548.536065167</v>
      </c>
      <c r="L40" s="27">
        <v>2025206.4313667999</v>
      </c>
      <c r="M40" s="27">
        <v>1942769.5960375997</v>
      </c>
      <c r="N40" s="27">
        <v>1986550.6783122</v>
      </c>
      <c r="O40" s="27">
        <v>1898819.2204178998</v>
      </c>
      <c r="P40" s="27">
        <v>2188647.2902689995</v>
      </c>
      <c r="Q40" s="27">
        <v>1909753.1038146</v>
      </c>
      <c r="R40" s="27">
        <v>2199777.679104867</v>
      </c>
      <c r="S40" s="27">
        <v>2236583.921382067</v>
      </c>
      <c r="T40" s="27">
        <v>2440248.4338393332</v>
      </c>
      <c r="U40" s="27">
        <v>2648809.9842379997</v>
      </c>
      <c r="V40" s="27">
        <v>2493742.9787776</v>
      </c>
      <c r="W40" s="27">
        <v>2334486.753918</v>
      </c>
      <c r="X40" s="27">
        <v>2488797.9093428</v>
      </c>
      <c r="Y40" s="27">
        <v>2373270.286497733</v>
      </c>
      <c r="Z40" s="27">
        <v>2206744.4308550665</v>
      </c>
      <c r="AA40" s="27">
        <v>2358310.8658625996</v>
      </c>
      <c r="AB40" s="27">
        <v>2188563.429162</v>
      </c>
      <c r="AC40" s="27">
        <v>2184418.0565463663</v>
      </c>
      <c r="AD40" s="27">
        <v>2567935.2812776663</v>
      </c>
      <c r="AE40" s="27">
        <v>2534410.050222233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523362.7437971435</v>
      </c>
      <c r="G42" s="27">
        <v>314995.133536479</v>
      </c>
      <c r="H42" s="27">
        <v>340720.3508937797</v>
      </c>
      <c r="I42" s="27">
        <v>1871962.2607996443</v>
      </c>
      <c r="J42" s="27">
        <v>2205925.3192666667</v>
      </c>
      <c r="K42" s="27">
        <v>2524636.2409703704</v>
      </c>
      <c r="L42" s="27">
        <v>2082233.6257518518</v>
      </c>
      <c r="M42" s="27">
        <v>1857048.6183666666</v>
      </c>
      <c r="N42" s="27">
        <v>2203506.6504148147</v>
      </c>
      <c r="O42" s="27">
        <v>1987475.4407444443</v>
      </c>
      <c r="P42" s="27">
        <v>1947686.4134925928</v>
      </c>
      <c r="Q42" s="27">
        <v>1009966.3551851852</v>
      </c>
      <c r="R42" s="27">
        <v>1448077.3988148149</v>
      </c>
      <c r="S42" s="27">
        <v>1313814.2368074076</v>
      </c>
      <c r="T42" s="27">
        <v>1456552.270422222</v>
      </c>
      <c r="U42" s="27">
        <v>1381205.9089</v>
      </c>
      <c r="V42" s="27">
        <v>1777610.8040962964</v>
      </c>
      <c r="W42" s="27">
        <v>1761818.8442925925</v>
      </c>
      <c r="X42" s="27">
        <v>1753192.1424444444</v>
      </c>
      <c r="Y42" s="27">
        <v>1820435.9186370368</v>
      </c>
      <c r="Z42" s="27">
        <v>1649605.342562963</v>
      </c>
      <c r="AA42" s="27">
        <v>2197351.0869703703</v>
      </c>
      <c r="AB42" s="27">
        <v>2074966.0799407407</v>
      </c>
      <c r="AC42" s="27">
        <v>2359150.0793629633</v>
      </c>
      <c r="AD42" s="27">
        <v>2325349.220222222</v>
      </c>
      <c r="AE42" s="27">
        <v>2452130.6278629624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523362.7437971435</v>
      </c>
      <c r="G43" s="27">
        <v>314995.133536479</v>
      </c>
      <c r="H43" s="27">
        <v>340720.3508937797</v>
      </c>
      <c r="I43" s="27">
        <v>1871962.2607996443</v>
      </c>
      <c r="J43" s="27">
        <v>2205925.3192666667</v>
      </c>
      <c r="K43" s="27">
        <v>2524636.2409703704</v>
      </c>
      <c r="L43" s="27">
        <v>2082233.6257518518</v>
      </c>
      <c r="M43" s="27">
        <v>1857048.6183666666</v>
      </c>
      <c r="N43" s="27">
        <v>2203506.6504148147</v>
      </c>
      <c r="O43" s="27">
        <v>1987475.4407444443</v>
      </c>
      <c r="P43" s="27">
        <v>1947686.4134925928</v>
      </c>
      <c r="Q43" s="27">
        <v>1009966.3551851852</v>
      </c>
      <c r="R43" s="27">
        <v>1448077.3988148149</v>
      </c>
      <c r="S43" s="27">
        <v>1313814.2368074076</v>
      </c>
      <c r="T43" s="27">
        <v>1456552.270422222</v>
      </c>
      <c r="U43" s="27">
        <v>1381205.9089</v>
      </c>
      <c r="V43" s="27">
        <v>1777610.8040962964</v>
      </c>
      <c r="W43" s="27">
        <v>1761818.8442925925</v>
      </c>
      <c r="X43" s="27">
        <v>1753192.1424444444</v>
      </c>
      <c r="Y43" s="27">
        <v>1820435.9186370368</v>
      </c>
      <c r="Z43" s="27">
        <v>1649605.342562963</v>
      </c>
      <c r="AA43" s="27">
        <v>2197351.0869703703</v>
      </c>
      <c r="AB43" s="27">
        <v>2074966.0799407407</v>
      </c>
      <c r="AC43" s="27">
        <v>2359150.0793629633</v>
      </c>
      <c r="AD43" s="27">
        <v>2325349.220222222</v>
      </c>
      <c r="AE43" s="27">
        <v>2452130.6278629624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0</v>
      </c>
      <c r="G44" s="27">
        <v>3433.5206238666665</v>
      </c>
      <c r="H44" s="27">
        <v>0</v>
      </c>
      <c r="I44" s="27">
        <v>27286.109232433333</v>
      </c>
      <c r="J44" s="27">
        <v>27620.525437633332</v>
      </c>
      <c r="K44" s="27">
        <v>9286.82620763333</v>
      </c>
      <c r="L44" s="27">
        <v>56211.08275603333</v>
      </c>
      <c r="M44" s="27">
        <v>58397.38294903332</v>
      </c>
      <c r="N44" s="27">
        <v>69282.14961103332</v>
      </c>
      <c r="O44" s="27">
        <v>58095.36084146666</v>
      </c>
      <c r="P44" s="27">
        <v>68434.9901004</v>
      </c>
      <c r="Q44" s="27">
        <v>36042.68981903332</v>
      </c>
      <c r="R44" s="27">
        <v>155015.00317636665</v>
      </c>
      <c r="S44" s="27">
        <v>58069.64948913333</v>
      </c>
      <c r="T44" s="27">
        <v>49609.15683313333</v>
      </c>
      <c r="U44" s="27">
        <v>56473.84994019999</v>
      </c>
      <c r="V44" s="27">
        <v>1739.7019614333333</v>
      </c>
      <c r="W44" s="27">
        <v>1070.2706963666665</v>
      </c>
      <c r="X44" s="27">
        <v>3521.8248963333326</v>
      </c>
      <c r="Y44" s="27">
        <v>113908.22573129999</v>
      </c>
      <c r="Z44" s="27">
        <v>58444.85715273333</v>
      </c>
      <c r="AA44" s="27">
        <v>26756.20558893333</v>
      </c>
      <c r="AB44" s="27">
        <v>25047.068854499994</v>
      </c>
      <c r="AC44" s="27">
        <v>6200.259914566666</v>
      </c>
      <c r="AD44" s="27">
        <v>0</v>
      </c>
      <c r="AE44" s="27">
        <v>5822.422806199999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1977.6103731999997</v>
      </c>
      <c r="G45" s="27">
        <v>0</v>
      </c>
      <c r="H45" s="27">
        <v>1432.3445315666665</v>
      </c>
      <c r="I45" s="27">
        <v>108.67005893333332</v>
      </c>
      <c r="J45" s="27">
        <v>271.85795559999997</v>
      </c>
      <c r="K45" s="27">
        <v>0</v>
      </c>
      <c r="L45" s="27">
        <v>817571.0376577332</v>
      </c>
      <c r="M45" s="27">
        <v>971959.2125627998</v>
      </c>
      <c r="N45" s="27">
        <v>153406.47166203332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174851.0254696333</v>
      </c>
      <c r="G46" s="27">
        <v>108354.20249499999</v>
      </c>
      <c r="H46" s="27">
        <v>148069.99105103334</v>
      </c>
      <c r="I46" s="27">
        <v>166792.93635876666</v>
      </c>
      <c r="J46" s="27">
        <v>223659.78309803334</v>
      </c>
      <c r="K46" s="27">
        <v>235739.9810817333</v>
      </c>
      <c r="L46" s="27">
        <v>261904.7444064333</v>
      </c>
      <c r="M46" s="27">
        <v>151682.40926299998</v>
      </c>
      <c r="N46" s="27">
        <v>130591.97240319998</v>
      </c>
      <c r="O46" s="27">
        <v>113971.48211936664</v>
      </c>
      <c r="P46" s="27">
        <v>84871.01029586665</v>
      </c>
      <c r="Q46" s="27">
        <v>118703.49222526666</v>
      </c>
      <c r="R46" s="27">
        <v>72735.82327036666</v>
      </c>
      <c r="S46" s="27">
        <v>151801.79882046665</v>
      </c>
      <c r="T46" s="27">
        <v>139111.27416339997</v>
      </c>
      <c r="U46" s="27">
        <v>127231.21577319999</v>
      </c>
      <c r="V46" s="27">
        <v>255157.96499526667</v>
      </c>
      <c r="W46" s="27">
        <v>358079.6699890666</v>
      </c>
      <c r="X46" s="27">
        <v>406530.25658116664</v>
      </c>
      <c r="Y46" s="27">
        <v>415289.3295063333</v>
      </c>
      <c r="Z46" s="27">
        <v>331938.19029139995</v>
      </c>
      <c r="AA46" s="27">
        <v>523423.5766220999</v>
      </c>
      <c r="AB46" s="27">
        <v>498786.6105350333</v>
      </c>
      <c r="AC46" s="27">
        <v>421773.0549134666</v>
      </c>
      <c r="AD46" s="27">
        <v>347903.2735409</v>
      </c>
      <c r="AE46" s="27">
        <v>344904.64905563334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6921.6292145</v>
      </c>
      <c r="G47" s="27">
        <v>9810.067592966665</v>
      </c>
      <c r="H47" s="27">
        <v>0</v>
      </c>
      <c r="I47" s="27">
        <v>0</v>
      </c>
      <c r="J47" s="27">
        <v>0</v>
      </c>
      <c r="K47" s="27">
        <v>1276590.6307718665</v>
      </c>
      <c r="L47" s="27">
        <v>2372439.3342367667</v>
      </c>
      <c r="M47" s="27">
        <v>505233.73567846656</v>
      </c>
      <c r="N47" s="27">
        <v>0</v>
      </c>
      <c r="O47" s="27">
        <v>0</v>
      </c>
      <c r="P47" s="27">
        <v>57537.70028416666</v>
      </c>
      <c r="Q47" s="27">
        <v>137819.5281001</v>
      </c>
      <c r="R47" s="27">
        <v>147832.49395786665</v>
      </c>
      <c r="S47" s="27">
        <v>148100.01179306663</v>
      </c>
      <c r="T47" s="27">
        <v>168653.6534529</v>
      </c>
      <c r="U47" s="27">
        <v>185815.4019799</v>
      </c>
      <c r="V47" s="27">
        <v>191732.38078609997</v>
      </c>
      <c r="W47" s="27">
        <v>68670.41168936667</v>
      </c>
      <c r="X47" s="27">
        <v>0</v>
      </c>
      <c r="Y47" s="27">
        <v>0</v>
      </c>
      <c r="Z47" s="27">
        <v>0</v>
      </c>
      <c r="AA47" s="27">
        <v>9053.50061</v>
      </c>
      <c r="AB47" s="27">
        <v>0</v>
      </c>
      <c r="AC47" s="27">
        <v>0</v>
      </c>
      <c r="AD47" s="27">
        <v>0</v>
      </c>
      <c r="AE47" s="27">
        <v>0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183750.2650573333</v>
      </c>
      <c r="G48" s="27">
        <v>121597.79071183331</v>
      </c>
      <c r="H48" s="27">
        <v>149502.33558259998</v>
      </c>
      <c r="I48" s="27">
        <v>194187.71565013332</v>
      </c>
      <c r="J48" s="27">
        <v>251552.16649126666</v>
      </c>
      <c r="K48" s="27">
        <v>1521617.4380612331</v>
      </c>
      <c r="L48" s="27">
        <v>3508126.199056966</v>
      </c>
      <c r="M48" s="27">
        <v>1687272.7404532998</v>
      </c>
      <c r="N48" s="27">
        <v>353280.59367626667</v>
      </c>
      <c r="O48" s="27">
        <v>172066.84296083334</v>
      </c>
      <c r="P48" s="27">
        <v>210843.70068043334</v>
      </c>
      <c r="Q48" s="27">
        <v>292565.71014439996</v>
      </c>
      <c r="R48" s="27">
        <v>375583.3204046</v>
      </c>
      <c r="S48" s="27">
        <v>357971.46010266664</v>
      </c>
      <c r="T48" s="27">
        <v>357374.08444943326</v>
      </c>
      <c r="U48" s="27">
        <v>369520.4676933</v>
      </c>
      <c r="V48" s="27">
        <v>448630.0477428</v>
      </c>
      <c r="W48" s="27">
        <v>427820.3523747999</v>
      </c>
      <c r="X48" s="27">
        <v>410052.0814775</v>
      </c>
      <c r="Y48" s="27">
        <v>529197.5552376333</v>
      </c>
      <c r="Z48" s="27">
        <v>390383.04744413326</v>
      </c>
      <c r="AA48" s="27">
        <v>559233.2828210333</v>
      </c>
      <c r="AB48" s="27">
        <v>523833.6793895333</v>
      </c>
      <c r="AC48" s="27">
        <v>427973.31482803327</v>
      </c>
      <c r="AD48" s="27">
        <v>347903.2735409</v>
      </c>
      <c r="AE48" s="27">
        <v>350727.0718618333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9212296.274645446</v>
      </c>
      <c r="G49" s="27">
        <v>9671441.220194504</v>
      </c>
      <c r="H49" s="27">
        <v>10633630.962541299</v>
      </c>
      <c r="I49" s="27">
        <v>12259929.225080738</v>
      </c>
      <c r="J49" s="27">
        <v>14425125.305540033</v>
      </c>
      <c r="K49" s="27">
        <v>17145362.35329255</v>
      </c>
      <c r="L49" s="27">
        <v>19900735.438635718</v>
      </c>
      <c r="M49" s="27">
        <v>16747072.179079883</v>
      </c>
      <c r="N49" s="27">
        <v>15482724.089379707</v>
      </c>
      <c r="O49" s="27">
        <v>16653631.571247822</v>
      </c>
      <c r="P49" s="27">
        <v>16255424.250956941</v>
      </c>
      <c r="Q49" s="27">
        <v>14693082.626731953</v>
      </c>
      <c r="R49" s="27">
        <v>15284062.730235836</v>
      </c>
      <c r="S49" s="27">
        <v>15369625.779628288</v>
      </c>
      <c r="T49" s="27">
        <v>15766362.116422653</v>
      </c>
      <c r="U49" s="27">
        <v>16945648.994029798</v>
      </c>
      <c r="V49" s="27">
        <v>17425657.2722507</v>
      </c>
      <c r="W49" s="27">
        <v>18402957.844503306</v>
      </c>
      <c r="X49" s="27">
        <v>18561136.646192264</v>
      </c>
      <c r="Y49" s="27">
        <v>19784707.042506684</v>
      </c>
      <c r="Z49" s="27">
        <v>19725966.570636645</v>
      </c>
      <c r="AA49" s="27">
        <v>20816830.35008934</v>
      </c>
      <c r="AB49" s="27">
        <v>19908042.333886743</v>
      </c>
      <c r="AC49" s="27">
        <v>20320026.91948299</v>
      </c>
      <c r="AD49" s="27">
        <v>23970739.859744404</v>
      </c>
      <c r="AE49" s="27">
        <v>23841856.10959707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6860.1203561</v>
      </c>
      <c r="G50" s="27">
        <v>14431.412802766668</v>
      </c>
      <c r="H50" s="27">
        <v>13464.264579333332</v>
      </c>
      <c r="I50" s="27">
        <v>13601.522176</v>
      </c>
      <c r="J50" s="27">
        <v>314600.8972069333</v>
      </c>
      <c r="K50" s="27">
        <v>274721.15931333334</v>
      </c>
      <c r="L50" s="27">
        <v>318932.02750933333</v>
      </c>
      <c r="M50" s="27">
        <v>112950.5751242</v>
      </c>
      <c r="N50" s="27">
        <v>104435.32923706667</v>
      </c>
      <c r="O50" s="27">
        <v>99118.2532648</v>
      </c>
      <c r="P50" s="27">
        <v>85714.57727653334</v>
      </c>
      <c r="Q50" s="27">
        <v>138048.58296203334</v>
      </c>
      <c r="R50" s="27">
        <v>152264.28009173332</v>
      </c>
      <c r="S50" s="27">
        <v>150699.9976548</v>
      </c>
      <c r="T50" s="27">
        <v>160607.0122272</v>
      </c>
      <c r="U50" s="27">
        <v>129458.83702583335</v>
      </c>
      <c r="V50" s="27">
        <v>105584.30318773334</v>
      </c>
      <c r="W50" s="27">
        <v>262361.0395153</v>
      </c>
      <c r="X50" s="27">
        <v>295298.25262153335</v>
      </c>
      <c r="Y50" s="27">
        <v>385110.80214823334</v>
      </c>
      <c r="Z50" s="27">
        <v>297741.2351657333</v>
      </c>
      <c r="AA50" s="27">
        <v>272502.8966891</v>
      </c>
      <c r="AB50" s="27">
        <v>235474.46067126666</v>
      </c>
      <c r="AC50" s="27">
        <v>219681.08058233335</v>
      </c>
      <c r="AD50" s="27">
        <v>205462.5937331</v>
      </c>
      <c r="AE50" s="27">
        <v>141086.23895153333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878148.5848083666</v>
      </c>
      <c r="G51" s="27">
        <v>859973.7466858999</v>
      </c>
      <c r="H51" s="27">
        <v>1284512.0444346666</v>
      </c>
      <c r="I51" s="27">
        <v>1311962.449578</v>
      </c>
      <c r="J51" s="27">
        <v>1309942.6650464002</v>
      </c>
      <c r="K51" s="27">
        <v>1085861.1356266665</v>
      </c>
      <c r="L51" s="27">
        <v>1118136.906656</v>
      </c>
      <c r="M51" s="27">
        <v>1083125.8564778666</v>
      </c>
      <c r="N51" s="27">
        <v>1109964.8811621333</v>
      </c>
      <c r="O51" s="27">
        <v>1148546.6025616</v>
      </c>
      <c r="P51" s="27">
        <v>1085074.7848922668</v>
      </c>
      <c r="Q51" s="27">
        <v>1110843.4581779332</v>
      </c>
      <c r="R51" s="27">
        <v>1132373.8206161333</v>
      </c>
      <c r="S51" s="27">
        <v>1054354.6910391</v>
      </c>
      <c r="T51" s="27">
        <v>1099279.5284731332</v>
      </c>
      <c r="U51" s="27">
        <v>1333504.871265967</v>
      </c>
      <c r="V51" s="27">
        <v>1433414.0742170333</v>
      </c>
      <c r="W51" s="27">
        <v>1427361.233858633</v>
      </c>
      <c r="X51" s="27">
        <v>1434891.6541021334</v>
      </c>
      <c r="Y51" s="27">
        <v>1467677.6848895336</v>
      </c>
      <c r="Z51" s="27">
        <v>1069167.3966380002</v>
      </c>
      <c r="AA51" s="27">
        <v>849717.2085882333</v>
      </c>
      <c r="AB51" s="27">
        <v>844473.0791658333</v>
      </c>
      <c r="AC51" s="27">
        <v>929916.9146391668</v>
      </c>
      <c r="AD51" s="27">
        <v>989199.8384403667</v>
      </c>
      <c r="AE51" s="27">
        <v>898258.4536819666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1535203.0058944332</v>
      </c>
      <c r="G52" s="27">
        <v>1550115.0500208999</v>
      </c>
      <c r="H52" s="27">
        <v>1653996.3424442334</v>
      </c>
      <c r="I52" s="27">
        <v>1673189.0339853333</v>
      </c>
      <c r="J52" s="27">
        <v>1685680.6536705669</v>
      </c>
      <c r="K52" s="27">
        <v>1825123.2321061664</v>
      </c>
      <c r="L52" s="27">
        <v>1836563.5243912002</v>
      </c>
      <c r="M52" s="27">
        <v>1629548.6676784335</v>
      </c>
      <c r="N52" s="27">
        <v>1646114.6154409002</v>
      </c>
      <c r="O52" s="27">
        <v>1784345.4931511001</v>
      </c>
      <c r="P52" s="27">
        <v>1872638.1707931333</v>
      </c>
      <c r="Q52" s="27">
        <v>1667471.9998816003</v>
      </c>
      <c r="R52" s="27">
        <v>1538536.0644258</v>
      </c>
      <c r="S52" s="27">
        <v>1487657.4482051332</v>
      </c>
      <c r="T52" s="27">
        <v>1542407.2348124</v>
      </c>
      <c r="U52" s="27">
        <v>1586971.090603433</v>
      </c>
      <c r="V52" s="27">
        <v>1656793.2325860667</v>
      </c>
      <c r="W52" s="27">
        <v>1782218.0852934334</v>
      </c>
      <c r="X52" s="27">
        <v>1531326.7489652</v>
      </c>
      <c r="Y52" s="27">
        <v>1623268.8360441667</v>
      </c>
      <c r="Z52" s="27">
        <v>1892636.7034351334</v>
      </c>
      <c r="AA52" s="27">
        <v>1736059.0739217</v>
      </c>
      <c r="AB52" s="27">
        <v>1697807.3931089335</v>
      </c>
      <c r="AC52" s="27">
        <v>1833369.7327124667</v>
      </c>
      <c r="AD52" s="27">
        <v>2010317.0044980003</v>
      </c>
      <c r="AE52" s="27">
        <v>2096065.0764481998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5319145.8789007</v>
      </c>
      <c r="G53" s="27">
        <v>3638846.1241278667</v>
      </c>
      <c r="H53" s="27">
        <v>9109741.184063667</v>
      </c>
      <c r="I53" s="27">
        <v>9163441.125674</v>
      </c>
      <c r="J53" s="27">
        <v>9751724.5512544</v>
      </c>
      <c r="K53" s="27">
        <v>7463106.932159999</v>
      </c>
      <c r="L53" s="27">
        <v>7130975.17</v>
      </c>
      <c r="M53" s="27">
        <v>9862368.6384762</v>
      </c>
      <c r="N53" s="27">
        <v>11794907.97694</v>
      </c>
      <c r="O53" s="27">
        <v>13292201.575884</v>
      </c>
      <c r="P53" s="27">
        <v>13586061.603402933</v>
      </c>
      <c r="Q53" s="27">
        <v>15884962.118085867</v>
      </c>
      <c r="R53" s="27">
        <v>16781726.022238467</v>
      </c>
      <c r="S53" s="27">
        <v>16524633.4694001</v>
      </c>
      <c r="T53" s="27">
        <v>15909871.480823098</v>
      </c>
      <c r="U53" s="27">
        <v>19100540.245748132</v>
      </c>
      <c r="V53" s="27">
        <v>19492685.062008034</v>
      </c>
      <c r="W53" s="27">
        <v>18294533.879167702</v>
      </c>
      <c r="X53" s="27">
        <v>18960734.200495265</v>
      </c>
      <c r="Y53" s="27">
        <v>18021793.89504963</v>
      </c>
      <c r="Z53" s="27">
        <v>13800733.944709066</v>
      </c>
      <c r="AA53" s="27">
        <v>18154998.112002768</v>
      </c>
      <c r="AB53" s="27">
        <v>18899826.375954334</v>
      </c>
      <c r="AC53" s="27">
        <v>18395232.668248698</v>
      </c>
      <c r="AD53" s="27">
        <v>17674787.3085454</v>
      </c>
      <c r="AE53" s="27">
        <v>18924365.92682753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421019.94464530004</v>
      </c>
      <c r="G54" s="27">
        <v>420907.3313397333</v>
      </c>
      <c r="H54" s="27">
        <v>559456.095946</v>
      </c>
      <c r="I54" s="27">
        <v>554368.290564</v>
      </c>
      <c r="J54" s="27">
        <v>628723.5967994666</v>
      </c>
      <c r="K54" s="27">
        <v>707539.0883733333</v>
      </c>
      <c r="L54" s="27">
        <v>647666.6349706667</v>
      </c>
      <c r="M54" s="27">
        <v>656387.9794794667</v>
      </c>
      <c r="N54" s="27">
        <v>667246.4252989333</v>
      </c>
      <c r="O54" s="27">
        <v>717961.0067538334</v>
      </c>
      <c r="P54" s="27">
        <v>710853.1706573</v>
      </c>
      <c r="Q54" s="27">
        <v>720901.6603008</v>
      </c>
      <c r="R54" s="27">
        <v>762913.3705171</v>
      </c>
      <c r="S54" s="27">
        <v>730442.6252574</v>
      </c>
      <c r="T54" s="27">
        <v>791095.7035189999</v>
      </c>
      <c r="U54" s="27">
        <v>813096.4154294666</v>
      </c>
      <c r="V54" s="27">
        <v>849041.3754210667</v>
      </c>
      <c r="W54" s="27">
        <v>803433.6716281333</v>
      </c>
      <c r="X54" s="27">
        <v>827521.6497834001</v>
      </c>
      <c r="Y54" s="27">
        <v>935434.9931402666</v>
      </c>
      <c r="Z54" s="27">
        <v>645351.1571466667</v>
      </c>
      <c r="AA54" s="27">
        <v>901673.4253398667</v>
      </c>
      <c r="AB54" s="27">
        <v>871370.0804614668</v>
      </c>
      <c r="AC54" s="27">
        <v>907451.122314</v>
      </c>
      <c r="AD54" s="27">
        <v>979888.1244430668</v>
      </c>
      <c r="AE54" s="27">
        <v>958115.2829574333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8160360.229642499</v>
      </c>
      <c r="G55" s="27">
        <v>6484255.2277855</v>
      </c>
      <c r="H55" s="27">
        <v>12621184.489686666</v>
      </c>
      <c r="I55" s="27">
        <v>12716526.343444</v>
      </c>
      <c r="J55" s="27">
        <v>13690682.984861301</v>
      </c>
      <c r="K55" s="27">
        <v>11356351.5475795</v>
      </c>
      <c r="L55" s="27">
        <v>11052274.2444268</v>
      </c>
      <c r="M55" s="27">
        <v>13344366.892672936</v>
      </c>
      <c r="N55" s="27">
        <v>15322666.711601334</v>
      </c>
      <c r="O55" s="27">
        <v>17042197.613576666</v>
      </c>
      <c r="P55" s="27">
        <v>17340296.739834566</v>
      </c>
      <c r="Q55" s="27">
        <v>19522293.16983513</v>
      </c>
      <c r="R55" s="27">
        <v>20367768.55840797</v>
      </c>
      <c r="S55" s="27">
        <v>19947770.783871703</v>
      </c>
      <c r="T55" s="27">
        <v>19503210.34379483</v>
      </c>
      <c r="U55" s="27">
        <v>22963599.4665649</v>
      </c>
      <c r="V55" s="27">
        <v>23537489.790500402</v>
      </c>
      <c r="W55" s="27">
        <v>22569971.6856988</v>
      </c>
      <c r="X55" s="27">
        <v>23049754.14040237</v>
      </c>
      <c r="Y55" s="27">
        <v>22433261.163750067</v>
      </c>
      <c r="Z55" s="27">
        <v>17705696.87412203</v>
      </c>
      <c r="AA55" s="27">
        <v>21915019.618051264</v>
      </c>
      <c r="AB55" s="27">
        <v>22549012.645936333</v>
      </c>
      <c r="AC55" s="27">
        <v>22285586.710839465</v>
      </c>
      <c r="AD55" s="27">
        <v>21859722.828352567</v>
      </c>
      <c r="AE55" s="27">
        <v>23017991.035250932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17776774.496504292</v>
      </c>
      <c r="G56" s="27">
        <v>17330527.15878227</v>
      </c>
      <c r="H56" s="27">
        <v>24490999.508749273</v>
      </c>
      <c r="I56" s="27">
        <v>26138486.21926137</v>
      </c>
      <c r="J56" s="27">
        <v>29323552.7828286</v>
      </c>
      <c r="K56" s="27">
        <v>29588416.129305977</v>
      </c>
      <c r="L56" s="27">
        <v>32091598.927883852</v>
      </c>
      <c r="M56" s="27">
        <v>30498567.895577334</v>
      </c>
      <c r="N56" s="27">
        <v>31215949.08381437</v>
      </c>
      <c r="O56" s="27">
        <v>34139958.84843999</v>
      </c>
      <c r="P56" s="27">
        <v>34759500.38949786</v>
      </c>
      <c r="Q56" s="27">
        <v>35406641.01737611</v>
      </c>
      <c r="R56" s="27">
        <v>36828118.21165548</v>
      </c>
      <c r="S56" s="27">
        <v>36598300.927075565</v>
      </c>
      <c r="T56" s="27">
        <v>36451647.74229784</v>
      </c>
      <c r="U56" s="27">
        <v>41120722.372961454</v>
      </c>
      <c r="V56" s="27">
        <v>42011595.36760864</v>
      </c>
      <c r="W56" s="27">
        <v>42075277.12837594</v>
      </c>
      <c r="X56" s="27">
        <v>43161780.03676473</v>
      </c>
      <c r="Y56" s="27">
        <v>43761596.65739663</v>
      </c>
      <c r="Z56" s="27">
        <v>38981710.83261842</v>
      </c>
      <c r="AA56" s="27">
        <v>44232138.87551009</v>
      </c>
      <c r="AB56" s="27">
        <v>44006554.614080936</v>
      </c>
      <c r="AC56" s="27">
        <v>43788646.290388234</v>
      </c>
      <c r="AD56" s="27">
        <v>47157034.0554218</v>
      </c>
      <c r="AE56" s="27">
        <v>48178407.6013571</v>
      </c>
    </row>
    <row r="57" spans="6:27" s="1" customFormat="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404117.99221634574</v>
      </c>
      <c r="G61" s="36">
        <f t="shared" si="2"/>
        <v>1174830.710802265</v>
      </c>
      <c r="H61" s="36">
        <f t="shared" si="2"/>
        <v>1236184.0565213053</v>
      </c>
      <c r="I61" s="36">
        <f t="shared" si="2"/>
        <v>1162030.6507366349</v>
      </c>
      <c r="J61" s="36">
        <f t="shared" si="2"/>
        <v>1207744.4924272667</v>
      </c>
      <c r="K61" s="36">
        <f t="shared" si="2"/>
        <v>1086702.2284339252</v>
      </c>
      <c r="L61" s="36">
        <f t="shared" si="2"/>
        <v>1138589.2448213298</v>
      </c>
      <c r="M61" s="36">
        <f t="shared" si="2"/>
        <v>407128.823824514</v>
      </c>
      <c r="N61" s="36">
        <f t="shared" si="2"/>
        <v>410558.2828333228</v>
      </c>
      <c r="O61" s="36">
        <f t="shared" si="2"/>
        <v>444129.6636154984</v>
      </c>
      <c r="P61" s="36">
        <f t="shared" si="2"/>
        <v>1163779.398706353</v>
      </c>
      <c r="Q61" s="36">
        <f t="shared" si="2"/>
        <v>1191265.2208090283</v>
      </c>
      <c r="R61" s="36">
        <f t="shared" si="2"/>
        <v>1176286.9230116755</v>
      </c>
      <c r="S61" s="36">
        <f t="shared" si="2"/>
        <v>1280904.3635755824</v>
      </c>
      <c r="T61" s="36">
        <f t="shared" si="2"/>
        <v>1182075.2820803588</v>
      </c>
      <c r="U61" s="36">
        <f t="shared" si="2"/>
        <v>1211473.9123667572</v>
      </c>
      <c r="V61" s="36">
        <f t="shared" si="2"/>
        <v>1048448.3048575266</v>
      </c>
      <c r="W61" s="36">
        <f t="shared" si="2"/>
        <v>1102347.598173835</v>
      </c>
      <c r="X61" s="36">
        <f t="shared" si="2"/>
        <v>1550889.2501700975</v>
      </c>
      <c r="Y61" s="36">
        <f t="shared" si="2"/>
        <v>1543628.4511398792</v>
      </c>
      <c r="Z61" s="36">
        <f t="shared" si="2"/>
        <v>1550047.3878597484</v>
      </c>
      <c r="AA61" s="36">
        <f t="shared" si="2"/>
        <v>1500288.9073694882</v>
      </c>
      <c r="AB61" s="36">
        <f t="shared" si="2"/>
        <v>1549499.63425786</v>
      </c>
      <c r="AC61" s="36">
        <f t="shared" si="2"/>
        <v>1183032.66006578</v>
      </c>
      <c r="AD61" s="36">
        <f t="shared" si="2"/>
        <v>1326571.3673248286</v>
      </c>
      <c r="AE61" s="36">
        <f>AE12</f>
        <v>1318560.456509105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9168535.694013178</v>
      </c>
      <c r="G62" s="36">
        <f aca="true" t="shared" si="3" ref="G62:AD62">G49-G63</f>
        <v>9636946.344970943</v>
      </c>
      <c r="H62" s="36">
        <f t="shared" si="3"/>
        <v>10585793.513174351</v>
      </c>
      <c r="I62" s="36">
        <f t="shared" si="3"/>
        <v>12212135.762333054</v>
      </c>
      <c r="J62" s="36">
        <f t="shared" si="3"/>
        <v>14364262.809487691</v>
      </c>
      <c r="K62" s="36">
        <f t="shared" si="3"/>
        <v>17071244.810337767</v>
      </c>
      <c r="L62" s="36">
        <f t="shared" si="3"/>
        <v>19839850.465379205</v>
      </c>
      <c r="M62" s="36">
        <f t="shared" si="3"/>
        <v>16685174.799496297</v>
      </c>
      <c r="N62" s="36">
        <f t="shared" si="3"/>
        <v>15419584.330823537</v>
      </c>
      <c r="O62" s="36">
        <f t="shared" si="3"/>
        <v>16589651.665031817</v>
      </c>
      <c r="P62" s="36">
        <f t="shared" si="3"/>
        <v>16168796.652580043</v>
      </c>
      <c r="Q62" s="36">
        <f t="shared" si="3"/>
        <v>14602700.990401467</v>
      </c>
      <c r="R62" s="36">
        <f t="shared" si="3"/>
        <v>15195251.010442127</v>
      </c>
      <c r="S62" s="36">
        <f t="shared" si="3"/>
        <v>15316144.19893925</v>
      </c>
      <c r="T62" s="36">
        <f t="shared" si="3"/>
        <v>15709243.561529135</v>
      </c>
      <c r="U62" s="36">
        <f t="shared" si="3"/>
        <v>16884293.129848298</v>
      </c>
      <c r="V62" s="36">
        <f t="shared" si="3"/>
        <v>17371397.318600748</v>
      </c>
      <c r="W62" s="36">
        <f t="shared" si="3"/>
        <v>18329470.278283373</v>
      </c>
      <c r="X62" s="36">
        <f t="shared" si="3"/>
        <v>18488971.92366515</v>
      </c>
      <c r="Y62" s="36">
        <f t="shared" si="3"/>
        <v>19724685.29272199</v>
      </c>
      <c r="Z62" s="36">
        <f t="shared" si="3"/>
        <v>19676222.625996888</v>
      </c>
      <c r="AA62" s="36">
        <f t="shared" si="3"/>
        <v>20758074.3057134</v>
      </c>
      <c r="AB62" s="36">
        <f t="shared" si="3"/>
        <v>19836500.64113606</v>
      </c>
      <c r="AC62" s="36">
        <f t="shared" si="3"/>
        <v>20249137.068254735</v>
      </c>
      <c r="AD62" s="36">
        <f t="shared" si="3"/>
        <v>23923639.30213035</v>
      </c>
      <c r="AE62" s="36">
        <f>AE49-AE63</f>
        <v>23781937.32470147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43760.58063226667</v>
      </c>
      <c r="G63" s="36">
        <f aca="true" t="shared" si="4" ref="G63:AD63">G33</f>
        <v>34494.87522356058</v>
      </c>
      <c r="H63" s="36">
        <f t="shared" si="4"/>
        <v>47837.449366947694</v>
      </c>
      <c r="I63" s="36">
        <f t="shared" si="4"/>
        <v>47793.46274768432</v>
      </c>
      <c r="J63" s="36">
        <f t="shared" si="4"/>
        <v>60862.49605234104</v>
      </c>
      <c r="K63" s="36">
        <f t="shared" si="4"/>
        <v>74117.54295478575</v>
      </c>
      <c r="L63" s="36">
        <f t="shared" si="4"/>
        <v>60884.97325651342</v>
      </c>
      <c r="M63" s="36">
        <f t="shared" si="4"/>
        <v>61897.37958358521</v>
      </c>
      <c r="N63" s="36">
        <f t="shared" si="4"/>
        <v>63139.758556169916</v>
      </c>
      <c r="O63" s="36">
        <f t="shared" si="4"/>
        <v>63979.90621600574</v>
      </c>
      <c r="P63" s="36">
        <f t="shared" si="4"/>
        <v>86627.59837689805</v>
      </c>
      <c r="Q63" s="36">
        <f t="shared" si="4"/>
        <v>90381.63633048607</v>
      </c>
      <c r="R63" s="36">
        <f t="shared" si="4"/>
        <v>88811.71979370942</v>
      </c>
      <c r="S63" s="36">
        <f t="shared" si="4"/>
        <v>53481.580689037546</v>
      </c>
      <c r="T63" s="36">
        <f t="shared" si="4"/>
        <v>57118.55489351838</v>
      </c>
      <c r="U63" s="36">
        <f t="shared" si="4"/>
        <v>61355.86418149844</v>
      </c>
      <c r="V63" s="36">
        <f t="shared" si="4"/>
        <v>54259.95364995348</v>
      </c>
      <c r="W63" s="36">
        <f t="shared" si="4"/>
        <v>73487.56621993343</v>
      </c>
      <c r="X63" s="36">
        <f t="shared" si="4"/>
        <v>72164.72252711223</v>
      </c>
      <c r="Y63" s="36">
        <f t="shared" si="4"/>
        <v>60021.7497846937</v>
      </c>
      <c r="Z63" s="36">
        <f t="shared" si="4"/>
        <v>49743.94463975577</v>
      </c>
      <c r="AA63" s="36">
        <f t="shared" si="4"/>
        <v>58756.04437594114</v>
      </c>
      <c r="AB63" s="36">
        <f t="shared" si="4"/>
        <v>71541.69275068169</v>
      </c>
      <c r="AC63" s="36">
        <f t="shared" si="4"/>
        <v>70889.85122825565</v>
      </c>
      <c r="AD63" s="36">
        <f t="shared" si="4"/>
        <v>47100.55761405615</v>
      </c>
      <c r="AE63" s="36">
        <f>AE33</f>
        <v>59918.78489559901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8160360.229642499</v>
      </c>
      <c r="G64" s="36">
        <f t="shared" si="5"/>
        <v>6484255.2277855</v>
      </c>
      <c r="H64" s="36">
        <f t="shared" si="5"/>
        <v>12621184.489686666</v>
      </c>
      <c r="I64" s="36">
        <f t="shared" si="5"/>
        <v>12716526.343444</v>
      </c>
      <c r="J64" s="36">
        <f t="shared" si="5"/>
        <v>13690682.984861301</v>
      </c>
      <c r="K64" s="36">
        <f t="shared" si="5"/>
        <v>11356351.5475795</v>
      </c>
      <c r="L64" s="36">
        <f t="shared" si="5"/>
        <v>11052274.2444268</v>
      </c>
      <c r="M64" s="36">
        <f t="shared" si="5"/>
        <v>13344366.892672936</v>
      </c>
      <c r="N64" s="36">
        <f t="shared" si="5"/>
        <v>15322666.711601334</v>
      </c>
      <c r="O64" s="36">
        <f t="shared" si="5"/>
        <v>17042197.613576666</v>
      </c>
      <c r="P64" s="36">
        <f t="shared" si="5"/>
        <v>17340296.739834566</v>
      </c>
      <c r="Q64" s="36">
        <f t="shared" si="5"/>
        <v>19522293.16983513</v>
      </c>
      <c r="R64" s="36">
        <f t="shared" si="5"/>
        <v>20367768.55840797</v>
      </c>
      <c r="S64" s="36">
        <f t="shared" si="5"/>
        <v>19947770.783871703</v>
      </c>
      <c r="T64" s="36">
        <f t="shared" si="5"/>
        <v>19503210.34379483</v>
      </c>
      <c r="U64" s="36">
        <f t="shared" si="5"/>
        <v>22963599.4665649</v>
      </c>
      <c r="V64" s="36">
        <f t="shared" si="5"/>
        <v>23537489.790500402</v>
      </c>
      <c r="W64" s="36">
        <f t="shared" si="5"/>
        <v>22569971.6856988</v>
      </c>
      <c r="X64" s="36">
        <f t="shared" si="5"/>
        <v>23049754.14040237</v>
      </c>
      <c r="Y64" s="36">
        <f t="shared" si="5"/>
        <v>22433261.163750067</v>
      </c>
      <c r="Z64" s="36">
        <f t="shared" si="5"/>
        <v>17705696.87412203</v>
      </c>
      <c r="AA64" s="36">
        <f t="shared" si="5"/>
        <v>21915019.618051264</v>
      </c>
      <c r="AB64" s="36">
        <f t="shared" si="5"/>
        <v>22549012.645936333</v>
      </c>
      <c r="AC64" s="36">
        <f t="shared" si="5"/>
        <v>22285586.710839465</v>
      </c>
      <c r="AD64" s="36">
        <f t="shared" si="5"/>
        <v>21859722.828352567</v>
      </c>
      <c r="AE64" s="36">
        <f>AE55</f>
        <v>23017991.035250932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17776774.496504292</v>
      </c>
      <c r="G65" s="38">
        <f t="shared" si="6"/>
        <v>17330527.158782266</v>
      </c>
      <c r="H65" s="38">
        <f t="shared" si="6"/>
        <v>24490999.50874927</v>
      </c>
      <c r="I65" s="38">
        <f t="shared" si="6"/>
        <v>26138486.219261374</v>
      </c>
      <c r="J65" s="38">
        <f t="shared" si="6"/>
        <v>29323552.7828286</v>
      </c>
      <c r="K65" s="38">
        <f t="shared" si="6"/>
        <v>29588416.129305977</v>
      </c>
      <c r="L65" s="38">
        <f t="shared" si="6"/>
        <v>32091598.92788385</v>
      </c>
      <c r="M65" s="38">
        <f t="shared" si="6"/>
        <v>30498567.895577334</v>
      </c>
      <c r="N65" s="38">
        <f t="shared" si="6"/>
        <v>31215949.083814364</v>
      </c>
      <c r="O65" s="38">
        <f t="shared" si="6"/>
        <v>34139958.84843999</v>
      </c>
      <c r="P65" s="38">
        <f t="shared" si="6"/>
        <v>34759500.38949786</v>
      </c>
      <c r="Q65" s="38">
        <f t="shared" si="6"/>
        <v>35406641.01737611</v>
      </c>
      <c r="R65" s="38">
        <f t="shared" si="6"/>
        <v>36828118.21165548</v>
      </c>
      <c r="S65" s="38">
        <f t="shared" si="6"/>
        <v>36598300.92707557</v>
      </c>
      <c r="T65" s="38">
        <f t="shared" si="6"/>
        <v>36451647.74229784</v>
      </c>
      <c r="U65" s="38">
        <f t="shared" si="6"/>
        <v>41120722.37296146</v>
      </c>
      <c r="V65" s="38">
        <f t="shared" si="6"/>
        <v>42011595.36760863</v>
      </c>
      <c r="W65" s="38">
        <f t="shared" si="6"/>
        <v>42075277.12837594</v>
      </c>
      <c r="X65" s="38">
        <f t="shared" si="6"/>
        <v>43161780.036764726</v>
      </c>
      <c r="Y65" s="38">
        <f t="shared" si="6"/>
        <v>43761596.65739663</v>
      </c>
      <c r="Z65" s="38">
        <f t="shared" si="6"/>
        <v>38981710.83261842</v>
      </c>
      <c r="AA65" s="38">
        <f t="shared" si="6"/>
        <v>44232138.8755101</v>
      </c>
      <c r="AB65" s="38">
        <f t="shared" si="6"/>
        <v>44006554.614080936</v>
      </c>
      <c r="AC65" s="38">
        <f t="shared" si="6"/>
        <v>43788646.29038824</v>
      </c>
      <c r="AD65" s="38">
        <f t="shared" si="6"/>
        <v>47157034.0554218</v>
      </c>
      <c r="AE65" s="38">
        <f t="shared" si="6"/>
        <v>48178407.6013571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933914.0655298667</v>
      </c>
      <c r="G69" s="36">
        <f t="shared" si="8"/>
        <v>946966.3831979373</v>
      </c>
      <c r="H69" s="36">
        <f t="shared" si="8"/>
        <v>1181753.593437903</v>
      </c>
      <c r="I69" s="36">
        <f t="shared" si="8"/>
        <v>1199574.9696242558</v>
      </c>
      <c r="J69" s="36">
        <f t="shared" si="8"/>
        <v>1403995.4128252026</v>
      </c>
      <c r="K69" s="36">
        <f t="shared" si="8"/>
        <v>1437901.5332712866</v>
      </c>
      <c r="L69" s="36">
        <f t="shared" si="8"/>
        <v>1314214.9105121065</v>
      </c>
      <c r="M69" s="36">
        <f t="shared" si="8"/>
        <v>1275240.9038718655</v>
      </c>
      <c r="N69" s="36">
        <f t="shared" si="8"/>
        <v>1216348.940961978</v>
      </c>
      <c r="O69" s="36">
        <f t="shared" si="8"/>
        <v>1418360.8189824582</v>
      </c>
      <c r="P69" s="36">
        <f t="shared" si="8"/>
        <v>1591422.5615839206</v>
      </c>
      <c r="Q69" s="36">
        <f t="shared" si="8"/>
        <v>1610687.2566373488</v>
      </c>
      <c r="R69" s="36">
        <f t="shared" si="8"/>
        <v>1755580.61193404</v>
      </c>
      <c r="S69" s="36">
        <f t="shared" si="8"/>
        <v>1733519.2257621936</v>
      </c>
      <c r="T69" s="36">
        <f t="shared" si="8"/>
        <v>1773701.8952166415</v>
      </c>
      <c r="U69" s="36">
        <f t="shared" si="8"/>
        <v>1813518.0030756905</v>
      </c>
      <c r="V69" s="36">
        <f t="shared" si="8"/>
        <v>1799641.1396980956</v>
      </c>
      <c r="W69" s="36">
        <f t="shared" si="8"/>
        <v>1702594.4449806423</v>
      </c>
      <c r="X69" s="36">
        <f t="shared" si="8"/>
        <v>1649590.2963867309</v>
      </c>
      <c r="Y69" s="36">
        <f t="shared" si="8"/>
        <v>1955125.4882617434</v>
      </c>
      <c r="Z69" s="36">
        <f t="shared" si="8"/>
        <v>1516449.6120114424</v>
      </c>
      <c r="AA69" s="36">
        <f t="shared" si="8"/>
        <v>1810979.8580989256</v>
      </c>
      <c r="AB69" s="36">
        <f t="shared" si="8"/>
        <v>1638067.6596536646</v>
      </c>
      <c r="AC69" s="36">
        <f t="shared" si="8"/>
        <v>1661972.9804816404</v>
      </c>
      <c r="AD69" s="36">
        <f t="shared" si="8"/>
        <v>1821126.792821132</v>
      </c>
      <c r="AE69" s="36">
        <f>SUM(AE11,AE21,AE27,AE32,AE54)</f>
        <v>1777370.0626031845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1224754.2109084332</v>
      </c>
      <c r="G70" s="36">
        <f t="shared" si="9"/>
        <v>1752503.8057886863</v>
      </c>
      <c r="H70" s="36">
        <f t="shared" si="9"/>
        <v>2243278.2556109913</v>
      </c>
      <c r="I70" s="36">
        <f t="shared" si="9"/>
        <v>2433389.3219947675</v>
      </c>
      <c r="J70" s="36">
        <f t="shared" si="9"/>
        <v>2519172.0950787826</v>
      </c>
      <c r="K70" s="36">
        <f t="shared" si="9"/>
        <v>2080540.0811179513</v>
      </c>
      <c r="L70" s="36">
        <f t="shared" si="9"/>
        <v>4983616.774977289</v>
      </c>
      <c r="M70" s="36">
        <f t="shared" si="9"/>
        <v>4425480.697189443</v>
      </c>
      <c r="N70" s="36">
        <f t="shared" si="9"/>
        <v>1713276.1943278313</v>
      </c>
      <c r="O70" s="36">
        <f t="shared" si="9"/>
        <v>1531870.8428006237</v>
      </c>
      <c r="P70" s="36">
        <f t="shared" si="9"/>
        <v>2147337.103974104</v>
      </c>
      <c r="Q70" s="36">
        <f t="shared" si="9"/>
        <v>2180434.3550836826</v>
      </c>
      <c r="R70" s="36">
        <f t="shared" si="9"/>
        <v>2458880.763351244</v>
      </c>
      <c r="S70" s="36">
        <f t="shared" si="9"/>
        <v>2512666.4740221296</v>
      </c>
      <c r="T70" s="36">
        <f t="shared" si="9"/>
        <v>2542527.15571891</v>
      </c>
      <c r="U70" s="36">
        <f t="shared" si="9"/>
        <v>2461327.921418865</v>
      </c>
      <c r="V70" s="36">
        <f t="shared" si="9"/>
        <v>2670772.4675427433</v>
      </c>
      <c r="W70" s="36">
        <f t="shared" si="9"/>
        <v>2526692.951510748</v>
      </c>
      <c r="X70" s="36">
        <f t="shared" si="9"/>
        <v>2631146.0493726707</v>
      </c>
      <c r="Y70" s="36">
        <f t="shared" si="9"/>
        <v>2778023.023103302</v>
      </c>
      <c r="Z70" s="36">
        <f t="shared" si="9"/>
        <v>2273057.8252128228</v>
      </c>
      <c r="AA70" s="36">
        <f t="shared" si="9"/>
        <v>2443688.679919467</v>
      </c>
      <c r="AB70" s="36">
        <f t="shared" si="9"/>
        <v>2032382.8918252052</v>
      </c>
      <c r="AC70" s="36">
        <f t="shared" si="9"/>
        <v>1897872.4959046757</v>
      </c>
      <c r="AD70" s="36">
        <f t="shared" si="9"/>
        <v>2170547.430212312</v>
      </c>
      <c r="AE70" s="36">
        <f>SUM(AE8,AE18,AE25,AE30,AE38,AE45,AE51)</f>
        <v>2070112.066366896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6850767.125246944</v>
      </c>
      <c r="G71" s="36">
        <f t="shared" si="10"/>
        <v>5026263.573473783</v>
      </c>
      <c r="H71" s="36">
        <f t="shared" si="10"/>
        <v>11216212.7657984</v>
      </c>
      <c r="I71" s="36">
        <f t="shared" si="10"/>
        <v>11636688.816068806</v>
      </c>
      <c r="J71" s="36">
        <f t="shared" si="10"/>
        <v>12668256.971945435</v>
      </c>
      <c r="K71" s="36">
        <f t="shared" si="10"/>
        <v>12419493.10498156</v>
      </c>
      <c r="L71" s="36">
        <f t="shared" si="10"/>
        <v>12440087.843409745</v>
      </c>
      <c r="M71" s="36">
        <f t="shared" si="10"/>
        <v>12894040.619784202</v>
      </c>
      <c r="N71" s="36">
        <f t="shared" si="10"/>
        <v>15197426.391876906</v>
      </c>
      <c r="O71" s="36">
        <f t="shared" si="10"/>
        <v>16250194.572969656</v>
      </c>
      <c r="P71" s="36">
        <f t="shared" si="10"/>
        <v>16364005.756921671</v>
      </c>
      <c r="Q71" s="36">
        <f t="shared" si="10"/>
        <v>18025138.259111382</v>
      </c>
      <c r="R71" s="36">
        <f t="shared" si="10"/>
        <v>19502189.40073858</v>
      </c>
      <c r="S71" s="36">
        <f t="shared" si="10"/>
        <v>19033122.281982183</v>
      </c>
      <c r="T71" s="36">
        <f t="shared" si="10"/>
        <v>18615752.619409777</v>
      </c>
      <c r="U71" s="36">
        <f t="shared" si="10"/>
        <v>22080978.356298096</v>
      </c>
      <c r="V71" s="36">
        <f t="shared" si="10"/>
        <v>23103798.55505592</v>
      </c>
      <c r="W71" s="36">
        <f t="shared" si="10"/>
        <v>21752667.877349265</v>
      </c>
      <c r="X71" s="36">
        <f t="shared" si="10"/>
        <v>22364983.872901596</v>
      </c>
      <c r="Y71" s="36">
        <f t="shared" si="10"/>
        <v>21336387.14516632</v>
      </c>
      <c r="Z71" s="36">
        <f t="shared" si="10"/>
        <v>16591875.88335263</v>
      </c>
      <c r="AA71" s="36">
        <f t="shared" si="10"/>
        <v>22150599.423385493</v>
      </c>
      <c r="AB71" s="36">
        <f t="shared" si="10"/>
        <v>22204916.40722952</v>
      </c>
      <c r="AC71" s="36">
        <f t="shared" si="10"/>
        <v>21750319.031980425</v>
      </c>
      <c r="AD71" s="36">
        <f t="shared" si="10"/>
        <v>21083547.946601506</v>
      </c>
      <c r="AE71" s="36">
        <f>SUM(AE10,AE13,AE19,AE26,AE31,AE35,AE39,AE42,AE47,AE53)</f>
        <v>22331759.26052072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6423777.495921536</v>
      </c>
      <c r="G72" s="36">
        <f t="shared" si="11"/>
        <v>7234091.738165297</v>
      </c>
      <c r="H72" s="36">
        <f t="shared" si="11"/>
        <v>7299049.993246434</v>
      </c>
      <c r="I72" s="36">
        <f t="shared" si="11"/>
        <v>8297560.150395853</v>
      </c>
      <c r="J72" s="36">
        <f t="shared" si="11"/>
        <v>10118654.505470786</v>
      </c>
      <c r="K72" s="36">
        <f t="shared" si="11"/>
        <v>10928802.861784467</v>
      </c>
      <c r="L72" s="36">
        <f t="shared" si="11"/>
        <v>10664453.337658128</v>
      </c>
      <c r="M72" s="36">
        <f t="shared" si="11"/>
        <v>9536263.917019108</v>
      </c>
      <c r="N72" s="36">
        <f t="shared" si="11"/>
        <v>10720973.166970925</v>
      </c>
      <c r="O72" s="36">
        <f t="shared" si="11"/>
        <v>12381458.734129949</v>
      </c>
      <c r="P72" s="36">
        <f t="shared" si="11"/>
        <v>12060284.004261058</v>
      </c>
      <c r="Q72" s="36">
        <f t="shared" si="11"/>
        <v>11134596.632659897</v>
      </c>
      <c r="R72" s="36">
        <f t="shared" si="11"/>
        <v>10828508.902124595</v>
      </c>
      <c r="S72" s="36">
        <f t="shared" si="11"/>
        <v>11006870.64334741</v>
      </c>
      <c r="T72" s="36">
        <f t="shared" si="11"/>
        <v>11189704.13054322</v>
      </c>
      <c r="U72" s="36">
        <f t="shared" si="11"/>
        <v>12362234.789370516</v>
      </c>
      <c r="V72" s="36">
        <f t="shared" si="11"/>
        <v>11904327.967474278</v>
      </c>
      <c r="W72" s="36">
        <f t="shared" si="11"/>
        <v>13347651.691189975</v>
      </c>
      <c r="X72" s="36">
        <f t="shared" si="11"/>
        <v>13582299.641190557</v>
      </c>
      <c r="Y72" s="36">
        <f t="shared" si="11"/>
        <v>14653369.86507199</v>
      </c>
      <c r="Z72" s="36">
        <f t="shared" si="11"/>
        <v>15416271.683625983</v>
      </c>
      <c r="AA72" s="36">
        <f t="shared" si="11"/>
        <v>14551775.783956604</v>
      </c>
      <c r="AB72" s="36">
        <f t="shared" si="11"/>
        <v>14840677.192612518</v>
      </c>
      <c r="AC72" s="36">
        <f t="shared" si="11"/>
        <v>15479772.063428419</v>
      </c>
      <c r="AD72" s="36">
        <f t="shared" si="11"/>
        <v>18901023.567338172</v>
      </c>
      <c r="AE72" s="36">
        <f>SUM(AE7,AE15,AE17,AE23,AE29,AE34,AE37,AE44,AE50)</f>
        <v>18752509.391931042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2343578.9038599124</v>
      </c>
      <c r="G73" s="36">
        <f t="shared" si="12"/>
        <v>2370720.095348231</v>
      </c>
      <c r="H73" s="36">
        <f t="shared" si="12"/>
        <v>2550690.3424367756</v>
      </c>
      <c r="I73" s="36">
        <f t="shared" si="12"/>
        <v>2571309.039711021</v>
      </c>
      <c r="J73" s="36">
        <f t="shared" si="12"/>
        <v>2613463.1766248606</v>
      </c>
      <c r="K73" s="36">
        <f t="shared" si="12"/>
        <v>2721678.5481507117</v>
      </c>
      <c r="L73" s="36">
        <f t="shared" si="12"/>
        <v>2689226.0804269807</v>
      </c>
      <c r="M73" s="36">
        <f t="shared" si="12"/>
        <v>2367556.5822759476</v>
      </c>
      <c r="N73" s="36">
        <f t="shared" si="12"/>
        <v>2367926.906154423</v>
      </c>
      <c r="O73" s="36">
        <f t="shared" si="12"/>
        <v>2558049.197595965</v>
      </c>
      <c r="P73" s="36">
        <f t="shared" si="12"/>
        <v>2596496.5299447086</v>
      </c>
      <c r="Q73" s="36">
        <f t="shared" si="12"/>
        <v>2455719.163456906</v>
      </c>
      <c r="R73" s="36">
        <f t="shared" si="12"/>
        <v>2283003.5329882875</v>
      </c>
      <c r="S73" s="36">
        <f t="shared" si="12"/>
        <v>2312139.7496464867</v>
      </c>
      <c r="T73" s="36">
        <f t="shared" si="12"/>
        <v>2330012.5574692907</v>
      </c>
      <c r="U73" s="36">
        <f t="shared" si="12"/>
        <v>2402635.2963062176</v>
      </c>
      <c r="V73" s="36">
        <f t="shared" si="12"/>
        <v>2533083.4947571233</v>
      </c>
      <c r="W73" s="36">
        <f t="shared" si="12"/>
        <v>2745606.38710971</v>
      </c>
      <c r="X73" s="36">
        <f t="shared" si="12"/>
        <v>2933778.542478339</v>
      </c>
      <c r="Y73" s="36">
        <f t="shared" si="12"/>
        <v>3038716.1833150387</v>
      </c>
      <c r="Z73" s="36">
        <f t="shared" si="12"/>
        <v>3183989.3913881155</v>
      </c>
      <c r="AA73" s="36">
        <f t="shared" si="12"/>
        <v>3275026.2286400106</v>
      </c>
      <c r="AB73" s="36">
        <f t="shared" si="12"/>
        <v>3290449.206185531</v>
      </c>
      <c r="AC73" s="36">
        <f t="shared" si="12"/>
        <v>2998774.526250272</v>
      </c>
      <c r="AD73" s="36">
        <f t="shared" si="12"/>
        <v>3180720.359756039</v>
      </c>
      <c r="AE73" s="36">
        <f>SUM(AE9,AE20,AE41,AE46,AE52)</f>
        <v>3246556.7635509963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17776791.801466692</v>
      </c>
      <c r="G74" s="38">
        <f t="shared" si="13"/>
        <v>17330545.595973935</v>
      </c>
      <c r="H74" s="38">
        <f t="shared" si="13"/>
        <v>24490984.950530503</v>
      </c>
      <c r="I74" s="38">
        <f t="shared" si="13"/>
        <v>26138522.297794703</v>
      </c>
      <c r="J74" s="38">
        <f t="shared" si="13"/>
        <v>29323542.161945067</v>
      </c>
      <c r="K74" s="38">
        <f t="shared" si="13"/>
        <v>29588416.129305974</v>
      </c>
      <c r="L74" s="38">
        <f t="shared" si="13"/>
        <v>32091598.94698425</v>
      </c>
      <c r="M74" s="38">
        <f t="shared" si="13"/>
        <v>30498582.72014057</v>
      </c>
      <c r="N74" s="38">
        <f t="shared" si="13"/>
        <v>31215951.600292064</v>
      </c>
      <c r="O74" s="38">
        <f t="shared" si="13"/>
        <v>34139934.16647865</v>
      </c>
      <c r="P74" s="38">
        <f t="shared" si="13"/>
        <v>34759545.95668546</v>
      </c>
      <c r="Q74" s="38">
        <f t="shared" si="13"/>
        <v>35406575.66694922</v>
      </c>
      <c r="R74" s="38">
        <f t="shared" si="13"/>
        <v>36828163.21113674</v>
      </c>
      <c r="S74" s="38">
        <f t="shared" si="13"/>
        <v>36598318.374760404</v>
      </c>
      <c r="T74" s="38">
        <f t="shared" si="13"/>
        <v>36451698.35835785</v>
      </c>
      <c r="U74" s="38">
        <f t="shared" si="13"/>
        <v>41120694.36646938</v>
      </c>
      <c r="V74" s="38">
        <f t="shared" si="13"/>
        <v>42011623.62452816</v>
      </c>
      <c r="W74" s="38">
        <f t="shared" si="13"/>
        <v>42075213.35214034</v>
      </c>
      <c r="X74" s="38">
        <f t="shared" si="13"/>
        <v>43161798.40232989</v>
      </c>
      <c r="Y74" s="38">
        <f t="shared" si="13"/>
        <v>43761621.70491839</v>
      </c>
      <c r="Z74" s="38">
        <f t="shared" si="13"/>
        <v>38981644.395591</v>
      </c>
      <c r="AA74" s="38">
        <f t="shared" si="13"/>
        <v>44232069.9740005</v>
      </c>
      <c r="AB74" s="38">
        <f t="shared" si="13"/>
        <v>44006493.35750644</v>
      </c>
      <c r="AC74" s="38">
        <f t="shared" si="13"/>
        <v>43788711.09804543</v>
      </c>
      <c r="AD74" s="38">
        <f t="shared" si="13"/>
        <v>47156966.09672916</v>
      </c>
      <c r="AE74" s="38">
        <f t="shared" si="13"/>
        <v>48178307.54497284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2.75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118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404117.99221634574</v>
      </c>
      <c r="G82" s="16">
        <f aca="true" t="shared" si="15" ref="G82:AD82">(G61-G100)</f>
        <v>1174830.710802265</v>
      </c>
      <c r="H82" s="16">
        <f t="shared" si="15"/>
        <v>1236184.0565213053</v>
      </c>
      <c r="I82" s="16">
        <f t="shared" si="15"/>
        <v>1162030.6507366349</v>
      </c>
      <c r="J82" s="16">
        <f t="shared" si="15"/>
        <v>1207744.4924272667</v>
      </c>
      <c r="K82" s="16">
        <f t="shared" si="15"/>
        <v>1086702.2284339252</v>
      </c>
      <c r="L82" s="16">
        <f t="shared" si="15"/>
        <v>1138589.2448213298</v>
      </c>
      <c r="M82" s="16">
        <f t="shared" si="15"/>
        <v>407128.823824514</v>
      </c>
      <c r="N82" s="16">
        <f t="shared" si="15"/>
        <v>410558.2828333228</v>
      </c>
      <c r="O82" s="16">
        <f t="shared" si="15"/>
        <v>444129.6636154984</v>
      </c>
      <c r="P82" s="16">
        <f t="shared" si="15"/>
        <v>1163779.398706353</v>
      </c>
      <c r="Q82" s="16">
        <f t="shared" si="15"/>
        <v>1191265.2208090283</v>
      </c>
      <c r="R82" s="16">
        <f t="shared" si="15"/>
        <v>1176286.9230116755</v>
      </c>
      <c r="S82" s="16">
        <f t="shared" si="15"/>
        <v>1280904.3635755824</v>
      </c>
      <c r="T82" s="16">
        <f t="shared" si="15"/>
        <v>1182075.2820803588</v>
      </c>
      <c r="U82" s="16">
        <f t="shared" si="15"/>
        <v>1211473.9123667572</v>
      </c>
      <c r="V82" s="16">
        <f t="shared" si="15"/>
        <v>1048448.3048575266</v>
      </c>
      <c r="W82" s="16">
        <f t="shared" si="15"/>
        <v>1102347.598173835</v>
      </c>
      <c r="X82" s="16">
        <f t="shared" si="15"/>
        <v>1550889.2501700975</v>
      </c>
      <c r="Y82" s="16">
        <f t="shared" si="15"/>
        <v>1543628.4511398792</v>
      </c>
      <c r="Z82" s="16">
        <f t="shared" si="15"/>
        <v>1550047.3878597484</v>
      </c>
      <c r="AA82" s="16">
        <f t="shared" si="15"/>
        <v>1500288.9073694882</v>
      </c>
      <c r="AB82" s="16">
        <f t="shared" si="15"/>
        <v>1549499.63425786</v>
      </c>
      <c r="AC82" s="16">
        <f t="shared" si="15"/>
        <v>1183032.66006578</v>
      </c>
      <c r="AD82" s="16">
        <f t="shared" si="15"/>
        <v>1326571.3673248286</v>
      </c>
      <c r="AE82" s="16">
        <f>(AE61-AE100)</f>
        <v>1318560.456509105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8987466.401907645</v>
      </c>
      <c r="G83" s="18">
        <f aca="true" t="shared" si="16" ref="G83:AD83">(G62-G101)</f>
        <v>9478597.657097744</v>
      </c>
      <c r="H83" s="18">
        <f t="shared" si="16"/>
        <v>10378481.387764217</v>
      </c>
      <c r="I83" s="18">
        <f t="shared" si="16"/>
        <v>12015911.17778512</v>
      </c>
      <c r="J83" s="18">
        <f t="shared" si="16"/>
        <v>14119020.938139604</v>
      </c>
      <c r="K83" s="18">
        <f t="shared" si="16"/>
        <v>16804277.936977036</v>
      </c>
      <c r="L83" s="18">
        <f t="shared" si="16"/>
        <v>19629659.54704175</v>
      </c>
      <c r="M83" s="18">
        <f t="shared" si="16"/>
        <v>16530230.419238988</v>
      </c>
      <c r="N83" s="18">
        <f t="shared" si="16"/>
        <v>15044043.238530645</v>
      </c>
      <c r="O83" s="18">
        <f t="shared" si="16"/>
        <v>16426405.837323029</v>
      </c>
      <c r="P83" s="18">
        <f t="shared" si="16"/>
        <v>16007561.573962195</v>
      </c>
      <c r="Q83" s="18">
        <f t="shared" si="16"/>
        <v>14449163.930034546</v>
      </c>
      <c r="R83" s="18">
        <f t="shared" si="16"/>
        <v>15038768.652734745</v>
      </c>
      <c r="S83" s="18">
        <f t="shared" si="16"/>
        <v>15270066.910558794</v>
      </c>
      <c r="T83" s="18">
        <f t="shared" si="16"/>
        <v>15650192.970001478</v>
      </c>
      <c r="U83" s="18">
        <f t="shared" si="16"/>
        <v>16817433.593850143</v>
      </c>
      <c r="V83" s="18">
        <f t="shared" si="16"/>
        <v>17333465.502904855</v>
      </c>
      <c r="W83" s="18">
        <f t="shared" si="16"/>
        <v>18275664.585472796</v>
      </c>
      <c r="X83" s="18">
        <f t="shared" si="16"/>
        <v>18429210.69790373</v>
      </c>
      <c r="Y83" s="18">
        <f t="shared" si="16"/>
        <v>19631579.266429316</v>
      </c>
      <c r="Z83" s="18">
        <f t="shared" si="16"/>
        <v>19493420.02950509</v>
      </c>
      <c r="AA83" s="18">
        <f t="shared" si="16"/>
        <v>19959684.971963175</v>
      </c>
      <c r="AB83" s="18">
        <f t="shared" si="16"/>
        <v>19630335.915248062</v>
      </c>
      <c r="AC83" s="18">
        <f t="shared" si="16"/>
        <v>20196735.5489146</v>
      </c>
      <c r="AD83" s="18">
        <f t="shared" si="16"/>
        <v>23766372.094241347</v>
      </c>
      <c r="AE83" s="18">
        <f>(AE62-AE101)</f>
        <v>23668429.219951138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43636.98010285593</v>
      </c>
      <c r="G84" s="18">
        <f aca="true" t="shared" si="17" ref="G84:AD84">(G63-G102)</f>
        <v>34371.81348083436</v>
      </c>
      <c r="H84" s="18">
        <f t="shared" si="17"/>
        <v>47699.85035653527</v>
      </c>
      <c r="I84" s="18">
        <f t="shared" si="17"/>
        <v>47651.49104989399</v>
      </c>
      <c r="J84" s="18">
        <f t="shared" si="17"/>
        <v>60375.54668621654</v>
      </c>
      <c r="K84" s="18">
        <f t="shared" si="17"/>
        <v>73589.47368326709</v>
      </c>
      <c r="L84" s="18">
        <f t="shared" si="17"/>
        <v>60384.186113007294</v>
      </c>
      <c r="M84" s="18">
        <f t="shared" si="17"/>
        <v>61272.2994305472</v>
      </c>
      <c r="N84" s="18">
        <f t="shared" si="17"/>
        <v>62486.31485951191</v>
      </c>
      <c r="O84" s="18">
        <f t="shared" si="17"/>
        <v>63280.663121900536</v>
      </c>
      <c r="P84" s="18">
        <f t="shared" si="17"/>
        <v>85921.38804273248</v>
      </c>
      <c r="Q84" s="18">
        <f t="shared" si="17"/>
        <v>89571.2163473872</v>
      </c>
      <c r="R84" s="18">
        <f t="shared" si="17"/>
        <v>87993.59133866246</v>
      </c>
      <c r="S84" s="18">
        <f t="shared" si="17"/>
        <v>52688.54859302373</v>
      </c>
      <c r="T84" s="18">
        <f t="shared" si="17"/>
        <v>56206.777624958275</v>
      </c>
      <c r="U84" s="18">
        <f t="shared" si="17"/>
        <v>60420.41744783099</v>
      </c>
      <c r="V84" s="18">
        <f t="shared" si="17"/>
        <v>53287.16519072867</v>
      </c>
      <c r="W84" s="18">
        <f t="shared" si="17"/>
        <v>72502.8058733625</v>
      </c>
      <c r="X84" s="18">
        <f t="shared" si="17"/>
        <v>71136.29518683907</v>
      </c>
      <c r="Y84" s="18">
        <f t="shared" si="17"/>
        <v>58950.88342671571</v>
      </c>
      <c r="Z84" s="18">
        <f t="shared" si="17"/>
        <v>48765.786885425965</v>
      </c>
      <c r="AA84" s="18">
        <f t="shared" si="17"/>
        <v>57842.78763671877</v>
      </c>
      <c r="AB84" s="18">
        <f t="shared" si="17"/>
        <v>71541.69275068169</v>
      </c>
      <c r="AC84" s="18">
        <f t="shared" si="17"/>
        <v>70889.85122825565</v>
      </c>
      <c r="AD84" s="18">
        <f t="shared" si="17"/>
        <v>47100.55761405615</v>
      </c>
      <c r="AE84" s="18">
        <f>(AE63-AE102)</f>
        <v>59918.78489559901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8160360.229642499</v>
      </c>
      <c r="G85" s="18">
        <f aca="true" t="shared" si="18" ref="G85:AD85">(G64-G103)</f>
        <v>6484255.2277855</v>
      </c>
      <c r="H85" s="18">
        <f t="shared" si="18"/>
        <v>12621184.489686666</v>
      </c>
      <c r="I85" s="18">
        <f t="shared" si="18"/>
        <v>12716526.343444</v>
      </c>
      <c r="J85" s="18">
        <f t="shared" si="18"/>
        <v>13690682.984861301</v>
      </c>
      <c r="K85" s="18">
        <f t="shared" si="18"/>
        <v>11356351.5475795</v>
      </c>
      <c r="L85" s="18">
        <f t="shared" si="18"/>
        <v>11052274.2444268</v>
      </c>
      <c r="M85" s="18">
        <f t="shared" si="18"/>
        <v>13344366.892672936</v>
      </c>
      <c r="N85" s="18">
        <f t="shared" si="18"/>
        <v>15322666.711601334</v>
      </c>
      <c r="O85" s="18">
        <f t="shared" si="18"/>
        <v>17042197.613576666</v>
      </c>
      <c r="P85" s="18">
        <f t="shared" si="18"/>
        <v>17340296.739834566</v>
      </c>
      <c r="Q85" s="18">
        <f t="shared" si="18"/>
        <v>19522293.16983513</v>
      </c>
      <c r="R85" s="18">
        <f t="shared" si="18"/>
        <v>20367768.55840797</v>
      </c>
      <c r="S85" s="18">
        <f t="shared" si="18"/>
        <v>19947770.783871703</v>
      </c>
      <c r="T85" s="18">
        <f t="shared" si="18"/>
        <v>19503210.34379483</v>
      </c>
      <c r="U85" s="18">
        <f t="shared" si="18"/>
        <v>22963599.4665649</v>
      </c>
      <c r="V85" s="18">
        <f t="shared" si="18"/>
        <v>23537489.790500402</v>
      </c>
      <c r="W85" s="18">
        <f t="shared" si="18"/>
        <v>22569971.6856988</v>
      </c>
      <c r="X85" s="18">
        <f t="shared" si="18"/>
        <v>23049754.14040237</v>
      </c>
      <c r="Y85" s="18">
        <f t="shared" si="18"/>
        <v>22433261.163750067</v>
      </c>
      <c r="Z85" s="18">
        <f t="shared" si="18"/>
        <v>17705696.87412203</v>
      </c>
      <c r="AA85" s="18">
        <f t="shared" si="18"/>
        <v>21915019.618051264</v>
      </c>
      <c r="AB85" s="18">
        <f t="shared" si="18"/>
        <v>22549012.645936333</v>
      </c>
      <c r="AC85" s="18">
        <f t="shared" si="18"/>
        <v>22285586.710839465</v>
      </c>
      <c r="AD85" s="18">
        <f t="shared" si="18"/>
        <v>21859722.828352567</v>
      </c>
      <c r="AE85" s="18">
        <f>(AE64-AE103)</f>
        <v>23017991.035250932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17595581.603869345</v>
      </c>
      <c r="G86" s="19">
        <f aca="true" t="shared" si="19" ref="G86:AE86">SUM(G82:G85)</f>
        <v>17172055.409166344</v>
      </c>
      <c r="H86" s="19">
        <f t="shared" si="19"/>
        <v>24283549.784328725</v>
      </c>
      <c r="I86" s="19">
        <f t="shared" si="19"/>
        <v>25942119.66301565</v>
      </c>
      <c r="J86" s="19">
        <f t="shared" si="19"/>
        <v>29077823.96211439</v>
      </c>
      <c r="K86" s="19">
        <f t="shared" si="19"/>
        <v>29320921.18667373</v>
      </c>
      <c r="L86" s="19">
        <f t="shared" si="19"/>
        <v>31880907.222402886</v>
      </c>
      <c r="M86" s="19">
        <f t="shared" si="19"/>
        <v>30342998.435166985</v>
      </c>
      <c r="N86" s="19">
        <f t="shared" si="19"/>
        <v>30839754.547824815</v>
      </c>
      <c r="O86" s="19">
        <f t="shared" si="19"/>
        <v>33976013.777637094</v>
      </c>
      <c r="P86" s="19">
        <f t="shared" si="19"/>
        <v>34597559.100545846</v>
      </c>
      <c r="Q86" s="19">
        <f t="shared" si="19"/>
        <v>35252293.53702609</v>
      </c>
      <c r="R86" s="19">
        <f t="shared" si="19"/>
        <v>36670817.72549305</v>
      </c>
      <c r="S86" s="19">
        <f t="shared" si="19"/>
        <v>36551430.6065991</v>
      </c>
      <c r="T86" s="19">
        <f t="shared" si="19"/>
        <v>36391685.37350163</v>
      </c>
      <c r="U86" s="19">
        <f t="shared" si="19"/>
        <v>41052927.39022963</v>
      </c>
      <c r="V86" s="19">
        <f t="shared" si="19"/>
        <v>41972690.76345351</v>
      </c>
      <c r="W86" s="19">
        <f t="shared" si="19"/>
        <v>42020486.67521879</v>
      </c>
      <c r="X86" s="19">
        <f t="shared" si="19"/>
        <v>43100990.383663036</v>
      </c>
      <c r="Y86" s="19">
        <f t="shared" si="19"/>
        <v>43667419.76474598</v>
      </c>
      <c r="Z86" s="19">
        <f t="shared" si="19"/>
        <v>38797930.07837229</v>
      </c>
      <c r="AA86" s="19">
        <f t="shared" si="19"/>
        <v>43432836.28502065</v>
      </c>
      <c r="AB86" s="19">
        <f t="shared" si="19"/>
        <v>43800389.88819294</v>
      </c>
      <c r="AC86" s="19">
        <f t="shared" si="19"/>
        <v>43736244.7710481</v>
      </c>
      <c r="AD86" s="19">
        <f t="shared" si="19"/>
        <v>46999766.847532794</v>
      </c>
      <c r="AE86" s="19">
        <f t="shared" si="19"/>
        <v>48064899.496606775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933914.0655298667</v>
      </c>
      <c r="G90" s="18">
        <f aca="true" t="shared" si="21" ref="G90:AD90">(G69-G108)</f>
        <v>946966.3831979373</v>
      </c>
      <c r="H90" s="18">
        <f t="shared" si="21"/>
        <v>1181753.593437903</v>
      </c>
      <c r="I90" s="18">
        <f t="shared" si="21"/>
        <v>1199574.9696242558</v>
      </c>
      <c r="J90" s="18">
        <f t="shared" si="21"/>
        <v>1403995.4128252026</v>
      </c>
      <c r="K90" s="18">
        <f t="shared" si="21"/>
        <v>1437901.5332712866</v>
      </c>
      <c r="L90" s="18">
        <f t="shared" si="21"/>
        <v>1314214.9105121065</v>
      </c>
      <c r="M90" s="18">
        <f t="shared" si="21"/>
        <v>1275240.9038718655</v>
      </c>
      <c r="N90" s="18">
        <f t="shared" si="21"/>
        <v>1216348.940961978</v>
      </c>
      <c r="O90" s="18">
        <f t="shared" si="21"/>
        <v>1418360.8189824582</v>
      </c>
      <c r="P90" s="18">
        <f t="shared" si="21"/>
        <v>1591422.5615839206</v>
      </c>
      <c r="Q90" s="18">
        <f t="shared" si="21"/>
        <v>1610687.2566373488</v>
      </c>
      <c r="R90" s="18">
        <f t="shared" si="21"/>
        <v>1755580.61193404</v>
      </c>
      <c r="S90" s="18">
        <f t="shared" si="21"/>
        <v>1733519.2257621936</v>
      </c>
      <c r="T90" s="18">
        <f t="shared" si="21"/>
        <v>1773701.8952166415</v>
      </c>
      <c r="U90" s="18">
        <f t="shared" si="21"/>
        <v>1813518.0030756905</v>
      </c>
      <c r="V90" s="18">
        <f t="shared" si="21"/>
        <v>1799641.1396980956</v>
      </c>
      <c r="W90" s="18">
        <f t="shared" si="21"/>
        <v>1702594.4449806423</v>
      </c>
      <c r="X90" s="18">
        <f t="shared" si="21"/>
        <v>1649590.2963867309</v>
      </c>
      <c r="Y90" s="18">
        <f t="shared" si="21"/>
        <v>1955125.4882617434</v>
      </c>
      <c r="Z90" s="18">
        <f t="shared" si="21"/>
        <v>1516449.6120114424</v>
      </c>
      <c r="AA90" s="18">
        <f t="shared" si="21"/>
        <v>1810979.8580989256</v>
      </c>
      <c r="AB90" s="18">
        <f t="shared" si="21"/>
        <v>1638067.6596536646</v>
      </c>
      <c r="AC90" s="18">
        <f t="shared" si="21"/>
        <v>1661972.9804816404</v>
      </c>
      <c r="AD90" s="18">
        <f t="shared" si="21"/>
        <v>1821126.792821132</v>
      </c>
      <c r="AE90" s="18">
        <f>(AE69-AE108)</f>
        <v>1777370.0626031845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1224754.2109084332</v>
      </c>
      <c r="G91" s="18">
        <f aca="true" t="shared" si="22" ref="G91:AD91">(G70-G109)</f>
        <v>1752503.8057886863</v>
      </c>
      <c r="H91" s="18">
        <f t="shared" si="22"/>
        <v>2243278.2556109913</v>
      </c>
      <c r="I91" s="18">
        <f t="shared" si="22"/>
        <v>2433389.3219947675</v>
      </c>
      <c r="J91" s="18">
        <f t="shared" si="22"/>
        <v>2519172.0950787826</v>
      </c>
      <c r="K91" s="18">
        <f t="shared" si="22"/>
        <v>2080540.0811179513</v>
      </c>
      <c r="L91" s="18">
        <f t="shared" si="22"/>
        <v>4983616.774977289</v>
      </c>
      <c r="M91" s="18">
        <f t="shared" si="22"/>
        <v>4425480.697189443</v>
      </c>
      <c r="N91" s="18">
        <f t="shared" si="22"/>
        <v>1713276.1943278313</v>
      </c>
      <c r="O91" s="18">
        <f t="shared" si="22"/>
        <v>1531870.8428006237</v>
      </c>
      <c r="P91" s="18">
        <f t="shared" si="22"/>
        <v>2147337.103974104</v>
      </c>
      <c r="Q91" s="18">
        <f t="shared" si="22"/>
        <v>2180434.3550836826</v>
      </c>
      <c r="R91" s="18">
        <f t="shared" si="22"/>
        <v>2458880.763351244</v>
      </c>
      <c r="S91" s="18">
        <f t="shared" si="22"/>
        <v>2512666.4740221296</v>
      </c>
      <c r="T91" s="18">
        <f t="shared" si="22"/>
        <v>2542527.15571891</v>
      </c>
      <c r="U91" s="18">
        <f t="shared" si="22"/>
        <v>2461327.921418865</v>
      </c>
      <c r="V91" s="18">
        <f t="shared" si="22"/>
        <v>2670772.4675427433</v>
      </c>
      <c r="W91" s="18">
        <f t="shared" si="22"/>
        <v>2526692.951510748</v>
      </c>
      <c r="X91" s="18">
        <f t="shared" si="22"/>
        <v>2631146.0493726707</v>
      </c>
      <c r="Y91" s="18">
        <f t="shared" si="22"/>
        <v>2778023.023103302</v>
      </c>
      <c r="Z91" s="18">
        <f t="shared" si="22"/>
        <v>2273057.8252128228</v>
      </c>
      <c r="AA91" s="18">
        <f t="shared" si="22"/>
        <v>2443688.679919467</v>
      </c>
      <c r="AB91" s="18">
        <f t="shared" si="22"/>
        <v>2032382.8918252052</v>
      </c>
      <c r="AC91" s="18">
        <f t="shared" si="22"/>
        <v>1897872.4959046757</v>
      </c>
      <c r="AD91" s="18">
        <f t="shared" si="22"/>
        <v>2170547.430212312</v>
      </c>
      <c r="AE91" s="18">
        <f>(AE70-AE109)</f>
        <v>2070112.066366896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6690757.050099333</v>
      </c>
      <c r="G92" s="18">
        <f aca="true" t="shared" si="23" ref="G92:AD92">(G71-G110)</f>
        <v>4888106.971705724</v>
      </c>
      <c r="H92" s="18">
        <f t="shared" si="23"/>
        <v>11027288.749539986</v>
      </c>
      <c r="I92" s="18">
        <f t="shared" si="23"/>
        <v>11459718.182770949</v>
      </c>
      <c r="J92" s="18">
        <f t="shared" si="23"/>
        <v>12443211.423187092</v>
      </c>
      <c r="K92" s="18">
        <f t="shared" si="23"/>
        <v>12171274.27900251</v>
      </c>
      <c r="L92" s="18">
        <f t="shared" si="23"/>
        <v>12248243.86368132</v>
      </c>
      <c r="M92" s="18">
        <f t="shared" si="23"/>
        <v>12759779.591833457</v>
      </c>
      <c r="N92" s="18">
        <f t="shared" si="23"/>
        <v>14841780.43880669</v>
      </c>
      <c r="O92" s="18">
        <f t="shared" si="23"/>
        <v>16107325.951167697</v>
      </c>
      <c r="P92" s="18">
        <f t="shared" si="23"/>
        <v>16223753.730973123</v>
      </c>
      <c r="Q92" s="18">
        <f t="shared" si="23"/>
        <v>17890194.32453176</v>
      </c>
      <c r="R92" s="18">
        <f t="shared" si="23"/>
        <v>19364671.476745483</v>
      </c>
      <c r="S92" s="18">
        <f t="shared" si="23"/>
        <v>19006395.752251178</v>
      </c>
      <c r="T92" s="18">
        <f t="shared" si="23"/>
        <v>18576844.552129425</v>
      </c>
      <c r="U92" s="18">
        <f t="shared" si="23"/>
        <v>22033876.083973873</v>
      </c>
      <c r="V92" s="18">
        <f t="shared" si="23"/>
        <v>23084976.02361187</v>
      </c>
      <c r="W92" s="18">
        <f t="shared" si="23"/>
        <v>21719091.82761625</v>
      </c>
      <c r="X92" s="18">
        <f t="shared" si="23"/>
        <v>22326402.63475537</v>
      </c>
      <c r="Y92" s="18">
        <f t="shared" si="23"/>
        <v>21264651.013461933</v>
      </c>
      <c r="Z92" s="18">
        <f t="shared" si="23"/>
        <v>16430199.349655168</v>
      </c>
      <c r="AA92" s="18">
        <f t="shared" si="23"/>
        <v>21371549.17325778</v>
      </c>
      <c r="AB92" s="18">
        <f t="shared" si="23"/>
        <v>22018764.413195655</v>
      </c>
      <c r="AC92" s="18">
        <f t="shared" si="23"/>
        <v>21716419.259543493</v>
      </c>
      <c r="AD92" s="18">
        <f t="shared" si="23"/>
        <v>20945024.634445705</v>
      </c>
      <c r="AE92" s="18">
        <f>(AE71-AE110)</f>
        <v>22236897.394920386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6402594.678434203</v>
      </c>
      <c r="G93" s="18">
        <f aca="true" t="shared" si="24" ref="G93:AD93">(G72-G111)</f>
        <v>7213776.59031743</v>
      </c>
      <c r="H93" s="18">
        <f t="shared" si="24"/>
        <v>7280524.285084301</v>
      </c>
      <c r="I93" s="18">
        <f t="shared" si="24"/>
        <v>8278164.227447987</v>
      </c>
      <c r="J93" s="18">
        <f t="shared" si="24"/>
        <v>10097971.23351492</v>
      </c>
      <c r="K93" s="18">
        <f t="shared" si="24"/>
        <v>10909526.745131267</v>
      </c>
      <c r="L93" s="18">
        <f t="shared" si="24"/>
        <v>10645605.611905595</v>
      </c>
      <c r="M93" s="18">
        <f t="shared" si="24"/>
        <v>9514955.484559508</v>
      </c>
      <c r="N93" s="18">
        <f t="shared" si="24"/>
        <v>10700424.584051592</v>
      </c>
      <c r="O93" s="18">
        <f t="shared" si="24"/>
        <v>12360382.285129014</v>
      </c>
      <c r="P93" s="18">
        <f t="shared" si="24"/>
        <v>12038594.741257591</v>
      </c>
      <c r="Q93" s="18">
        <f t="shared" si="24"/>
        <v>11115193.086889498</v>
      </c>
      <c r="R93" s="18">
        <f t="shared" si="24"/>
        <v>10808726.339955261</v>
      </c>
      <c r="S93" s="18">
        <f t="shared" si="24"/>
        <v>10986726.852601944</v>
      </c>
      <c r="T93" s="18">
        <f t="shared" si="24"/>
        <v>11168649.829027355</v>
      </c>
      <c r="U93" s="18">
        <f t="shared" si="24"/>
        <v>12341542.078962917</v>
      </c>
      <c r="V93" s="18">
        <f t="shared" si="24"/>
        <v>11884245.89476321</v>
      </c>
      <c r="W93" s="18">
        <f t="shared" si="24"/>
        <v>13326437.287765842</v>
      </c>
      <c r="X93" s="18">
        <f t="shared" si="24"/>
        <v>13560091.22623509</v>
      </c>
      <c r="Y93" s="18">
        <f t="shared" si="24"/>
        <v>14630929.104125723</v>
      </c>
      <c r="Z93" s="18">
        <f t="shared" si="24"/>
        <v>15394167.463077316</v>
      </c>
      <c r="AA93" s="18">
        <f t="shared" si="24"/>
        <v>14531523.443594871</v>
      </c>
      <c r="AB93" s="18">
        <f t="shared" si="24"/>
        <v>14820664.460758384</v>
      </c>
      <c r="AC93" s="18">
        <f t="shared" si="24"/>
        <v>15461270.316525219</v>
      </c>
      <c r="AD93" s="18">
        <f t="shared" si="24"/>
        <v>18882279.671604972</v>
      </c>
      <c r="AE93" s="18">
        <f>(AE72-AE111)</f>
        <v>18733863.152781043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2343578.9038599124</v>
      </c>
      <c r="G94" s="18">
        <f aca="true" t="shared" si="25" ref="G94:AD94">(G73-G112)</f>
        <v>2370720.095348231</v>
      </c>
      <c r="H94" s="18">
        <f t="shared" si="25"/>
        <v>2550690.3424367756</v>
      </c>
      <c r="I94" s="18">
        <f t="shared" si="25"/>
        <v>2571309.039711021</v>
      </c>
      <c r="J94" s="18">
        <f t="shared" si="25"/>
        <v>2613463.1766248606</v>
      </c>
      <c r="K94" s="18">
        <f t="shared" si="25"/>
        <v>2721678.5481507117</v>
      </c>
      <c r="L94" s="18">
        <f t="shared" si="25"/>
        <v>2689226.0804269807</v>
      </c>
      <c r="M94" s="18">
        <f t="shared" si="25"/>
        <v>2367556.5822759476</v>
      </c>
      <c r="N94" s="18">
        <f t="shared" si="25"/>
        <v>2367926.906154423</v>
      </c>
      <c r="O94" s="18">
        <f t="shared" si="25"/>
        <v>2558049.197595965</v>
      </c>
      <c r="P94" s="18">
        <f t="shared" si="25"/>
        <v>2596496.5299447086</v>
      </c>
      <c r="Q94" s="18">
        <f t="shared" si="25"/>
        <v>2455719.163456906</v>
      </c>
      <c r="R94" s="18">
        <f t="shared" si="25"/>
        <v>2283003.5329882875</v>
      </c>
      <c r="S94" s="18">
        <f t="shared" si="25"/>
        <v>2312139.7496464867</v>
      </c>
      <c r="T94" s="18">
        <f t="shared" si="25"/>
        <v>2330012.5574692907</v>
      </c>
      <c r="U94" s="18">
        <f t="shared" si="25"/>
        <v>2402635.2963062176</v>
      </c>
      <c r="V94" s="18">
        <f t="shared" si="25"/>
        <v>2533083.4947571233</v>
      </c>
      <c r="W94" s="18">
        <f t="shared" si="25"/>
        <v>2745606.38710971</v>
      </c>
      <c r="X94" s="18">
        <f t="shared" si="25"/>
        <v>2933778.542478339</v>
      </c>
      <c r="Y94" s="18">
        <f t="shared" si="25"/>
        <v>3038716.1833150387</v>
      </c>
      <c r="Z94" s="18">
        <f t="shared" si="25"/>
        <v>3183989.3913881155</v>
      </c>
      <c r="AA94" s="18">
        <f t="shared" si="25"/>
        <v>3275026.2286400106</v>
      </c>
      <c r="AB94" s="18">
        <f t="shared" si="25"/>
        <v>3290449.206185531</v>
      </c>
      <c r="AC94" s="18">
        <f t="shared" si="25"/>
        <v>2998774.526250272</v>
      </c>
      <c r="AD94" s="18">
        <f t="shared" si="25"/>
        <v>3180720.359756039</v>
      </c>
      <c r="AE94" s="18">
        <f>(AE73-AE112)</f>
        <v>3246556.7635509963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17595598.90883175</v>
      </c>
      <c r="G95" s="19">
        <f aca="true" t="shared" si="26" ref="G95:AE95">SUM(G90:G94)</f>
        <v>17172073.84635801</v>
      </c>
      <c r="H95" s="19">
        <f t="shared" si="26"/>
        <v>24283535.226109955</v>
      </c>
      <c r="I95" s="19">
        <f t="shared" si="26"/>
        <v>25942155.741548978</v>
      </c>
      <c r="J95" s="19">
        <f t="shared" si="26"/>
        <v>29077813.341230858</v>
      </c>
      <c r="K95" s="19">
        <f t="shared" si="26"/>
        <v>29320921.186673723</v>
      </c>
      <c r="L95" s="19">
        <f t="shared" si="26"/>
        <v>31880907.241503295</v>
      </c>
      <c r="M95" s="19">
        <f t="shared" si="26"/>
        <v>30343013.25973022</v>
      </c>
      <c r="N95" s="19">
        <f t="shared" si="26"/>
        <v>30839757.06430252</v>
      </c>
      <c r="O95" s="19">
        <f t="shared" si="26"/>
        <v>33975989.09567576</v>
      </c>
      <c r="P95" s="19">
        <f t="shared" si="26"/>
        <v>34597604.667733446</v>
      </c>
      <c r="Q95" s="19">
        <f t="shared" si="26"/>
        <v>35252228.186599195</v>
      </c>
      <c r="R95" s="19">
        <f t="shared" si="26"/>
        <v>36670862.72497431</v>
      </c>
      <c r="S95" s="19">
        <f t="shared" si="26"/>
        <v>36551448.05428393</v>
      </c>
      <c r="T95" s="19">
        <f t="shared" si="26"/>
        <v>36391735.989561625</v>
      </c>
      <c r="U95" s="19">
        <f t="shared" si="26"/>
        <v>41052899.38373756</v>
      </c>
      <c r="V95" s="19">
        <f t="shared" si="26"/>
        <v>41972719.02037304</v>
      </c>
      <c r="W95" s="19">
        <f t="shared" si="26"/>
        <v>42020422.898983195</v>
      </c>
      <c r="X95" s="19">
        <f t="shared" si="26"/>
        <v>43101008.7492282</v>
      </c>
      <c r="Y95" s="19">
        <f t="shared" si="26"/>
        <v>43667444.812267736</v>
      </c>
      <c r="Z95" s="19">
        <f t="shared" si="26"/>
        <v>38797863.64134487</v>
      </c>
      <c r="AA95" s="19">
        <f t="shared" si="26"/>
        <v>43432767.38351106</v>
      </c>
      <c r="AB95" s="19">
        <f t="shared" si="26"/>
        <v>43800328.63161844</v>
      </c>
      <c r="AC95" s="19">
        <f t="shared" si="26"/>
        <v>43736309.5787053</v>
      </c>
      <c r="AD95" s="19">
        <f t="shared" si="26"/>
        <v>46999698.888840154</v>
      </c>
      <c r="AE95" s="19">
        <f t="shared" si="26"/>
        <v>48064799.4402225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114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41">
        <v>1981</v>
      </c>
      <c r="H99" s="41">
        <v>1982</v>
      </c>
      <c r="I99" s="41">
        <v>1983</v>
      </c>
      <c r="J99" s="41">
        <v>1984</v>
      </c>
      <c r="K99" s="41">
        <v>1985</v>
      </c>
      <c r="L99" s="41">
        <v>1986</v>
      </c>
      <c r="M99" s="41">
        <v>1987</v>
      </c>
      <c r="N99" s="41">
        <v>1988</v>
      </c>
      <c r="O99" s="41">
        <v>1989</v>
      </c>
      <c r="P99" s="41">
        <v>1990</v>
      </c>
      <c r="Q99" s="41">
        <v>1991</v>
      </c>
      <c r="R99" s="41">
        <v>1992</v>
      </c>
      <c r="S99" s="41">
        <v>1993</v>
      </c>
      <c r="T99" s="41">
        <v>1994</v>
      </c>
      <c r="U99" s="41">
        <v>1995</v>
      </c>
      <c r="V99" s="41">
        <v>1996</v>
      </c>
      <c r="W99" s="41">
        <v>1997</v>
      </c>
      <c r="X99" s="41">
        <v>1998</v>
      </c>
      <c r="Y99" s="41">
        <v>1999</v>
      </c>
      <c r="Z99" s="41">
        <v>2000</v>
      </c>
      <c r="AA99" s="41">
        <v>2001</v>
      </c>
      <c r="AB99" s="41">
        <v>2002</v>
      </c>
      <c r="AC99" s="41">
        <v>2003</v>
      </c>
      <c r="AD99" s="41">
        <v>2004</v>
      </c>
      <c r="AE99" s="41">
        <v>2004</v>
      </c>
    </row>
    <row r="100" spans="3:31" ht="12.75">
      <c r="C100" s="44" t="s">
        <v>6</v>
      </c>
      <c r="D100" s="42"/>
      <c r="E100" s="42"/>
      <c r="F100" s="45">
        <f>F117</f>
        <v>0</v>
      </c>
      <c r="G100" s="45">
        <f aca="true" t="shared" si="27" ref="G100:AD100">G117</f>
        <v>0</v>
      </c>
      <c r="H100" s="45">
        <f t="shared" si="27"/>
        <v>0</v>
      </c>
      <c r="I100" s="45">
        <f t="shared" si="27"/>
        <v>0</v>
      </c>
      <c r="J100" s="45">
        <f t="shared" si="27"/>
        <v>0</v>
      </c>
      <c r="K100" s="45">
        <f t="shared" si="27"/>
        <v>0</v>
      </c>
      <c r="L100" s="45">
        <f t="shared" si="27"/>
        <v>0</v>
      </c>
      <c r="M100" s="45">
        <f t="shared" si="27"/>
        <v>0</v>
      </c>
      <c r="N100" s="45">
        <f t="shared" si="27"/>
        <v>0</v>
      </c>
      <c r="O100" s="45">
        <f t="shared" si="27"/>
        <v>0</v>
      </c>
      <c r="P100" s="45">
        <f t="shared" si="27"/>
        <v>0</v>
      </c>
      <c r="Q100" s="45">
        <f t="shared" si="27"/>
        <v>0</v>
      </c>
      <c r="R100" s="45">
        <f t="shared" si="27"/>
        <v>0</v>
      </c>
      <c r="S100" s="45">
        <f t="shared" si="27"/>
        <v>0</v>
      </c>
      <c r="T100" s="45">
        <f t="shared" si="27"/>
        <v>0</v>
      </c>
      <c r="U100" s="45">
        <f t="shared" si="27"/>
        <v>0</v>
      </c>
      <c r="V100" s="45">
        <f t="shared" si="27"/>
        <v>0</v>
      </c>
      <c r="W100" s="45">
        <f t="shared" si="27"/>
        <v>0</v>
      </c>
      <c r="X100" s="45">
        <f t="shared" si="27"/>
        <v>0</v>
      </c>
      <c r="Y100" s="45">
        <f t="shared" si="27"/>
        <v>0</v>
      </c>
      <c r="Z100" s="45">
        <f t="shared" si="27"/>
        <v>0</v>
      </c>
      <c r="AA100" s="45">
        <f t="shared" si="27"/>
        <v>0</v>
      </c>
      <c r="AB100" s="45">
        <f t="shared" si="27"/>
        <v>0</v>
      </c>
      <c r="AC100" s="45">
        <f t="shared" si="27"/>
        <v>0</v>
      </c>
      <c r="AD100" s="45">
        <f t="shared" si="27"/>
        <v>0</v>
      </c>
      <c r="AE100" s="45">
        <f>AE117</f>
        <v>0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181069.2921055333</v>
      </c>
      <c r="G101" s="45">
        <f aca="true" t="shared" si="28" ref="G101:AD101">G119</f>
        <v>158348.6878732</v>
      </c>
      <c r="H101" s="45">
        <f t="shared" si="28"/>
        <v>207312.12541013333</v>
      </c>
      <c r="I101" s="45">
        <f t="shared" si="28"/>
        <v>196224.58454793334</v>
      </c>
      <c r="J101" s="45">
        <f t="shared" si="28"/>
        <v>245241.87134808593</v>
      </c>
      <c r="K101" s="45">
        <f t="shared" si="28"/>
        <v>266966.87336073065</v>
      </c>
      <c r="L101" s="45">
        <f t="shared" si="28"/>
        <v>210190.91833745292</v>
      </c>
      <c r="M101" s="45">
        <f t="shared" si="28"/>
        <v>154944.3802573077</v>
      </c>
      <c r="N101" s="45">
        <f t="shared" si="28"/>
        <v>375541.09229289193</v>
      </c>
      <c r="O101" s="45">
        <f t="shared" si="28"/>
        <v>163245.82770878763</v>
      </c>
      <c r="P101" s="45">
        <f t="shared" si="28"/>
        <v>161235.078617849</v>
      </c>
      <c r="Q101" s="45">
        <f t="shared" si="28"/>
        <v>153537.0603669216</v>
      </c>
      <c r="R101" s="45">
        <f t="shared" si="28"/>
        <v>156482.35770738107</v>
      </c>
      <c r="S101" s="45">
        <f t="shared" si="28"/>
        <v>46077.28838045744</v>
      </c>
      <c r="T101" s="45">
        <f t="shared" si="28"/>
        <v>59050.59152765715</v>
      </c>
      <c r="U101" s="45">
        <f t="shared" si="28"/>
        <v>66859.53599815385</v>
      </c>
      <c r="V101" s="45">
        <f t="shared" si="28"/>
        <v>37931.815695893674</v>
      </c>
      <c r="W101" s="45">
        <f t="shared" si="28"/>
        <v>53805.69281057753</v>
      </c>
      <c r="X101" s="45">
        <f t="shared" si="28"/>
        <v>59761.22576142027</v>
      </c>
      <c r="Y101" s="45">
        <f t="shared" si="28"/>
        <v>93106.02629267555</v>
      </c>
      <c r="Z101" s="45">
        <f t="shared" si="28"/>
        <v>182802.59649179937</v>
      </c>
      <c r="AA101" s="45">
        <f t="shared" si="28"/>
        <v>798389.3337502248</v>
      </c>
      <c r="AB101" s="45">
        <f t="shared" si="28"/>
        <v>206164.72588800002</v>
      </c>
      <c r="AC101" s="45">
        <f t="shared" si="28"/>
        <v>52401.51934013332</v>
      </c>
      <c r="AD101" s="45">
        <f t="shared" si="28"/>
        <v>157267.207889</v>
      </c>
      <c r="AE101" s="45">
        <f>AE119</f>
        <v>113508.10475033335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123.60052941073663</v>
      </c>
      <c r="G102" s="45">
        <f aca="true" t="shared" si="29" ref="G102:AD102">G121</f>
        <v>123.06174272621892</v>
      </c>
      <c r="H102" s="45">
        <f t="shared" si="29"/>
        <v>137.59901041242264</v>
      </c>
      <c r="I102" s="45">
        <f t="shared" si="29"/>
        <v>141.97169779033092</v>
      </c>
      <c r="J102" s="45">
        <f t="shared" si="29"/>
        <v>486.94936612450016</v>
      </c>
      <c r="K102" s="45">
        <f t="shared" si="29"/>
        <v>528.0692715186632</v>
      </c>
      <c r="L102" s="45">
        <f t="shared" si="29"/>
        <v>500.7871435061248</v>
      </c>
      <c r="M102" s="45">
        <f t="shared" si="29"/>
        <v>625.0801530380079</v>
      </c>
      <c r="N102" s="45">
        <f t="shared" si="29"/>
        <v>653.4436966580066</v>
      </c>
      <c r="O102" s="45">
        <f t="shared" si="29"/>
        <v>699.2430941051994</v>
      </c>
      <c r="P102" s="45">
        <f t="shared" si="29"/>
        <v>706.2103341655713</v>
      </c>
      <c r="Q102" s="45">
        <f t="shared" si="29"/>
        <v>810.4199830988681</v>
      </c>
      <c r="R102" s="45">
        <f t="shared" si="29"/>
        <v>818.1284550469567</v>
      </c>
      <c r="S102" s="45">
        <f t="shared" si="29"/>
        <v>793.0320960138204</v>
      </c>
      <c r="T102" s="45">
        <f t="shared" si="29"/>
        <v>911.7772685601077</v>
      </c>
      <c r="U102" s="45">
        <f t="shared" si="29"/>
        <v>935.446733667449</v>
      </c>
      <c r="V102" s="45">
        <f t="shared" si="29"/>
        <v>972.7884592248053</v>
      </c>
      <c r="W102" s="45">
        <f t="shared" si="29"/>
        <v>984.7603465709398</v>
      </c>
      <c r="X102" s="45">
        <f t="shared" si="29"/>
        <v>1028.427340273169</v>
      </c>
      <c r="Y102" s="45">
        <f t="shared" si="29"/>
        <v>1070.866357977993</v>
      </c>
      <c r="Z102" s="45">
        <f t="shared" si="29"/>
        <v>978.1577543298037</v>
      </c>
      <c r="AA102" s="45">
        <f t="shared" si="29"/>
        <v>913.2567392223726</v>
      </c>
      <c r="AB102" s="45">
        <f t="shared" si="29"/>
        <v>0</v>
      </c>
      <c r="AC102" s="45">
        <f t="shared" si="29"/>
        <v>0</v>
      </c>
      <c r="AD102" s="45">
        <f t="shared" si="29"/>
        <v>0</v>
      </c>
      <c r="AE102" s="45">
        <f>AE121</f>
        <v>0</v>
      </c>
    </row>
    <row r="103" spans="3:31" ht="12.75">
      <c r="C103" s="44" t="s">
        <v>69</v>
      </c>
      <c r="D103" s="42"/>
      <c r="E103" s="42"/>
      <c r="F103" s="45">
        <f>F134</f>
        <v>0</v>
      </c>
      <c r="G103" s="45">
        <f aca="true" t="shared" si="30" ref="G103:AD103">G134</f>
        <v>0</v>
      </c>
      <c r="H103" s="45">
        <f t="shared" si="30"/>
        <v>0</v>
      </c>
      <c r="I103" s="45">
        <f t="shared" si="30"/>
        <v>0</v>
      </c>
      <c r="J103" s="45">
        <f t="shared" si="30"/>
        <v>0</v>
      </c>
      <c r="K103" s="45">
        <f t="shared" si="30"/>
        <v>0</v>
      </c>
      <c r="L103" s="45">
        <f t="shared" si="30"/>
        <v>0</v>
      </c>
      <c r="M103" s="45">
        <f t="shared" si="30"/>
        <v>0</v>
      </c>
      <c r="N103" s="45">
        <f t="shared" si="30"/>
        <v>0</v>
      </c>
      <c r="O103" s="45">
        <f t="shared" si="30"/>
        <v>0</v>
      </c>
      <c r="P103" s="45">
        <f t="shared" si="30"/>
        <v>0</v>
      </c>
      <c r="Q103" s="45">
        <f t="shared" si="30"/>
        <v>0</v>
      </c>
      <c r="R103" s="45">
        <f t="shared" si="30"/>
        <v>0</v>
      </c>
      <c r="S103" s="45">
        <f t="shared" si="30"/>
        <v>0</v>
      </c>
      <c r="T103" s="45">
        <f t="shared" si="30"/>
        <v>0</v>
      </c>
      <c r="U103" s="45">
        <f t="shared" si="30"/>
        <v>0</v>
      </c>
      <c r="V103" s="45">
        <f t="shared" si="30"/>
        <v>0</v>
      </c>
      <c r="W103" s="45">
        <f t="shared" si="30"/>
        <v>0</v>
      </c>
      <c r="X103" s="45">
        <f t="shared" si="30"/>
        <v>0</v>
      </c>
      <c r="Y103" s="45">
        <f t="shared" si="30"/>
        <v>0</v>
      </c>
      <c r="Z103" s="45">
        <f t="shared" si="30"/>
        <v>0</v>
      </c>
      <c r="AA103" s="45">
        <f t="shared" si="30"/>
        <v>0</v>
      </c>
      <c r="AB103" s="45">
        <f t="shared" si="30"/>
        <v>0</v>
      </c>
      <c r="AC103" s="45">
        <f t="shared" si="30"/>
        <v>0</v>
      </c>
      <c r="AD103" s="45">
        <f t="shared" si="30"/>
        <v>0</v>
      </c>
      <c r="AE103" s="45">
        <f>AE134</f>
        <v>0</v>
      </c>
    </row>
    <row r="104" spans="3:31" ht="12.75">
      <c r="C104" s="41" t="s">
        <v>79</v>
      </c>
      <c r="D104" s="43"/>
      <c r="E104" s="41"/>
      <c r="F104" s="47">
        <f>SUM(F100:F103)</f>
        <v>181192.89263494403</v>
      </c>
      <c r="G104" s="47">
        <f aca="true" t="shared" si="31" ref="G104:AE104">SUM(G100:G103)</f>
        <v>158471.7496159262</v>
      </c>
      <c r="H104" s="47">
        <f t="shared" si="31"/>
        <v>207449.72442054577</v>
      </c>
      <c r="I104" s="47">
        <f t="shared" si="31"/>
        <v>196366.55624572368</v>
      </c>
      <c r="J104" s="47">
        <f t="shared" si="31"/>
        <v>245728.82071421042</v>
      </c>
      <c r="K104" s="47">
        <f t="shared" si="31"/>
        <v>267494.9426322493</v>
      </c>
      <c r="L104" s="47">
        <f t="shared" si="31"/>
        <v>210691.70548095906</v>
      </c>
      <c r="M104" s="47">
        <f t="shared" si="31"/>
        <v>155569.4604103457</v>
      </c>
      <c r="N104" s="47">
        <f t="shared" si="31"/>
        <v>376194.53598954994</v>
      </c>
      <c r="O104" s="47">
        <f t="shared" si="31"/>
        <v>163945.07080289282</v>
      </c>
      <c r="P104" s="47">
        <f t="shared" si="31"/>
        <v>161941.28895201458</v>
      </c>
      <c r="Q104" s="47">
        <f t="shared" si="31"/>
        <v>154347.48035002046</v>
      </c>
      <c r="R104" s="47">
        <f t="shared" si="31"/>
        <v>157300.48616242802</v>
      </c>
      <c r="S104" s="47">
        <f t="shared" si="31"/>
        <v>46870.32047647126</v>
      </c>
      <c r="T104" s="47">
        <f t="shared" si="31"/>
        <v>59962.368796217255</v>
      </c>
      <c r="U104" s="47">
        <f t="shared" si="31"/>
        <v>67794.98273182129</v>
      </c>
      <c r="V104" s="47">
        <f t="shared" si="31"/>
        <v>38904.60415511848</v>
      </c>
      <c r="W104" s="47">
        <f t="shared" si="31"/>
        <v>54790.45315714847</v>
      </c>
      <c r="X104" s="47">
        <f t="shared" si="31"/>
        <v>60789.65310169344</v>
      </c>
      <c r="Y104" s="47">
        <f t="shared" si="31"/>
        <v>94176.89265065355</v>
      </c>
      <c r="Z104" s="47">
        <f t="shared" si="31"/>
        <v>183780.75424612916</v>
      </c>
      <c r="AA104" s="47">
        <f t="shared" si="31"/>
        <v>799302.5904894471</v>
      </c>
      <c r="AB104" s="47">
        <f t="shared" si="31"/>
        <v>206164.72588800002</v>
      </c>
      <c r="AC104" s="47">
        <f t="shared" si="31"/>
        <v>52401.51934013332</v>
      </c>
      <c r="AD104" s="47">
        <f t="shared" si="31"/>
        <v>157267.207889</v>
      </c>
      <c r="AE104" s="47">
        <f t="shared" si="31"/>
        <v>113508.10475033335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160010.0751476107</v>
      </c>
      <c r="G110" s="45">
        <f aca="true" t="shared" si="32" ref="G110:AD110">(G104-G111)</f>
        <v>138156.60176805954</v>
      </c>
      <c r="H110" s="45">
        <f t="shared" si="32"/>
        <v>188924.01625841245</v>
      </c>
      <c r="I110" s="45">
        <f t="shared" si="32"/>
        <v>176970.633297857</v>
      </c>
      <c r="J110" s="45">
        <f t="shared" si="32"/>
        <v>225045.54875834376</v>
      </c>
      <c r="K110" s="45">
        <f t="shared" si="32"/>
        <v>248218.82597904932</v>
      </c>
      <c r="L110" s="45">
        <f t="shared" si="32"/>
        <v>191843.97972842574</v>
      </c>
      <c r="M110" s="45">
        <f t="shared" si="32"/>
        <v>134261.0279507457</v>
      </c>
      <c r="N110" s="45">
        <f t="shared" si="32"/>
        <v>355645.9530702166</v>
      </c>
      <c r="O110" s="45">
        <f t="shared" si="32"/>
        <v>142868.6218019595</v>
      </c>
      <c r="P110" s="45">
        <f t="shared" si="32"/>
        <v>140252.02594854793</v>
      </c>
      <c r="Q110" s="45">
        <f t="shared" si="32"/>
        <v>134943.93457962046</v>
      </c>
      <c r="R110" s="45">
        <f t="shared" si="32"/>
        <v>137517.92399309468</v>
      </c>
      <c r="S110" s="45">
        <f t="shared" si="32"/>
        <v>26726.529731004593</v>
      </c>
      <c r="T110" s="45">
        <f t="shared" si="32"/>
        <v>38908.06728035059</v>
      </c>
      <c r="U110" s="45">
        <f t="shared" si="32"/>
        <v>47102.272324221296</v>
      </c>
      <c r="V110" s="45">
        <f t="shared" si="32"/>
        <v>18822.531444051816</v>
      </c>
      <c r="W110" s="45">
        <f t="shared" si="32"/>
        <v>33576.04973301514</v>
      </c>
      <c r="X110" s="45">
        <f t="shared" si="32"/>
        <v>38581.23814622677</v>
      </c>
      <c r="Y110" s="45">
        <f t="shared" si="32"/>
        <v>71736.13170438689</v>
      </c>
      <c r="Z110" s="45">
        <f t="shared" si="32"/>
        <v>161676.5336974625</v>
      </c>
      <c r="AA110" s="45">
        <f t="shared" si="32"/>
        <v>779050.2501277138</v>
      </c>
      <c r="AB110" s="45">
        <f t="shared" si="32"/>
        <v>186151.99403386668</v>
      </c>
      <c r="AC110" s="45">
        <f t="shared" si="32"/>
        <v>33899.77243693333</v>
      </c>
      <c r="AD110" s="45">
        <f t="shared" si="32"/>
        <v>138523.3121558</v>
      </c>
      <c r="AE110" s="45">
        <f>(AE104-AE111)</f>
        <v>94861.86560033335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21182.81748733333</v>
      </c>
      <c r="G111" s="45">
        <f aca="true" t="shared" si="33" ref="G111:AD111">G133</f>
        <v>20315.147847866665</v>
      </c>
      <c r="H111" s="45">
        <f t="shared" si="33"/>
        <v>18525.70816213333</v>
      </c>
      <c r="I111" s="45">
        <f t="shared" si="33"/>
        <v>19395.922947866664</v>
      </c>
      <c r="J111" s="45">
        <f t="shared" si="33"/>
        <v>20683.271955866665</v>
      </c>
      <c r="K111" s="45">
        <f t="shared" si="33"/>
        <v>19276.1166532</v>
      </c>
      <c r="L111" s="45">
        <f t="shared" si="33"/>
        <v>18847.72575253333</v>
      </c>
      <c r="M111" s="45">
        <f t="shared" si="33"/>
        <v>21308.4324596</v>
      </c>
      <c r="N111" s="45">
        <f t="shared" si="33"/>
        <v>20548.582919333334</v>
      </c>
      <c r="O111" s="45">
        <f t="shared" si="33"/>
        <v>21076.44900093333</v>
      </c>
      <c r="P111" s="45">
        <f t="shared" si="33"/>
        <v>21689.26300346666</v>
      </c>
      <c r="Q111" s="45">
        <f t="shared" si="33"/>
        <v>19403.545770399996</v>
      </c>
      <c r="R111" s="45">
        <f t="shared" si="33"/>
        <v>19782.56216933333</v>
      </c>
      <c r="S111" s="45">
        <f t="shared" si="33"/>
        <v>20143.790745466664</v>
      </c>
      <c r="T111" s="45">
        <f t="shared" si="33"/>
        <v>21054.301515866668</v>
      </c>
      <c r="U111" s="45">
        <f t="shared" si="33"/>
        <v>20692.7104076</v>
      </c>
      <c r="V111" s="45">
        <f t="shared" si="33"/>
        <v>20082.072711066667</v>
      </c>
      <c r="W111" s="45">
        <f t="shared" si="33"/>
        <v>21214.403424133332</v>
      </c>
      <c r="X111" s="45">
        <f t="shared" si="33"/>
        <v>22208.414955466666</v>
      </c>
      <c r="Y111" s="45">
        <f t="shared" si="33"/>
        <v>22440.760946266662</v>
      </c>
      <c r="Z111" s="45">
        <f t="shared" si="33"/>
        <v>22104.220548666664</v>
      </c>
      <c r="AA111" s="45">
        <f t="shared" si="33"/>
        <v>20252.34036173333</v>
      </c>
      <c r="AB111" s="45">
        <f t="shared" si="33"/>
        <v>20012.731854133333</v>
      </c>
      <c r="AC111" s="45">
        <f t="shared" si="33"/>
        <v>18501.746903199997</v>
      </c>
      <c r="AD111" s="45">
        <f t="shared" si="33"/>
        <v>18743.8957332</v>
      </c>
      <c r="AE111" s="45">
        <f>AE133</f>
        <v>18646.23915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181192.89263494403</v>
      </c>
      <c r="G113" s="47">
        <f aca="true" t="shared" si="34" ref="G113:AD113">(G110+G111)</f>
        <v>158471.7496159262</v>
      </c>
      <c r="H113" s="47">
        <f t="shared" si="34"/>
        <v>207449.72442054577</v>
      </c>
      <c r="I113" s="47">
        <f t="shared" si="34"/>
        <v>196366.55624572368</v>
      </c>
      <c r="J113" s="47">
        <f t="shared" si="34"/>
        <v>245728.82071421042</v>
      </c>
      <c r="K113" s="47">
        <f t="shared" si="34"/>
        <v>267494.9426322493</v>
      </c>
      <c r="L113" s="47">
        <f t="shared" si="34"/>
        <v>210691.70548095906</v>
      </c>
      <c r="M113" s="47">
        <f t="shared" si="34"/>
        <v>155569.4604103457</v>
      </c>
      <c r="N113" s="47">
        <f t="shared" si="34"/>
        <v>376194.53598954994</v>
      </c>
      <c r="O113" s="47">
        <f t="shared" si="34"/>
        <v>163945.07080289282</v>
      </c>
      <c r="P113" s="47">
        <f t="shared" si="34"/>
        <v>161941.28895201458</v>
      </c>
      <c r="Q113" s="47">
        <f t="shared" si="34"/>
        <v>154347.48035002046</v>
      </c>
      <c r="R113" s="47">
        <f t="shared" si="34"/>
        <v>157300.48616242802</v>
      </c>
      <c r="S113" s="47">
        <f t="shared" si="34"/>
        <v>46870.32047647126</v>
      </c>
      <c r="T113" s="47">
        <f t="shared" si="34"/>
        <v>59962.368796217255</v>
      </c>
      <c r="U113" s="47">
        <f t="shared" si="34"/>
        <v>67794.98273182129</v>
      </c>
      <c r="V113" s="47">
        <f t="shared" si="34"/>
        <v>38904.60415511848</v>
      </c>
      <c r="W113" s="47">
        <f t="shared" si="34"/>
        <v>54790.45315714847</v>
      </c>
      <c r="X113" s="47">
        <f t="shared" si="34"/>
        <v>60789.65310169344</v>
      </c>
      <c r="Y113" s="47">
        <f t="shared" si="34"/>
        <v>94176.89265065355</v>
      </c>
      <c r="Z113" s="47">
        <f t="shared" si="34"/>
        <v>183780.75424612916</v>
      </c>
      <c r="AA113" s="47">
        <f t="shared" si="34"/>
        <v>799302.5904894471</v>
      </c>
      <c r="AB113" s="47">
        <f t="shared" si="34"/>
        <v>206164.72588800002</v>
      </c>
      <c r="AC113" s="47">
        <f t="shared" si="34"/>
        <v>52401.51934013332</v>
      </c>
      <c r="AD113" s="47">
        <f t="shared" si="34"/>
        <v>157267.207889</v>
      </c>
      <c r="AE113" s="47">
        <f>(AE110+AE111)</f>
        <v>113508.10475033335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122</v>
      </c>
      <c r="B115" s="1"/>
      <c r="D115" s="65"/>
      <c r="E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121</v>
      </c>
      <c r="D116" s="51" t="s">
        <v>119</v>
      </c>
      <c r="E116" s="52"/>
      <c r="F116" s="53">
        <v>1980</v>
      </c>
      <c r="G116" s="53">
        <f aca="true" t="shared" si="35" ref="G116:AD116">F116+1</f>
        <v>1981</v>
      </c>
      <c r="H116" s="53">
        <f t="shared" si="35"/>
        <v>1982</v>
      </c>
      <c r="I116" s="53">
        <f t="shared" si="35"/>
        <v>1983</v>
      </c>
      <c r="J116" s="53">
        <f t="shared" si="35"/>
        <v>1984</v>
      </c>
      <c r="K116" s="53">
        <f t="shared" si="35"/>
        <v>1985</v>
      </c>
      <c r="L116" s="53">
        <f t="shared" si="35"/>
        <v>1986</v>
      </c>
      <c r="M116" s="53">
        <f t="shared" si="35"/>
        <v>1987</v>
      </c>
      <c r="N116" s="53">
        <f t="shared" si="35"/>
        <v>1988</v>
      </c>
      <c r="O116" s="53">
        <f t="shared" si="35"/>
        <v>1989</v>
      </c>
      <c r="P116" s="53">
        <f t="shared" si="35"/>
        <v>1990</v>
      </c>
      <c r="Q116" s="53">
        <f t="shared" si="35"/>
        <v>1991</v>
      </c>
      <c r="R116" s="53">
        <f t="shared" si="35"/>
        <v>1992</v>
      </c>
      <c r="S116" s="53">
        <f t="shared" si="35"/>
        <v>1993</v>
      </c>
      <c r="T116" s="53">
        <f t="shared" si="35"/>
        <v>1994</v>
      </c>
      <c r="U116" s="53">
        <f t="shared" si="35"/>
        <v>1995</v>
      </c>
      <c r="V116" s="53">
        <f t="shared" si="35"/>
        <v>1996</v>
      </c>
      <c r="W116" s="53">
        <f t="shared" si="35"/>
        <v>1997</v>
      </c>
      <c r="X116" s="53">
        <f t="shared" si="35"/>
        <v>1998</v>
      </c>
      <c r="Y116" s="53">
        <f t="shared" si="35"/>
        <v>1999</v>
      </c>
      <c r="Z116" s="53">
        <f t="shared" si="35"/>
        <v>2000</v>
      </c>
      <c r="AA116" s="53">
        <f t="shared" si="35"/>
        <v>2001</v>
      </c>
      <c r="AB116" s="53">
        <f t="shared" si="35"/>
        <v>2002</v>
      </c>
      <c r="AC116" s="53">
        <f t="shared" si="35"/>
        <v>2003</v>
      </c>
      <c r="AD116" s="53">
        <f t="shared" si="35"/>
        <v>2004</v>
      </c>
      <c r="AE116" s="53">
        <f>AD116+1</f>
        <v>2005</v>
      </c>
    </row>
    <row r="117" spans="3:32" ht="12.75">
      <c r="C117" s="51" t="s">
        <v>6</v>
      </c>
      <c r="D117" s="54">
        <v>0</v>
      </c>
      <c r="E117" s="52"/>
      <c r="F117" s="55">
        <f aca="true" t="shared" si="36" ref="F117:AD117">(F139*$D117)*10^6</f>
        <v>0</v>
      </c>
      <c r="G117" s="55">
        <f t="shared" si="36"/>
        <v>0</v>
      </c>
      <c r="H117" s="55">
        <f t="shared" si="36"/>
        <v>0</v>
      </c>
      <c r="I117" s="55">
        <f t="shared" si="36"/>
        <v>0</v>
      </c>
      <c r="J117" s="55">
        <f t="shared" si="36"/>
        <v>0</v>
      </c>
      <c r="K117" s="55">
        <f t="shared" si="36"/>
        <v>0</v>
      </c>
      <c r="L117" s="55">
        <f t="shared" si="36"/>
        <v>0</v>
      </c>
      <c r="M117" s="55">
        <f t="shared" si="36"/>
        <v>0</v>
      </c>
      <c r="N117" s="55">
        <f t="shared" si="36"/>
        <v>0</v>
      </c>
      <c r="O117" s="55">
        <f t="shared" si="36"/>
        <v>0</v>
      </c>
      <c r="P117" s="55">
        <f t="shared" si="36"/>
        <v>0</v>
      </c>
      <c r="Q117" s="55">
        <f t="shared" si="36"/>
        <v>0</v>
      </c>
      <c r="R117" s="55">
        <f t="shared" si="36"/>
        <v>0</v>
      </c>
      <c r="S117" s="55">
        <f t="shared" si="36"/>
        <v>0</v>
      </c>
      <c r="T117" s="55">
        <f t="shared" si="36"/>
        <v>0</v>
      </c>
      <c r="U117" s="55">
        <f t="shared" si="36"/>
        <v>0</v>
      </c>
      <c r="V117" s="55">
        <f t="shared" si="36"/>
        <v>0</v>
      </c>
      <c r="W117" s="55">
        <f t="shared" si="36"/>
        <v>0</v>
      </c>
      <c r="X117" s="55">
        <f t="shared" si="36"/>
        <v>0</v>
      </c>
      <c r="Y117" s="55">
        <f t="shared" si="36"/>
        <v>0</v>
      </c>
      <c r="Z117" s="55">
        <f t="shared" si="36"/>
        <v>0</v>
      </c>
      <c r="AA117" s="55">
        <f t="shared" si="36"/>
        <v>0</v>
      </c>
      <c r="AB117" s="55">
        <f t="shared" si="36"/>
        <v>0</v>
      </c>
      <c r="AC117" s="55">
        <f t="shared" si="36"/>
        <v>0</v>
      </c>
      <c r="AD117" s="55">
        <f t="shared" si="36"/>
        <v>0</v>
      </c>
      <c r="AE117" s="55">
        <f>(AE139*$D117)*10^6</f>
        <v>0</v>
      </c>
      <c r="AF117" s="4"/>
    </row>
    <row r="118" spans="1:31" ht="12.75">
      <c r="A118" s="1"/>
      <c r="B118" s="1"/>
      <c r="C118" s="51"/>
      <c r="D118" s="51"/>
      <c r="E118" s="52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181069.2921055333</v>
      </c>
      <c r="G119" s="55">
        <f aca="true" t="shared" si="37" ref="G119:AD119">SUM(G120,G122,G123,G124,G125,G126,G127,G128,G129,G130,G131,G132,G133)</f>
        <v>158348.6878732</v>
      </c>
      <c r="H119" s="55">
        <f t="shared" si="37"/>
        <v>207312.12541013333</v>
      </c>
      <c r="I119" s="55">
        <f t="shared" si="37"/>
        <v>196224.58454793334</v>
      </c>
      <c r="J119" s="55">
        <f t="shared" si="37"/>
        <v>245241.87134808593</v>
      </c>
      <c r="K119" s="55">
        <f t="shared" si="37"/>
        <v>266966.87336073065</v>
      </c>
      <c r="L119" s="55">
        <f t="shared" si="37"/>
        <v>210190.91833745292</v>
      </c>
      <c r="M119" s="55">
        <f t="shared" si="37"/>
        <v>154944.3802573077</v>
      </c>
      <c r="N119" s="55">
        <f t="shared" si="37"/>
        <v>375541.09229289193</v>
      </c>
      <c r="O119" s="55">
        <f t="shared" si="37"/>
        <v>163245.82770878763</v>
      </c>
      <c r="P119" s="55">
        <f t="shared" si="37"/>
        <v>161235.078617849</v>
      </c>
      <c r="Q119" s="55">
        <f t="shared" si="37"/>
        <v>153537.0603669216</v>
      </c>
      <c r="R119" s="55">
        <f t="shared" si="37"/>
        <v>156482.35770738107</v>
      </c>
      <c r="S119" s="55">
        <f t="shared" si="37"/>
        <v>46077.28838045744</v>
      </c>
      <c r="T119" s="55">
        <f t="shared" si="37"/>
        <v>59050.59152765715</v>
      </c>
      <c r="U119" s="55">
        <f t="shared" si="37"/>
        <v>66859.53599815385</v>
      </c>
      <c r="V119" s="55">
        <f t="shared" si="37"/>
        <v>37931.815695893674</v>
      </c>
      <c r="W119" s="55">
        <f t="shared" si="37"/>
        <v>53805.69281057753</v>
      </c>
      <c r="X119" s="55">
        <f t="shared" si="37"/>
        <v>59761.22576142027</v>
      </c>
      <c r="Y119" s="55">
        <f t="shared" si="37"/>
        <v>93106.02629267555</v>
      </c>
      <c r="Z119" s="55">
        <f t="shared" si="37"/>
        <v>182802.59649179937</v>
      </c>
      <c r="AA119" s="55">
        <f t="shared" si="37"/>
        <v>798389.3337502248</v>
      </c>
      <c r="AB119" s="55">
        <f t="shared" si="37"/>
        <v>206164.72588800002</v>
      </c>
      <c r="AC119" s="55">
        <f t="shared" si="37"/>
        <v>52401.51934013332</v>
      </c>
      <c r="AD119" s="55">
        <f t="shared" si="37"/>
        <v>157267.207889</v>
      </c>
      <c r="AE119" s="55">
        <f>SUM(AE120,AE122,AE123,AE124,AE125,AE126,AE127,AE128,AE129,AE130,AE131,AE132,AE133)</f>
        <v>113508.10475033335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155246.42807006664</v>
      </c>
      <c r="G120" s="55">
        <f aca="true" t="shared" si="38" ref="G120:AD120">G13</f>
        <v>133583.5567924</v>
      </c>
      <c r="H120" s="55">
        <f t="shared" si="38"/>
        <v>184728.4047224</v>
      </c>
      <c r="I120" s="55">
        <f t="shared" si="38"/>
        <v>172580.0321278</v>
      </c>
      <c r="J120" s="55">
        <f t="shared" si="38"/>
        <v>219997.4487091333</v>
      </c>
      <c r="K120" s="55">
        <f t="shared" si="38"/>
        <v>243430.09740206666</v>
      </c>
      <c r="L120" s="55">
        <f t="shared" si="38"/>
        <v>187164.59517506667</v>
      </c>
      <c r="M120" s="55">
        <f t="shared" si="38"/>
        <v>128932.42745606668</v>
      </c>
      <c r="N120" s="55">
        <f t="shared" si="38"/>
        <v>350430.1022046</v>
      </c>
      <c r="O120" s="55">
        <f t="shared" si="38"/>
        <v>137503.1697028</v>
      </c>
      <c r="P120" s="55">
        <f t="shared" si="38"/>
        <v>134742.22215446667</v>
      </c>
      <c r="Q120" s="55">
        <f t="shared" si="38"/>
        <v>129854.68513673334</v>
      </c>
      <c r="R120" s="55">
        <f t="shared" si="38"/>
        <v>132327.27490693334</v>
      </c>
      <c r="S120" s="55">
        <f t="shared" si="38"/>
        <v>21345.243890666665</v>
      </c>
      <c r="T120" s="55">
        <f t="shared" si="38"/>
        <v>33220.05568786667</v>
      </c>
      <c r="U120" s="55">
        <f t="shared" si="38"/>
        <v>41440.80862606667</v>
      </c>
      <c r="V120" s="55">
        <f t="shared" si="38"/>
        <v>13249.154248733332</v>
      </c>
      <c r="W120" s="55">
        <f t="shared" si="38"/>
        <v>27753.853217933334</v>
      </c>
      <c r="X120" s="55">
        <f t="shared" si="38"/>
        <v>32557.918207466668</v>
      </c>
      <c r="Y120" s="55">
        <f t="shared" si="38"/>
        <v>65583.0727618</v>
      </c>
      <c r="Z120" s="55">
        <f t="shared" si="38"/>
        <v>155705.6727922667</v>
      </c>
      <c r="AA120" s="55">
        <f t="shared" si="38"/>
        <v>773572.3242793335</v>
      </c>
      <c r="AB120" s="55">
        <f t="shared" si="38"/>
        <v>181768.2525090667</v>
      </c>
      <c r="AC120" s="55">
        <f t="shared" si="38"/>
        <v>29847.0079072</v>
      </c>
      <c r="AD120" s="55">
        <f t="shared" si="38"/>
        <v>134417.50513033333</v>
      </c>
      <c r="AE120" s="55">
        <f>AE13</f>
        <v>90777.45205246667</v>
      </c>
    </row>
    <row r="121" spans="1:31" ht="12.75">
      <c r="A121" s="4"/>
      <c r="B121" s="4"/>
      <c r="C121" s="57" t="s">
        <v>92</v>
      </c>
      <c r="D121" s="54">
        <v>0</v>
      </c>
      <c r="E121" s="56"/>
      <c r="F121" s="55">
        <v>123.60052941073663</v>
      </c>
      <c r="G121" s="55">
        <v>123.06174272621892</v>
      </c>
      <c r="H121" s="55">
        <v>137.59901041242264</v>
      </c>
      <c r="I121" s="55">
        <v>141.97169779033092</v>
      </c>
      <c r="J121" s="55">
        <v>486.94936612450016</v>
      </c>
      <c r="K121" s="55">
        <v>528.0692715186632</v>
      </c>
      <c r="L121" s="55">
        <v>500.7871435061248</v>
      </c>
      <c r="M121" s="55">
        <v>625.0801530380079</v>
      </c>
      <c r="N121" s="55">
        <v>653.4436966580066</v>
      </c>
      <c r="O121" s="55">
        <v>699.2430941051994</v>
      </c>
      <c r="P121" s="55">
        <v>706.2103341655713</v>
      </c>
      <c r="Q121" s="55">
        <v>810.4199830988681</v>
      </c>
      <c r="R121" s="55">
        <v>818.1284550469567</v>
      </c>
      <c r="S121" s="55">
        <v>793.0320960138204</v>
      </c>
      <c r="T121" s="55">
        <v>911.7772685601077</v>
      </c>
      <c r="U121" s="55">
        <v>935.446733667449</v>
      </c>
      <c r="V121" s="55">
        <v>972.7884592248053</v>
      </c>
      <c r="W121" s="55">
        <v>984.7603465709398</v>
      </c>
      <c r="X121" s="55">
        <v>1028.427340273169</v>
      </c>
      <c r="Y121" s="55">
        <v>1070.866357977993</v>
      </c>
      <c r="Z121" s="55">
        <v>978.1577543298037</v>
      </c>
      <c r="AA121" s="55">
        <v>913.2567392223726</v>
      </c>
      <c r="AB121" s="55">
        <v>0</v>
      </c>
      <c r="AC121" s="55">
        <v>0</v>
      </c>
      <c r="AD121" s="55">
        <v>0</v>
      </c>
      <c r="AE121" s="55">
        <v>0</v>
      </c>
    </row>
    <row r="122" spans="1:31" ht="12.75">
      <c r="A122" s="4"/>
      <c r="B122" s="4"/>
      <c r="C122" s="57" t="s">
        <v>93</v>
      </c>
      <c r="D122" s="54">
        <v>0</v>
      </c>
      <c r="E122" s="56"/>
      <c r="F122" s="56">
        <v>0</v>
      </c>
      <c r="G122" s="56">
        <v>0</v>
      </c>
      <c r="H122" s="56">
        <v>0</v>
      </c>
      <c r="I122" s="56">
        <v>0</v>
      </c>
      <c r="J122" s="56">
        <v>30.529097485972464</v>
      </c>
      <c r="K122" s="56">
        <v>38.27092573067353</v>
      </c>
      <c r="L122" s="56">
        <v>50.046595186265385</v>
      </c>
      <c r="M122" s="56">
        <v>35.95882910768452</v>
      </c>
      <c r="N122" s="56">
        <v>61.28983615861512</v>
      </c>
      <c r="O122" s="56">
        <v>49.4643303876487</v>
      </c>
      <c r="P122" s="56">
        <v>52.61207898236132</v>
      </c>
      <c r="Q122" s="56">
        <v>28.527961121582646</v>
      </c>
      <c r="R122" s="56">
        <v>39.197418581054556</v>
      </c>
      <c r="S122" s="56">
        <v>175.80464685744687</v>
      </c>
      <c r="T122" s="56">
        <v>164.33949059047572</v>
      </c>
      <c r="U122" s="56">
        <v>193.32705328717933</v>
      </c>
      <c r="V122" s="56">
        <v>201.65833942701053</v>
      </c>
      <c r="W122" s="56">
        <v>190.47145344419826</v>
      </c>
      <c r="X122" s="56">
        <v>130.19264262027036</v>
      </c>
      <c r="Y122" s="56">
        <v>166.59712474223258</v>
      </c>
      <c r="Z122" s="56">
        <v>150.82565033266428</v>
      </c>
      <c r="AA122" s="56">
        <v>128.44317289128884</v>
      </c>
      <c r="AB122" s="56">
        <v>0</v>
      </c>
      <c r="AC122" s="56">
        <v>0</v>
      </c>
      <c r="AD122" s="56">
        <v>0</v>
      </c>
      <c r="AE122" s="56">
        <v>0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4640.046548133333</v>
      </c>
      <c r="G123" s="55">
        <f aca="true" t="shared" si="39" ref="G123:AD123">(G35*0.5)</f>
        <v>4449.983232933333</v>
      </c>
      <c r="H123" s="55">
        <f t="shared" si="39"/>
        <v>4058.0125256</v>
      </c>
      <c r="I123" s="55">
        <f t="shared" si="39"/>
        <v>4248.629472266666</v>
      </c>
      <c r="J123" s="55">
        <f t="shared" si="39"/>
        <v>4530.621585599999</v>
      </c>
      <c r="K123" s="55">
        <f t="shared" si="39"/>
        <v>4222.388379733333</v>
      </c>
      <c r="L123" s="55">
        <f t="shared" si="39"/>
        <v>4128.550814666666</v>
      </c>
      <c r="M123" s="55">
        <f t="shared" si="39"/>
        <v>4667.5615125333325</v>
      </c>
      <c r="N123" s="55">
        <f t="shared" si="39"/>
        <v>4501.1173327999995</v>
      </c>
      <c r="O123" s="55">
        <f t="shared" si="39"/>
        <v>4616.744674666666</v>
      </c>
      <c r="P123" s="55">
        <f t="shared" si="39"/>
        <v>4750.981380933333</v>
      </c>
      <c r="Q123" s="55">
        <f t="shared" si="39"/>
        <v>4250.301498666666</v>
      </c>
      <c r="R123" s="55">
        <f t="shared" si="39"/>
        <v>4333.323212533333</v>
      </c>
      <c r="S123" s="55">
        <f t="shared" si="39"/>
        <v>4412.449097466667</v>
      </c>
      <c r="T123" s="55">
        <f t="shared" si="39"/>
        <v>4611.894833333333</v>
      </c>
      <c r="U123" s="55">
        <f t="shared" si="39"/>
        <v>4532.689911199999</v>
      </c>
      <c r="V123" s="55">
        <f t="shared" si="39"/>
        <v>4398.930396666666</v>
      </c>
      <c r="W123" s="55">
        <f t="shared" si="39"/>
        <v>4646.964715066666</v>
      </c>
      <c r="X123" s="55">
        <f t="shared" si="39"/>
        <v>4864.699955866666</v>
      </c>
      <c r="Y123" s="55">
        <f t="shared" si="39"/>
        <v>4915.595459866666</v>
      </c>
      <c r="Z123" s="55">
        <f t="shared" si="39"/>
        <v>4841.877500533332</v>
      </c>
      <c r="AA123" s="55">
        <f t="shared" si="39"/>
        <v>4436.225936266666</v>
      </c>
      <c r="AB123" s="55">
        <f t="shared" si="39"/>
        <v>4383.7415248</v>
      </c>
      <c r="AC123" s="55">
        <f t="shared" si="39"/>
        <v>4052.764529733333</v>
      </c>
      <c r="AD123" s="55">
        <f t="shared" si="39"/>
        <v>4105.807025466666</v>
      </c>
      <c r="AE123" s="55">
        <f>(AE35*0.5)</f>
        <v>4084.4135478666667</v>
      </c>
    </row>
    <row r="124" spans="1:31" ht="12.75">
      <c r="A124" s="4"/>
      <c r="B124" s="4"/>
      <c r="C124" s="57" t="s">
        <v>95</v>
      </c>
      <c r="D124" s="54">
        <v>0</v>
      </c>
      <c r="E124" s="56"/>
      <c r="F124" s="55">
        <f aca="true" t="shared" si="40" ref="F124:F132">(F146*$D124)*10^6</f>
        <v>0</v>
      </c>
      <c r="G124" s="55">
        <f aca="true" t="shared" si="41" ref="G124:AD124">(G146*$D124)*10^6</f>
        <v>0</v>
      </c>
      <c r="H124" s="55">
        <f t="shared" si="41"/>
        <v>0</v>
      </c>
      <c r="I124" s="55">
        <f t="shared" si="41"/>
        <v>0</v>
      </c>
      <c r="J124" s="55">
        <f t="shared" si="41"/>
        <v>0</v>
      </c>
      <c r="K124" s="55">
        <f t="shared" si="41"/>
        <v>0</v>
      </c>
      <c r="L124" s="55">
        <f t="shared" si="41"/>
        <v>0</v>
      </c>
      <c r="M124" s="55">
        <f t="shared" si="41"/>
        <v>0</v>
      </c>
      <c r="N124" s="55">
        <f t="shared" si="41"/>
        <v>0</v>
      </c>
      <c r="O124" s="55">
        <f t="shared" si="41"/>
        <v>0</v>
      </c>
      <c r="P124" s="55">
        <f t="shared" si="41"/>
        <v>0</v>
      </c>
      <c r="Q124" s="55">
        <f t="shared" si="41"/>
        <v>0</v>
      </c>
      <c r="R124" s="55">
        <f t="shared" si="41"/>
        <v>0</v>
      </c>
      <c r="S124" s="55">
        <f t="shared" si="41"/>
        <v>0</v>
      </c>
      <c r="T124" s="55">
        <f t="shared" si="41"/>
        <v>0</v>
      </c>
      <c r="U124" s="55">
        <f t="shared" si="41"/>
        <v>0</v>
      </c>
      <c r="V124" s="55">
        <f t="shared" si="41"/>
        <v>0</v>
      </c>
      <c r="W124" s="55">
        <f t="shared" si="41"/>
        <v>0</v>
      </c>
      <c r="X124" s="55">
        <f t="shared" si="41"/>
        <v>0</v>
      </c>
      <c r="Y124" s="55">
        <f t="shared" si="41"/>
        <v>0</v>
      </c>
      <c r="Z124" s="55">
        <f t="shared" si="41"/>
        <v>0</v>
      </c>
      <c r="AA124" s="55">
        <f t="shared" si="41"/>
        <v>0</v>
      </c>
      <c r="AB124" s="55">
        <f t="shared" si="41"/>
        <v>0</v>
      </c>
      <c r="AC124" s="55">
        <f t="shared" si="41"/>
        <v>0</v>
      </c>
      <c r="AD124" s="55">
        <f t="shared" si="41"/>
        <v>0</v>
      </c>
      <c r="AE124" s="55">
        <f aca="true" t="shared" si="42" ref="AE124:AE132">(AE146*$D124)*10^6</f>
        <v>0</v>
      </c>
    </row>
    <row r="125" spans="1:31" ht="12.75">
      <c r="A125" s="4"/>
      <c r="B125" s="4"/>
      <c r="C125" s="57" t="s">
        <v>96</v>
      </c>
      <c r="D125" s="54">
        <v>0</v>
      </c>
      <c r="E125" s="52"/>
      <c r="F125" s="55">
        <f t="shared" si="40"/>
        <v>0</v>
      </c>
      <c r="G125" s="55">
        <f aca="true" t="shared" si="43" ref="G125:AD125">(G147*$D125)*10^6</f>
        <v>0</v>
      </c>
      <c r="H125" s="55">
        <f t="shared" si="43"/>
        <v>0</v>
      </c>
      <c r="I125" s="55">
        <f t="shared" si="43"/>
        <v>0</v>
      </c>
      <c r="J125" s="55">
        <f t="shared" si="43"/>
        <v>0</v>
      </c>
      <c r="K125" s="55">
        <f t="shared" si="43"/>
        <v>0</v>
      </c>
      <c r="L125" s="55">
        <f t="shared" si="43"/>
        <v>0</v>
      </c>
      <c r="M125" s="55">
        <f t="shared" si="43"/>
        <v>0</v>
      </c>
      <c r="N125" s="55">
        <f t="shared" si="43"/>
        <v>0</v>
      </c>
      <c r="O125" s="55">
        <f t="shared" si="43"/>
        <v>0</v>
      </c>
      <c r="P125" s="55">
        <f t="shared" si="43"/>
        <v>0</v>
      </c>
      <c r="Q125" s="55">
        <f t="shared" si="43"/>
        <v>0</v>
      </c>
      <c r="R125" s="55">
        <f t="shared" si="43"/>
        <v>0</v>
      </c>
      <c r="S125" s="55">
        <f t="shared" si="43"/>
        <v>0</v>
      </c>
      <c r="T125" s="55">
        <f t="shared" si="43"/>
        <v>0</v>
      </c>
      <c r="U125" s="55">
        <f t="shared" si="43"/>
        <v>0</v>
      </c>
      <c r="V125" s="55">
        <f t="shared" si="43"/>
        <v>0</v>
      </c>
      <c r="W125" s="55">
        <f t="shared" si="43"/>
        <v>0</v>
      </c>
      <c r="X125" s="55">
        <f t="shared" si="43"/>
        <v>0</v>
      </c>
      <c r="Y125" s="55">
        <f t="shared" si="43"/>
        <v>0</v>
      </c>
      <c r="Z125" s="55">
        <f t="shared" si="43"/>
        <v>0</v>
      </c>
      <c r="AA125" s="55">
        <f t="shared" si="43"/>
        <v>0</v>
      </c>
      <c r="AB125" s="55">
        <f t="shared" si="43"/>
        <v>0</v>
      </c>
      <c r="AC125" s="55">
        <f t="shared" si="43"/>
        <v>0</v>
      </c>
      <c r="AD125" s="55">
        <f t="shared" si="43"/>
        <v>0</v>
      </c>
      <c r="AE125" s="55">
        <f t="shared" si="42"/>
        <v>0</v>
      </c>
    </row>
    <row r="126" spans="1:31" ht="12.75">
      <c r="A126" s="4"/>
      <c r="B126" s="4"/>
      <c r="C126" s="57" t="s">
        <v>97</v>
      </c>
      <c r="D126" s="54">
        <v>0</v>
      </c>
      <c r="E126" s="52"/>
      <c r="F126" s="55">
        <f t="shared" si="40"/>
        <v>0</v>
      </c>
      <c r="G126" s="55">
        <f aca="true" t="shared" si="44" ref="G126:AD126">(G148*$D126)*10^6</f>
        <v>0</v>
      </c>
      <c r="H126" s="55">
        <f t="shared" si="44"/>
        <v>0</v>
      </c>
      <c r="I126" s="55">
        <f t="shared" si="44"/>
        <v>0</v>
      </c>
      <c r="J126" s="55">
        <f t="shared" si="44"/>
        <v>0</v>
      </c>
      <c r="K126" s="55">
        <f t="shared" si="44"/>
        <v>0</v>
      </c>
      <c r="L126" s="55">
        <f t="shared" si="44"/>
        <v>0</v>
      </c>
      <c r="M126" s="55">
        <f t="shared" si="44"/>
        <v>0</v>
      </c>
      <c r="N126" s="55">
        <f t="shared" si="44"/>
        <v>0</v>
      </c>
      <c r="O126" s="55">
        <f t="shared" si="44"/>
        <v>0</v>
      </c>
      <c r="P126" s="55">
        <f t="shared" si="44"/>
        <v>0</v>
      </c>
      <c r="Q126" s="55">
        <f t="shared" si="44"/>
        <v>0</v>
      </c>
      <c r="R126" s="55">
        <f t="shared" si="44"/>
        <v>0</v>
      </c>
      <c r="S126" s="55">
        <f t="shared" si="44"/>
        <v>0</v>
      </c>
      <c r="T126" s="55">
        <f t="shared" si="44"/>
        <v>0</v>
      </c>
      <c r="U126" s="55">
        <f t="shared" si="44"/>
        <v>0</v>
      </c>
      <c r="V126" s="55">
        <f t="shared" si="44"/>
        <v>0</v>
      </c>
      <c r="W126" s="55">
        <f t="shared" si="44"/>
        <v>0</v>
      </c>
      <c r="X126" s="55">
        <f t="shared" si="44"/>
        <v>0</v>
      </c>
      <c r="Y126" s="55">
        <f t="shared" si="44"/>
        <v>0</v>
      </c>
      <c r="Z126" s="55">
        <f t="shared" si="44"/>
        <v>0</v>
      </c>
      <c r="AA126" s="55">
        <f t="shared" si="44"/>
        <v>0</v>
      </c>
      <c r="AB126" s="55">
        <f t="shared" si="44"/>
        <v>0</v>
      </c>
      <c r="AC126" s="55">
        <f t="shared" si="44"/>
        <v>0</v>
      </c>
      <c r="AD126" s="55">
        <f t="shared" si="44"/>
        <v>0</v>
      </c>
      <c r="AE126" s="55">
        <f t="shared" si="42"/>
        <v>0</v>
      </c>
    </row>
    <row r="127" spans="1:31" ht="12.75">
      <c r="A127" s="4"/>
      <c r="B127" s="4"/>
      <c r="C127" s="57" t="s">
        <v>98</v>
      </c>
      <c r="D127" s="54">
        <v>0</v>
      </c>
      <c r="E127" s="52"/>
      <c r="F127" s="55">
        <f t="shared" si="40"/>
        <v>0</v>
      </c>
      <c r="G127" s="55">
        <f aca="true" t="shared" si="45" ref="G127:AD127">(G149*$D127)*10^6</f>
        <v>0</v>
      </c>
      <c r="H127" s="55">
        <f t="shared" si="45"/>
        <v>0</v>
      </c>
      <c r="I127" s="55">
        <f t="shared" si="45"/>
        <v>0</v>
      </c>
      <c r="J127" s="55">
        <f t="shared" si="45"/>
        <v>0</v>
      </c>
      <c r="K127" s="55">
        <f t="shared" si="45"/>
        <v>0</v>
      </c>
      <c r="L127" s="55">
        <f t="shared" si="45"/>
        <v>0</v>
      </c>
      <c r="M127" s="55">
        <f t="shared" si="45"/>
        <v>0</v>
      </c>
      <c r="N127" s="55">
        <f t="shared" si="45"/>
        <v>0</v>
      </c>
      <c r="O127" s="55">
        <f t="shared" si="45"/>
        <v>0</v>
      </c>
      <c r="P127" s="55">
        <f t="shared" si="45"/>
        <v>0</v>
      </c>
      <c r="Q127" s="55">
        <f t="shared" si="45"/>
        <v>0</v>
      </c>
      <c r="R127" s="55">
        <f t="shared" si="45"/>
        <v>0</v>
      </c>
      <c r="S127" s="55">
        <f t="shared" si="45"/>
        <v>0</v>
      </c>
      <c r="T127" s="55">
        <f t="shared" si="45"/>
        <v>0</v>
      </c>
      <c r="U127" s="55">
        <f t="shared" si="45"/>
        <v>0</v>
      </c>
      <c r="V127" s="55">
        <f t="shared" si="45"/>
        <v>0</v>
      </c>
      <c r="W127" s="55">
        <f t="shared" si="45"/>
        <v>0</v>
      </c>
      <c r="X127" s="55">
        <f t="shared" si="45"/>
        <v>0</v>
      </c>
      <c r="Y127" s="55">
        <f t="shared" si="45"/>
        <v>0</v>
      </c>
      <c r="Z127" s="55">
        <f t="shared" si="45"/>
        <v>0</v>
      </c>
      <c r="AA127" s="55">
        <f t="shared" si="45"/>
        <v>0</v>
      </c>
      <c r="AB127" s="55">
        <f t="shared" si="45"/>
        <v>0</v>
      </c>
      <c r="AC127" s="55">
        <f t="shared" si="45"/>
        <v>0</v>
      </c>
      <c r="AD127" s="55">
        <f t="shared" si="45"/>
        <v>0</v>
      </c>
      <c r="AE127" s="55">
        <f t="shared" si="42"/>
        <v>0</v>
      </c>
    </row>
    <row r="128" spans="1:31" ht="12.75">
      <c r="A128" s="1"/>
      <c r="B128" s="1"/>
      <c r="C128" s="57" t="s">
        <v>99</v>
      </c>
      <c r="D128" s="54">
        <v>0</v>
      </c>
      <c r="E128" s="51"/>
      <c r="F128" s="55">
        <f t="shared" si="40"/>
        <v>0</v>
      </c>
      <c r="G128" s="55">
        <f aca="true" t="shared" si="46" ref="G128:AD128">(G150*$D128)*10^6</f>
        <v>0</v>
      </c>
      <c r="H128" s="55">
        <f t="shared" si="46"/>
        <v>0</v>
      </c>
      <c r="I128" s="55">
        <f t="shared" si="46"/>
        <v>0</v>
      </c>
      <c r="J128" s="55">
        <f t="shared" si="46"/>
        <v>0</v>
      </c>
      <c r="K128" s="55">
        <f t="shared" si="46"/>
        <v>0</v>
      </c>
      <c r="L128" s="55">
        <f t="shared" si="46"/>
        <v>0</v>
      </c>
      <c r="M128" s="55">
        <f t="shared" si="46"/>
        <v>0</v>
      </c>
      <c r="N128" s="55">
        <f t="shared" si="46"/>
        <v>0</v>
      </c>
      <c r="O128" s="55">
        <f t="shared" si="46"/>
        <v>0</v>
      </c>
      <c r="P128" s="55">
        <f t="shared" si="46"/>
        <v>0</v>
      </c>
      <c r="Q128" s="55">
        <f t="shared" si="46"/>
        <v>0</v>
      </c>
      <c r="R128" s="55">
        <f t="shared" si="46"/>
        <v>0</v>
      </c>
      <c r="S128" s="55">
        <f t="shared" si="46"/>
        <v>0</v>
      </c>
      <c r="T128" s="55">
        <f t="shared" si="46"/>
        <v>0</v>
      </c>
      <c r="U128" s="55">
        <f t="shared" si="46"/>
        <v>0</v>
      </c>
      <c r="V128" s="55">
        <f t="shared" si="46"/>
        <v>0</v>
      </c>
      <c r="W128" s="55">
        <f t="shared" si="46"/>
        <v>0</v>
      </c>
      <c r="X128" s="55">
        <f t="shared" si="46"/>
        <v>0</v>
      </c>
      <c r="Y128" s="55">
        <f t="shared" si="46"/>
        <v>0</v>
      </c>
      <c r="Z128" s="55">
        <f t="shared" si="46"/>
        <v>0</v>
      </c>
      <c r="AA128" s="55">
        <f t="shared" si="46"/>
        <v>0</v>
      </c>
      <c r="AB128" s="55">
        <f t="shared" si="46"/>
        <v>0</v>
      </c>
      <c r="AC128" s="55">
        <f t="shared" si="46"/>
        <v>0</v>
      </c>
      <c r="AD128" s="55">
        <f t="shared" si="46"/>
        <v>0</v>
      </c>
      <c r="AE128" s="55">
        <f t="shared" si="42"/>
        <v>0</v>
      </c>
    </row>
    <row r="129" spans="1:31" ht="12.75">
      <c r="A129" s="4"/>
      <c r="B129" s="4"/>
      <c r="C129" s="57" t="s">
        <v>100</v>
      </c>
      <c r="D129" s="54">
        <v>0</v>
      </c>
      <c r="E129" s="56"/>
      <c r="F129" s="55">
        <f t="shared" si="40"/>
        <v>0</v>
      </c>
      <c r="G129" s="55">
        <f aca="true" t="shared" si="47" ref="G129:AD129">(G151*$D129)*10^6</f>
        <v>0</v>
      </c>
      <c r="H129" s="55">
        <f t="shared" si="47"/>
        <v>0</v>
      </c>
      <c r="I129" s="55">
        <f t="shared" si="47"/>
        <v>0</v>
      </c>
      <c r="J129" s="55">
        <f t="shared" si="47"/>
        <v>0</v>
      </c>
      <c r="K129" s="55">
        <f t="shared" si="47"/>
        <v>0</v>
      </c>
      <c r="L129" s="55">
        <f t="shared" si="47"/>
        <v>0</v>
      </c>
      <c r="M129" s="55">
        <f t="shared" si="47"/>
        <v>0</v>
      </c>
      <c r="N129" s="55">
        <f t="shared" si="47"/>
        <v>0</v>
      </c>
      <c r="O129" s="55">
        <f t="shared" si="47"/>
        <v>0</v>
      </c>
      <c r="P129" s="55">
        <f t="shared" si="47"/>
        <v>0</v>
      </c>
      <c r="Q129" s="55">
        <f t="shared" si="47"/>
        <v>0</v>
      </c>
      <c r="R129" s="55">
        <f t="shared" si="47"/>
        <v>0</v>
      </c>
      <c r="S129" s="55">
        <f t="shared" si="47"/>
        <v>0</v>
      </c>
      <c r="T129" s="55">
        <f t="shared" si="47"/>
        <v>0</v>
      </c>
      <c r="U129" s="55">
        <f t="shared" si="47"/>
        <v>0</v>
      </c>
      <c r="V129" s="55">
        <f t="shared" si="47"/>
        <v>0</v>
      </c>
      <c r="W129" s="55">
        <f t="shared" si="47"/>
        <v>0</v>
      </c>
      <c r="X129" s="55">
        <f t="shared" si="47"/>
        <v>0</v>
      </c>
      <c r="Y129" s="55">
        <f t="shared" si="47"/>
        <v>0</v>
      </c>
      <c r="Z129" s="55">
        <f t="shared" si="47"/>
        <v>0</v>
      </c>
      <c r="AA129" s="55">
        <f t="shared" si="47"/>
        <v>0</v>
      </c>
      <c r="AB129" s="55">
        <f t="shared" si="47"/>
        <v>0</v>
      </c>
      <c r="AC129" s="55">
        <f t="shared" si="47"/>
        <v>0</v>
      </c>
      <c r="AD129" s="55">
        <f t="shared" si="47"/>
        <v>0</v>
      </c>
      <c r="AE129" s="55">
        <f t="shared" si="42"/>
        <v>0</v>
      </c>
    </row>
    <row r="130" spans="3:31" ht="12.75">
      <c r="C130" s="57" t="s">
        <v>101</v>
      </c>
      <c r="D130" s="54">
        <v>0</v>
      </c>
      <c r="E130" s="52"/>
      <c r="F130" s="55">
        <f t="shared" si="40"/>
        <v>0</v>
      </c>
      <c r="G130" s="55">
        <f aca="true" t="shared" si="48" ref="G130:AD130">(G152*$D130)*10^6</f>
        <v>0</v>
      </c>
      <c r="H130" s="55">
        <f t="shared" si="48"/>
        <v>0</v>
      </c>
      <c r="I130" s="55">
        <f t="shared" si="48"/>
        <v>0</v>
      </c>
      <c r="J130" s="55">
        <f t="shared" si="48"/>
        <v>0</v>
      </c>
      <c r="K130" s="55">
        <f t="shared" si="48"/>
        <v>0</v>
      </c>
      <c r="L130" s="55">
        <f t="shared" si="48"/>
        <v>0</v>
      </c>
      <c r="M130" s="55">
        <f t="shared" si="48"/>
        <v>0</v>
      </c>
      <c r="N130" s="55">
        <f t="shared" si="48"/>
        <v>0</v>
      </c>
      <c r="O130" s="55">
        <f t="shared" si="48"/>
        <v>0</v>
      </c>
      <c r="P130" s="55">
        <f t="shared" si="48"/>
        <v>0</v>
      </c>
      <c r="Q130" s="55">
        <f t="shared" si="48"/>
        <v>0</v>
      </c>
      <c r="R130" s="55">
        <f t="shared" si="48"/>
        <v>0</v>
      </c>
      <c r="S130" s="55">
        <f t="shared" si="48"/>
        <v>0</v>
      </c>
      <c r="T130" s="55">
        <f t="shared" si="48"/>
        <v>0</v>
      </c>
      <c r="U130" s="55">
        <f t="shared" si="48"/>
        <v>0</v>
      </c>
      <c r="V130" s="55">
        <f t="shared" si="48"/>
        <v>0</v>
      </c>
      <c r="W130" s="55">
        <f t="shared" si="48"/>
        <v>0</v>
      </c>
      <c r="X130" s="55">
        <f t="shared" si="48"/>
        <v>0</v>
      </c>
      <c r="Y130" s="55">
        <f t="shared" si="48"/>
        <v>0</v>
      </c>
      <c r="Z130" s="55">
        <f t="shared" si="48"/>
        <v>0</v>
      </c>
      <c r="AA130" s="55">
        <f t="shared" si="48"/>
        <v>0</v>
      </c>
      <c r="AB130" s="55">
        <f t="shared" si="48"/>
        <v>0</v>
      </c>
      <c r="AC130" s="55">
        <f t="shared" si="48"/>
        <v>0</v>
      </c>
      <c r="AD130" s="55">
        <f t="shared" si="48"/>
        <v>0</v>
      </c>
      <c r="AE130" s="55">
        <f t="shared" si="42"/>
        <v>0</v>
      </c>
    </row>
    <row r="131" spans="3:31" ht="12.75">
      <c r="C131" s="57" t="s">
        <v>102</v>
      </c>
      <c r="D131" s="54">
        <v>0</v>
      </c>
      <c r="E131" s="52"/>
      <c r="F131" s="55">
        <f t="shared" si="40"/>
        <v>0</v>
      </c>
      <c r="G131" s="55">
        <f aca="true" t="shared" si="49" ref="G131:AD131">(G153*$D131)*10^6</f>
        <v>0</v>
      </c>
      <c r="H131" s="55">
        <f t="shared" si="49"/>
        <v>0</v>
      </c>
      <c r="I131" s="55">
        <f t="shared" si="49"/>
        <v>0</v>
      </c>
      <c r="J131" s="55">
        <f t="shared" si="49"/>
        <v>0</v>
      </c>
      <c r="K131" s="55">
        <f t="shared" si="49"/>
        <v>0</v>
      </c>
      <c r="L131" s="55">
        <f t="shared" si="49"/>
        <v>0</v>
      </c>
      <c r="M131" s="55">
        <f t="shared" si="49"/>
        <v>0</v>
      </c>
      <c r="N131" s="55">
        <f t="shared" si="49"/>
        <v>0</v>
      </c>
      <c r="O131" s="55">
        <f t="shared" si="49"/>
        <v>0</v>
      </c>
      <c r="P131" s="55">
        <f t="shared" si="49"/>
        <v>0</v>
      </c>
      <c r="Q131" s="55">
        <f t="shared" si="49"/>
        <v>0</v>
      </c>
      <c r="R131" s="55">
        <f t="shared" si="49"/>
        <v>0</v>
      </c>
      <c r="S131" s="55">
        <f t="shared" si="49"/>
        <v>0</v>
      </c>
      <c r="T131" s="55">
        <f t="shared" si="49"/>
        <v>0</v>
      </c>
      <c r="U131" s="55">
        <f t="shared" si="49"/>
        <v>0</v>
      </c>
      <c r="V131" s="55">
        <f t="shared" si="49"/>
        <v>0</v>
      </c>
      <c r="W131" s="55">
        <f t="shared" si="49"/>
        <v>0</v>
      </c>
      <c r="X131" s="55">
        <f t="shared" si="49"/>
        <v>0</v>
      </c>
      <c r="Y131" s="55">
        <f t="shared" si="49"/>
        <v>0</v>
      </c>
      <c r="Z131" s="55">
        <f t="shared" si="49"/>
        <v>0</v>
      </c>
      <c r="AA131" s="55">
        <f t="shared" si="49"/>
        <v>0</v>
      </c>
      <c r="AB131" s="55">
        <f t="shared" si="49"/>
        <v>0</v>
      </c>
      <c r="AC131" s="55">
        <f t="shared" si="49"/>
        <v>0</v>
      </c>
      <c r="AD131" s="55">
        <f t="shared" si="49"/>
        <v>0</v>
      </c>
      <c r="AE131" s="55">
        <f t="shared" si="42"/>
        <v>0</v>
      </c>
    </row>
    <row r="132" spans="1:31" ht="12.75">
      <c r="A132" s="4"/>
      <c r="B132" s="4"/>
      <c r="C132" s="57" t="s">
        <v>103</v>
      </c>
      <c r="D132" s="54">
        <v>0</v>
      </c>
      <c r="E132" s="52"/>
      <c r="F132" s="55">
        <f t="shared" si="40"/>
        <v>0</v>
      </c>
      <c r="G132" s="55">
        <f aca="true" t="shared" si="50" ref="G132:AD132">(G154*$D132)*10^6</f>
        <v>0</v>
      </c>
      <c r="H132" s="55">
        <f t="shared" si="50"/>
        <v>0</v>
      </c>
      <c r="I132" s="55">
        <f t="shared" si="50"/>
        <v>0</v>
      </c>
      <c r="J132" s="55">
        <f t="shared" si="50"/>
        <v>0</v>
      </c>
      <c r="K132" s="55">
        <f t="shared" si="50"/>
        <v>0</v>
      </c>
      <c r="L132" s="55">
        <f t="shared" si="50"/>
        <v>0</v>
      </c>
      <c r="M132" s="55">
        <f t="shared" si="50"/>
        <v>0</v>
      </c>
      <c r="N132" s="55">
        <f t="shared" si="50"/>
        <v>0</v>
      </c>
      <c r="O132" s="55">
        <f t="shared" si="50"/>
        <v>0</v>
      </c>
      <c r="P132" s="55">
        <f t="shared" si="50"/>
        <v>0</v>
      </c>
      <c r="Q132" s="55">
        <f t="shared" si="50"/>
        <v>0</v>
      </c>
      <c r="R132" s="55">
        <f t="shared" si="50"/>
        <v>0</v>
      </c>
      <c r="S132" s="55">
        <f t="shared" si="50"/>
        <v>0</v>
      </c>
      <c r="T132" s="55">
        <f t="shared" si="50"/>
        <v>0</v>
      </c>
      <c r="U132" s="55">
        <f t="shared" si="50"/>
        <v>0</v>
      </c>
      <c r="V132" s="55">
        <f t="shared" si="50"/>
        <v>0</v>
      </c>
      <c r="W132" s="55">
        <f t="shared" si="50"/>
        <v>0</v>
      </c>
      <c r="X132" s="55">
        <f t="shared" si="50"/>
        <v>0</v>
      </c>
      <c r="Y132" s="55">
        <f t="shared" si="50"/>
        <v>0</v>
      </c>
      <c r="Z132" s="55">
        <f t="shared" si="50"/>
        <v>0</v>
      </c>
      <c r="AA132" s="55">
        <f t="shared" si="50"/>
        <v>0</v>
      </c>
      <c r="AB132" s="55">
        <f t="shared" si="50"/>
        <v>0</v>
      </c>
      <c r="AC132" s="55">
        <f t="shared" si="50"/>
        <v>0</v>
      </c>
      <c r="AD132" s="55">
        <f t="shared" si="50"/>
        <v>0</v>
      </c>
      <c r="AE132" s="55">
        <f t="shared" si="42"/>
        <v>0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21182.81748733333</v>
      </c>
      <c r="G133" s="55">
        <f aca="true" t="shared" si="51" ref="G133:AD133">(G34*0.5)</f>
        <v>20315.147847866665</v>
      </c>
      <c r="H133" s="55">
        <f t="shared" si="51"/>
        <v>18525.70816213333</v>
      </c>
      <c r="I133" s="55">
        <f t="shared" si="51"/>
        <v>19395.922947866664</v>
      </c>
      <c r="J133" s="55">
        <f t="shared" si="51"/>
        <v>20683.271955866665</v>
      </c>
      <c r="K133" s="55">
        <f t="shared" si="51"/>
        <v>19276.1166532</v>
      </c>
      <c r="L133" s="55">
        <f t="shared" si="51"/>
        <v>18847.72575253333</v>
      </c>
      <c r="M133" s="55">
        <f t="shared" si="51"/>
        <v>21308.4324596</v>
      </c>
      <c r="N133" s="55">
        <f t="shared" si="51"/>
        <v>20548.582919333334</v>
      </c>
      <c r="O133" s="55">
        <f t="shared" si="51"/>
        <v>21076.44900093333</v>
      </c>
      <c r="P133" s="55">
        <f t="shared" si="51"/>
        <v>21689.26300346666</v>
      </c>
      <c r="Q133" s="55">
        <f t="shared" si="51"/>
        <v>19403.545770399996</v>
      </c>
      <c r="R133" s="55">
        <f t="shared" si="51"/>
        <v>19782.56216933333</v>
      </c>
      <c r="S133" s="55">
        <f t="shared" si="51"/>
        <v>20143.790745466664</v>
      </c>
      <c r="T133" s="55">
        <f t="shared" si="51"/>
        <v>21054.301515866668</v>
      </c>
      <c r="U133" s="55">
        <f t="shared" si="51"/>
        <v>20692.7104076</v>
      </c>
      <c r="V133" s="55">
        <f t="shared" si="51"/>
        <v>20082.072711066667</v>
      </c>
      <c r="W133" s="55">
        <f t="shared" si="51"/>
        <v>21214.403424133332</v>
      </c>
      <c r="X133" s="55">
        <f t="shared" si="51"/>
        <v>22208.414955466666</v>
      </c>
      <c r="Y133" s="55">
        <f t="shared" si="51"/>
        <v>22440.760946266662</v>
      </c>
      <c r="Z133" s="55">
        <f t="shared" si="51"/>
        <v>22104.220548666664</v>
      </c>
      <c r="AA133" s="55">
        <f t="shared" si="51"/>
        <v>20252.34036173333</v>
      </c>
      <c r="AB133" s="55">
        <f t="shared" si="51"/>
        <v>20012.731854133333</v>
      </c>
      <c r="AC133" s="55">
        <f t="shared" si="51"/>
        <v>18501.746903199997</v>
      </c>
      <c r="AD133" s="55">
        <f t="shared" si="51"/>
        <v>18743.8957332</v>
      </c>
      <c r="AE133" s="55">
        <f>(AE34*0.5)</f>
        <v>18646.23915</v>
      </c>
    </row>
    <row r="134" spans="1:31" ht="12.75">
      <c r="A134" s="1"/>
      <c r="B134" s="1"/>
      <c r="C134" s="59" t="s">
        <v>69</v>
      </c>
      <c r="D134" s="54">
        <v>0</v>
      </c>
      <c r="E134" s="51"/>
      <c r="F134" s="55">
        <f>(F156*$D134)*10^6</f>
        <v>0</v>
      </c>
      <c r="G134" s="55">
        <f aca="true" t="shared" si="52" ref="G134:AD134">(G156*$D134)*10^6</f>
        <v>0</v>
      </c>
      <c r="H134" s="55">
        <f t="shared" si="52"/>
        <v>0</v>
      </c>
      <c r="I134" s="55">
        <f t="shared" si="52"/>
        <v>0</v>
      </c>
      <c r="J134" s="55">
        <f t="shared" si="52"/>
        <v>0</v>
      </c>
      <c r="K134" s="55">
        <f t="shared" si="52"/>
        <v>0</v>
      </c>
      <c r="L134" s="55">
        <f t="shared" si="52"/>
        <v>0</v>
      </c>
      <c r="M134" s="55">
        <f t="shared" si="52"/>
        <v>0</v>
      </c>
      <c r="N134" s="55">
        <f t="shared" si="52"/>
        <v>0</v>
      </c>
      <c r="O134" s="55">
        <f t="shared" si="52"/>
        <v>0</v>
      </c>
      <c r="P134" s="55">
        <f t="shared" si="52"/>
        <v>0</v>
      </c>
      <c r="Q134" s="55">
        <f t="shared" si="52"/>
        <v>0</v>
      </c>
      <c r="R134" s="55">
        <f t="shared" si="52"/>
        <v>0</v>
      </c>
      <c r="S134" s="55">
        <f t="shared" si="52"/>
        <v>0</v>
      </c>
      <c r="T134" s="55">
        <f t="shared" si="52"/>
        <v>0</v>
      </c>
      <c r="U134" s="55">
        <f t="shared" si="52"/>
        <v>0</v>
      </c>
      <c r="V134" s="55">
        <f t="shared" si="52"/>
        <v>0</v>
      </c>
      <c r="W134" s="55">
        <f t="shared" si="52"/>
        <v>0</v>
      </c>
      <c r="X134" s="55">
        <f t="shared" si="52"/>
        <v>0</v>
      </c>
      <c r="Y134" s="55">
        <f t="shared" si="52"/>
        <v>0</v>
      </c>
      <c r="Z134" s="55">
        <f t="shared" si="52"/>
        <v>0</v>
      </c>
      <c r="AA134" s="55">
        <f t="shared" si="52"/>
        <v>0</v>
      </c>
      <c r="AB134" s="55">
        <f t="shared" si="52"/>
        <v>0</v>
      </c>
      <c r="AC134" s="55">
        <f t="shared" si="52"/>
        <v>0</v>
      </c>
      <c r="AD134" s="55">
        <f t="shared" si="52"/>
        <v>0</v>
      </c>
      <c r="AE134" s="55">
        <f>(AE156*$D134)*10^6</f>
        <v>0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115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v>1981</v>
      </c>
      <c r="H138" s="60">
        <v>1982</v>
      </c>
      <c r="I138" s="60">
        <v>1983</v>
      </c>
      <c r="J138" s="60">
        <v>1984</v>
      </c>
      <c r="K138" s="60">
        <v>1985</v>
      </c>
      <c r="L138" s="60">
        <v>1986</v>
      </c>
      <c r="M138" s="60">
        <v>1987</v>
      </c>
      <c r="N138" s="60">
        <v>1988</v>
      </c>
      <c r="O138" s="60">
        <v>1989</v>
      </c>
      <c r="P138" s="60">
        <v>1990</v>
      </c>
      <c r="Q138" s="60">
        <v>1991</v>
      </c>
      <c r="R138" s="60">
        <v>1992</v>
      </c>
      <c r="S138" s="60">
        <v>1993</v>
      </c>
      <c r="T138" s="60">
        <v>1994</v>
      </c>
      <c r="U138" s="60">
        <v>1995</v>
      </c>
      <c r="V138" s="60">
        <v>1996</v>
      </c>
      <c r="W138" s="60">
        <v>1997</v>
      </c>
      <c r="X138" s="60">
        <v>1998</v>
      </c>
      <c r="Y138" s="60">
        <v>1999</v>
      </c>
      <c r="Z138" s="60">
        <v>2000</v>
      </c>
      <c r="AA138" s="60">
        <v>2001</v>
      </c>
      <c r="AB138" s="60">
        <v>2002</v>
      </c>
      <c r="AC138" s="60">
        <v>2003</v>
      </c>
      <c r="AD138" s="60">
        <v>2004</v>
      </c>
      <c r="AE138" s="60"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2007-08-01T16:45:28Z</cp:lastPrinted>
  <dcterms:created xsi:type="dcterms:W3CDTF">2007-07-31T16:32:37Z</dcterms:created>
  <dcterms:modified xsi:type="dcterms:W3CDTF">2008-06-05T12:51:13Z</dcterms:modified>
  <cp:category/>
  <cp:version/>
  <cp:contentType/>
  <cp:contentStatus/>
</cp:coreProperties>
</file>