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" windowWidth="12120" windowHeight="6960" activeTab="0"/>
  </bookViews>
  <sheets>
    <sheet name="PB-11" sheetId="1" r:id="rId1"/>
  </sheets>
  <definedNames>
    <definedName name="_xlnm.Print_Area" localSheetId="0">'PB-11'!$A$1:$K$192</definedName>
  </definedNames>
  <calcPr fullCalcOnLoad="1"/>
</workbook>
</file>

<file path=xl/sharedStrings.xml><?xml version="1.0" encoding="utf-8"?>
<sst xmlns="http://schemas.openxmlformats.org/spreadsheetml/2006/main" count="238" uniqueCount="157">
  <si>
    <t>FY 2003</t>
  </si>
  <si>
    <t>FY 2004</t>
  </si>
  <si>
    <t>FY 2005</t>
  </si>
  <si>
    <t>Estimate</t>
  </si>
  <si>
    <t xml:space="preserve">  (%)</t>
  </si>
  <si>
    <t xml:space="preserve">    $     </t>
  </si>
  <si>
    <t>IN-HOUSE CARE</t>
  </si>
  <si>
    <t>Defense Medical Centers, Hospitals &amp; Medical Clinics - CONUS</t>
  </si>
  <si>
    <t>Defense Medical Centers, Hospitals &amp; Medical Clinics – OCONUS</t>
  </si>
  <si>
    <t>Dental Care Activities - CONUS</t>
  </si>
  <si>
    <t>Dental Care Activities - OCONUS</t>
  </si>
  <si>
    <t xml:space="preserve">    Subtotal In-House Care</t>
  </si>
  <si>
    <t xml:space="preserve"> </t>
  </si>
  <si>
    <t>PRIVATE SECTOR CARE</t>
  </si>
  <si>
    <t>Purchased Health Care</t>
  </si>
  <si>
    <t xml:space="preserve">    Subtotal Private Sector Care</t>
  </si>
  <si>
    <t>CONSOLIDATED HEALTH SUPPORT</t>
  </si>
  <si>
    <t>Examining Activities</t>
  </si>
  <si>
    <t>Other Health Activities</t>
  </si>
  <si>
    <t>Military Public/Occupational Health</t>
  </si>
  <si>
    <t>Veterinary Services</t>
  </si>
  <si>
    <t>Military Unique Requirements - Other Medical</t>
  </si>
  <si>
    <t>Aeromedical Evacuation System</t>
  </si>
  <si>
    <t>Armed Forces Institute of Pathology (AFIP)</t>
  </si>
  <si>
    <t xml:space="preserve">    Subtotal Consolidated Health Support</t>
  </si>
  <si>
    <t>INFORMATION MANAGEMENT</t>
  </si>
  <si>
    <t>Non-Central Information Management/Information Technology</t>
  </si>
  <si>
    <t>MHS Tri-Service Information Management/Information Technology</t>
  </si>
  <si>
    <t xml:space="preserve">    Subtotal Information Management</t>
  </si>
  <si>
    <t>MANAGEMENT ACTIVITIES</t>
  </si>
  <si>
    <t>Management Headquarters</t>
  </si>
  <si>
    <t>TRICARE Management Activity</t>
  </si>
  <si>
    <t xml:space="preserve">    Subtotal Management Activities</t>
  </si>
  <si>
    <t>EDUCATION AND TRAINING</t>
  </si>
  <si>
    <t>Armed Forces Health Professions Scholarship Program</t>
  </si>
  <si>
    <t>Uniformed Services University of the Health Sciences</t>
  </si>
  <si>
    <t>Other Education and Training</t>
  </si>
  <si>
    <t xml:space="preserve">    Subtotal Education and Training</t>
  </si>
  <si>
    <t xml:space="preserve">BASE OPERATIONS/COMMUNICATIONS </t>
  </si>
  <si>
    <t>Facilities Restoration and Modernization – CONUS</t>
  </si>
  <si>
    <t>Facilities Restoration and Modernization – OCONUS</t>
  </si>
  <si>
    <t>Facilities Sustainment – CONUS</t>
  </si>
  <si>
    <t>Facilities Sustainment - OCONUS</t>
  </si>
  <si>
    <t>Real Property Services - CONUS</t>
  </si>
  <si>
    <t>Real Property Services - OCONUS</t>
  </si>
  <si>
    <t>Base Communications - CONUS</t>
  </si>
  <si>
    <t>Base Communications - OCONUS</t>
  </si>
  <si>
    <t>Base Operations - CONUS</t>
  </si>
  <si>
    <t>Base Operations - OCONUS</t>
  </si>
  <si>
    <t>Environmental Conservation</t>
  </si>
  <si>
    <t>Pollution Prevention</t>
  </si>
  <si>
    <t>Environmental Compliance</t>
  </si>
  <si>
    <t>Visual Information Systems</t>
  </si>
  <si>
    <t xml:space="preserve">    Subtotal Base Ops/Comm</t>
  </si>
  <si>
    <t xml:space="preserve">   Dental Equipment</t>
  </si>
  <si>
    <t xml:space="preserve">   Food Ser, Preventive Med, Pharmacy Equip</t>
  </si>
  <si>
    <t xml:space="preserve">   Medical Information System Equipment</t>
  </si>
  <si>
    <t xml:space="preserve">   Medical Patient Care Administrative Equip</t>
  </si>
  <si>
    <t xml:space="preserve">   Medical/Surgical Equipment</t>
  </si>
  <si>
    <t xml:space="preserve">   Other Equipment</t>
  </si>
  <si>
    <t xml:space="preserve">   Pathology/Lab Equipment</t>
  </si>
  <si>
    <t xml:space="preserve">   Radiographic Equipment</t>
  </si>
  <si>
    <t>Research, Development, Test and Evaluation</t>
  </si>
  <si>
    <t>Medical Development</t>
  </si>
  <si>
    <t>Small Business Innovative Research (SBIR) Program</t>
  </si>
  <si>
    <t>Information Technology Development</t>
  </si>
  <si>
    <t>Total Defense Health Program</t>
  </si>
  <si>
    <t xml:space="preserve">     Congressionally Directed Programs</t>
  </si>
  <si>
    <t xml:space="preserve">     TMA Central Information Technology Development</t>
  </si>
  <si>
    <t xml:space="preserve">     Service Information Technology Development</t>
  </si>
  <si>
    <t xml:space="preserve">     Research, Development, Test &amp; Evaluation</t>
  </si>
  <si>
    <t xml:space="preserve">Procurement </t>
  </si>
  <si>
    <t>FY 2003-2004 Change</t>
  </si>
  <si>
    <t>FY 2004-2005 Change</t>
  </si>
  <si>
    <t>Pharmaceuticals (In-House), CONUS</t>
  </si>
  <si>
    <t>Pharmaceuticals (In-House), OCONUS</t>
  </si>
  <si>
    <t>0807700HP</t>
  </si>
  <si>
    <t>0807900HP</t>
  </si>
  <si>
    <t>0807701HP</t>
  </si>
  <si>
    <t>0807901HP</t>
  </si>
  <si>
    <t>0807715HP</t>
  </si>
  <si>
    <t>0807915HP</t>
  </si>
  <si>
    <t>Pharmaceuticals - Purchase Health Care</t>
  </si>
  <si>
    <t>Pharmaceuticals - National Retail Rx</t>
  </si>
  <si>
    <t>MTF Enrollees - Purchased Care</t>
  </si>
  <si>
    <t>Dental - Purchased Care</t>
  </si>
  <si>
    <t>Overseas Purchased Health Care</t>
  </si>
  <si>
    <t>Managed Care Support Contracts</t>
  </si>
  <si>
    <t>Uniformed Services Family Health Program (USFHP)</t>
  </si>
  <si>
    <t>Supplemental Care - Health Care</t>
  </si>
  <si>
    <t>Supplemental Care - Dental</t>
  </si>
  <si>
    <t>Continuing Health Education/Capitalization of Assets Program (CHE/CAP)</t>
  </si>
  <si>
    <t>Miscellaneous Purchased Health Care</t>
  </si>
  <si>
    <t>Miscellaneous Support Activities</t>
  </si>
  <si>
    <t>0807702HP</t>
  </si>
  <si>
    <t>0807752HP</t>
  </si>
  <si>
    <t>0807751HP</t>
  </si>
  <si>
    <t>0807703HP</t>
  </si>
  <si>
    <t>0807723HP</t>
  </si>
  <si>
    <t>0807738HP</t>
  </si>
  <si>
    <t>0807713HP</t>
  </si>
  <si>
    <t>0807741HP</t>
  </si>
  <si>
    <t>0877042HP</t>
  </si>
  <si>
    <t>0877043HP</t>
  </si>
  <si>
    <t>0877045HP</t>
  </si>
  <si>
    <t>0877047HP</t>
  </si>
  <si>
    <t>0807749HP</t>
  </si>
  <si>
    <t>0801720HP</t>
  </si>
  <si>
    <t>0807705HP</t>
  </si>
  <si>
    <t>0807760HP</t>
  </si>
  <si>
    <t>0807724HP</t>
  </si>
  <si>
    <t>0807725HP</t>
  </si>
  <si>
    <t>0807785HP</t>
  </si>
  <si>
    <t xml:space="preserve">              </t>
  </si>
  <si>
    <t xml:space="preserve">            </t>
  </si>
  <si>
    <t>0807781HP</t>
  </si>
  <si>
    <t>0807793HP</t>
  </si>
  <si>
    <t>0807798HP/HPT</t>
  </si>
  <si>
    <t>0807709HP/HPT</t>
  </si>
  <si>
    <t>0807714HP/HPT</t>
  </si>
  <si>
    <t>0806276HP</t>
  </si>
  <si>
    <t>0886376HP</t>
  </si>
  <si>
    <t>0806278HP</t>
  </si>
  <si>
    <t>0806378HP</t>
  </si>
  <si>
    <t>0807779HP</t>
  </si>
  <si>
    <t>0807979HP</t>
  </si>
  <si>
    <t>0807795HP</t>
  </si>
  <si>
    <t>0807995HP</t>
  </si>
  <si>
    <t>0807796HP</t>
  </si>
  <si>
    <t>0807996HP</t>
  </si>
  <si>
    <t>0807753HP</t>
  </si>
  <si>
    <t>0807754HP</t>
  </si>
  <si>
    <t>0807756HP</t>
  </si>
  <si>
    <t>0807790HP</t>
  </si>
  <si>
    <t>0806722HP</t>
  </si>
  <si>
    <t>0806721HP</t>
  </si>
  <si>
    <t>0806761HP</t>
  </si>
  <si>
    <t>Actuals</t>
  </si>
  <si>
    <t xml:space="preserve">          Subtotal Procurement</t>
  </si>
  <si>
    <t xml:space="preserve">          Subtotal RDT&amp;E </t>
  </si>
  <si>
    <t>0603115HP</t>
  </si>
  <si>
    <t>0605502HP</t>
  </si>
  <si>
    <t>0605013HP</t>
  </si>
  <si>
    <t xml:space="preserve">SPECIAL INTEREST ITEMS </t>
  </si>
  <si>
    <t xml:space="preserve">     Biomedical Technology Development</t>
  </si>
  <si>
    <t xml:space="preserve">     Operation and Maintenance</t>
  </si>
  <si>
    <t>Total Managed Care Support</t>
  </si>
  <si>
    <t>Total Purchased Health Care</t>
  </si>
  <si>
    <t>Total Pharmacy</t>
  </si>
  <si>
    <t xml:space="preserve">               Private Sector Care</t>
  </si>
  <si>
    <t xml:space="preserve">                    Subtotal DHP Operation and Maintenance </t>
  </si>
  <si>
    <t xml:space="preserve">                        (Dollars in Thousands)</t>
  </si>
  <si>
    <t xml:space="preserve">                        Defense Health Program Funding by Subactivity Group</t>
  </si>
  <si>
    <t xml:space="preserve">              Executive Agents</t>
  </si>
  <si>
    <t>Total Funding</t>
  </si>
  <si>
    <t>BMMP Domain Management &amp; Systems Integration</t>
  </si>
  <si>
    <t>0901200HP/HPT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</si>
</sst>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ourier New"/>
      <family val="3"/>
    </font>
    <font>
      <sz val="9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u val="single"/>
      <sz val="9"/>
      <name val="Courier New"/>
      <family val="3"/>
    </font>
    <font>
      <b/>
      <u val="single"/>
      <sz val="9"/>
      <name val="Courier New"/>
      <family val="3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3" fontId="4" fillId="0" borderId="0" xfId="21" applyNumberFormat="1" applyFont="1" applyAlignment="1" quotePrefix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3" fontId="4" fillId="0" borderId="0" xfId="21" applyNumberFormat="1" applyFont="1" applyAlignment="1">
      <alignment horizontal="center"/>
      <protection/>
    </xf>
    <xf numFmtId="49" fontId="4" fillId="0" borderId="0" xfId="21" applyNumberFormat="1" applyFont="1" applyAlignment="1" quotePrefix="1">
      <alignment horizontal="center"/>
      <protection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21" applyNumberFormat="1" applyFo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3" fontId="10" fillId="0" borderId="0" xfId="21" applyNumberFormat="1" applyFont="1" quotePrefix="1">
      <alignment/>
      <protection/>
    </xf>
    <xf numFmtId="3" fontId="10" fillId="0" borderId="0" xfId="21" applyNumberFormat="1" applyFont="1">
      <alignment/>
      <protection/>
    </xf>
    <xf numFmtId="3" fontId="11" fillId="0" borderId="0" xfId="21" applyNumberFormat="1" applyFont="1">
      <alignment/>
      <protection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sh-Arm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view="pageBreakPreview" zoomScale="75" zoomScaleSheetLayoutView="75" workbookViewId="0" topLeftCell="A83">
      <selection activeCell="B73" sqref="B73"/>
    </sheetView>
  </sheetViews>
  <sheetFormatPr defaultColWidth="9.140625" defaultRowHeight="12.75"/>
  <cols>
    <col min="1" max="1" width="15.140625" style="2" customWidth="1"/>
    <col min="2" max="2" width="65.28125" style="2" customWidth="1"/>
    <col min="3" max="9" width="13.7109375" style="2" customWidth="1"/>
    <col min="10" max="16384" width="9.00390625" style="2" customWidth="1"/>
  </cols>
  <sheetData>
    <row r="1" spans="1:9" ht="11.25">
      <c r="A1" s="38"/>
      <c r="B1" s="38"/>
      <c r="C1" s="38"/>
      <c r="D1" s="38"/>
      <c r="E1" s="38"/>
      <c r="F1" s="38"/>
      <c r="G1" s="38"/>
      <c r="H1" s="38"/>
      <c r="I1" s="38"/>
    </row>
    <row r="3" spans="1:9" ht="12.75">
      <c r="A3" s="37" t="s">
        <v>152</v>
      </c>
      <c r="B3" s="37"/>
      <c r="C3" s="37"/>
      <c r="D3" s="37"/>
      <c r="E3" s="37"/>
      <c r="F3" s="37"/>
      <c r="G3" s="37"/>
      <c r="H3" s="37"/>
      <c r="I3" s="37"/>
    </row>
    <row r="4" spans="1:9" ht="12">
      <c r="A4" s="39" t="s">
        <v>151</v>
      </c>
      <c r="B4" s="39"/>
      <c r="C4" s="39"/>
      <c r="D4" s="39"/>
      <c r="E4" s="39"/>
      <c r="F4" s="39"/>
      <c r="G4" s="39"/>
      <c r="H4" s="39"/>
      <c r="I4" s="39"/>
    </row>
    <row r="5" spans="1:9" ht="11.25">
      <c r="A5" s="1"/>
      <c r="B5" s="1"/>
      <c r="C5" s="1"/>
      <c r="D5" s="1"/>
      <c r="E5" s="1"/>
      <c r="F5" s="1"/>
      <c r="G5" s="1"/>
      <c r="H5" s="1"/>
      <c r="I5" s="1"/>
    </row>
    <row r="8" spans="3:9" ht="11.25" customHeight="1">
      <c r="C8" s="23" t="s">
        <v>0</v>
      </c>
      <c r="D8" s="23" t="s">
        <v>1</v>
      </c>
      <c r="E8" s="23" t="s">
        <v>2</v>
      </c>
      <c r="F8" s="40" t="s">
        <v>72</v>
      </c>
      <c r="G8" s="40"/>
      <c r="H8" s="40" t="s">
        <v>73</v>
      </c>
      <c r="I8" s="40"/>
    </row>
    <row r="9" spans="3:9" ht="12.75">
      <c r="C9" s="22" t="s">
        <v>137</v>
      </c>
      <c r="D9" s="22" t="s">
        <v>3</v>
      </c>
      <c r="E9" s="22" t="s">
        <v>3</v>
      </c>
      <c r="F9" s="21" t="s">
        <v>5</v>
      </c>
      <c r="G9" s="22" t="s">
        <v>4</v>
      </c>
      <c r="H9" s="21" t="s">
        <v>5</v>
      </c>
      <c r="I9" s="22" t="s">
        <v>4</v>
      </c>
    </row>
    <row r="10" spans="3:9" ht="12.75">
      <c r="C10" s="22"/>
      <c r="D10" s="22"/>
      <c r="E10" s="22"/>
      <c r="F10" s="21"/>
      <c r="G10" s="22"/>
      <c r="H10" s="21"/>
      <c r="I10" s="22"/>
    </row>
    <row r="11" ht="12.75">
      <c r="A11" s="25" t="s">
        <v>6</v>
      </c>
    </row>
    <row r="12" spans="1:9" ht="12">
      <c r="A12" s="5" t="s">
        <v>76</v>
      </c>
      <c r="B12" s="13" t="s">
        <v>7</v>
      </c>
      <c r="C12" s="14">
        <v>2146190</v>
      </c>
      <c r="D12" s="14">
        <v>2358725.5</v>
      </c>
      <c r="E12" s="14">
        <v>2554364.217764476</v>
      </c>
      <c r="F12" s="14">
        <f aca="true" t="shared" si="0" ref="F12:F17">D12-C12</f>
        <v>212535.5</v>
      </c>
      <c r="G12" s="15">
        <f>F12/C12</f>
        <v>0.09902920990219878</v>
      </c>
      <c r="H12" s="14">
        <f aca="true" t="shared" si="1" ref="H12:H17">E12-D12</f>
        <v>195638.71776447585</v>
      </c>
      <c r="I12" s="15">
        <f aca="true" t="shared" si="2" ref="I12:I18">H12/D12</f>
        <v>0.08294255425842297</v>
      </c>
    </row>
    <row r="13" spans="1:9" ht="12">
      <c r="A13" s="5" t="s">
        <v>77</v>
      </c>
      <c r="B13" s="13" t="s">
        <v>8</v>
      </c>
      <c r="C13" s="14">
        <v>243384</v>
      </c>
      <c r="D13" s="14">
        <v>246390.03</v>
      </c>
      <c r="E13" s="14">
        <v>253731.95018326925</v>
      </c>
      <c r="F13" s="14">
        <f t="shared" si="0"/>
        <v>3006.029999999999</v>
      </c>
      <c r="G13" s="15">
        <f aca="true" t="shared" si="3" ref="G13:G18">F13/C13</f>
        <v>0.012350976235085293</v>
      </c>
      <c r="H13" s="14">
        <f t="shared" si="1"/>
        <v>7341.920183269249</v>
      </c>
      <c r="I13" s="15">
        <f t="shared" si="2"/>
        <v>0.029797959695322285</v>
      </c>
    </row>
    <row r="14" spans="1:9" ht="12">
      <c r="A14" s="5" t="s">
        <v>78</v>
      </c>
      <c r="B14" s="13" t="s">
        <v>74</v>
      </c>
      <c r="C14" s="14">
        <v>1183297</v>
      </c>
      <c r="D14" s="14">
        <v>1271498</v>
      </c>
      <c r="E14" s="14">
        <v>1481593</v>
      </c>
      <c r="F14" s="14">
        <f t="shared" si="0"/>
        <v>88201</v>
      </c>
      <c r="G14" s="15">
        <f t="shared" si="3"/>
        <v>0.07453834498016981</v>
      </c>
      <c r="H14" s="14">
        <f t="shared" si="1"/>
        <v>210095</v>
      </c>
      <c r="I14" s="15">
        <f t="shared" si="2"/>
        <v>0.16523423552376804</v>
      </c>
    </row>
    <row r="15" spans="1:9" ht="12">
      <c r="A15" s="5" t="s">
        <v>79</v>
      </c>
      <c r="B15" s="13" t="s">
        <v>75</v>
      </c>
      <c r="C15" s="14">
        <v>94330</v>
      </c>
      <c r="D15" s="14">
        <v>93442</v>
      </c>
      <c r="E15" s="14">
        <v>103320</v>
      </c>
      <c r="F15" s="14">
        <f t="shared" si="0"/>
        <v>-888</v>
      </c>
      <c r="G15" s="15">
        <f t="shared" si="3"/>
        <v>-0.00941376020354076</v>
      </c>
      <c r="H15" s="14">
        <f t="shared" si="1"/>
        <v>9878</v>
      </c>
      <c r="I15" s="15">
        <f t="shared" si="2"/>
        <v>0.10571263457545857</v>
      </c>
    </row>
    <row r="16" spans="1:9" ht="12">
      <c r="A16" s="5" t="s">
        <v>80</v>
      </c>
      <c r="B16" s="13" t="s">
        <v>9</v>
      </c>
      <c r="C16" s="14">
        <v>212452</v>
      </c>
      <c r="D16" s="14">
        <v>212667.98</v>
      </c>
      <c r="E16" s="14">
        <v>222067.7422895707</v>
      </c>
      <c r="F16" s="14">
        <f t="shared" si="0"/>
        <v>215.98000000001048</v>
      </c>
      <c r="G16" s="15">
        <f t="shared" si="3"/>
        <v>0.001016606103967063</v>
      </c>
      <c r="H16" s="14">
        <f t="shared" si="1"/>
        <v>9399.762289570703</v>
      </c>
      <c r="I16" s="15">
        <f t="shared" si="2"/>
        <v>0.04419923624407728</v>
      </c>
    </row>
    <row r="17" spans="1:9" ht="12">
      <c r="A17" s="5" t="s">
        <v>81</v>
      </c>
      <c r="B17" s="13" t="s">
        <v>10</v>
      </c>
      <c r="C17" s="16">
        <v>46198</v>
      </c>
      <c r="D17" s="16">
        <v>49705.32</v>
      </c>
      <c r="E17" s="16">
        <v>53638.91162175318</v>
      </c>
      <c r="F17" s="16">
        <f t="shared" si="0"/>
        <v>3507.3199999999997</v>
      </c>
      <c r="G17" s="17">
        <f t="shared" si="3"/>
        <v>0.07591930386596822</v>
      </c>
      <c r="H17" s="16">
        <f t="shared" si="1"/>
        <v>3933.5916217531776</v>
      </c>
      <c r="I17" s="17">
        <f t="shared" si="2"/>
        <v>0.07913824157561358</v>
      </c>
    </row>
    <row r="18" spans="1:9" ht="12.75">
      <c r="A18" s="26" t="s">
        <v>11</v>
      </c>
      <c r="C18" s="18">
        <f>SUM(C12:C17)</f>
        <v>3925851</v>
      </c>
      <c r="D18" s="18">
        <f>SUM(D12:D17)</f>
        <v>4232428.83</v>
      </c>
      <c r="E18" s="18">
        <f>SUM(E12:E17)</f>
        <v>4668715.821859069</v>
      </c>
      <c r="F18" s="18">
        <f>SUM(F12:F17)</f>
        <v>306577.83</v>
      </c>
      <c r="G18" s="19">
        <f t="shared" si="3"/>
        <v>0.07809206971940606</v>
      </c>
      <c r="H18" s="18">
        <f>SUM(H12:H17)</f>
        <v>436286.991859069</v>
      </c>
      <c r="I18" s="19">
        <f t="shared" si="2"/>
        <v>0.10308194405222142</v>
      </c>
    </row>
    <row r="19" spans="3:9" ht="11.25">
      <c r="C19" s="3"/>
      <c r="D19" s="3"/>
      <c r="E19" s="3"/>
      <c r="F19" s="3"/>
      <c r="G19" s="4"/>
      <c r="H19" s="3"/>
      <c r="I19" s="4"/>
    </row>
    <row r="20" spans="3:9" ht="11.25">
      <c r="C20" s="3"/>
      <c r="D20" s="3"/>
      <c r="E20" s="3"/>
      <c r="F20" s="3"/>
      <c r="G20" s="3"/>
      <c r="H20" s="3"/>
      <c r="I20" s="3" t="s">
        <v>12</v>
      </c>
    </row>
    <row r="21" spans="3:9" ht="11.25">
      <c r="C21" s="3"/>
      <c r="D21" s="3"/>
      <c r="E21" s="3"/>
      <c r="F21" s="3"/>
      <c r="G21" s="3"/>
      <c r="H21" s="3"/>
      <c r="I21" s="3"/>
    </row>
    <row r="22" spans="1:9" ht="12.75">
      <c r="A22" s="25" t="s">
        <v>13</v>
      </c>
      <c r="C22" s="3"/>
      <c r="D22" s="3"/>
      <c r="E22" s="3"/>
      <c r="F22" s="3"/>
      <c r="G22" s="3"/>
      <c r="H22" s="3"/>
      <c r="I22" s="3"/>
    </row>
    <row r="23" spans="1:9" ht="12">
      <c r="A23" s="6" t="s">
        <v>94</v>
      </c>
      <c r="B23" s="12" t="s">
        <v>82</v>
      </c>
      <c r="C23" s="14">
        <v>115558</v>
      </c>
      <c r="D23" s="12">
        <v>1184510</v>
      </c>
      <c r="E23" s="12">
        <v>164274.96121</v>
      </c>
      <c r="F23" s="14">
        <f>D23-C23</f>
        <v>1068952</v>
      </c>
      <c r="G23" s="15">
        <f>F23/C23</f>
        <v>9.250350473355372</v>
      </c>
      <c r="H23" s="14">
        <f>E23-D23</f>
        <v>-1020235.03879</v>
      </c>
      <c r="I23" s="15">
        <f>H23/D23</f>
        <v>-0.8613139937949026</v>
      </c>
    </row>
    <row r="24" spans="1:9" ht="12">
      <c r="A24" s="7" t="s">
        <v>97</v>
      </c>
      <c r="B24" s="12" t="s">
        <v>83</v>
      </c>
      <c r="C24" s="14">
        <v>0</v>
      </c>
      <c r="D24" s="12">
        <v>0</v>
      </c>
      <c r="E24" s="12">
        <v>992850.8985395</v>
      </c>
      <c r="F24" s="14">
        <f aca="true" t="shared" si="4" ref="F24:F35">D24-C24</f>
        <v>0</v>
      </c>
      <c r="G24" s="15" t="s">
        <v>12</v>
      </c>
      <c r="H24" s="14">
        <f aca="true" t="shared" si="5" ref="H24:H35">E24-D24</f>
        <v>992850.8985395</v>
      </c>
      <c r="I24" s="15" t="s">
        <v>12</v>
      </c>
    </row>
    <row r="25" spans="1:9" ht="12">
      <c r="A25" s="8" t="s">
        <v>98</v>
      </c>
      <c r="B25" s="12" t="s">
        <v>87</v>
      </c>
      <c r="C25" s="14">
        <v>5503278</v>
      </c>
      <c r="D25" s="12">
        <v>5799149</v>
      </c>
      <c r="E25" s="12">
        <v>4501534</v>
      </c>
      <c r="F25" s="14">
        <f t="shared" si="4"/>
        <v>295871</v>
      </c>
      <c r="G25" s="15">
        <f>F25/C25</f>
        <v>0.053762684712638543</v>
      </c>
      <c r="H25" s="14">
        <f t="shared" si="5"/>
        <v>-1297615</v>
      </c>
      <c r="I25" s="15">
        <f>H25/D25</f>
        <v>-0.22375955506575188</v>
      </c>
    </row>
    <row r="26" spans="1:9" ht="12">
      <c r="A26" s="7" t="s">
        <v>99</v>
      </c>
      <c r="B26" s="12" t="s">
        <v>84</v>
      </c>
      <c r="C26" s="14">
        <v>0</v>
      </c>
      <c r="D26" s="12">
        <v>0</v>
      </c>
      <c r="E26" s="12">
        <v>1427353</v>
      </c>
      <c r="F26" s="14">
        <f t="shared" si="4"/>
        <v>0</v>
      </c>
      <c r="G26" s="15" t="s">
        <v>12</v>
      </c>
      <c r="H26" s="14">
        <f t="shared" si="5"/>
        <v>1427353</v>
      </c>
      <c r="I26" s="15" t="s">
        <v>12</v>
      </c>
    </row>
    <row r="27" spans="1:9" ht="12">
      <c r="A27" s="9" t="s">
        <v>100</v>
      </c>
      <c r="B27" s="12" t="s">
        <v>14</v>
      </c>
      <c r="C27" s="14">
        <v>1624411</v>
      </c>
      <c r="D27" s="12">
        <v>1859207</v>
      </c>
      <c r="E27" s="12">
        <v>0</v>
      </c>
      <c r="F27" s="14">
        <f t="shared" si="4"/>
        <v>234796</v>
      </c>
      <c r="G27" s="15">
        <f>F27/C27</f>
        <v>0.14454223715549822</v>
      </c>
      <c r="H27" s="14">
        <f t="shared" si="5"/>
        <v>-1859207</v>
      </c>
      <c r="I27" s="15">
        <f>H27/D27</f>
        <v>-1</v>
      </c>
    </row>
    <row r="28" spans="1:9" ht="12">
      <c r="A28" s="7" t="s">
        <v>101</v>
      </c>
      <c r="B28" s="12" t="s">
        <v>85</v>
      </c>
      <c r="C28" s="14">
        <v>0</v>
      </c>
      <c r="D28" s="12">
        <v>0</v>
      </c>
      <c r="E28" s="12">
        <v>229219.368801</v>
      </c>
      <c r="F28" s="14">
        <f t="shared" si="4"/>
        <v>0</v>
      </c>
      <c r="G28" s="15" t="s">
        <v>12</v>
      </c>
      <c r="H28" s="14">
        <f t="shared" si="5"/>
        <v>229219.368801</v>
      </c>
      <c r="I28" s="15" t="s">
        <v>12</v>
      </c>
    </row>
    <row r="29" spans="1:9" ht="12">
      <c r="A29" s="7" t="s">
        <v>102</v>
      </c>
      <c r="B29" s="12" t="s">
        <v>88</v>
      </c>
      <c r="C29" s="14">
        <v>0</v>
      </c>
      <c r="D29" s="12">
        <v>0</v>
      </c>
      <c r="E29" s="12">
        <v>202686.248954</v>
      </c>
      <c r="F29" s="14">
        <f t="shared" si="4"/>
        <v>0</v>
      </c>
      <c r="G29" s="15" t="s">
        <v>12</v>
      </c>
      <c r="H29" s="14">
        <f t="shared" si="5"/>
        <v>202686.248954</v>
      </c>
      <c r="I29" s="15" t="s">
        <v>12</v>
      </c>
    </row>
    <row r="30" spans="1:9" ht="12">
      <c r="A30" s="7" t="s">
        <v>103</v>
      </c>
      <c r="B30" s="12" t="s">
        <v>89</v>
      </c>
      <c r="C30" s="14">
        <v>0</v>
      </c>
      <c r="D30" s="12">
        <v>0</v>
      </c>
      <c r="E30" s="12">
        <v>638376.255532</v>
      </c>
      <c r="F30" s="14">
        <f t="shared" si="4"/>
        <v>0</v>
      </c>
      <c r="G30" s="15" t="s">
        <v>12</v>
      </c>
      <c r="H30" s="14">
        <f t="shared" si="5"/>
        <v>638376.255532</v>
      </c>
      <c r="I30" s="15" t="s">
        <v>12</v>
      </c>
    </row>
    <row r="31" spans="1:9" ht="12">
      <c r="A31" s="7" t="s">
        <v>104</v>
      </c>
      <c r="B31" s="12" t="s">
        <v>90</v>
      </c>
      <c r="C31" s="14">
        <v>0</v>
      </c>
      <c r="D31" s="12">
        <v>0</v>
      </c>
      <c r="E31" s="12">
        <v>65289.016726</v>
      </c>
      <c r="F31" s="14">
        <f t="shared" si="4"/>
        <v>0</v>
      </c>
      <c r="G31" s="15" t="s">
        <v>12</v>
      </c>
      <c r="H31" s="14">
        <f t="shared" si="5"/>
        <v>65289.016726</v>
      </c>
      <c r="I31" s="15" t="s">
        <v>12</v>
      </c>
    </row>
    <row r="32" spans="1:9" ht="12">
      <c r="A32" s="7" t="s">
        <v>105</v>
      </c>
      <c r="B32" s="12" t="s">
        <v>91</v>
      </c>
      <c r="C32" s="14">
        <v>0</v>
      </c>
      <c r="D32" s="12">
        <v>0</v>
      </c>
      <c r="E32" s="12">
        <v>127224.097142</v>
      </c>
      <c r="F32" s="14">
        <f t="shared" si="4"/>
        <v>0</v>
      </c>
      <c r="G32" s="15" t="s">
        <v>12</v>
      </c>
      <c r="H32" s="14">
        <f t="shared" si="5"/>
        <v>127224.097142</v>
      </c>
      <c r="I32" s="15" t="s">
        <v>12</v>
      </c>
    </row>
    <row r="33" spans="1:9" ht="12">
      <c r="A33" s="7" t="s">
        <v>106</v>
      </c>
      <c r="B33" s="12" t="s">
        <v>86</v>
      </c>
      <c r="C33" s="14">
        <v>0</v>
      </c>
      <c r="D33" s="14">
        <v>0</v>
      </c>
      <c r="E33" s="14">
        <v>175289.636716</v>
      </c>
      <c r="F33" s="14">
        <f t="shared" si="4"/>
        <v>0</v>
      </c>
      <c r="G33" s="15" t="s">
        <v>12</v>
      </c>
      <c r="H33" s="14">
        <f t="shared" si="5"/>
        <v>175289.636716</v>
      </c>
      <c r="I33" s="15" t="s">
        <v>12</v>
      </c>
    </row>
    <row r="34" spans="1:9" ht="12">
      <c r="A34" s="7" t="s">
        <v>96</v>
      </c>
      <c r="B34" s="12" t="s">
        <v>92</v>
      </c>
      <c r="C34" s="14">
        <v>0</v>
      </c>
      <c r="D34" s="14">
        <v>0</v>
      </c>
      <c r="E34" s="14">
        <v>407311</v>
      </c>
      <c r="F34" s="14">
        <f t="shared" si="4"/>
        <v>0</v>
      </c>
      <c r="G34" s="15" t="s">
        <v>12</v>
      </c>
      <c r="H34" s="14">
        <f t="shared" si="5"/>
        <v>407311</v>
      </c>
      <c r="I34" s="15" t="s">
        <v>12</v>
      </c>
    </row>
    <row r="35" spans="1:9" ht="12">
      <c r="A35" s="7" t="s">
        <v>95</v>
      </c>
      <c r="B35" s="12" t="s">
        <v>93</v>
      </c>
      <c r="C35" s="16">
        <v>0</v>
      </c>
      <c r="D35" s="16">
        <v>0</v>
      </c>
      <c r="E35" s="16">
        <v>22085.97722</v>
      </c>
      <c r="F35" s="16">
        <f t="shared" si="4"/>
        <v>0</v>
      </c>
      <c r="G35" s="24" t="s">
        <v>113</v>
      </c>
      <c r="H35" s="16">
        <f t="shared" si="5"/>
        <v>22085.97722</v>
      </c>
      <c r="I35" s="24" t="s">
        <v>114</v>
      </c>
    </row>
    <row r="36" spans="1:9" ht="12.75">
      <c r="A36" s="26" t="s">
        <v>15</v>
      </c>
      <c r="C36" s="18">
        <f>SUM(C23:C35)</f>
        <v>7243247</v>
      </c>
      <c r="D36" s="18">
        <f>SUM(D23:D35)</f>
        <v>8842866</v>
      </c>
      <c r="E36" s="18">
        <f>SUM(E23:E35)</f>
        <v>8953494.4608405</v>
      </c>
      <c r="F36" s="18">
        <f>SUM(F23:F35)</f>
        <v>1599619</v>
      </c>
      <c r="G36" s="19">
        <f>F36/C36</f>
        <v>0.22084280710018586</v>
      </c>
      <c r="H36" s="18">
        <f>SUM(H23:H35)</f>
        <v>110628.46084049996</v>
      </c>
      <c r="I36" s="19">
        <f>H36/D36</f>
        <v>0.012510475771147042</v>
      </c>
    </row>
    <row r="37" spans="1:9" ht="12.75">
      <c r="A37" s="26"/>
      <c r="C37" s="18"/>
      <c r="D37" s="18"/>
      <c r="E37" s="18"/>
      <c r="F37" s="18"/>
      <c r="G37" s="19"/>
      <c r="H37" s="18"/>
      <c r="I37" s="19"/>
    </row>
    <row r="38" spans="1:9" ht="12.75">
      <c r="A38" s="26"/>
      <c r="C38" s="18"/>
      <c r="D38" s="18"/>
      <c r="E38" s="18"/>
      <c r="F38" s="18"/>
      <c r="G38" s="19"/>
      <c r="H38" s="18"/>
      <c r="I38" s="19"/>
    </row>
    <row r="39" spans="3:9" ht="11.25">
      <c r="C39" s="3"/>
      <c r="D39" s="3"/>
      <c r="E39" s="3"/>
      <c r="F39" s="3"/>
      <c r="G39" s="3"/>
      <c r="H39" s="3"/>
      <c r="I39" s="3"/>
    </row>
    <row r="40" spans="1:9" ht="12.75">
      <c r="A40" s="25" t="s">
        <v>16</v>
      </c>
      <c r="C40" s="3"/>
      <c r="D40" s="3"/>
      <c r="E40" s="3"/>
      <c r="F40" s="3"/>
      <c r="G40" s="3"/>
      <c r="H40" s="3"/>
      <c r="I40" s="3"/>
    </row>
    <row r="41" spans="1:9" ht="12">
      <c r="A41" s="5" t="s">
        <v>107</v>
      </c>
      <c r="B41" s="13" t="s">
        <v>17</v>
      </c>
      <c r="C41" s="14">
        <v>36144</v>
      </c>
      <c r="D41" s="14">
        <v>32348.924</v>
      </c>
      <c r="E41" s="14">
        <v>34349.25752235043</v>
      </c>
      <c r="F41" s="14">
        <f aca="true" t="shared" si="6" ref="F41:F47">D41-C41</f>
        <v>-3795.076000000001</v>
      </c>
      <c r="G41" s="15">
        <f aca="true" t="shared" si="7" ref="G41:G48">F41/C41</f>
        <v>-0.10499878264718905</v>
      </c>
      <c r="H41" s="14">
        <f aca="true" t="shared" si="8" ref="H41:H47">E41-D41</f>
        <v>2000.3335223504328</v>
      </c>
      <c r="I41" s="15">
        <f aca="true" t="shared" si="9" ref="I41:I48">H41/D41</f>
        <v>0.06183616871925733</v>
      </c>
    </row>
    <row r="42" spans="1:9" ht="12">
      <c r="A42" s="5" t="s">
        <v>119</v>
      </c>
      <c r="B42" s="13" t="s">
        <v>18</v>
      </c>
      <c r="C42" s="14">
        <v>346771</v>
      </c>
      <c r="D42" s="14">
        <v>343946</v>
      </c>
      <c r="E42" s="14">
        <v>354223.001589337</v>
      </c>
      <c r="F42" s="14">
        <f t="shared" si="6"/>
        <v>-2825</v>
      </c>
      <c r="G42" s="15">
        <f t="shared" si="7"/>
        <v>-0.008146586652286378</v>
      </c>
      <c r="H42" s="14">
        <f t="shared" si="8"/>
        <v>10277.001589337015</v>
      </c>
      <c r="I42" s="15">
        <f t="shared" si="9"/>
        <v>0.029879695037409986</v>
      </c>
    </row>
    <row r="43" spans="1:9" ht="12">
      <c r="A43" s="5" t="s">
        <v>108</v>
      </c>
      <c r="B43" s="13" t="s">
        <v>19</v>
      </c>
      <c r="C43" s="14">
        <v>211586</v>
      </c>
      <c r="D43" s="14">
        <v>215611.03</v>
      </c>
      <c r="E43" s="14">
        <v>220285.80560955318</v>
      </c>
      <c r="F43" s="14">
        <f t="shared" si="6"/>
        <v>4025.029999999999</v>
      </c>
      <c r="G43" s="15">
        <f t="shared" si="7"/>
        <v>0.019023139527189883</v>
      </c>
      <c r="H43" s="14">
        <f t="shared" si="8"/>
        <v>4674.77560955318</v>
      </c>
      <c r="I43" s="15">
        <f t="shared" si="9"/>
        <v>0.021681523480283828</v>
      </c>
    </row>
    <row r="44" spans="1:9" ht="12">
      <c r="A44" s="5" t="s">
        <v>109</v>
      </c>
      <c r="B44" s="13" t="s">
        <v>20</v>
      </c>
      <c r="C44" s="14">
        <v>17736</v>
      </c>
      <c r="D44" s="14">
        <v>19613.19</v>
      </c>
      <c r="E44" s="14">
        <v>17861.947691375044</v>
      </c>
      <c r="F44" s="14">
        <f t="shared" si="6"/>
        <v>1877.1899999999987</v>
      </c>
      <c r="G44" s="15">
        <f t="shared" si="7"/>
        <v>0.10584066305818667</v>
      </c>
      <c r="H44" s="14">
        <f t="shared" si="8"/>
        <v>-1751.2423086249546</v>
      </c>
      <c r="I44" s="15">
        <f t="shared" si="9"/>
        <v>-0.08928900951986672</v>
      </c>
    </row>
    <row r="45" spans="1:9" ht="12">
      <c r="A45" s="5" t="s">
        <v>110</v>
      </c>
      <c r="B45" s="13" t="s">
        <v>21</v>
      </c>
      <c r="C45" s="14">
        <v>297003</v>
      </c>
      <c r="D45" s="14">
        <v>229803.73</v>
      </c>
      <c r="E45" s="14">
        <v>280992.67732208106</v>
      </c>
      <c r="F45" s="14">
        <f t="shared" si="6"/>
        <v>-67199.26999999999</v>
      </c>
      <c r="G45" s="15">
        <f t="shared" si="7"/>
        <v>-0.22625788291700755</v>
      </c>
      <c r="H45" s="14">
        <f t="shared" si="8"/>
        <v>51188.94732208105</v>
      </c>
      <c r="I45" s="15">
        <f t="shared" si="9"/>
        <v>0.22275072437719373</v>
      </c>
    </row>
    <row r="46" spans="1:9" ht="12">
      <c r="A46" s="5" t="s">
        <v>111</v>
      </c>
      <c r="B46" s="13" t="s">
        <v>22</v>
      </c>
      <c r="C46" s="14">
        <v>40091</v>
      </c>
      <c r="D46" s="14">
        <v>66286.30995867164</v>
      </c>
      <c r="E46" s="14">
        <v>31453.30973419484</v>
      </c>
      <c r="F46" s="14">
        <f t="shared" si="6"/>
        <v>26195.30995867164</v>
      </c>
      <c r="G46" s="15">
        <f t="shared" si="7"/>
        <v>0.6533962724469742</v>
      </c>
      <c r="H46" s="14">
        <f t="shared" si="8"/>
        <v>-34833.0002244768</v>
      </c>
      <c r="I46" s="15">
        <f t="shared" si="9"/>
        <v>-0.525493125898765</v>
      </c>
    </row>
    <row r="47" spans="1:9" ht="12">
      <c r="A47" s="5" t="s">
        <v>112</v>
      </c>
      <c r="B47" s="13" t="s">
        <v>23</v>
      </c>
      <c r="C47" s="16">
        <v>62823</v>
      </c>
      <c r="D47" s="16">
        <v>74838.6</v>
      </c>
      <c r="E47" s="16">
        <v>58034.12707660571</v>
      </c>
      <c r="F47" s="16">
        <f t="shared" si="6"/>
        <v>12015.600000000006</v>
      </c>
      <c r="G47" s="17">
        <f t="shared" si="7"/>
        <v>0.19126116231316564</v>
      </c>
      <c r="H47" s="16">
        <f t="shared" si="8"/>
        <v>-16804.472923394293</v>
      </c>
      <c r="I47" s="17">
        <f t="shared" si="9"/>
        <v>-0.2245428552029874</v>
      </c>
    </row>
    <row r="48" spans="1:9" ht="12.75">
      <c r="A48" s="26" t="s">
        <v>24</v>
      </c>
      <c r="B48" s="13"/>
      <c r="C48" s="18">
        <f>SUM(C41:C47)</f>
        <v>1012154</v>
      </c>
      <c r="D48" s="18">
        <f>SUM(D41:D47)</f>
        <v>982447.7839586716</v>
      </c>
      <c r="E48" s="18">
        <f>SUM(E41:E47)</f>
        <v>997200.1265454973</v>
      </c>
      <c r="F48" s="18">
        <f>SUM(F41:F47)</f>
        <v>-29706.21604132834</v>
      </c>
      <c r="G48" s="19">
        <f t="shared" si="7"/>
        <v>-0.029349502191690535</v>
      </c>
      <c r="H48" s="18">
        <f>SUM(H41:H47)</f>
        <v>14752.34258682563</v>
      </c>
      <c r="I48" s="19">
        <f t="shared" si="9"/>
        <v>0.015015904995360256</v>
      </c>
    </row>
    <row r="49" spans="3:9" ht="11.25">
      <c r="C49" s="3"/>
      <c r="D49" s="3"/>
      <c r="E49" s="3"/>
      <c r="F49" s="3"/>
      <c r="G49" s="4"/>
      <c r="H49" s="3"/>
      <c r="I49" s="4"/>
    </row>
    <row r="50" spans="3:9" ht="11.25">
      <c r="C50" s="3"/>
      <c r="D50" s="3"/>
      <c r="E50" s="3"/>
      <c r="F50" s="3"/>
      <c r="G50" s="3"/>
      <c r="H50" s="3"/>
      <c r="I50" s="3"/>
    </row>
    <row r="51" spans="3:9" ht="11.25">
      <c r="C51" s="3"/>
      <c r="D51" s="3"/>
      <c r="E51" s="3"/>
      <c r="F51" s="3"/>
      <c r="G51" s="3"/>
      <c r="H51" s="3"/>
      <c r="I51" s="3"/>
    </row>
    <row r="52" spans="1:9" ht="12.75">
      <c r="A52" s="25" t="s">
        <v>25</v>
      </c>
      <c r="C52" s="3"/>
      <c r="D52" s="3"/>
      <c r="E52" s="3"/>
      <c r="F52" s="3"/>
      <c r="G52" s="3"/>
      <c r="H52" s="3"/>
      <c r="I52" s="3"/>
    </row>
    <row r="53" spans="1:9" ht="12">
      <c r="A53" s="5" t="s">
        <v>115</v>
      </c>
      <c r="B53" s="13" t="s">
        <v>26</v>
      </c>
      <c r="C53" s="14">
        <v>385088</v>
      </c>
      <c r="D53" s="14">
        <v>316529.66</v>
      </c>
      <c r="E53" s="14">
        <v>340225.4682273577</v>
      </c>
      <c r="F53" s="14">
        <f>D53-C53</f>
        <v>-68558.34000000003</v>
      </c>
      <c r="G53" s="15">
        <f>F53/C53</f>
        <v>-0.17803291715140443</v>
      </c>
      <c r="H53" s="14">
        <f>E53-D53</f>
        <v>23695.808227357746</v>
      </c>
      <c r="I53" s="15">
        <f>H53/D53</f>
        <v>0.07486125700623994</v>
      </c>
    </row>
    <row r="54" spans="1:9" ht="12">
      <c r="A54" s="5" t="s">
        <v>116</v>
      </c>
      <c r="B54" s="13" t="s">
        <v>27</v>
      </c>
      <c r="C54" s="16">
        <v>403473.4</v>
      </c>
      <c r="D54" s="16">
        <v>351343.3</v>
      </c>
      <c r="E54" s="16">
        <v>449298.6473103976</v>
      </c>
      <c r="F54" s="16">
        <f>D54-C54</f>
        <v>-52130.100000000035</v>
      </c>
      <c r="G54" s="17">
        <f>F54/C54</f>
        <v>-0.12920331303129284</v>
      </c>
      <c r="H54" s="16">
        <f>E54-D54</f>
        <v>97955.3473103976</v>
      </c>
      <c r="I54" s="17">
        <f>H54/D54</f>
        <v>0.2788023773625329</v>
      </c>
    </row>
    <row r="55" spans="1:9" ht="12.75">
      <c r="A55" s="27" t="s">
        <v>28</v>
      </c>
      <c r="B55" s="28"/>
      <c r="C55" s="18">
        <f>SUM(C53:C54)</f>
        <v>788561.4</v>
      </c>
      <c r="D55" s="18">
        <f>SUM(D53:D54)</f>
        <v>667872.96</v>
      </c>
      <c r="E55" s="18">
        <f>SUM(E53:E54)</f>
        <v>789524.1155377553</v>
      </c>
      <c r="F55" s="18">
        <f>SUM(F53:F54)</f>
        <v>-120688.44000000006</v>
      </c>
      <c r="G55" s="19">
        <f>F55/C55</f>
        <v>-0.15304888116511925</v>
      </c>
      <c r="H55" s="18">
        <f>SUM(H53:H54)</f>
        <v>121651.15553775534</v>
      </c>
      <c r="I55" s="19">
        <f>H55/D55</f>
        <v>0.18214714896940185</v>
      </c>
    </row>
    <row r="56" ht="11.25">
      <c r="C56" s="2" t="s">
        <v>12</v>
      </c>
    </row>
    <row r="57" ht="11.25" customHeight="1"/>
    <row r="58" spans="1:9" ht="13.5" customHeight="1">
      <c r="A58" s="37" t="s">
        <v>152</v>
      </c>
      <c r="B58" s="37"/>
      <c r="C58" s="37"/>
      <c r="D58" s="37"/>
      <c r="E58" s="37"/>
      <c r="F58" s="37"/>
      <c r="G58" s="37"/>
      <c r="H58" s="37"/>
      <c r="I58" s="37"/>
    </row>
    <row r="59" spans="1:9" ht="11.25" customHeight="1">
      <c r="A59" s="39" t="s">
        <v>151</v>
      </c>
      <c r="B59" s="39"/>
      <c r="C59" s="39"/>
      <c r="D59" s="39"/>
      <c r="E59" s="39"/>
      <c r="F59" s="39"/>
      <c r="G59" s="39"/>
      <c r="H59" s="39"/>
      <c r="I59" s="39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3" spans="3:9" ht="11.25" customHeight="1">
      <c r="C63" s="23" t="s">
        <v>0</v>
      </c>
      <c r="D63" s="23" t="s">
        <v>1</v>
      </c>
      <c r="E63" s="23" t="s">
        <v>2</v>
      </c>
      <c r="F63" s="40" t="s">
        <v>72</v>
      </c>
      <c r="G63" s="40"/>
      <c r="H63" s="40" t="s">
        <v>73</v>
      </c>
      <c r="I63" s="40"/>
    </row>
    <row r="64" spans="3:9" ht="12.75">
      <c r="C64" s="29" t="s">
        <v>137</v>
      </c>
      <c r="D64" s="29" t="s">
        <v>3</v>
      </c>
      <c r="E64" s="29" t="s">
        <v>3</v>
      </c>
      <c r="F64" s="29" t="s">
        <v>5</v>
      </c>
      <c r="G64" s="29" t="s">
        <v>4</v>
      </c>
      <c r="H64" s="29" t="s">
        <v>5</v>
      </c>
      <c r="I64" s="29" t="s">
        <v>4</v>
      </c>
    </row>
    <row r="65" spans="3:9" ht="12.75">
      <c r="C65" s="29"/>
      <c r="D65" s="29"/>
      <c r="E65" s="29"/>
      <c r="F65" s="29"/>
      <c r="G65" s="29"/>
      <c r="H65" s="29"/>
      <c r="I65" s="29"/>
    </row>
    <row r="66" spans="1:9" ht="12.75">
      <c r="A66" s="25" t="s">
        <v>29</v>
      </c>
      <c r="B66" s="13"/>
      <c r="C66" s="13"/>
      <c r="D66" s="13"/>
      <c r="E66" s="13"/>
      <c r="F66" s="13"/>
      <c r="G66" s="13"/>
      <c r="H66" s="13"/>
      <c r="I66" s="13"/>
    </row>
    <row r="67" spans="1:9" ht="12">
      <c r="A67" s="5" t="s">
        <v>117</v>
      </c>
      <c r="B67" s="13" t="s">
        <v>30</v>
      </c>
      <c r="C67" s="14">
        <v>52353</v>
      </c>
      <c r="D67" s="14">
        <v>51469.16</v>
      </c>
      <c r="E67" s="14">
        <v>52083.27309990564</v>
      </c>
      <c r="F67" s="14">
        <f>D67-C67</f>
        <v>-883.8399999999965</v>
      </c>
      <c r="G67" s="15">
        <f>F67/C67</f>
        <v>-0.016882318109754865</v>
      </c>
      <c r="H67" s="14">
        <f>E67-D67</f>
        <v>614.1130999056331</v>
      </c>
      <c r="I67" s="15">
        <f>H67/D67</f>
        <v>0.011931671313571722</v>
      </c>
    </row>
    <row r="68" spans="1:9" ht="12">
      <c r="A68" s="5" t="s">
        <v>118</v>
      </c>
      <c r="B68" s="13" t="s">
        <v>31</v>
      </c>
      <c r="C68" s="14">
        <v>201939</v>
      </c>
      <c r="D68" s="14">
        <v>170537</v>
      </c>
      <c r="E68" s="14">
        <v>169372.49082687215</v>
      </c>
      <c r="F68" s="14">
        <f>D68-C68</f>
        <v>-31402</v>
      </c>
      <c r="G68" s="15">
        <f>F68/C68</f>
        <v>-0.1555024041913647</v>
      </c>
      <c r="H68" s="14">
        <f>E68-D68</f>
        <v>-1164.5091731278517</v>
      </c>
      <c r="I68" s="15">
        <f>H68/D68</f>
        <v>-0.006828483983697682</v>
      </c>
    </row>
    <row r="69" spans="1:12" ht="12.75">
      <c r="A69" s="34" t="s">
        <v>156</v>
      </c>
      <c r="B69" s="35" t="s">
        <v>155</v>
      </c>
      <c r="C69" s="36">
        <v>0</v>
      </c>
      <c r="D69" s="36">
        <v>1819</v>
      </c>
      <c r="E69" s="36">
        <v>2425</v>
      </c>
      <c r="F69" s="16">
        <f>D69-C69</f>
        <v>1819</v>
      </c>
      <c r="G69" s="17">
        <v>0</v>
      </c>
      <c r="H69" s="16">
        <f>E69-D69</f>
        <v>606</v>
      </c>
      <c r="I69" s="17">
        <f>H69/D69</f>
        <v>0.3331500824628917</v>
      </c>
      <c r="J69" s="36"/>
      <c r="K69" s="36"/>
      <c r="L69" s="36"/>
    </row>
    <row r="70" spans="1:9" ht="12.75">
      <c r="A70" s="26" t="s">
        <v>32</v>
      </c>
      <c r="B70" s="13"/>
      <c r="C70" s="18">
        <f>SUM(C67:C69)</f>
        <v>254292</v>
      </c>
      <c r="D70" s="18">
        <f>SUM(D67:D69)</f>
        <v>223825.16</v>
      </c>
      <c r="E70" s="18">
        <f>SUM(E67:E69)</f>
        <v>223880.76392677778</v>
      </c>
      <c r="F70" s="18">
        <f>SUM(F67:F69)</f>
        <v>-30466.839999999997</v>
      </c>
      <c r="G70" s="19">
        <f>F70/C70</f>
        <v>-0.11981045412360591</v>
      </c>
      <c r="H70" s="18">
        <f>SUM(H67:H69)</f>
        <v>55.60392677778145</v>
      </c>
      <c r="I70" s="19">
        <f>H70/D70</f>
        <v>0.0002484257211199199</v>
      </c>
    </row>
    <row r="71" spans="1:9" ht="12">
      <c r="A71" s="13"/>
      <c r="B71" s="13"/>
      <c r="C71" s="13"/>
      <c r="D71" s="14"/>
      <c r="E71" s="13"/>
      <c r="F71" s="13"/>
      <c r="G71" s="13"/>
      <c r="H71" s="13"/>
      <c r="I71" s="13"/>
    </row>
    <row r="72" spans="1:9" ht="12">
      <c r="A72" s="13"/>
      <c r="B72" s="13"/>
      <c r="C72" s="13"/>
      <c r="D72" s="14"/>
      <c r="E72" s="13"/>
      <c r="F72" s="13"/>
      <c r="G72" s="13"/>
      <c r="H72" s="13"/>
      <c r="I72" s="13"/>
    </row>
    <row r="73" spans="1:9" ht="12">
      <c r="A73" s="13"/>
      <c r="B73" s="13"/>
      <c r="C73" s="13"/>
      <c r="D73" s="14"/>
      <c r="E73" s="13"/>
      <c r="F73" s="13"/>
      <c r="G73" s="13"/>
      <c r="H73" s="13"/>
      <c r="I73" s="13"/>
    </row>
    <row r="74" spans="1:9" ht="12.75">
      <c r="A74" s="25" t="s">
        <v>33</v>
      </c>
      <c r="B74" s="13"/>
      <c r="C74" s="13"/>
      <c r="D74" s="14"/>
      <c r="E74" s="13"/>
      <c r="F74" s="13"/>
      <c r="G74" s="13"/>
      <c r="H74" s="13"/>
      <c r="I74" s="13"/>
    </row>
    <row r="75" spans="1:9" ht="12">
      <c r="A75" s="5" t="s">
        <v>134</v>
      </c>
      <c r="B75" s="13" t="s">
        <v>34</v>
      </c>
      <c r="C75" s="14">
        <v>128879</v>
      </c>
      <c r="D75" s="14">
        <v>137737</v>
      </c>
      <c r="E75" s="14">
        <v>145066.7380166679</v>
      </c>
      <c r="F75" s="14">
        <f>D75-C75</f>
        <v>8858</v>
      </c>
      <c r="G75" s="15">
        <f>F75/C75</f>
        <v>0.06873113540607857</v>
      </c>
      <c r="H75" s="14">
        <f>E75-D75</f>
        <v>7329.738016667892</v>
      </c>
      <c r="I75" s="15">
        <f>H75/D75</f>
        <v>0.05321546147126692</v>
      </c>
    </row>
    <row r="76" spans="1:9" ht="12">
      <c r="A76" s="5" t="s">
        <v>135</v>
      </c>
      <c r="B76" s="13" t="s">
        <v>35</v>
      </c>
      <c r="C76" s="14">
        <v>96103</v>
      </c>
      <c r="D76" s="14">
        <v>92117</v>
      </c>
      <c r="E76" s="14">
        <v>79274</v>
      </c>
      <c r="F76" s="14">
        <f>D76-C76</f>
        <v>-3986</v>
      </c>
      <c r="G76" s="15">
        <f>F76/C76</f>
        <v>-0.041476332684723685</v>
      </c>
      <c r="H76" s="14">
        <f>E76-D76</f>
        <v>-12843</v>
      </c>
      <c r="I76" s="15">
        <f>H76/D76</f>
        <v>-0.13942051955665077</v>
      </c>
    </row>
    <row r="77" spans="1:9" ht="12">
      <c r="A77" s="5" t="s">
        <v>136</v>
      </c>
      <c r="B77" s="13" t="s">
        <v>36</v>
      </c>
      <c r="C77" s="16">
        <v>173823</v>
      </c>
      <c r="D77" s="16">
        <v>159252.64</v>
      </c>
      <c r="E77" s="16">
        <v>174432</v>
      </c>
      <c r="F77" s="16">
        <f>D77-C77</f>
        <v>-14570.359999999986</v>
      </c>
      <c r="G77" s="17">
        <f>F77/C77</f>
        <v>-0.08382296934237693</v>
      </c>
      <c r="H77" s="16">
        <f>E77-D77</f>
        <v>15179.359999999986</v>
      </c>
      <c r="I77" s="17">
        <f>H77/D77</f>
        <v>0.09531622207330431</v>
      </c>
    </row>
    <row r="78" spans="1:9" ht="12.75">
      <c r="A78" s="26" t="s">
        <v>37</v>
      </c>
      <c r="B78" s="13"/>
      <c r="C78" s="18">
        <f>SUM(C75:C77)</f>
        <v>398805</v>
      </c>
      <c r="D78" s="18">
        <f>SUM(D75:D77)</f>
        <v>389106.64</v>
      </c>
      <c r="E78" s="18">
        <f>SUM(E75:E77)</f>
        <v>398772.7380166679</v>
      </c>
      <c r="F78" s="18">
        <f>SUM(F75:F77)</f>
        <v>-9698.359999999986</v>
      </c>
      <c r="G78" s="19">
        <f>F78/C78</f>
        <v>-0.024318551673123422</v>
      </c>
      <c r="H78" s="18">
        <f>SUM(H75:H77)</f>
        <v>9666.098016667878</v>
      </c>
      <c r="I78" s="19">
        <f>H78/D78</f>
        <v>0.024841770926005986</v>
      </c>
    </row>
    <row r="79" spans="1:9" ht="12">
      <c r="A79" s="13"/>
      <c r="B79" s="13"/>
      <c r="C79" s="14"/>
      <c r="D79" s="14"/>
      <c r="E79" s="14"/>
      <c r="F79" s="14"/>
      <c r="G79" s="15"/>
      <c r="H79" s="14"/>
      <c r="I79" s="15"/>
    </row>
    <row r="80" spans="1:9" ht="1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25" t="s">
        <v>38</v>
      </c>
      <c r="B82" s="13"/>
      <c r="C82" s="13"/>
      <c r="D82" s="13"/>
      <c r="E82" s="13"/>
      <c r="F82" s="13"/>
      <c r="G82" s="13"/>
      <c r="H82" s="13"/>
      <c r="I82" s="13"/>
    </row>
    <row r="83" spans="1:9" ht="12">
      <c r="A83" s="5" t="s">
        <v>120</v>
      </c>
      <c r="B83" s="13" t="s">
        <v>39</v>
      </c>
      <c r="C83" s="14">
        <v>125989</v>
      </c>
      <c r="D83" s="14">
        <v>127517.2</v>
      </c>
      <c r="E83" s="14">
        <v>154415.13251097038</v>
      </c>
      <c r="F83" s="14">
        <f aca="true" t="shared" si="10" ref="F83:F96">D83-C83</f>
        <v>1528.199999999997</v>
      </c>
      <c r="G83" s="15">
        <f aca="true" t="shared" si="11" ref="G83:G97">F83/C83</f>
        <v>0.012129630364555612</v>
      </c>
      <c r="H83" s="14">
        <f aca="true" t="shared" si="12" ref="H83:H96">E83-D83</f>
        <v>26897.93251097038</v>
      </c>
      <c r="I83" s="15">
        <f aca="true" t="shared" si="13" ref="I83:I97">H83/D83</f>
        <v>0.21093572091427965</v>
      </c>
    </row>
    <row r="84" spans="1:9" ht="12">
      <c r="A84" s="5" t="s">
        <v>121</v>
      </c>
      <c r="B84" s="13" t="s">
        <v>40</v>
      </c>
      <c r="C84" s="14">
        <v>14938</v>
      </c>
      <c r="D84" s="14">
        <v>61076.2</v>
      </c>
      <c r="E84" s="14">
        <v>25520.9754496628</v>
      </c>
      <c r="F84" s="14">
        <f t="shared" si="10"/>
        <v>46138.2</v>
      </c>
      <c r="G84" s="15">
        <f t="shared" si="11"/>
        <v>3.08864640514125</v>
      </c>
      <c r="H84" s="14">
        <f t="shared" si="12"/>
        <v>-35555.224550337196</v>
      </c>
      <c r="I84" s="15">
        <f t="shared" si="13"/>
        <v>-0.582145329118989</v>
      </c>
    </row>
    <row r="85" spans="1:9" ht="12">
      <c r="A85" s="5" t="s">
        <v>122</v>
      </c>
      <c r="B85" s="13" t="s">
        <v>41</v>
      </c>
      <c r="C85" s="14">
        <v>251283</v>
      </c>
      <c r="D85" s="14">
        <v>269430.2</v>
      </c>
      <c r="E85" s="14">
        <v>282341.5512177462</v>
      </c>
      <c r="F85" s="14">
        <f t="shared" si="10"/>
        <v>18147.20000000001</v>
      </c>
      <c r="G85" s="15">
        <f t="shared" si="11"/>
        <v>0.07221817631913027</v>
      </c>
      <c r="H85" s="14">
        <f t="shared" si="12"/>
        <v>12911.35121774621</v>
      </c>
      <c r="I85" s="15">
        <f t="shared" si="13"/>
        <v>0.047920950278573855</v>
      </c>
    </row>
    <row r="86" spans="1:9" ht="12">
      <c r="A86" s="5" t="s">
        <v>123</v>
      </c>
      <c r="B86" s="13" t="s">
        <v>42</v>
      </c>
      <c r="C86" s="14">
        <v>44300</v>
      </c>
      <c r="D86" s="14">
        <v>44386</v>
      </c>
      <c r="E86" s="14">
        <v>46599.60210268322</v>
      </c>
      <c r="F86" s="14">
        <f t="shared" si="10"/>
        <v>86</v>
      </c>
      <c r="G86" s="15">
        <f t="shared" si="11"/>
        <v>0.0019413092550790067</v>
      </c>
      <c r="H86" s="14">
        <f t="shared" si="12"/>
        <v>2213.602102683217</v>
      </c>
      <c r="I86" s="15">
        <f t="shared" si="13"/>
        <v>0.04987162850185231</v>
      </c>
    </row>
    <row r="87" spans="1:9" ht="12">
      <c r="A87" s="5" t="s">
        <v>124</v>
      </c>
      <c r="B87" s="13" t="s">
        <v>43</v>
      </c>
      <c r="C87" s="14">
        <v>277128</v>
      </c>
      <c r="D87" s="14">
        <v>278441</v>
      </c>
      <c r="E87" s="14">
        <v>284264.26595548016</v>
      </c>
      <c r="F87" s="14">
        <f t="shared" si="10"/>
        <v>1313</v>
      </c>
      <c r="G87" s="15">
        <f t="shared" si="11"/>
        <v>0.004737882855575763</v>
      </c>
      <c r="H87" s="14">
        <f t="shared" si="12"/>
        <v>5823.265955480165</v>
      </c>
      <c r="I87" s="15">
        <f t="shared" si="13"/>
        <v>0.02091382359451433</v>
      </c>
    </row>
    <row r="88" spans="1:9" ht="12">
      <c r="A88" s="5" t="s">
        <v>125</v>
      </c>
      <c r="B88" s="13" t="s">
        <v>44</v>
      </c>
      <c r="C88" s="14">
        <v>22029</v>
      </c>
      <c r="D88" s="14">
        <v>26646</v>
      </c>
      <c r="E88" s="14">
        <v>27241.601786534797</v>
      </c>
      <c r="F88" s="14">
        <f t="shared" si="10"/>
        <v>4617</v>
      </c>
      <c r="G88" s="15">
        <f t="shared" si="11"/>
        <v>0.20958736211357756</v>
      </c>
      <c r="H88" s="14">
        <f t="shared" si="12"/>
        <v>595.6017865347967</v>
      </c>
      <c r="I88" s="15">
        <f t="shared" si="13"/>
        <v>0.022352390097380347</v>
      </c>
    </row>
    <row r="89" spans="1:9" ht="12">
      <c r="A89" s="5" t="s">
        <v>126</v>
      </c>
      <c r="B89" s="13" t="s">
        <v>45</v>
      </c>
      <c r="C89" s="14">
        <v>32065</v>
      </c>
      <c r="D89" s="14">
        <v>39134</v>
      </c>
      <c r="E89" s="14">
        <v>40003.05913023175</v>
      </c>
      <c r="F89" s="14">
        <f t="shared" si="10"/>
        <v>7069</v>
      </c>
      <c r="G89" s="15">
        <f t="shared" si="11"/>
        <v>0.22045844378605955</v>
      </c>
      <c r="H89" s="14">
        <f t="shared" si="12"/>
        <v>869.059130231748</v>
      </c>
      <c r="I89" s="15">
        <f t="shared" si="13"/>
        <v>0.022207265555060765</v>
      </c>
    </row>
    <row r="90" spans="1:9" ht="12">
      <c r="A90" s="5" t="s">
        <v>127</v>
      </c>
      <c r="B90" s="13" t="s">
        <v>46</v>
      </c>
      <c r="C90" s="14">
        <v>4762</v>
      </c>
      <c r="D90" s="14">
        <v>8165.4</v>
      </c>
      <c r="E90" s="14">
        <v>8350.524610618679</v>
      </c>
      <c r="F90" s="14">
        <f t="shared" si="10"/>
        <v>3403.3999999999996</v>
      </c>
      <c r="G90" s="15">
        <f t="shared" si="11"/>
        <v>0.7146997060058798</v>
      </c>
      <c r="H90" s="14">
        <f t="shared" si="12"/>
        <v>185.12461061867907</v>
      </c>
      <c r="I90" s="15">
        <f t="shared" si="13"/>
        <v>0.022671836115643947</v>
      </c>
    </row>
    <row r="91" spans="1:9" ht="12">
      <c r="A91" s="5" t="s">
        <v>128</v>
      </c>
      <c r="B91" s="13" t="s">
        <v>47</v>
      </c>
      <c r="C91" s="14">
        <v>210190</v>
      </c>
      <c r="D91" s="14">
        <v>233336</v>
      </c>
      <c r="E91" s="14">
        <v>242623.36843638576</v>
      </c>
      <c r="F91" s="14">
        <f t="shared" si="10"/>
        <v>23146</v>
      </c>
      <c r="G91" s="15">
        <f t="shared" si="11"/>
        <v>0.11011941576668728</v>
      </c>
      <c r="H91" s="14">
        <f t="shared" si="12"/>
        <v>9287.368436385761</v>
      </c>
      <c r="I91" s="15">
        <f t="shared" si="13"/>
        <v>0.039802552698193855</v>
      </c>
    </row>
    <row r="92" spans="1:9" ht="12">
      <c r="A92" s="5" t="s">
        <v>129</v>
      </c>
      <c r="B92" s="13" t="s">
        <v>48</v>
      </c>
      <c r="C92" s="14">
        <v>23617</v>
      </c>
      <c r="D92" s="14">
        <v>23876</v>
      </c>
      <c r="E92" s="14">
        <v>24599.537569396456</v>
      </c>
      <c r="F92" s="14">
        <f t="shared" si="10"/>
        <v>259</v>
      </c>
      <c r="G92" s="15">
        <f t="shared" si="11"/>
        <v>0.010966676546555447</v>
      </c>
      <c r="H92" s="14">
        <f t="shared" si="12"/>
        <v>723.5375693964561</v>
      </c>
      <c r="I92" s="15">
        <f t="shared" si="13"/>
        <v>0.030303969232553865</v>
      </c>
    </row>
    <row r="93" spans="1:9" ht="12">
      <c r="A93" s="5" t="s">
        <v>130</v>
      </c>
      <c r="B93" s="13" t="s">
        <v>49</v>
      </c>
      <c r="C93" s="14">
        <v>709</v>
      </c>
      <c r="D93" s="14">
        <v>361</v>
      </c>
      <c r="E93" s="14">
        <v>367.1293791791579</v>
      </c>
      <c r="F93" s="14">
        <f t="shared" si="10"/>
        <v>-348</v>
      </c>
      <c r="G93" s="15">
        <f t="shared" si="11"/>
        <v>-0.4908321579689704</v>
      </c>
      <c r="H93" s="14">
        <f t="shared" si="12"/>
        <v>6.129379179157922</v>
      </c>
      <c r="I93" s="15">
        <f t="shared" si="13"/>
        <v>0.016978889692958233</v>
      </c>
    </row>
    <row r="94" spans="1:9" ht="12">
      <c r="A94" s="5" t="s">
        <v>131</v>
      </c>
      <c r="B94" s="13" t="s">
        <v>50</v>
      </c>
      <c r="C94" s="14">
        <v>449</v>
      </c>
      <c r="D94" s="14">
        <v>571</v>
      </c>
      <c r="E94" s="14">
        <v>584.798983774451</v>
      </c>
      <c r="F94" s="14">
        <f t="shared" si="10"/>
        <v>122</v>
      </c>
      <c r="G94" s="15">
        <f t="shared" si="11"/>
        <v>0.2717149220489978</v>
      </c>
      <c r="H94" s="14">
        <f t="shared" si="12"/>
        <v>13.798983774451017</v>
      </c>
      <c r="I94" s="15">
        <f t="shared" si="13"/>
        <v>0.024166346365063075</v>
      </c>
    </row>
    <row r="95" spans="1:9" ht="12">
      <c r="A95" s="5" t="s">
        <v>132</v>
      </c>
      <c r="B95" s="13" t="s">
        <v>51</v>
      </c>
      <c r="C95" s="14">
        <v>24711</v>
      </c>
      <c r="D95" s="14">
        <v>24597</v>
      </c>
      <c r="E95" s="14">
        <v>25133.138837164075</v>
      </c>
      <c r="F95" s="14">
        <f t="shared" si="10"/>
        <v>-114</v>
      </c>
      <c r="G95" s="15">
        <f t="shared" si="11"/>
        <v>-0.004613330095908704</v>
      </c>
      <c r="H95" s="14">
        <f t="shared" si="12"/>
        <v>536.1388371640751</v>
      </c>
      <c r="I95" s="15">
        <f t="shared" si="13"/>
        <v>0.021796919834291786</v>
      </c>
    </row>
    <row r="96" spans="1:9" ht="12">
      <c r="A96" s="5" t="s">
        <v>133</v>
      </c>
      <c r="B96" s="13" t="s">
        <v>52</v>
      </c>
      <c r="C96" s="16">
        <v>8851</v>
      </c>
      <c r="D96" s="16">
        <v>9706.15</v>
      </c>
      <c r="E96" s="16">
        <v>9735.950148395921</v>
      </c>
      <c r="F96" s="16">
        <f t="shared" si="10"/>
        <v>855.1499999999996</v>
      </c>
      <c r="G96" s="17">
        <f t="shared" si="11"/>
        <v>0.09661620155914581</v>
      </c>
      <c r="H96" s="16">
        <f t="shared" si="12"/>
        <v>29.800148395921497</v>
      </c>
      <c r="I96" s="17">
        <f t="shared" si="13"/>
        <v>0.003070233655560804</v>
      </c>
    </row>
    <row r="97" spans="1:9" ht="12.75">
      <c r="A97" s="26" t="s">
        <v>53</v>
      </c>
      <c r="B97" s="13"/>
      <c r="C97" s="18">
        <f>SUM(C83:C96)</f>
        <v>1041021</v>
      </c>
      <c r="D97" s="18">
        <f>SUM(D83:D96)</f>
        <v>1147243.15</v>
      </c>
      <c r="E97" s="18">
        <f>SUM(E83:E96)</f>
        <v>1171780.6361182237</v>
      </c>
      <c r="F97" s="18">
        <f>SUM(F83:F96)</f>
        <v>106222.15</v>
      </c>
      <c r="G97" s="19">
        <f t="shared" si="11"/>
        <v>0.10203651031055089</v>
      </c>
      <c r="H97" s="18">
        <f>SUM(H83:H96)</f>
        <v>24537.486118223824</v>
      </c>
      <c r="I97" s="19">
        <f t="shared" si="13"/>
        <v>0.021388217587722205</v>
      </c>
    </row>
    <row r="98" spans="1:9" ht="12">
      <c r="A98" s="13"/>
      <c r="B98" s="13"/>
      <c r="C98" s="13"/>
      <c r="D98" s="13"/>
      <c r="E98" s="13"/>
      <c r="F98" s="13"/>
      <c r="G98" s="15"/>
      <c r="H98" s="13"/>
      <c r="I98" s="15"/>
    </row>
    <row r="99" spans="1:9" ht="12">
      <c r="A99" s="13"/>
      <c r="B99" s="13"/>
      <c r="C99" s="13"/>
      <c r="D99" s="13"/>
      <c r="E99" s="13"/>
      <c r="F99" s="13"/>
      <c r="G99" s="15"/>
      <c r="H99" s="13"/>
      <c r="I99" s="15"/>
    </row>
    <row r="100" spans="1:9" ht="12">
      <c r="A100" s="13"/>
      <c r="B100" s="13"/>
      <c r="C100" s="13"/>
      <c r="D100" s="13"/>
      <c r="E100" s="13"/>
      <c r="F100" s="13"/>
      <c r="G100" s="15"/>
      <c r="H100" s="13"/>
      <c r="I100" s="15"/>
    </row>
    <row r="101" spans="1:9" ht="1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3.5">
      <c r="A103" s="41" t="s">
        <v>150</v>
      </c>
      <c r="B103" s="42"/>
      <c r="C103" s="10">
        <f>C18+C36+C48+C55+C70+C78+C97</f>
        <v>14663931.4</v>
      </c>
      <c r="D103" s="10">
        <f>D18+D36+D48+D55+D70+D78+D97</f>
        <v>16485790.523958674</v>
      </c>
      <c r="E103" s="10">
        <f>E18+E36+E48+E55+E70+E78+E97</f>
        <v>17203368.662844494</v>
      </c>
      <c r="F103" s="10">
        <f>F18+F36+F48+F55+F70+F78+F97</f>
        <v>1821859.1239586715</v>
      </c>
      <c r="G103" s="33">
        <f>F103/C103</f>
        <v>0.12424083789417287</v>
      </c>
      <c r="H103" s="10">
        <f>H18+H36+H48+H55+H70+H78+H97</f>
        <v>717578.1388858195</v>
      </c>
      <c r="I103" s="33">
        <f>H103/D103</f>
        <v>0.04352706883197191</v>
      </c>
    </row>
    <row r="104" spans="1:9" ht="12">
      <c r="A104" s="13"/>
      <c r="B104" s="13"/>
      <c r="C104" s="13"/>
      <c r="D104" s="13"/>
      <c r="E104" s="13"/>
      <c r="F104" s="13"/>
      <c r="G104" s="13"/>
      <c r="H104" s="43"/>
      <c r="I104" s="43"/>
    </row>
    <row r="105" spans="1:9" ht="1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 customHeight="1">
      <c r="A106" s="37" t="s">
        <v>152</v>
      </c>
      <c r="B106" s="37"/>
      <c r="C106" s="37"/>
      <c r="D106" s="37"/>
      <c r="E106" s="37"/>
      <c r="F106" s="37"/>
      <c r="G106" s="37"/>
      <c r="H106" s="37"/>
      <c r="I106" s="37"/>
    </row>
    <row r="107" spans="1:9" ht="12" customHeight="1">
      <c r="A107" s="39" t="s">
        <v>151</v>
      </c>
      <c r="B107" s="39"/>
      <c r="C107" s="39"/>
      <c r="D107" s="39"/>
      <c r="E107" s="39"/>
      <c r="F107" s="39"/>
      <c r="G107" s="39"/>
      <c r="H107" s="39"/>
      <c r="I107" s="39"/>
    </row>
    <row r="108" spans="1:9" ht="1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1.25" customHeight="1">
      <c r="A111" s="13"/>
      <c r="B111" s="13"/>
      <c r="C111" s="20" t="s">
        <v>0</v>
      </c>
      <c r="D111" s="20" t="s">
        <v>1</v>
      </c>
      <c r="E111" s="20" t="s">
        <v>2</v>
      </c>
      <c r="F111" s="37" t="s">
        <v>72</v>
      </c>
      <c r="G111" s="37"/>
      <c r="H111" s="37" t="s">
        <v>73</v>
      </c>
      <c r="I111" s="37"/>
    </row>
    <row r="112" spans="1:9" ht="12.75">
      <c r="A112" s="13"/>
      <c r="B112" s="13"/>
      <c r="C112" s="21" t="s">
        <v>137</v>
      </c>
      <c r="D112" s="21" t="s">
        <v>3</v>
      </c>
      <c r="E112" s="21" t="s">
        <v>3</v>
      </c>
      <c r="F112" s="21" t="s">
        <v>5</v>
      </c>
      <c r="G112" s="22" t="s">
        <v>4</v>
      </c>
      <c r="H112" s="21" t="s">
        <v>5</v>
      </c>
      <c r="I112" s="22" t="s">
        <v>4</v>
      </c>
    </row>
    <row r="113" spans="1:9" ht="1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25" t="s">
        <v>71</v>
      </c>
      <c r="B116" s="13"/>
      <c r="C116" s="13"/>
      <c r="D116" s="13"/>
      <c r="E116" s="13"/>
      <c r="F116" s="13"/>
      <c r="G116" s="13"/>
      <c r="H116" s="13"/>
      <c r="I116" s="13"/>
    </row>
    <row r="117" spans="1:9" ht="1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">
      <c r="A118" s="13" t="s">
        <v>54</v>
      </c>
      <c r="B118" s="13"/>
      <c r="C118" s="14">
        <v>750</v>
      </c>
      <c r="D118" s="14">
        <v>475.01131924468393</v>
      </c>
      <c r="E118" s="14">
        <v>0</v>
      </c>
      <c r="F118" s="14">
        <f>D118-C118</f>
        <v>-274.98868075531607</v>
      </c>
      <c r="G118" s="15">
        <f>F118/C118</f>
        <v>-0.36665157434042145</v>
      </c>
      <c r="H118" s="14">
        <f>E118-D118</f>
        <v>-475.01131924468393</v>
      </c>
      <c r="I118" s="15">
        <f>H118/D118</f>
        <v>-1</v>
      </c>
    </row>
    <row r="119" spans="1:9" ht="12">
      <c r="A119" s="13" t="s">
        <v>55</v>
      </c>
      <c r="B119" s="13"/>
      <c r="C119" s="14">
        <v>1986</v>
      </c>
      <c r="D119" s="14">
        <v>926.7325117859873</v>
      </c>
      <c r="E119" s="14">
        <v>3781</v>
      </c>
      <c r="F119" s="14">
        <f aca="true" t="shared" si="14" ref="F119:F125">D119-C119</f>
        <v>-1059.2674882140127</v>
      </c>
      <c r="G119" s="15">
        <f aca="true" t="shared" si="15" ref="G119:G126">F119/C119</f>
        <v>-0.5333673153142058</v>
      </c>
      <c r="H119" s="14">
        <f aca="true" t="shared" si="16" ref="H119:H125">E119-D119</f>
        <v>2854.2674882140127</v>
      </c>
      <c r="I119" s="15">
        <f aca="true" t="shared" si="17" ref="I119:I126">H119/D119</f>
        <v>3.0799259245942543</v>
      </c>
    </row>
    <row r="120" spans="1:9" ht="12">
      <c r="A120" s="13" t="s">
        <v>56</v>
      </c>
      <c r="B120" s="13"/>
      <c r="C120" s="14">
        <v>150941</v>
      </c>
      <c r="D120" s="14">
        <v>177854.83578731233</v>
      </c>
      <c r="E120" s="14">
        <v>233543</v>
      </c>
      <c r="F120" s="14">
        <f t="shared" si="14"/>
        <v>26913.83578731233</v>
      </c>
      <c r="G120" s="15">
        <f t="shared" si="15"/>
        <v>0.17830699271445355</v>
      </c>
      <c r="H120" s="14">
        <f t="shared" si="16"/>
        <v>55688.16421268767</v>
      </c>
      <c r="I120" s="15">
        <f t="shared" si="17"/>
        <v>0.31311020566954023</v>
      </c>
    </row>
    <row r="121" spans="1:9" ht="12">
      <c r="A121" s="13" t="s">
        <v>57</v>
      </c>
      <c r="B121" s="13"/>
      <c r="C121" s="14">
        <v>4932</v>
      </c>
      <c r="D121" s="14">
        <v>6383.670183407057</v>
      </c>
      <c r="E121" s="14">
        <v>5407.6108564999995</v>
      </c>
      <c r="F121" s="14">
        <f t="shared" si="14"/>
        <v>1451.6701834070573</v>
      </c>
      <c r="G121" s="15">
        <f t="shared" si="15"/>
        <v>0.2943370201555266</v>
      </c>
      <c r="H121" s="14">
        <f t="shared" si="16"/>
        <v>-976.0593269070578</v>
      </c>
      <c r="I121" s="15">
        <f t="shared" si="17"/>
        <v>-0.15289939781727896</v>
      </c>
    </row>
    <row r="122" spans="1:9" ht="12">
      <c r="A122" s="13" t="s">
        <v>58</v>
      </c>
      <c r="B122" s="13"/>
      <c r="C122" s="14">
        <v>34732</v>
      </c>
      <c r="D122" s="14">
        <v>24238.267011418953</v>
      </c>
      <c r="E122" s="14">
        <v>28237.7209835</v>
      </c>
      <c r="F122" s="14">
        <f t="shared" si="14"/>
        <v>-10493.732988581047</v>
      </c>
      <c r="G122" s="15">
        <f t="shared" si="15"/>
        <v>-0.30213442901592324</v>
      </c>
      <c r="H122" s="14">
        <f t="shared" si="16"/>
        <v>3999.4539720810462</v>
      </c>
      <c r="I122" s="15">
        <f t="shared" si="17"/>
        <v>0.16500577249177314</v>
      </c>
    </row>
    <row r="123" spans="1:9" ht="12">
      <c r="A123" s="13" t="s">
        <v>59</v>
      </c>
      <c r="B123" s="13"/>
      <c r="C123" s="14">
        <v>9378</v>
      </c>
      <c r="D123" s="14">
        <v>5962.056410001344</v>
      </c>
      <c r="E123" s="14">
        <v>10041.5779725</v>
      </c>
      <c r="F123" s="14">
        <f t="shared" si="14"/>
        <v>-3415.9435899986556</v>
      </c>
      <c r="G123" s="15">
        <f t="shared" si="15"/>
        <v>-0.3642507560245954</v>
      </c>
      <c r="H123" s="14">
        <f t="shared" si="16"/>
        <v>4079.521562498655</v>
      </c>
      <c r="I123" s="15">
        <f t="shared" si="17"/>
        <v>0.6842473941801793</v>
      </c>
    </row>
    <row r="124" spans="1:9" ht="12">
      <c r="A124" s="13" t="s">
        <v>60</v>
      </c>
      <c r="B124" s="13"/>
      <c r="C124" s="14">
        <v>6577</v>
      </c>
      <c r="D124" s="14">
        <v>8014.149109061588</v>
      </c>
      <c r="E124" s="14">
        <v>8396.58426</v>
      </c>
      <c r="F124" s="14">
        <f t="shared" si="14"/>
        <v>1437.1491090615882</v>
      </c>
      <c r="G124" s="15">
        <f t="shared" si="15"/>
        <v>0.21851134393516622</v>
      </c>
      <c r="H124" s="14">
        <f t="shared" si="16"/>
        <v>382.4351509384114</v>
      </c>
      <c r="I124" s="15">
        <f t="shared" si="17"/>
        <v>0.04771999444157989</v>
      </c>
    </row>
    <row r="125" spans="1:9" ht="12">
      <c r="A125" s="13" t="s">
        <v>61</v>
      </c>
      <c r="B125" s="13"/>
      <c r="C125" s="16">
        <v>74101</v>
      </c>
      <c r="D125" s="16">
        <v>65633.10764683408</v>
      </c>
      <c r="E125" s="16">
        <v>75227.792766</v>
      </c>
      <c r="F125" s="16">
        <f t="shared" si="14"/>
        <v>-8467.892353165924</v>
      </c>
      <c r="G125" s="17">
        <f t="shared" si="15"/>
        <v>-0.1142750078024038</v>
      </c>
      <c r="H125" s="16">
        <f t="shared" si="16"/>
        <v>9594.685119165923</v>
      </c>
      <c r="I125" s="17">
        <f t="shared" si="17"/>
        <v>0.14618666498002916</v>
      </c>
    </row>
    <row r="126" spans="1:9" ht="12.75">
      <c r="A126" s="44" t="s">
        <v>138</v>
      </c>
      <c r="B126" s="45"/>
      <c r="C126" s="18">
        <f>SUM(C118:C125)</f>
        <v>283397</v>
      </c>
      <c r="D126" s="18">
        <f>SUM(D118:D125)</f>
        <v>289487.82997906604</v>
      </c>
      <c r="E126" s="18">
        <f>SUM(E118:E125)</f>
        <v>364635.28683849995</v>
      </c>
      <c r="F126" s="18">
        <f>SUM(F118:F125)</f>
        <v>6090.829979066024</v>
      </c>
      <c r="G126" s="19">
        <f t="shared" si="15"/>
        <v>0.02149221755722899</v>
      </c>
      <c r="H126" s="18">
        <f>SUM(H118:H125)</f>
        <v>75147.45685943397</v>
      </c>
      <c r="I126" s="19">
        <f t="shared" si="17"/>
        <v>0.25958762019414827</v>
      </c>
    </row>
    <row r="127" spans="1:9" ht="1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25" t="s">
        <v>62</v>
      </c>
      <c r="B133" s="13"/>
      <c r="C133" s="14"/>
      <c r="D133" s="14"/>
      <c r="E133" s="14"/>
      <c r="F133" s="13"/>
      <c r="G133" s="13"/>
      <c r="H133" s="13"/>
      <c r="I133" s="13"/>
    </row>
    <row r="134" spans="1:9" ht="12">
      <c r="A134" s="13"/>
      <c r="B134" s="13"/>
      <c r="C134" s="14"/>
      <c r="D134" s="14"/>
      <c r="E134" s="14"/>
      <c r="F134" s="13"/>
      <c r="G134" s="13"/>
      <c r="H134" s="13"/>
      <c r="I134" s="13"/>
    </row>
    <row r="135" spans="1:9" ht="12">
      <c r="A135" s="5" t="s">
        <v>140</v>
      </c>
      <c r="B135" s="13" t="s">
        <v>63</v>
      </c>
      <c r="C135" s="14">
        <v>354816</v>
      </c>
      <c r="D135" s="14">
        <v>398375</v>
      </c>
      <c r="E135" s="14">
        <v>5000</v>
      </c>
      <c r="F135" s="14">
        <f>D135-C135</f>
        <v>43559</v>
      </c>
      <c r="G135" s="15">
        <f>F135/C135</f>
        <v>0.12276503878066378</v>
      </c>
      <c r="H135" s="14">
        <f>E135-D135</f>
        <v>-393375</v>
      </c>
      <c r="I135" s="15">
        <f>H135/D135</f>
        <v>-0.9874490116096643</v>
      </c>
    </row>
    <row r="136" spans="1:9" ht="12">
      <c r="A136" s="5" t="s">
        <v>141</v>
      </c>
      <c r="B136" s="13" t="s">
        <v>64</v>
      </c>
      <c r="C136" s="14">
        <v>11429</v>
      </c>
      <c r="D136" s="14">
        <v>0</v>
      </c>
      <c r="E136" s="14">
        <v>0</v>
      </c>
      <c r="F136" s="14">
        <f>D136-C136</f>
        <v>-11429</v>
      </c>
      <c r="G136" s="15">
        <f>F136/C136</f>
        <v>-1</v>
      </c>
      <c r="H136" s="14">
        <f>E136-D136</f>
        <v>0</v>
      </c>
      <c r="I136" s="15" t="s">
        <v>12</v>
      </c>
    </row>
    <row r="137" spans="1:9" ht="12">
      <c r="A137" s="5" t="s">
        <v>142</v>
      </c>
      <c r="B137" s="13" t="s">
        <v>65</v>
      </c>
      <c r="C137" s="16">
        <v>91306</v>
      </c>
      <c r="D137" s="16">
        <v>87996</v>
      </c>
      <c r="E137" s="16">
        <v>67407</v>
      </c>
      <c r="F137" s="16">
        <f>D137-C137</f>
        <v>-3310</v>
      </c>
      <c r="G137" s="17">
        <f>F137/C137</f>
        <v>-0.03625172496878628</v>
      </c>
      <c r="H137" s="16">
        <f>E137-D137</f>
        <v>-20589</v>
      </c>
      <c r="I137" s="17">
        <f>H137/D137</f>
        <v>-0.23397654438838128</v>
      </c>
    </row>
    <row r="138" spans="1:9" ht="12.75">
      <c r="A138" s="44" t="s">
        <v>139</v>
      </c>
      <c r="B138" s="45"/>
      <c r="C138" s="18">
        <f>SUM(C135:C137)</f>
        <v>457551</v>
      </c>
      <c r="D138" s="18">
        <f>SUM(D135:D137)</f>
        <v>486371</v>
      </c>
      <c r="E138" s="18">
        <f>SUM(E135:E137)</f>
        <v>72407</v>
      </c>
      <c r="F138" s="18">
        <f>SUM(F135:F137)</f>
        <v>28820</v>
      </c>
      <c r="G138" s="19">
        <f>F138/C138</f>
        <v>0.06298751396019242</v>
      </c>
      <c r="H138" s="18">
        <f>SUM(H135:H137)</f>
        <v>-413964</v>
      </c>
      <c r="I138" s="19">
        <f>H138/D138</f>
        <v>-0.851128048341698</v>
      </c>
    </row>
    <row r="139" spans="1:9" ht="12">
      <c r="A139" s="13"/>
      <c r="B139" s="13"/>
      <c r="C139" s="14"/>
      <c r="D139" s="14"/>
      <c r="E139" s="14"/>
      <c r="F139" s="13"/>
      <c r="G139" s="13"/>
      <c r="H139" s="13"/>
      <c r="I139" s="13"/>
    </row>
    <row r="140" spans="1:9" ht="12">
      <c r="A140" s="13"/>
      <c r="B140" s="13"/>
      <c r="C140" s="14"/>
      <c r="D140" s="14"/>
      <c r="E140" s="14"/>
      <c r="F140" s="13"/>
      <c r="G140" s="13"/>
      <c r="H140" s="13"/>
      <c r="I140" s="13"/>
    </row>
    <row r="141" spans="1:9" ht="12">
      <c r="A141" s="13"/>
      <c r="B141" s="13"/>
      <c r="C141" s="14"/>
      <c r="D141" s="14"/>
      <c r="E141" s="14"/>
      <c r="F141" s="13"/>
      <c r="G141" s="13"/>
      <c r="H141" s="13"/>
      <c r="I141" s="13"/>
    </row>
    <row r="142" spans="1:9" ht="12.75">
      <c r="A142" s="13"/>
      <c r="B142" s="26" t="s">
        <v>66</v>
      </c>
      <c r="C142" s="18">
        <f>C103+C126+C138</f>
        <v>15404879.4</v>
      </c>
      <c r="D142" s="18">
        <f>D103+D126+D138+1</f>
        <v>17261650.353937738</v>
      </c>
      <c r="E142" s="18">
        <f>E103+E126+E138</f>
        <v>17640410.949682996</v>
      </c>
      <c r="F142" s="18">
        <f>F103+F126+F138</f>
        <v>1856769.9539377375</v>
      </c>
      <c r="G142" s="19">
        <f>F142/C142</f>
        <v>0.12053128789425885</v>
      </c>
      <c r="H142" s="18">
        <f>H103+H126+H138</f>
        <v>378761.5957452534</v>
      </c>
      <c r="I142" s="19">
        <f>H142/D142</f>
        <v>0.021942374453138548</v>
      </c>
    </row>
    <row r="143" spans="1:9" ht="1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37" t="s">
        <v>12</v>
      </c>
      <c r="B145" s="37"/>
      <c r="C145" s="37"/>
      <c r="D145" s="37"/>
      <c r="E145" s="37"/>
      <c r="F145" s="37"/>
      <c r="G145" s="37"/>
      <c r="H145" s="37"/>
      <c r="I145" s="37"/>
    </row>
    <row r="146" spans="1:9" ht="12" customHeight="1">
      <c r="A146" s="39" t="s">
        <v>151</v>
      </c>
      <c r="B146" s="39"/>
      <c r="C146" s="39"/>
      <c r="D146" s="39"/>
      <c r="E146" s="39"/>
      <c r="F146" s="39"/>
      <c r="G146" s="39"/>
      <c r="H146" s="39"/>
      <c r="I146" s="39"/>
    </row>
    <row r="147" spans="1:9" ht="12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1.25" customHeight="1">
      <c r="A149" s="13"/>
      <c r="B149" s="13"/>
      <c r="C149" s="20" t="s">
        <v>0</v>
      </c>
      <c r="D149" s="20" t="s">
        <v>1</v>
      </c>
      <c r="E149" s="20" t="s">
        <v>2</v>
      </c>
      <c r="F149" s="37" t="s">
        <v>72</v>
      </c>
      <c r="G149" s="37"/>
      <c r="H149" s="37" t="s">
        <v>73</v>
      </c>
      <c r="I149" s="37"/>
    </row>
    <row r="150" spans="1:9" ht="12.75">
      <c r="A150" s="13"/>
      <c r="B150" s="13"/>
      <c r="C150" s="21" t="s">
        <v>137</v>
      </c>
      <c r="D150" s="21" t="s">
        <v>3</v>
      </c>
      <c r="E150" s="21" t="s">
        <v>3</v>
      </c>
      <c r="F150" s="21" t="s">
        <v>5</v>
      </c>
      <c r="G150" s="22" t="s">
        <v>4</v>
      </c>
      <c r="H150" s="21" t="s">
        <v>5</v>
      </c>
      <c r="I150" s="22" t="s">
        <v>4</v>
      </c>
    </row>
    <row r="151" spans="1:9" ht="12">
      <c r="A151" s="13"/>
      <c r="B151" s="13"/>
      <c r="C151" s="31"/>
      <c r="D151" s="31"/>
      <c r="E151" s="31"/>
      <c r="F151" s="31"/>
      <c r="G151" s="32"/>
      <c r="H151" s="31"/>
      <c r="I151" s="32"/>
    </row>
    <row r="152" spans="1:9" ht="1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26" t="s">
        <v>143</v>
      </c>
      <c r="B153" s="13"/>
      <c r="C153" s="13"/>
      <c r="D153" s="13"/>
      <c r="E153" s="13"/>
      <c r="F153" s="13"/>
      <c r="G153" s="13"/>
      <c r="H153" s="13"/>
      <c r="I153" s="13"/>
    </row>
    <row r="154" spans="1:9" ht="1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26" t="s">
        <v>145</v>
      </c>
      <c r="C156" s="13"/>
      <c r="D156" s="13"/>
      <c r="E156" s="13"/>
      <c r="F156" s="13"/>
      <c r="G156" s="13"/>
      <c r="H156" s="13"/>
      <c r="I156" s="13"/>
    </row>
    <row r="157" spans="1:9" ht="13.5">
      <c r="A157" s="44" t="s">
        <v>149</v>
      </c>
      <c r="B157" s="46"/>
      <c r="C157" s="18">
        <f>C36</f>
        <v>7243247</v>
      </c>
      <c r="D157" s="18">
        <f>D36</f>
        <v>8842866</v>
      </c>
      <c r="E157" s="18">
        <f>E36</f>
        <v>8953494.4608405</v>
      </c>
      <c r="F157" s="18">
        <f>D157-C157</f>
        <v>1599619</v>
      </c>
      <c r="G157" s="19">
        <f>F157/C157</f>
        <v>0.22084280710018586</v>
      </c>
      <c r="H157" s="18">
        <f>E157-D157</f>
        <v>110628.46084050089</v>
      </c>
      <c r="I157" s="19">
        <f>H157/D157</f>
        <v>0.012510475771147148</v>
      </c>
    </row>
    <row r="158" spans="3:9" ht="12">
      <c r="C158" s="13"/>
      <c r="D158" s="13"/>
      <c r="E158" s="13"/>
      <c r="F158" s="13"/>
      <c r="G158" s="13"/>
      <c r="H158" s="13"/>
      <c r="I158" s="13"/>
    </row>
    <row r="159" spans="2:9" ht="12">
      <c r="B159" s="13" t="s">
        <v>146</v>
      </c>
      <c r="C159" s="14">
        <v>5503278</v>
      </c>
      <c r="D159" s="14">
        <v>5799149</v>
      </c>
      <c r="E159" s="14">
        <v>5928887</v>
      </c>
      <c r="F159" s="14">
        <f>D159-C159</f>
        <v>295871</v>
      </c>
      <c r="G159" s="15">
        <f>F159/C159</f>
        <v>0.053762684712638543</v>
      </c>
      <c r="H159" s="14">
        <f>E159-D159</f>
        <v>129738</v>
      </c>
      <c r="I159" s="15">
        <f>H159/D159</f>
        <v>0.02237190318786429</v>
      </c>
    </row>
    <row r="160" spans="2:9" ht="12">
      <c r="B160" s="13"/>
      <c r="C160" s="13"/>
      <c r="D160" s="13"/>
      <c r="E160" s="13"/>
      <c r="F160" s="14" t="s">
        <v>12</v>
      </c>
      <c r="G160" s="15" t="s">
        <v>12</v>
      </c>
      <c r="H160" s="14" t="s">
        <v>12</v>
      </c>
      <c r="I160" s="15" t="s">
        <v>12</v>
      </c>
    </row>
    <row r="161" spans="2:9" ht="12">
      <c r="B161" s="13" t="s">
        <v>147</v>
      </c>
      <c r="C161" s="14">
        <v>1624411</v>
      </c>
      <c r="D161" s="14">
        <v>1859207</v>
      </c>
      <c r="E161" s="14">
        <v>1867481.601091</v>
      </c>
      <c r="F161" s="14">
        <f>D161-C161</f>
        <v>234796</v>
      </c>
      <c r="G161" s="15">
        <f>F161/C161</f>
        <v>0.14454223715549822</v>
      </c>
      <c r="H161" s="14">
        <f>E161-D161</f>
        <v>8274.601091000019</v>
      </c>
      <c r="I161" s="15">
        <f>H161/D161</f>
        <v>0.00445060775427374</v>
      </c>
    </row>
    <row r="162" spans="1:9" ht="12">
      <c r="A162" s="13"/>
      <c r="B162" s="13"/>
      <c r="C162" s="13"/>
      <c r="D162" s="13"/>
      <c r="E162" s="13"/>
      <c r="F162" s="14" t="s">
        <v>12</v>
      </c>
      <c r="G162" s="15" t="s">
        <v>12</v>
      </c>
      <c r="H162" s="14" t="s">
        <v>12</v>
      </c>
      <c r="I162" s="15" t="s">
        <v>12</v>
      </c>
    </row>
    <row r="163" spans="1:9" ht="12">
      <c r="A163" s="13"/>
      <c r="B163" s="13" t="s">
        <v>148</v>
      </c>
      <c r="C163" s="14">
        <v>115558</v>
      </c>
      <c r="D163" s="14">
        <v>1184510</v>
      </c>
      <c r="E163" s="14">
        <v>1157125.8597495</v>
      </c>
      <c r="F163" s="14">
        <f>D163-C163</f>
        <v>1068952</v>
      </c>
      <c r="G163" s="15">
        <f>F163/C163</f>
        <v>9.250350473355372</v>
      </c>
      <c r="H163" s="14">
        <f>E163-D163</f>
        <v>-27384.14025050006</v>
      </c>
      <c r="I163" s="15">
        <f>H163/D163</f>
        <v>-0.02311853867886304</v>
      </c>
    </row>
    <row r="164" spans="1:9" ht="1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3.5">
      <c r="A166" s="44" t="s">
        <v>153</v>
      </c>
      <c r="B166" s="46"/>
      <c r="C166" s="13"/>
      <c r="D166" s="13"/>
      <c r="E166" s="13"/>
      <c r="F166" s="13"/>
      <c r="G166" s="13"/>
      <c r="H166" s="13"/>
      <c r="I166" s="13"/>
    </row>
    <row r="167" spans="1:9" ht="12">
      <c r="A167" s="13"/>
      <c r="B167" s="13" t="s">
        <v>154</v>
      </c>
      <c r="C167" s="13">
        <v>298972</v>
      </c>
      <c r="D167" s="13">
        <v>296511</v>
      </c>
      <c r="E167" s="13">
        <v>339368</v>
      </c>
      <c r="F167" s="14">
        <f>D167-C167</f>
        <v>-2461</v>
      </c>
      <c r="G167" s="15">
        <f>F167/C167</f>
        <v>-0.008231540077331656</v>
      </c>
      <c r="H167" s="14">
        <f>E167-D167</f>
        <v>42857</v>
      </c>
      <c r="I167" s="15">
        <f>H167/D167</f>
        <v>0.14453763941304032</v>
      </c>
    </row>
    <row r="168" spans="1:10" ht="13.5">
      <c r="A168" s="13"/>
      <c r="B168" s="13"/>
      <c r="C168" s="13"/>
      <c r="D168" s="13"/>
      <c r="E168" s="13"/>
      <c r="F168" s="13"/>
      <c r="G168" s="13"/>
      <c r="H168" s="14"/>
      <c r="I168" s="15"/>
      <c r="J168" s="11"/>
    </row>
    <row r="169" spans="1:10" ht="13.5">
      <c r="A169" s="13"/>
      <c r="B169" s="13"/>
      <c r="C169" s="13"/>
      <c r="D169" s="13"/>
      <c r="E169" s="13"/>
      <c r="F169" s="13"/>
      <c r="G169" s="13"/>
      <c r="H169" s="13"/>
      <c r="I169" s="13"/>
      <c r="J169" s="11"/>
    </row>
    <row r="170" spans="1:10" ht="13.5">
      <c r="A170" s="26" t="s">
        <v>70</v>
      </c>
      <c r="B170" s="13"/>
      <c r="C170" s="18">
        <f>C138</f>
        <v>457551</v>
      </c>
      <c r="D170" s="18">
        <f>D138</f>
        <v>486371</v>
      </c>
      <c r="E170" s="18">
        <f>E138</f>
        <v>72407</v>
      </c>
      <c r="F170" s="18">
        <f>D170-C170</f>
        <v>28820</v>
      </c>
      <c r="G170" s="19">
        <f>F170/C170</f>
        <v>0.06298751396019242</v>
      </c>
      <c r="H170" s="18">
        <f>E170-D170</f>
        <v>-413964</v>
      </c>
      <c r="I170" s="19">
        <f>H170/D170</f>
        <v>-0.851128048341698</v>
      </c>
      <c r="J170" s="11"/>
    </row>
    <row r="171" spans="1:10" ht="13.5">
      <c r="A171" s="13"/>
      <c r="B171" s="13"/>
      <c r="C171" s="14"/>
      <c r="D171" s="14"/>
      <c r="E171" s="14"/>
      <c r="F171" s="14" t="s">
        <v>12</v>
      </c>
      <c r="G171" s="15" t="s">
        <v>12</v>
      </c>
      <c r="H171" s="14" t="s">
        <v>12</v>
      </c>
      <c r="I171" s="15" t="s">
        <v>12</v>
      </c>
      <c r="J171" s="11"/>
    </row>
    <row r="172" spans="1:10" ht="13.5">
      <c r="A172" s="13"/>
      <c r="B172" s="13" t="s">
        <v>67</v>
      </c>
      <c r="C172" s="14">
        <v>387218</v>
      </c>
      <c r="D172" s="14">
        <v>420575</v>
      </c>
      <c r="E172" s="14">
        <v>0</v>
      </c>
      <c r="F172" s="14">
        <f>D172-C172</f>
        <v>33357</v>
      </c>
      <c r="G172" s="15">
        <f>F172/C172</f>
        <v>0.08614527217226473</v>
      </c>
      <c r="H172" s="14">
        <f>E172-D172</f>
        <v>-420575</v>
      </c>
      <c r="I172" s="15">
        <f>H172/D172</f>
        <v>-1</v>
      </c>
      <c r="J172" s="11"/>
    </row>
    <row r="173" spans="1:10" ht="13.5">
      <c r="A173" s="13"/>
      <c r="B173" s="28" t="s">
        <v>144</v>
      </c>
      <c r="C173" s="14">
        <v>0</v>
      </c>
      <c r="D173" s="14">
        <v>5000</v>
      </c>
      <c r="E173" s="14">
        <v>5000</v>
      </c>
      <c r="F173" s="14">
        <f>D173-C173</f>
        <v>5000</v>
      </c>
      <c r="G173" s="15" t="s">
        <v>12</v>
      </c>
      <c r="H173" s="14">
        <f>E173-D173</f>
        <v>0</v>
      </c>
      <c r="I173" s="15">
        <f>H173/D173</f>
        <v>0</v>
      </c>
      <c r="J173" s="11"/>
    </row>
    <row r="174" spans="1:10" ht="13.5">
      <c r="A174" s="13"/>
      <c r="B174" s="13" t="s">
        <v>68</v>
      </c>
      <c r="C174" s="14">
        <v>65451</v>
      </c>
      <c r="D174" s="14">
        <v>57206</v>
      </c>
      <c r="E174" s="14">
        <v>63696</v>
      </c>
      <c r="F174" s="14">
        <f>D174-C174</f>
        <v>-8245</v>
      </c>
      <c r="G174" s="15">
        <f>F174/C174</f>
        <v>-0.1259721012665964</v>
      </c>
      <c r="H174" s="14">
        <f>E174-D174</f>
        <v>6490</v>
      </c>
      <c r="I174" s="15">
        <f>H174/D174</f>
        <v>0.11344963814984442</v>
      </c>
      <c r="J174" s="11"/>
    </row>
    <row r="175" spans="1:10" ht="13.5">
      <c r="A175" s="13"/>
      <c r="B175" s="13" t="s">
        <v>69</v>
      </c>
      <c r="C175" s="14">
        <v>4882</v>
      </c>
      <c r="D175" s="14">
        <v>3590</v>
      </c>
      <c r="E175" s="14">
        <v>3711</v>
      </c>
      <c r="F175" s="14">
        <f>D175-C175</f>
        <v>-1292</v>
      </c>
      <c r="G175" s="15">
        <f>F175/C175</f>
        <v>-0.26464563703400246</v>
      </c>
      <c r="H175" s="14">
        <f>E175-D175</f>
        <v>121</v>
      </c>
      <c r="I175" s="15">
        <f>H175/D175</f>
        <v>0.03370473537604457</v>
      </c>
      <c r="J175" s="11"/>
    </row>
    <row r="176" spans="1:10" ht="13.5">
      <c r="A176" s="13"/>
      <c r="B176" s="13"/>
      <c r="C176" s="13"/>
      <c r="D176" s="13"/>
      <c r="E176" s="13"/>
      <c r="F176" s="13"/>
      <c r="G176" s="13"/>
      <c r="H176" s="13"/>
      <c r="I176" s="13"/>
      <c r="J176" s="11"/>
    </row>
    <row r="177" spans="1:10" ht="13.5">
      <c r="A177" s="13"/>
      <c r="B177" s="13"/>
      <c r="C177" s="13"/>
      <c r="D177" s="13"/>
      <c r="E177" s="13"/>
      <c r="F177" s="13"/>
      <c r="G177" s="13"/>
      <c r="H177" s="13"/>
      <c r="I177" s="13"/>
      <c r="J177" s="11"/>
    </row>
    <row r="178" spans="1:10" ht="13.5">
      <c r="A178" s="13"/>
      <c r="B178" s="13"/>
      <c r="C178" s="13"/>
      <c r="D178" s="13"/>
      <c r="E178" s="13"/>
      <c r="F178" s="13"/>
      <c r="G178" s="13"/>
      <c r="H178" s="13"/>
      <c r="I178" s="13"/>
      <c r="J178" s="11"/>
    </row>
    <row r="179" spans="1:10" ht="13.5">
      <c r="A179" s="13"/>
      <c r="B179" s="13"/>
      <c r="C179" s="13"/>
      <c r="D179" s="13"/>
      <c r="E179" s="13"/>
      <c r="F179" s="13"/>
      <c r="G179" s="13"/>
      <c r="H179" s="13"/>
      <c r="I179" s="13"/>
      <c r="J179" s="11"/>
    </row>
    <row r="180" spans="1:10" ht="13.5">
      <c r="A180" s="13"/>
      <c r="B180" s="13"/>
      <c r="C180" s="13"/>
      <c r="D180" s="13"/>
      <c r="E180" s="13"/>
      <c r="F180" s="13"/>
      <c r="G180" s="13"/>
      <c r="H180" s="13"/>
      <c r="I180" s="13"/>
      <c r="J180" s="11"/>
    </row>
    <row r="181" spans="1:10" ht="13.5">
      <c r="A181" s="13"/>
      <c r="B181" s="13"/>
      <c r="C181" s="13"/>
      <c r="D181" s="13"/>
      <c r="E181" s="13"/>
      <c r="F181" s="13"/>
      <c r="G181" s="13"/>
      <c r="H181" s="13"/>
      <c r="I181" s="13"/>
      <c r="J181" s="11"/>
    </row>
    <row r="182" spans="1:9" ht="12">
      <c r="A182" s="13"/>
      <c r="B182" s="13"/>
      <c r="C182" s="14"/>
      <c r="D182" s="14"/>
      <c r="E182" s="14"/>
      <c r="F182" s="14"/>
      <c r="G182" s="15"/>
      <c r="H182" s="14"/>
      <c r="I182" s="15"/>
    </row>
    <row r="183" spans="1:9" ht="1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2">
      <c r="A188" s="13"/>
      <c r="B188" s="13"/>
      <c r="C188" s="14" t="s">
        <v>12</v>
      </c>
      <c r="D188" s="14" t="s">
        <v>12</v>
      </c>
      <c r="E188" s="14" t="s">
        <v>12</v>
      </c>
      <c r="F188" s="13"/>
      <c r="G188" s="13"/>
      <c r="H188" s="13"/>
      <c r="I188" s="13"/>
    </row>
    <row r="189" spans="1:9" ht="1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2">
      <c r="A194" s="13"/>
      <c r="B194" s="13"/>
      <c r="C194" s="13"/>
      <c r="D194" s="13"/>
      <c r="E194" s="13"/>
      <c r="F194" s="43"/>
      <c r="G194" s="43"/>
      <c r="H194" s="43"/>
      <c r="I194" s="43"/>
    </row>
    <row r="195" spans="1:9" ht="12">
      <c r="A195" s="13"/>
      <c r="B195" s="13"/>
      <c r="C195" s="13"/>
      <c r="D195" s="13"/>
      <c r="E195" s="13"/>
      <c r="F195" s="13"/>
      <c r="G195" s="13"/>
      <c r="H195" s="43"/>
      <c r="I195" s="43"/>
    </row>
    <row r="196" spans="1:9" ht="1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2">
      <c r="A203" s="13"/>
      <c r="B203" s="13"/>
      <c r="C203" s="13"/>
      <c r="D203" s="13"/>
      <c r="E203" s="13"/>
      <c r="F203" s="13"/>
      <c r="G203" s="13"/>
      <c r="H203" s="13"/>
      <c r="I203" s="13"/>
    </row>
  </sheetData>
  <mergeCells count="25">
    <mergeCell ref="H195:I195"/>
    <mergeCell ref="A145:I145"/>
    <mergeCell ref="A146:I146"/>
    <mergeCell ref="F149:G149"/>
    <mergeCell ref="H149:I149"/>
    <mergeCell ref="A166:B166"/>
    <mergeCell ref="A107:I107"/>
    <mergeCell ref="F111:G111"/>
    <mergeCell ref="H111:I111"/>
    <mergeCell ref="F194:I194"/>
    <mergeCell ref="A126:B126"/>
    <mergeCell ref="A138:B138"/>
    <mergeCell ref="A157:B157"/>
    <mergeCell ref="A59:I59"/>
    <mergeCell ref="F63:G63"/>
    <mergeCell ref="H63:I63"/>
    <mergeCell ref="A106:I106"/>
    <mergeCell ref="A103:B103"/>
    <mergeCell ref="H104:I104"/>
    <mergeCell ref="A58:I58"/>
    <mergeCell ref="A1:I1"/>
    <mergeCell ref="A3:I3"/>
    <mergeCell ref="A4:I4"/>
    <mergeCell ref="F8:G8"/>
    <mergeCell ref="H8:I8"/>
  </mergeCells>
  <printOptions horizontalCentered="1"/>
  <pageMargins left="0.49" right="0.8" top="1" bottom="1" header="0.75" footer="0.5"/>
  <pageSetup horizontalDpi="300" verticalDpi="300" orientation="landscape" scale="62" r:id="rId1"/>
  <headerFooter alignWithMargins="0">
    <oddHeader>&amp;C&amp;"Courier New,Bold"&amp;12Defense Health Program
Fiscal Year (FY) 2005 Budget Estimates
Cost Of Medical Activities</oddHeader>
    <oddFooter>&amp;R&amp;"Courier New,Regular"&amp;12Exhibit PB-11 Defense Health Program Funding Summary
(Page &amp;P of &amp;N)</oddFooter>
  </headerFooter>
  <rowBreaks count="4" manualBreakCount="4">
    <brk id="55" max="255" man="1"/>
    <brk id="103" max="255" man="1"/>
    <brk id="142" max="255" man="1"/>
    <brk id="1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njohnson</dc:creator>
  <cp:keywords/>
  <dc:description/>
  <cp:lastModifiedBy>Martha Taft</cp:lastModifiedBy>
  <cp:lastPrinted>2004-02-10T23:29:03Z</cp:lastPrinted>
  <dcterms:created xsi:type="dcterms:W3CDTF">2002-08-22T23:02:38Z</dcterms:created>
  <dcterms:modified xsi:type="dcterms:W3CDTF">2004-02-10T23:29:09Z</dcterms:modified>
  <cp:category/>
  <cp:version/>
  <cp:contentType/>
  <cp:contentStatus/>
</cp:coreProperties>
</file>