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<sst xmlns="http://schemas.openxmlformats.org/spreadsheetml/2006/main" count="157" uniqueCount="83">
  <si>
    <t>Prototype D RPC 3A2</t>
  </si>
  <si>
    <t>Noise rate test was performed by counting the output of the LVDS to NIM converter for 3 sets of 5 minutes.  The sets were averaged and then normalized to 20 degrees Celsius.  Using the strip areas we were able to calculate the noise rate (hits/(s*cm2)).</t>
  </si>
  <si>
    <t>Noise Rate Test</t>
  </si>
  <si>
    <t xml:space="preserve">Temperature:  </t>
  </si>
  <si>
    <t>°C</t>
  </si>
  <si>
    <t xml:space="preserve">Humidity:  </t>
  </si>
  <si>
    <r>
      <t>Red</t>
    </r>
    <r>
      <rPr>
        <sz val="12"/>
        <color indexed="8"/>
        <rFont val="Arial"/>
        <family val="2"/>
      </rPr>
      <t xml:space="preserve"> = low hit rate</t>
    </r>
  </si>
  <si>
    <t xml:space="preserve">Chamber Gas Flow:  </t>
  </si>
  <si>
    <t>2 in, 2 out</t>
  </si>
  <si>
    <r>
      <t>Bold</t>
    </r>
    <r>
      <rPr>
        <sz val="12"/>
        <color indexed="8"/>
        <rFont val="Arial"/>
        <family val="2"/>
      </rPr>
      <t xml:space="preserve"> = high hit rate</t>
    </r>
  </si>
  <si>
    <t xml:space="preserve">Threshold:  </t>
  </si>
  <si>
    <t>FEE default value</t>
  </si>
  <si>
    <t xml:space="preserve">Measured strips:  </t>
  </si>
  <si>
    <t>All (47)</t>
  </si>
  <si>
    <t xml:space="preserve">RPC Voltage:  </t>
  </si>
  <si>
    <t>8.5 kV</t>
  </si>
  <si>
    <t>Card.Plug</t>
  </si>
  <si>
    <t>Strip Num</t>
  </si>
  <si>
    <t>Strip Area (cm2)</t>
  </si>
  <si>
    <t>Count 1</t>
  </si>
  <si>
    <t>Noise Rate 1</t>
  </si>
  <si>
    <t>Count 2</t>
  </si>
  <si>
    <t>Noise Rate 2</t>
  </si>
  <si>
    <t>Count 3</t>
  </si>
  <si>
    <t>Noise Rate 3</t>
  </si>
  <si>
    <t>Average Count</t>
  </si>
  <si>
    <t>Average Noise Rate</t>
  </si>
  <si>
    <t>Average Rate Normalized to 20°</t>
  </si>
  <si>
    <t>Ln(Avg Counts)</t>
  </si>
  <si>
    <t>Ln(Norm Rate)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</si>
  <si>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</si>
  <si>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</si>
  <si>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</si>
  <si>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</si>
  <si>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</si>
  <si>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</si>
  <si>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</si>
  <si>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</si>
  <si>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</si>
  <si>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</si>
  <si>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</si>
  <si>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</si>
  <si>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</si>
  <si>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</si>
  <si>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</si>
  <si>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</si>
  <si>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</si>
  <si>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</si>
  <si>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</si>
  <si>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</si>
  <si>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</si>
  <si>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</si>
  <si>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</si>
  <si>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</si>
  <si>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</si>
  <si>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</si>
  <si>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</si>
  <si>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</si>
  <si>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</si>
  <si>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</si>
  <si>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</si>
  <si>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</si>
  <si>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</si>
  <si>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</si>
  <si>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</si>
  <si>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</si>
  <si>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</si>
  <si>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</si>
  <si>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</si>
  <si>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</si>
  <si>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</si>
  <si>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</si>
  <si>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</si>
  <si>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</si>
  <si>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</si>
  <si>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</si>
  <si>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</si>
  <si>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averages:</t>
  </si>
  <si>
    <t>Noise Rate Test 2</t>
  </si>
  <si>
    <t xml:space="preserve"> °C</t>
  </si>
  <si>
    <t>%</t>
  </si>
  <si>
    <t>FEE Default Value</t>
  </si>
  <si>
    <t>9.5 kV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</si>
</sst>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0.0000"/>
    <numFmt numFmtId="167" formatCode="MM/DD/YY"/>
    <numFmt numFmtId="168" formatCode="0%"/>
    <numFmt numFmtId="169" formatCode="@"/>
    <numFmt numFmtId="170" formatCode="0"/>
    <numFmt numFmtId="171" formatCode="0.###############"/>
    <numFmt numFmtId="172" formatCode="0.00\E;00"/>
    <numFmt numFmtId="173" formatCode="0.00&quot;E+&quot;;00"/>
  </numFmts>
  <fonts count="14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3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4.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6" fontId="3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70" fontId="4" fillId="0" borderId="0" xfId="0" applyNumberFormat="1" applyFont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13" fillId="0" borderId="0" xfId="0" applyFont="1" applyAlignment="1">
      <alignment wrapText="1"/>
    </xf>
    <xf numFmtId="166" fontId="13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wrapText="1"/>
    </xf>
    <xf numFmtId="166" fontId="3" fillId="0" borderId="0" xfId="0" applyNumberFormat="1" applyFont="1" applyAlignment="1">
      <alignment/>
    </xf>
    <xf numFmtId="166" fontId="3" fillId="2" borderId="0" xfId="0" applyNumberFormat="1" applyFont="1" applyFill="1" applyAlignment="1">
      <alignment/>
    </xf>
    <xf numFmtId="164" fontId="3" fillId="2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 wrapText="1"/>
    </xf>
    <xf numFmtId="164" fontId="13" fillId="0" borderId="0" xfId="0" applyFont="1" applyAlignment="1">
      <alignment vertical="center" wrapText="1"/>
    </xf>
    <xf numFmtId="166" fontId="3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70" fontId="4" fillId="0" borderId="2" xfId="0" applyNumberFormat="1" applyFont="1" applyBorder="1" applyAlignment="1">
      <alignment horizontal="center"/>
    </xf>
    <xf numFmtId="170" fontId="3" fillId="2" borderId="0" xfId="0" applyNumberFormat="1" applyFont="1" applyFill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4" fontId="3" fillId="0" borderId="3" xfId="0" applyFont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70" fontId="3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right" wrapText="1"/>
    </xf>
    <xf numFmtId="170" fontId="7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wrapText="1"/>
    </xf>
    <xf numFmtId="171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171" fontId="0" fillId="0" borderId="0" xfId="0" applyNumberFormat="1" applyFont="1" applyBorder="1" applyAlignment="1">
      <alignment wrapText="1"/>
    </xf>
    <xf numFmtId="171" fontId="3" fillId="2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996633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55E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8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Sheet1!$M$12:$M$29</c:f>
              <c:numCache/>
            </c:numRef>
          </c:val>
          <c:shape val="cylinder"/>
        </c:ser>
        <c:gapWidth val="100"/>
        <c:shape val="box"/>
        <c:axId val="16652665"/>
        <c:axId val="15656258"/>
      </c:bar3DChart>
      <c:catAx>
        <c:axId val="1665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Sheet2!$N$12:$N$29</c:f>
              <c:numCache/>
            </c:numRef>
          </c:val>
          <c:shape val="cylinder"/>
        </c:ser>
        <c:gapWidth val="100"/>
        <c:shape val="box"/>
        <c:axId val="18979491"/>
        <c:axId val="36597692"/>
      </c:bar3D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Sheet2!$J$12:$J$29</c:f>
              <c:numCache/>
            </c:numRef>
          </c:val>
          <c:shape val="cylinder"/>
        </c:ser>
        <c:gapWidth val="100"/>
        <c:shape val="box"/>
        <c:axId val="60943773"/>
        <c:axId val="11623046"/>
      </c:bar3D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55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Sheet2!$M$30:$M$58</c:f>
              <c:numCache/>
            </c:numRef>
          </c:val>
          <c:shape val="cylinder"/>
        </c:ser>
        <c:gapWidth val="100"/>
        <c:shape val="box"/>
        <c:axId val="37498551"/>
        <c:axId val="1942640"/>
      </c:bar3D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4BD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Sheet2!$J$30:$J$58</c:f>
              <c:numCache/>
            </c:numRef>
          </c:val>
          <c:shape val="cylinder"/>
        </c:ser>
        <c:gapWidth val="100"/>
        <c:shape val="box"/>
        <c:axId val="17483761"/>
        <c:axId val="23136122"/>
      </c:bar3D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Sheet2!$N$30:$N$58</c:f>
              <c:numCache/>
            </c:numRef>
          </c:val>
          <c:shape val="cylinder"/>
        </c:ser>
        <c:gapWidth val="100"/>
        <c:shape val="box"/>
        <c:axId val="6898507"/>
        <c:axId val="62086564"/>
      </c:bar3D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DC2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Sheet2!$L$12:$L$29</c:f>
              <c:numCache/>
            </c:numRef>
          </c:val>
          <c:shape val="cylinder"/>
        </c:ser>
        <c:gapWidth val="100"/>
        <c:shape val="box"/>
        <c:axId val="21908165"/>
        <c:axId val="62955758"/>
      </c:bar3DChart>
      <c:cat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Sheet2!$L$30:$L$58</c:f>
              <c:numCache/>
            </c:numRef>
          </c:val>
          <c:shape val="cylinder"/>
        </c:ser>
        <c:gapWidth val="100"/>
        <c:shape val="box"/>
        <c:axId val="29730911"/>
        <c:axId val="66251608"/>
      </c:bar3D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Sheet1!$N$12:$N$29</c:f>
              <c:numCache/>
            </c:numRef>
          </c:val>
          <c:shape val="cylinder"/>
        </c:ser>
        <c:gapWidth val="100"/>
        <c:shape val="box"/>
        <c:axId val="6688595"/>
        <c:axId val="60197356"/>
      </c:bar3DChart>
      <c:catAx>
        <c:axId val="668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8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Sheet1!$J$12:$J$29</c:f>
              <c:numCache/>
            </c:numRef>
          </c:val>
          <c:shape val="cylinder"/>
        </c:ser>
        <c:gapWidth val="100"/>
        <c:shape val="box"/>
        <c:axId val="4905293"/>
        <c:axId val="44147638"/>
      </c:bar3DChart>
      <c:catAx>
        <c:axId val="490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52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55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Sheet1!$M$30:$M$58</c:f>
              <c:numCache/>
            </c:numRef>
          </c:val>
          <c:shape val="cylinder"/>
        </c:ser>
        <c:gapWidth val="100"/>
        <c:shape val="box"/>
        <c:axId val="61784423"/>
        <c:axId val="19188896"/>
      </c:bar3DChart>
      <c:catAx>
        <c:axId val="6178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4BD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Sheet1!$J$30:$J$58</c:f>
              <c:numCache/>
            </c:numRef>
          </c:val>
          <c:shape val="cylinder"/>
        </c:ser>
        <c:gapWidth val="100"/>
        <c:shape val="box"/>
        <c:axId val="38482337"/>
        <c:axId val="10796714"/>
      </c:bar3DChart>
      <c:cat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Sheet1!$N$30:$N$58</c:f>
              <c:numCache/>
            </c:numRef>
          </c:val>
          <c:shape val="cylinder"/>
        </c:ser>
        <c:gapWidth val="100"/>
        <c:shape val="box"/>
        <c:axId val="30061563"/>
        <c:axId val="2118612"/>
      </c:bar3DChart>
      <c:catAx>
        <c:axId val="30061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DC2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Sheet1!$L$12:$L$29</c:f>
              <c:numCache/>
            </c:numRef>
          </c:val>
          <c:shape val="cylinder"/>
        </c:ser>
        <c:gapWidth val="100"/>
        <c:shape val="box"/>
        <c:axId val="19067509"/>
        <c:axId val="37389854"/>
      </c:bar3DChart>
      <c:cat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Sheet1!$L$30:$L$58</c:f>
              <c:numCache/>
            </c:numRef>
          </c:val>
          <c:shape val="cylinder"/>
        </c:ser>
        <c:gapWidth val="100"/>
        <c:shape val="box"/>
        <c:axId val="964367"/>
        <c:axId val="8679304"/>
      </c:bar3DChart>
      <c:catAx>
        <c:axId val="96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8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Sheet2!$M$12:$M$29</c:f>
              <c:numCache/>
            </c:numRef>
          </c:val>
          <c:shape val="cylinder"/>
        </c:ser>
        <c:gapWidth val="100"/>
        <c:shape val="box"/>
        <c:axId val="11004873"/>
        <c:axId val="31934994"/>
      </c:bar3DChart>
      <c:catAx>
        <c:axId val="1100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59</xdr:row>
      <xdr:rowOff>28575</xdr:rowOff>
    </xdr:from>
    <xdr:to>
      <xdr:col>5</xdr:col>
      <xdr:colOff>238125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619125" y="10439400"/>
        <a:ext cx="3648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93</xdr:row>
      <xdr:rowOff>38100</xdr:rowOff>
    </xdr:from>
    <xdr:to>
      <xdr:col>5</xdr:col>
      <xdr:colOff>266700</xdr:colOff>
      <xdr:row>106</xdr:row>
      <xdr:rowOff>114300</xdr:rowOff>
    </xdr:to>
    <xdr:graphicFrame>
      <xdr:nvGraphicFramePr>
        <xdr:cNvPr id="2" name="Chart 2"/>
        <xdr:cNvGraphicFramePr/>
      </xdr:nvGraphicFramePr>
      <xdr:xfrm>
        <a:off x="762000" y="15954375"/>
        <a:ext cx="35337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59</xdr:row>
      <xdr:rowOff>28575</xdr:rowOff>
    </xdr:from>
    <xdr:to>
      <xdr:col>9</xdr:col>
      <xdr:colOff>409575</xdr:colOff>
      <xdr:row>74</xdr:row>
      <xdr:rowOff>76200</xdr:rowOff>
    </xdr:to>
    <xdr:graphicFrame>
      <xdr:nvGraphicFramePr>
        <xdr:cNvPr id="3" name="Chart 3"/>
        <xdr:cNvGraphicFramePr/>
      </xdr:nvGraphicFramePr>
      <xdr:xfrm>
        <a:off x="4295775" y="10439400"/>
        <a:ext cx="33623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685800</xdr:colOff>
      <xdr:row>75</xdr:row>
      <xdr:rowOff>57150</xdr:rowOff>
    </xdr:from>
    <xdr:to>
      <xdr:col>7</xdr:col>
      <xdr:colOff>28575</xdr:colOff>
      <xdr:row>91</xdr:row>
      <xdr:rowOff>19050</xdr:rowOff>
    </xdr:to>
    <xdr:graphicFrame>
      <xdr:nvGraphicFramePr>
        <xdr:cNvPr id="4" name="Chart 4"/>
        <xdr:cNvGraphicFramePr/>
      </xdr:nvGraphicFramePr>
      <xdr:xfrm>
        <a:off x="685800" y="13058775"/>
        <a:ext cx="5038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74</xdr:row>
      <xdr:rowOff>152400</xdr:rowOff>
    </xdr:from>
    <xdr:to>
      <xdr:col>12</xdr:col>
      <xdr:colOff>47625</xdr:colOff>
      <xdr:row>90</xdr:row>
      <xdr:rowOff>38100</xdr:rowOff>
    </xdr:to>
    <xdr:graphicFrame>
      <xdr:nvGraphicFramePr>
        <xdr:cNvPr id="5" name="Chart 5"/>
        <xdr:cNvGraphicFramePr/>
      </xdr:nvGraphicFramePr>
      <xdr:xfrm>
        <a:off x="5705475" y="12992100"/>
        <a:ext cx="521017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790575</xdr:colOff>
      <xdr:row>107</xdr:row>
      <xdr:rowOff>76200</xdr:rowOff>
    </xdr:from>
    <xdr:to>
      <xdr:col>7</xdr:col>
      <xdr:colOff>76200</xdr:colOff>
      <xdr:row>119</xdr:row>
      <xdr:rowOff>95250</xdr:rowOff>
    </xdr:to>
    <xdr:graphicFrame>
      <xdr:nvGraphicFramePr>
        <xdr:cNvPr id="6" name="Chart 6"/>
        <xdr:cNvGraphicFramePr/>
      </xdr:nvGraphicFramePr>
      <xdr:xfrm>
        <a:off x="790575" y="18259425"/>
        <a:ext cx="4981575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93</xdr:row>
      <xdr:rowOff>9525</xdr:rowOff>
    </xdr:from>
    <xdr:to>
      <xdr:col>9</xdr:col>
      <xdr:colOff>752475</xdr:colOff>
      <xdr:row>106</xdr:row>
      <xdr:rowOff>85725</xdr:rowOff>
    </xdr:to>
    <xdr:graphicFrame>
      <xdr:nvGraphicFramePr>
        <xdr:cNvPr id="7" name="Chart 7"/>
        <xdr:cNvGraphicFramePr/>
      </xdr:nvGraphicFramePr>
      <xdr:xfrm>
        <a:off x="4695825" y="15925800"/>
        <a:ext cx="33051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276225</xdr:colOff>
      <xdr:row>107</xdr:row>
      <xdr:rowOff>57150</xdr:rowOff>
    </xdr:from>
    <xdr:to>
      <xdr:col>12</xdr:col>
      <xdr:colOff>38100</xdr:colOff>
      <xdr:row>119</xdr:row>
      <xdr:rowOff>85725</xdr:rowOff>
    </xdr:to>
    <xdr:graphicFrame>
      <xdr:nvGraphicFramePr>
        <xdr:cNvPr id="8" name="Chart 8"/>
        <xdr:cNvGraphicFramePr/>
      </xdr:nvGraphicFramePr>
      <xdr:xfrm>
        <a:off x="5972175" y="18240375"/>
        <a:ext cx="493395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19050</xdr:rowOff>
    </xdr:from>
    <xdr:to>
      <xdr:col>4</xdr:col>
      <xdr:colOff>561975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0" y="9886950"/>
        <a:ext cx="3571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93</xdr:row>
      <xdr:rowOff>28575</xdr:rowOff>
    </xdr:from>
    <xdr:to>
      <xdr:col>4</xdr:col>
      <xdr:colOff>590550</xdr:colOff>
      <xdr:row>107</xdr:row>
      <xdr:rowOff>9525</xdr:rowOff>
    </xdr:to>
    <xdr:graphicFrame>
      <xdr:nvGraphicFramePr>
        <xdr:cNvPr id="2" name="Chart 2"/>
        <xdr:cNvGraphicFramePr/>
      </xdr:nvGraphicFramePr>
      <xdr:xfrm>
        <a:off x="142875" y="15401925"/>
        <a:ext cx="34575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619125</xdr:colOff>
      <xdr:row>59</xdr:row>
      <xdr:rowOff>0</xdr:rowOff>
    </xdr:from>
    <xdr:to>
      <xdr:col>9</xdr:col>
      <xdr:colOff>57150</xdr:colOff>
      <xdr:row>74</xdr:row>
      <xdr:rowOff>47625</xdr:rowOff>
    </xdr:to>
    <xdr:graphicFrame>
      <xdr:nvGraphicFramePr>
        <xdr:cNvPr id="3" name="Chart 3"/>
        <xdr:cNvGraphicFramePr/>
      </xdr:nvGraphicFramePr>
      <xdr:xfrm>
        <a:off x="3629025" y="9867900"/>
        <a:ext cx="37719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75</xdr:row>
      <xdr:rowOff>47625</xdr:rowOff>
    </xdr:from>
    <xdr:to>
      <xdr:col>6</xdr:col>
      <xdr:colOff>485775</xdr:colOff>
      <xdr:row>91</xdr:row>
      <xdr:rowOff>9525</xdr:rowOff>
    </xdr:to>
    <xdr:graphicFrame>
      <xdr:nvGraphicFramePr>
        <xdr:cNvPr id="4" name="Chart 4"/>
        <xdr:cNvGraphicFramePr/>
      </xdr:nvGraphicFramePr>
      <xdr:xfrm>
        <a:off x="66675" y="12506325"/>
        <a:ext cx="50958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476250</xdr:colOff>
      <xdr:row>74</xdr:row>
      <xdr:rowOff>152400</xdr:rowOff>
    </xdr:from>
    <xdr:to>
      <xdr:col>11</xdr:col>
      <xdr:colOff>1066800</xdr:colOff>
      <xdr:row>90</xdr:row>
      <xdr:rowOff>38100</xdr:rowOff>
    </xdr:to>
    <xdr:graphicFrame>
      <xdr:nvGraphicFramePr>
        <xdr:cNvPr id="5" name="Chart 5"/>
        <xdr:cNvGraphicFramePr/>
      </xdr:nvGraphicFramePr>
      <xdr:xfrm>
        <a:off x="5153025" y="12449175"/>
        <a:ext cx="53530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107</xdr:row>
      <xdr:rowOff>142875</xdr:rowOff>
    </xdr:from>
    <xdr:to>
      <xdr:col>6</xdr:col>
      <xdr:colOff>533400</xdr:colOff>
      <xdr:row>121</xdr:row>
      <xdr:rowOff>114300</xdr:rowOff>
    </xdr:to>
    <xdr:graphicFrame>
      <xdr:nvGraphicFramePr>
        <xdr:cNvPr id="6" name="Chart 6"/>
        <xdr:cNvGraphicFramePr/>
      </xdr:nvGraphicFramePr>
      <xdr:xfrm>
        <a:off x="171450" y="17783175"/>
        <a:ext cx="503872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28575</xdr:colOff>
      <xdr:row>92</xdr:row>
      <xdr:rowOff>161925</xdr:rowOff>
    </xdr:from>
    <xdr:to>
      <xdr:col>9</xdr:col>
      <xdr:colOff>371475</xdr:colOff>
      <xdr:row>106</xdr:row>
      <xdr:rowOff>133350</xdr:rowOff>
    </xdr:to>
    <xdr:graphicFrame>
      <xdr:nvGraphicFramePr>
        <xdr:cNvPr id="7" name="Chart 7"/>
        <xdr:cNvGraphicFramePr/>
      </xdr:nvGraphicFramePr>
      <xdr:xfrm>
        <a:off x="4038600" y="15373350"/>
        <a:ext cx="36766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742950</xdr:colOff>
      <xdr:row>107</xdr:row>
      <xdr:rowOff>123825</xdr:rowOff>
    </xdr:from>
    <xdr:to>
      <xdr:col>11</xdr:col>
      <xdr:colOff>1047750</xdr:colOff>
      <xdr:row>121</xdr:row>
      <xdr:rowOff>95250</xdr:rowOff>
    </xdr:to>
    <xdr:graphicFrame>
      <xdr:nvGraphicFramePr>
        <xdr:cNvPr id="8" name="Chart 8"/>
        <xdr:cNvGraphicFramePr/>
      </xdr:nvGraphicFramePr>
      <xdr:xfrm>
        <a:off x="5419725" y="17764125"/>
        <a:ext cx="506730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E5" sqref="E5"/>
    </sheetView>
  </sheetViews>
  <sheetFormatPr defaultColWidth="12.57421875" defaultRowHeight="12.75"/>
  <cols>
    <col min="1" max="1" width="12.57421875" style="0" customWidth="1"/>
    <col min="2" max="2" width="10.00390625" style="0" customWidth="1"/>
    <col min="3" max="3" width="12.421875" style="0" customWidth="1"/>
    <col min="4" max="4" width="10.421875" style="0" customWidth="1"/>
    <col min="5" max="5" width="15.00390625" style="1" customWidth="1"/>
    <col min="6" max="6" width="9.8515625" style="0" customWidth="1"/>
    <col min="7" max="7" width="15.140625" style="1" customWidth="1"/>
    <col min="8" max="8" width="9.00390625" style="0" customWidth="1"/>
    <col min="9" max="9" width="14.28125" style="1" customWidth="1"/>
    <col min="10" max="10" width="12.421875" style="0" customWidth="1"/>
    <col min="11" max="11" width="22.28125" style="1" customWidth="1"/>
    <col min="12" max="12" width="19.57421875" style="1" customWidth="1"/>
    <col min="13" max="14" width="11.57421875" style="2" customWidth="1"/>
    <col min="15" max="16384" width="11.57421875" style="0" customWidth="1"/>
  </cols>
  <sheetData>
    <row r="1" spans="1:12" ht="13.5" customHeight="1">
      <c r="A1" s="3" t="s">
        <v>0</v>
      </c>
      <c r="B1" s="3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</row>
    <row r="2" spans="1:12" ht="13.5" customHeight="1">
      <c r="A2" s="3" t="s">
        <v>2</v>
      </c>
      <c r="B2" s="3"/>
      <c r="C2" s="6"/>
      <c r="D2" s="7"/>
      <c r="E2" s="5"/>
      <c r="F2" s="5"/>
      <c r="G2" s="5"/>
      <c r="H2" s="5"/>
      <c r="I2" s="5"/>
      <c r="J2" s="5"/>
      <c r="K2" s="5"/>
      <c r="L2" s="5"/>
    </row>
    <row r="3" spans="1:12" ht="13.5" customHeight="1">
      <c r="A3" s="8">
        <v>39651</v>
      </c>
      <c r="B3" s="8"/>
      <c r="C3" s="7"/>
      <c r="D3" s="7"/>
      <c r="E3" s="5"/>
      <c r="F3" s="5"/>
      <c r="G3" s="5"/>
      <c r="H3" s="5"/>
      <c r="I3" s="5"/>
      <c r="J3" s="5"/>
      <c r="K3" s="5"/>
      <c r="L3" s="5"/>
    </row>
    <row r="4" spans="1:12" ht="13.5" customHeight="1">
      <c r="A4" s="9" t="s">
        <v>3</v>
      </c>
      <c r="B4" s="9"/>
      <c r="C4" s="10">
        <v>25</v>
      </c>
      <c r="D4" s="6" t="s">
        <v>4</v>
      </c>
      <c r="E4" s="11"/>
      <c r="F4" s="7"/>
      <c r="G4" s="11"/>
      <c r="H4" s="10"/>
      <c r="I4" s="11"/>
      <c r="J4" s="7"/>
      <c r="K4" s="11"/>
      <c r="L4" s="11"/>
    </row>
    <row r="5" spans="1:12" ht="13.5" customHeight="1">
      <c r="A5" s="9" t="s">
        <v>5</v>
      </c>
      <c r="B5" s="9"/>
      <c r="C5" s="12">
        <v>0.52</v>
      </c>
      <c r="D5" s="6"/>
      <c r="E5" s="13" t="s">
        <v>6</v>
      </c>
      <c r="F5" s="4"/>
      <c r="G5" s="11"/>
      <c r="H5" s="7"/>
      <c r="I5" s="11"/>
      <c r="J5" s="7"/>
      <c r="K5" s="11"/>
      <c r="L5" s="11"/>
    </row>
    <row r="6" spans="1:12" ht="13.5" customHeight="1">
      <c r="A6" s="9" t="s">
        <v>7</v>
      </c>
      <c r="B6" s="9"/>
      <c r="C6" s="4" t="s">
        <v>8</v>
      </c>
      <c r="D6" s="4"/>
      <c r="E6" s="14" t="s">
        <v>9</v>
      </c>
      <c r="F6" s="7"/>
      <c r="G6" s="11"/>
      <c r="H6" s="7"/>
      <c r="I6" s="11"/>
      <c r="J6" s="7"/>
      <c r="K6" s="11"/>
      <c r="L6" s="11"/>
    </row>
    <row r="7" spans="1:12" ht="13.5" customHeight="1">
      <c r="A7" s="9" t="s">
        <v>10</v>
      </c>
      <c r="B7" s="9"/>
      <c r="C7" s="6" t="s">
        <v>11</v>
      </c>
      <c r="D7" s="6"/>
      <c r="E7" s="15"/>
      <c r="F7" s="7"/>
      <c r="G7" s="11"/>
      <c r="H7" s="7"/>
      <c r="I7" s="11"/>
      <c r="J7" s="7"/>
      <c r="K7" s="11"/>
      <c r="L7" s="11"/>
    </row>
    <row r="8" spans="1:12" ht="13.5" customHeight="1">
      <c r="A8" s="9" t="s">
        <v>12</v>
      </c>
      <c r="B8" s="9"/>
      <c r="C8" s="10" t="s">
        <v>13</v>
      </c>
      <c r="D8" s="6"/>
      <c r="E8" s="11"/>
      <c r="F8" s="7"/>
      <c r="G8" s="11"/>
      <c r="H8" s="7"/>
      <c r="I8" s="11"/>
      <c r="J8" s="7"/>
      <c r="K8" s="11"/>
      <c r="L8" s="11"/>
    </row>
    <row r="9" spans="1:12" ht="13.5" customHeight="1">
      <c r="A9" s="9" t="s">
        <v>14</v>
      </c>
      <c r="B9" s="9"/>
      <c r="C9" s="10" t="s">
        <v>15</v>
      </c>
      <c r="D9" s="6"/>
      <c r="E9" s="11"/>
      <c r="F9" s="7"/>
      <c r="G9" s="11"/>
      <c r="H9" s="7"/>
      <c r="I9" s="11"/>
      <c r="J9" s="7"/>
      <c r="K9" s="11"/>
      <c r="L9" s="11"/>
    </row>
    <row r="10" spans="1:12" ht="13.5" customHeight="1">
      <c r="A10" s="10"/>
      <c r="B10" s="10"/>
      <c r="C10" s="10"/>
      <c r="D10" s="10"/>
      <c r="E10" s="16"/>
      <c r="F10" s="10"/>
      <c r="G10" s="16"/>
      <c r="H10" s="10"/>
      <c r="I10" s="16"/>
      <c r="J10" s="10"/>
      <c r="K10" s="16"/>
      <c r="L10" s="16"/>
    </row>
    <row r="11" spans="1:14" s="22" customFormat="1" ht="37.5" customHeight="1">
      <c r="A11" s="17" t="s">
        <v>16</v>
      </c>
      <c r="B11" s="18" t="s">
        <v>17</v>
      </c>
      <c r="C11" s="18" t="s">
        <v>18</v>
      </c>
      <c r="D11" s="17" t="s">
        <v>19</v>
      </c>
      <c r="E11" s="19" t="s">
        <v>20</v>
      </c>
      <c r="F11" s="17" t="s">
        <v>21</v>
      </c>
      <c r="G11" s="19" t="s">
        <v>22</v>
      </c>
      <c r="H11" s="17" t="s">
        <v>23</v>
      </c>
      <c r="I11" s="19" t="s">
        <v>24</v>
      </c>
      <c r="J11" s="18" t="s">
        <v>25</v>
      </c>
      <c r="K11" s="20" t="s">
        <v>26</v>
      </c>
      <c r="L11" s="20" t="s">
        <v>27</v>
      </c>
      <c r="M11" s="21" t="s">
        <v>28</v>
      </c>
      <c r="N11" s="21" t="s">
        <v>29</v>
      </c>
    </row>
    <row r="12" spans="1:14" ht="13.5" customHeight="1">
      <c r="A12" s="23" t="s">
        <v>30</v>
      </c>
      <c r="B12" s="24">
        <v>8</v>
      </c>
      <c r="C12" s="25">
        <v>181.983</v>
      </c>
      <c r="D12" s="24">
        <v>19203</v>
      </c>
      <c r="E12" s="26">
        <f>D12/(5*60*C12)</f>
        <v>0.3517361511789563</v>
      </c>
      <c r="F12" s="24">
        <v>18114</v>
      </c>
      <c r="G12" s="26">
        <f>F12/(5*60*C12)</f>
        <v>0.3317892330602309</v>
      </c>
      <c r="H12" s="24">
        <v>18569</v>
      </c>
      <c r="I12" s="26">
        <f>H12/(5*60*C12)</f>
        <v>0.340123344854556</v>
      </c>
      <c r="J12" s="24">
        <f>AVERAGE(D12,F12,H12)</f>
        <v>18628.666666666668</v>
      </c>
      <c r="K12" s="26">
        <f>AVERAGE(E12,G12,I12)</f>
        <v>0.34121624303124776</v>
      </c>
      <c r="L12" s="26">
        <f>K12*EXP(-0.12*($C$4-20))</f>
        <v>0.18726344459983602</v>
      </c>
      <c r="M12" s="2">
        <f>LN(J12)</f>
        <v>9.832456891880746</v>
      </c>
      <c r="N12" s="2">
        <f>LN(L12)</f>
        <v>-1.675238858896177</v>
      </c>
    </row>
    <row r="13" spans="1:14" ht="13.5" customHeight="1">
      <c r="A13" s="27" t="s">
        <v>31</v>
      </c>
      <c r="B13" s="28">
        <v>9</v>
      </c>
      <c r="C13" s="29">
        <v>181.983</v>
      </c>
      <c r="D13" s="28">
        <v>4419</v>
      </c>
      <c r="E13" s="16">
        <f>D13/(5*60*C13)</f>
        <v>0.08094162641565421</v>
      </c>
      <c r="F13" s="28">
        <v>4109</v>
      </c>
      <c r="G13" s="16">
        <f>F13/(5*60*C13)</f>
        <v>0.07526344035798216</v>
      </c>
      <c r="H13" s="28">
        <v>4226</v>
      </c>
      <c r="I13" s="16">
        <f>H13/(5*60*C13)</f>
        <v>0.0774064976765229</v>
      </c>
      <c r="J13" s="28">
        <f>AVERAGE(D13,F13,H13)</f>
        <v>4251.333333333333</v>
      </c>
      <c r="K13" s="16">
        <f>AVERAGE(E13,G13,I13)</f>
        <v>0.07787052148338643</v>
      </c>
      <c r="L13" s="16">
        <f>K13*EXP(-0.12*($C$4-20))</f>
        <v>0.042736248298792336</v>
      </c>
      <c r="M13" s="2">
        <f>LN(J13)</f>
        <v>8.354987938207108</v>
      </c>
      <c r="N13" s="2">
        <f>LN(L13)</f>
        <v>-3.152707812569815</v>
      </c>
    </row>
    <row r="14" spans="1:14" ht="13.5" customHeight="1">
      <c r="A14" s="27" t="s">
        <v>32</v>
      </c>
      <c r="B14" s="28">
        <v>10</v>
      </c>
      <c r="C14" s="29">
        <v>181.983</v>
      </c>
      <c r="D14" s="28">
        <v>4310</v>
      </c>
      <c r="E14" s="16">
        <f>D14/(5*60*C14)</f>
        <v>0.07894510293085984</v>
      </c>
      <c r="F14" s="28">
        <v>4111</v>
      </c>
      <c r="G14" s="16">
        <f>F14/(5*60*C14)</f>
        <v>0.07530007381641875</v>
      </c>
      <c r="H14" s="28">
        <v>4254</v>
      </c>
      <c r="I14" s="16">
        <f>H14/(5*60*C14)</f>
        <v>0.0779193660946352</v>
      </c>
      <c r="J14" s="28">
        <f>AVERAGE(D14,F14,H14)</f>
        <v>4225</v>
      </c>
      <c r="K14" s="16">
        <f>AVERAGE(E14,G14,I14)</f>
        <v>0.0773881809473046</v>
      </c>
      <c r="L14" s="16">
        <f>K14*EXP(-0.12*($C$4-20))</f>
        <v>0.042471534200030796</v>
      </c>
      <c r="M14" s="2">
        <f>LN(J14)</f>
        <v>8.348774539791274</v>
      </c>
      <c r="N14" s="2">
        <f>LN(L14)</f>
        <v>-3.1589212109856484</v>
      </c>
    </row>
    <row r="15" spans="1:14" ht="13.5" customHeight="1">
      <c r="A15" s="27" t="s">
        <v>33</v>
      </c>
      <c r="B15" s="28">
        <v>11</v>
      </c>
      <c r="C15" s="29">
        <v>181.983</v>
      </c>
      <c r="D15" s="28">
        <v>3748</v>
      </c>
      <c r="E15" s="16">
        <f>D15/(5*60*C15)</f>
        <v>0.06865110111017696</v>
      </c>
      <c r="F15" s="28">
        <v>3564</v>
      </c>
      <c r="G15" s="16">
        <f>F15/(5*60*C15)</f>
        <v>0.06528082293401032</v>
      </c>
      <c r="H15" s="28">
        <v>3666</v>
      </c>
      <c r="I15" s="16">
        <f>H15/(5*60*C15)</f>
        <v>0.0671491293142766</v>
      </c>
      <c r="J15" s="28">
        <f>AVERAGE(D15,F15,H15)</f>
        <v>3659.3333333333335</v>
      </c>
      <c r="K15" s="16">
        <f>AVERAGE(E15,G15,I15)</f>
        <v>0.06702701778615462</v>
      </c>
      <c r="L15" s="16">
        <f>K15*EXP(-0.12*($C$4-20))</f>
        <v>0.03678520729372292</v>
      </c>
      <c r="M15" s="2">
        <f>LN(J15)</f>
        <v>8.205036260441725</v>
      </c>
      <c r="N15" s="2">
        <f>LN(L15)</f>
        <v>-3.3026594903351976</v>
      </c>
    </row>
    <row r="16" spans="1:14" ht="13.5" customHeight="1">
      <c r="A16" s="27" t="s">
        <v>34</v>
      </c>
      <c r="B16" s="28">
        <v>12</v>
      </c>
      <c r="C16" s="29">
        <v>181.983</v>
      </c>
      <c r="D16" s="28">
        <v>6193</v>
      </c>
      <c r="E16" s="16">
        <f>D16/(5*60*C16)</f>
        <v>0.11343550404891299</v>
      </c>
      <c r="F16" s="28">
        <v>6336</v>
      </c>
      <c r="G16" s="16">
        <f>F16/(5*60*C16)</f>
        <v>0.11605479632712945</v>
      </c>
      <c r="H16" s="28">
        <v>6455</v>
      </c>
      <c r="I16" s="16">
        <f>H16/(5*60*C16)</f>
        <v>0.11823448710410679</v>
      </c>
      <c r="J16" s="28">
        <f>AVERAGE(D16,F16,H16)</f>
        <v>6328</v>
      </c>
      <c r="K16" s="16">
        <f>AVERAGE(E16,G16,I16)</f>
        <v>0.11590826249338308</v>
      </c>
      <c r="L16" s="16">
        <f>K16*EXP(-0.12*($C$4-20))</f>
        <v>0.06361180317580944</v>
      </c>
      <c r="M16" s="2">
        <f>LN(J16)</f>
        <v>8.75273950944749</v>
      </c>
      <c r="N16" s="2">
        <f>LN(L16)</f>
        <v>-2.7549562413294324</v>
      </c>
    </row>
    <row r="17" spans="1:14" ht="13.5" customHeight="1">
      <c r="A17" s="27" t="s">
        <v>35</v>
      </c>
      <c r="B17" s="28">
        <v>13</v>
      </c>
      <c r="C17" s="29">
        <v>181.983</v>
      </c>
      <c r="D17" s="28">
        <v>9422</v>
      </c>
      <c r="E17" s="16">
        <f>D17/(5*60*C17)</f>
        <v>0.17258022269479384</v>
      </c>
      <c r="F17" s="28">
        <v>8896</v>
      </c>
      <c r="G17" s="16">
        <f>F17/(5*60*C17)</f>
        <v>0.16294562312596964</v>
      </c>
      <c r="H17" s="28">
        <v>9245</v>
      </c>
      <c r="I17" s="16">
        <f>H17/(5*60*C17)</f>
        <v>0.16933816162315526</v>
      </c>
      <c r="J17" s="28">
        <f>AVERAGE(D17,F17,H17)</f>
        <v>9187.666666666666</v>
      </c>
      <c r="K17" s="16">
        <f>AVERAGE(E17,G17,I17)</f>
        <v>0.16828800248130626</v>
      </c>
      <c r="L17" s="16">
        <f>K17*EXP(-0.12*($C$4-20))</f>
        <v>0.09235841397676127</v>
      </c>
      <c r="M17" s="2">
        <f>LN(J17)</f>
        <v>9.125617283946124</v>
      </c>
      <c r="N17" s="2">
        <f>LN(L17)</f>
        <v>-2.3820784668307993</v>
      </c>
    </row>
    <row r="18" spans="1:14" ht="13.5" customHeight="1">
      <c r="A18" s="27" t="s">
        <v>36</v>
      </c>
      <c r="B18" s="28">
        <v>14</v>
      </c>
      <c r="C18" s="29">
        <v>181.983</v>
      </c>
      <c r="D18" s="28">
        <v>6801</v>
      </c>
      <c r="E18" s="16">
        <f>D18/(5*60*C18)</f>
        <v>0.12457207541363753</v>
      </c>
      <c r="F18" s="28">
        <v>6885</v>
      </c>
      <c r="G18" s="16">
        <f>F18/(5*60*C18)</f>
        <v>0.12611068066797448</v>
      </c>
      <c r="H18" s="28">
        <v>7027</v>
      </c>
      <c r="I18" s="16">
        <f>H18/(5*60*C18)</f>
        <v>0.12871165621697264</v>
      </c>
      <c r="J18" s="28">
        <f>AVERAGE(D18,F18,H18)</f>
        <v>6904.333333333333</v>
      </c>
      <c r="K18" s="16">
        <f>AVERAGE(E18,G18,I18)</f>
        <v>0.1264648040995282</v>
      </c>
      <c r="L18" s="16">
        <f>K18*EXP(-0.12*($C$4-20))</f>
        <v>0.06940535604617261</v>
      </c>
      <c r="M18" s="2">
        <f>LN(J18)</f>
        <v>8.839904512787413</v>
      </c>
      <c r="N18" s="2">
        <f>LN(L18)</f>
        <v>-2.6677912379895092</v>
      </c>
    </row>
    <row r="19" spans="1:14" ht="13.5" customHeight="1">
      <c r="A19" s="27" t="s">
        <v>37</v>
      </c>
      <c r="B19" s="28">
        <v>15</v>
      </c>
      <c r="C19" s="29">
        <v>181.983</v>
      </c>
      <c r="D19" s="28">
        <v>6695</v>
      </c>
      <c r="E19" s="16">
        <f>D19/(5*60*C19)</f>
        <v>0.12263050211649806</v>
      </c>
      <c r="F19" s="28">
        <v>5842</v>
      </c>
      <c r="G19" s="16">
        <f>F19/(5*60*C19)</f>
        <v>0.10700633209329076</v>
      </c>
      <c r="H19" s="28">
        <v>5999</v>
      </c>
      <c r="I19" s="16">
        <f>H19/(5*60*C19)</f>
        <v>0.10988205858056338</v>
      </c>
      <c r="J19" s="28">
        <f>AVERAGE(D19,F19,H19)</f>
        <v>6178.666666666667</v>
      </c>
      <c r="K19" s="16">
        <f>AVERAGE(E19,G19,I19)</f>
        <v>0.11317296426345073</v>
      </c>
      <c r="L19" s="16">
        <f>K19*EXP(-0.12*($C$4-20))</f>
        <v>0.06211063967903518</v>
      </c>
      <c r="M19" s="2">
        <f>LN(J19)</f>
        <v>8.728857777444102</v>
      </c>
      <c r="N19" s="2">
        <f>LN(L19)</f>
        <v>-2.77883797333282</v>
      </c>
    </row>
    <row r="20" spans="1:14" ht="13.5" customHeight="1">
      <c r="A20" s="30" t="s">
        <v>38</v>
      </c>
      <c r="B20" s="31">
        <v>16</v>
      </c>
      <c r="C20" s="32">
        <v>181.983</v>
      </c>
      <c r="D20" s="31">
        <v>2673</v>
      </c>
      <c r="E20" s="33">
        <f>D20/(5*60*C20)</f>
        <v>0.04896061720050774</v>
      </c>
      <c r="F20" s="31">
        <v>2684</v>
      </c>
      <c r="G20" s="33">
        <f>F20/(5*60*C20)</f>
        <v>0.049162101221909005</v>
      </c>
      <c r="H20" s="31">
        <v>2714</v>
      </c>
      <c r="I20" s="33">
        <f>H20/(5*60*C20)</f>
        <v>0.049711603098457915</v>
      </c>
      <c r="J20" s="31">
        <f>AVERAGE(D20,F20,H20)</f>
        <v>2690.3333333333335</v>
      </c>
      <c r="K20" s="33">
        <f>AVERAGE(E20,G20,I20)</f>
        <v>0.04927810717362489</v>
      </c>
      <c r="L20" s="16">
        <f>K20*EXP(-0.12*($C$4-20))</f>
        <v>0.027044398621573852</v>
      </c>
      <c r="M20" s="34">
        <f>LN(J20)</f>
        <v>7.897420380656262</v>
      </c>
      <c r="N20" s="34">
        <f>LN(L20)</f>
        <v>-3.6102753701206596</v>
      </c>
    </row>
    <row r="21" spans="1:14" ht="13.5" customHeight="1">
      <c r="A21" s="23" t="s">
        <v>39</v>
      </c>
      <c r="B21" s="24">
        <v>17</v>
      </c>
      <c r="C21" s="25">
        <v>181.983</v>
      </c>
      <c r="D21" s="24">
        <v>7099</v>
      </c>
      <c r="E21" s="26">
        <f>D21/(5*60*C21)</f>
        <v>0.13003046072069002</v>
      </c>
      <c r="F21" s="24">
        <v>7112</v>
      </c>
      <c r="G21" s="26">
        <f>F21/(5*60*C21)</f>
        <v>0.1302685782005279</v>
      </c>
      <c r="H21" s="24">
        <v>7273</v>
      </c>
      <c r="I21" s="26">
        <f>H21/(5*60*C21)</f>
        <v>0.1332175716046737</v>
      </c>
      <c r="J21" s="24">
        <f>AVERAGE(D21,F21,H21)</f>
        <v>7161.333333333333</v>
      </c>
      <c r="K21" s="26">
        <f>AVERAGE(E21,G21,I21)</f>
        <v>0.13117220350863054</v>
      </c>
      <c r="L21" s="26">
        <f>K21*EXP(-0.12*($C$4-20))</f>
        <v>0.07198883161763012</v>
      </c>
      <c r="M21" s="2">
        <f>LN(J21)</f>
        <v>8.87645146235724</v>
      </c>
      <c r="N21" s="2">
        <f>LN(L21)</f>
        <v>-2.631244288419682</v>
      </c>
    </row>
    <row r="22" spans="1:14" ht="13.5" customHeight="1">
      <c r="A22" s="27" t="s">
        <v>40</v>
      </c>
      <c r="B22" s="35">
        <v>18</v>
      </c>
      <c r="C22" s="29">
        <v>181.983</v>
      </c>
      <c r="D22" s="28">
        <v>117</v>
      </c>
      <c r="E22" s="16">
        <f>D22/(5*60*C22)</f>
        <v>0.0021430573185407427</v>
      </c>
      <c r="F22" s="28">
        <v>94</v>
      </c>
      <c r="G22" s="16">
        <f>F22/(5*60*C22)</f>
        <v>0.001721772546519913</v>
      </c>
      <c r="H22" s="28">
        <v>109</v>
      </c>
      <c r="I22" s="16">
        <f>H22/(5*60*C22)</f>
        <v>0.001996523484794367</v>
      </c>
      <c r="J22" s="35">
        <f>AVERAGE(D22,F22,H22)</f>
        <v>106.66666666666667</v>
      </c>
      <c r="K22" s="16">
        <f>AVERAGE(E22,G22,I22)</f>
        <v>0.0019537844499516745</v>
      </c>
      <c r="L22" s="16">
        <f>K22*EXP(-0.12*($C$4-20))</f>
        <v>0.0010722596405530458</v>
      </c>
      <c r="M22" s="2">
        <f>LN(J22)</f>
        <v>4.669708707125663</v>
      </c>
      <c r="N22" s="2">
        <f>LN(L22)</f>
        <v>-6.8379870436512595</v>
      </c>
    </row>
    <row r="23" spans="1:14" ht="13.5" customHeight="1">
      <c r="A23" s="27" t="s">
        <v>41</v>
      </c>
      <c r="B23" s="28">
        <v>19</v>
      </c>
      <c r="C23" s="29">
        <v>181.983</v>
      </c>
      <c r="D23" s="28">
        <v>17750</v>
      </c>
      <c r="E23" s="16">
        <f>D23/(5*60*C23)</f>
        <v>0.3251219436247708</v>
      </c>
      <c r="F23" s="28">
        <v>17205</v>
      </c>
      <c r="G23" s="16">
        <f>F23/(5*60*C23)</f>
        <v>0.315139326200799</v>
      </c>
      <c r="H23" s="28">
        <v>18478</v>
      </c>
      <c r="I23" s="16">
        <f>H23/(5*60*C23)</f>
        <v>0.33845652249569097</v>
      </c>
      <c r="J23" s="28">
        <f>AVERAGE(D23,F23,H23)</f>
        <v>17811</v>
      </c>
      <c r="K23" s="16">
        <f>AVERAGE(E23,G23,I23)</f>
        <v>0.326239264107087</v>
      </c>
      <c r="L23" s="16">
        <f>K23*EXP(-0.12*($C$4-20))</f>
        <v>0.17904390429272157</v>
      </c>
      <c r="M23" s="2">
        <f>LN(J23)</f>
        <v>9.787571522938785</v>
      </c>
      <c r="N23" s="2">
        <f>LN(L23)</f>
        <v>-1.7201242278381372</v>
      </c>
    </row>
    <row r="24" spans="1:14" ht="13.5" customHeight="1">
      <c r="A24" s="27" t="s">
        <v>42</v>
      </c>
      <c r="B24" s="28">
        <v>20</v>
      </c>
      <c r="C24" s="29">
        <v>181.983</v>
      </c>
      <c r="D24" s="28">
        <v>67145</v>
      </c>
      <c r="E24" s="16">
        <f>D24/(5*60*C24)</f>
        <v>1.2298767833625486</v>
      </c>
      <c r="F24" s="28">
        <v>67970</v>
      </c>
      <c r="G24" s="16">
        <f>F24/(5*60*C24)</f>
        <v>1.2449880849676436</v>
      </c>
      <c r="H24" s="28">
        <v>68448</v>
      </c>
      <c r="I24" s="16">
        <f>H24/(5*60*C24)</f>
        <v>1.2537434815339894</v>
      </c>
      <c r="J24" s="28">
        <f>AVERAGE(D24,F24,H24)</f>
        <v>67854.33333333333</v>
      </c>
      <c r="K24" s="16">
        <f>AVERAGE(E24,G24,I24)</f>
        <v>1.2428694499547273</v>
      </c>
      <c r="L24" s="16">
        <f>K24*EXP(-0.12*($C$4-20))</f>
        <v>0.6821012162809366</v>
      </c>
      <c r="M24" s="2">
        <f>LN(J24)</f>
        <v>11.125118529595545</v>
      </c>
      <c r="N24" s="2">
        <f>LN(L24)</f>
        <v>-0.38257722118137816</v>
      </c>
    </row>
    <row r="25" spans="1:14" ht="13.5" customHeight="1">
      <c r="A25" s="27" t="s">
        <v>43</v>
      </c>
      <c r="B25" s="35">
        <v>21</v>
      </c>
      <c r="C25" s="29">
        <v>181.983</v>
      </c>
      <c r="D25" s="28">
        <v>295</v>
      </c>
      <c r="E25" s="16">
        <f>D25/(5*60*C25)</f>
        <v>0.005403435119397599</v>
      </c>
      <c r="F25" s="28">
        <v>321</v>
      </c>
      <c r="G25" s="16">
        <f>F25/(5*60*C25)</f>
        <v>0.00587967007907332</v>
      </c>
      <c r="H25" s="28">
        <v>284</v>
      </c>
      <c r="I25" s="16">
        <f>H25/(5*60*C25)</f>
        <v>0.005201951097996333</v>
      </c>
      <c r="J25" s="35">
        <f>AVERAGE(D25,F25,H25)</f>
        <v>300</v>
      </c>
      <c r="K25" s="16">
        <f>AVERAGE(E25,G25,I25)</f>
        <v>0.0054950187654890835</v>
      </c>
      <c r="L25" s="16">
        <f>K25*EXP(-0.12*($C$4-20))</f>
        <v>0.003015730239055441</v>
      </c>
      <c r="M25" s="2">
        <f>LN(J25)</f>
        <v>5.703782474656201</v>
      </c>
      <c r="N25" s="2">
        <f>LN(L25)</f>
        <v>-5.8039132761207215</v>
      </c>
    </row>
    <row r="26" spans="1:14" ht="13.5" customHeight="1">
      <c r="A26" s="27" t="s">
        <v>44</v>
      </c>
      <c r="B26" s="28">
        <v>22</v>
      </c>
      <c r="C26" s="29">
        <v>181.983</v>
      </c>
      <c r="D26" s="28">
        <v>40094</v>
      </c>
      <c r="E26" s="16">
        <f>D26/(5*60*C26)</f>
        <v>0.7343909412783978</v>
      </c>
      <c r="F26" s="28">
        <v>40954</v>
      </c>
      <c r="G26" s="16">
        <f>F26/(5*60*C26)</f>
        <v>0.7501433284061332</v>
      </c>
      <c r="H26" s="28">
        <v>43211</v>
      </c>
      <c r="I26" s="16">
        <f>H26/(5*60*C26)</f>
        <v>0.7914841862518294</v>
      </c>
      <c r="J26" s="28">
        <f>AVERAGE(D26,F26,H26)</f>
        <v>41419.666666666664</v>
      </c>
      <c r="K26" s="16">
        <f>AVERAGE(E26,G26,I26)</f>
        <v>0.7586728186454534</v>
      </c>
      <c r="L26" s="16">
        <f>K26*EXP(-0.12*($C$4-20))</f>
        <v>0.41636847086087786</v>
      </c>
      <c r="M26" s="2">
        <f>LN(J26)</f>
        <v>10.631511087275152</v>
      </c>
      <c r="N26" s="2">
        <f>LN(L26)</f>
        <v>-0.8761846635017706</v>
      </c>
    </row>
    <row r="27" spans="1:14" ht="13.5" customHeight="1">
      <c r="A27" s="27" t="s">
        <v>45</v>
      </c>
      <c r="B27" s="35">
        <v>23</v>
      </c>
      <c r="C27" s="29">
        <v>181.983</v>
      </c>
      <c r="D27" s="28">
        <v>304</v>
      </c>
      <c r="E27" s="16">
        <f>D27/(5*60*C27)</f>
        <v>0.005568285682362272</v>
      </c>
      <c r="F27" s="28">
        <v>291</v>
      </c>
      <c r="G27" s="16">
        <f>F27/(5*60*C27)</f>
        <v>0.005330168202524412</v>
      </c>
      <c r="H27" s="28">
        <v>303</v>
      </c>
      <c r="I27" s="16">
        <f>H27/(5*60*C27)</f>
        <v>0.005549968953143975</v>
      </c>
      <c r="J27" s="35">
        <f>AVERAGE(D27,F27,H27)</f>
        <v>299.3333333333333</v>
      </c>
      <c r="K27" s="16">
        <f>AVERAGE(E27,G27,I27)</f>
        <v>0.005482807612676887</v>
      </c>
      <c r="L27" s="16">
        <f>K27*EXP(-0.12*($C$4-20))</f>
        <v>0.003009028616301985</v>
      </c>
      <c r="M27" s="2">
        <f>LN(J27)</f>
        <v>5.70155777963409</v>
      </c>
      <c r="N27" s="2">
        <f>LN(L27)</f>
        <v>-5.8061379711428325</v>
      </c>
    </row>
    <row r="28" spans="1:14" ht="13.5" customHeight="1">
      <c r="A28" s="27" t="s">
        <v>46</v>
      </c>
      <c r="B28" s="28">
        <v>24</v>
      </c>
      <c r="C28" s="29">
        <v>181.983</v>
      </c>
      <c r="D28" s="28">
        <v>14174</v>
      </c>
      <c r="E28" s="16">
        <f>D28/(5*60*C28)</f>
        <v>0.2596213199401409</v>
      </c>
      <c r="F28" s="28">
        <v>14710</v>
      </c>
      <c r="G28" s="16">
        <f>F28/(5*60*C28)</f>
        <v>0.2694390868011481</v>
      </c>
      <c r="H28" s="28">
        <v>14290</v>
      </c>
      <c r="I28" s="16">
        <f>H28/(5*60*C28)</f>
        <v>0.26174606052946336</v>
      </c>
      <c r="J28" s="28">
        <f>AVERAGE(D28,F28,H28)</f>
        <v>14391.333333333334</v>
      </c>
      <c r="K28" s="16">
        <f>AVERAGE(E28,G28,I28)</f>
        <v>0.2636021557569174</v>
      </c>
      <c r="L28" s="16">
        <f>K28*EXP(-0.12*($C$4-20))</f>
        <v>0.14466793037886622</v>
      </c>
      <c r="M28" s="2">
        <f>LN(J28)</f>
        <v>9.574381452526714</v>
      </c>
      <c r="N28" s="2">
        <f>LN(L28)</f>
        <v>-1.9333142982502098</v>
      </c>
    </row>
    <row r="29" spans="1:14" ht="13.5" customHeight="1">
      <c r="A29" s="36" t="s">
        <v>47</v>
      </c>
      <c r="B29" s="37">
        <v>25</v>
      </c>
      <c r="C29" s="38">
        <v>177.665</v>
      </c>
      <c r="D29" s="37">
        <v>13386</v>
      </c>
      <c r="E29" s="39">
        <f>D29/(5*60*C29)</f>
        <v>0.2511468212647398</v>
      </c>
      <c r="F29" s="37">
        <v>14396</v>
      </c>
      <c r="G29" s="39">
        <f>F29/(5*60*C29)</f>
        <v>0.2700963423671892</v>
      </c>
      <c r="H29" s="37">
        <v>15113</v>
      </c>
      <c r="I29" s="39">
        <f>H29/(5*60*C29)</f>
        <v>0.2835486261597201</v>
      </c>
      <c r="J29" s="37">
        <f>AVERAGE(D29,F29,H29)</f>
        <v>14298.333333333334</v>
      </c>
      <c r="K29" s="39">
        <f>AVERAGE(E29,G29,I29)</f>
        <v>0.2682639299305497</v>
      </c>
      <c r="L29" s="16">
        <f>K29*EXP(-0.12*($C$4-20))</f>
        <v>0.14722636629019825</v>
      </c>
      <c r="M29" s="40">
        <f>LN(J29)</f>
        <v>9.567898259338955</v>
      </c>
      <c r="N29" s="40">
        <f>LN(L29)</f>
        <v>-1.91578396990794</v>
      </c>
    </row>
    <row r="30" spans="1:14" ht="13.5" customHeight="1">
      <c r="A30" s="23" t="s">
        <v>48</v>
      </c>
      <c r="B30" s="24">
        <v>35</v>
      </c>
      <c r="C30" s="25">
        <v>104.095</v>
      </c>
      <c r="D30" s="24">
        <v>47188</v>
      </c>
      <c r="E30" s="26">
        <f>D30/(5*60*C30)</f>
        <v>1.5110556062571048</v>
      </c>
      <c r="F30" s="24">
        <v>46985</v>
      </c>
      <c r="G30" s="26">
        <f>F30/(5*60*C30)</f>
        <v>1.5045551339321452</v>
      </c>
      <c r="H30" s="24">
        <v>47729</v>
      </c>
      <c r="I30" s="26">
        <f>H30/(5*60*C30)</f>
        <v>1.528379525113278</v>
      </c>
      <c r="J30" s="24">
        <f>AVERAGE(D30,F30,H30)</f>
        <v>47300.666666666664</v>
      </c>
      <c r="K30" s="26">
        <f>AVERAGE(E30,G30,I30)</f>
        <v>1.5146634217675092</v>
      </c>
      <c r="L30" s="41">
        <f>K30*EXP(-0.12*($C$4-20))</f>
        <v>0.8312649106320031</v>
      </c>
      <c r="M30" s="2">
        <f>LN(J30)</f>
        <v>10.764279668813398</v>
      </c>
      <c r="N30" s="2">
        <f>LN(L30)</f>
        <v>-0.18480674957054022</v>
      </c>
    </row>
    <row r="31" spans="1:14" ht="13.5" customHeight="1">
      <c r="A31" s="27" t="s">
        <v>49</v>
      </c>
      <c r="B31" s="28">
        <v>36</v>
      </c>
      <c r="C31" s="29">
        <v>170.53</v>
      </c>
      <c r="D31" s="28">
        <v>4671</v>
      </c>
      <c r="E31" s="16">
        <f>D31/(5*60*C31)</f>
        <v>0.091303582947282</v>
      </c>
      <c r="F31" s="28">
        <v>4787</v>
      </c>
      <c r="G31" s="16">
        <f>F31/(5*60*C31)</f>
        <v>0.09357102367129928</v>
      </c>
      <c r="H31" s="28">
        <v>7493</v>
      </c>
      <c r="I31" s="16">
        <f>H31/(5*60*C31)</f>
        <v>0.1464649426298403</v>
      </c>
      <c r="J31" s="28">
        <f>AVERAGE(D31,F31,H31)</f>
        <v>5650.333333333333</v>
      </c>
      <c r="K31" s="16">
        <f>AVERAGE(E31,G31,I31)</f>
        <v>0.11044651641614052</v>
      </c>
      <c r="L31" s="16">
        <f>K31*EXP(-0.12*($C$4-20))</f>
        <v>0.06061433337522782</v>
      </c>
      <c r="M31" s="2">
        <f>LN(J31)</f>
        <v>8.639469819450376</v>
      </c>
      <c r="N31" s="2">
        <f>LN(L31)</f>
        <v>-2.8032238895306474</v>
      </c>
    </row>
    <row r="32" spans="1:14" ht="13.5" customHeight="1">
      <c r="A32" s="27" t="s">
        <v>50</v>
      </c>
      <c r="B32" s="28">
        <v>37</v>
      </c>
      <c r="C32" s="29">
        <v>235.87</v>
      </c>
      <c r="D32" s="28">
        <v>12805</v>
      </c>
      <c r="E32" s="16">
        <f>D32/(5*60*C32)</f>
        <v>0.18096126397309253</v>
      </c>
      <c r="F32" s="28">
        <v>7967</v>
      </c>
      <c r="G32" s="16">
        <f>F32/(5*60*C32)</f>
        <v>0.11259026865081047</v>
      </c>
      <c r="H32" s="28">
        <v>7865</v>
      </c>
      <c r="I32" s="16">
        <f>H32/(5*60*C32)</f>
        <v>0.11114879665352384</v>
      </c>
      <c r="J32" s="28">
        <f>AVERAGE(D32,F32,H32)</f>
        <v>9545.666666666666</v>
      </c>
      <c r="K32" s="16">
        <f>AVERAGE(E32,G32,I32)</f>
        <v>0.13490010975914227</v>
      </c>
      <c r="L32" s="16">
        <f>K32*EXP(-0.12*($C$4-20))</f>
        <v>0.0740347499461786</v>
      </c>
      <c r="M32" s="2">
        <f>LN(J32)</f>
        <v>9.163842578316602</v>
      </c>
      <c r="N32" s="2">
        <f>LN(L32)</f>
        <v>-2.603220702135383</v>
      </c>
    </row>
    <row r="33" spans="1:14" ht="13.5" customHeight="1">
      <c r="A33" s="27" t="s">
        <v>51</v>
      </c>
      <c r="B33" s="42">
        <v>38</v>
      </c>
      <c r="C33" s="29">
        <v>301.21</v>
      </c>
      <c r="D33" s="28">
        <v>483548</v>
      </c>
      <c r="E33" s="16">
        <f>D33/(5*60*C33)</f>
        <v>5.351172493166451</v>
      </c>
      <c r="F33" s="28">
        <v>1090013</v>
      </c>
      <c r="G33" s="16">
        <f>F33/(5*60*C33)</f>
        <v>12.06260305656076</v>
      </c>
      <c r="H33" s="28">
        <v>894097</v>
      </c>
      <c r="I33" s="16">
        <f>H33/(5*60*C33)</f>
        <v>9.89450328121023</v>
      </c>
      <c r="J33" s="42">
        <f>AVERAGE(D33,F33,H33)</f>
        <v>822552.6666666666</v>
      </c>
      <c r="K33" s="43">
        <f>AVERAGE(E33,G33,I33)</f>
        <v>9.10275961031248</v>
      </c>
      <c r="L33" s="43">
        <f>K33*EXP(-0.12*($C$4-20))</f>
        <v>4.995700394706215</v>
      </c>
      <c r="M33" s="2">
        <f>LN(J33)</f>
        <v>13.620167791993156</v>
      </c>
      <c r="N33" s="2">
        <f>LN(L33)</f>
        <v>1.6085776214311325</v>
      </c>
    </row>
    <row r="34" spans="1:14" ht="13.5" customHeight="1">
      <c r="A34" s="27" t="s">
        <v>52</v>
      </c>
      <c r="B34" s="28">
        <v>39</v>
      </c>
      <c r="C34" s="29">
        <v>360.222</v>
      </c>
      <c r="D34" s="28">
        <v>60856</v>
      </c>
      <c r="E34" s="16">
        <f>D34/(5*60*C34)</f>
        <v>0.5631342153819959</v>
      </c>
      <c r="F34" s="28">
        <v>62209</v>
      </c>
      <c r="G34" s="16">
        <f>F34/(5*60*C34)</f>
        <v>0.5756542724579102</v>
      </c>
      <c r="H34" s="28">
        <v>69383</v>
      </c>
      <c r="I34" s="16">
        <f>H34/(5*60*C34)</f>
        <v>0.6420392609742511</v>
      </c>
      <c r="J34" s="28">
        <f>AVERAGE(D34,F34,H34)</f>
        <v>64149.333333333336</v>
      </c>
      <c r="K34" s="16">
        <f>AVERAGE(E34,G34,I34)</f>
        <v>0.5936092496047191</v>
      </c>
      <c r="L34" s="16">
        <f>K34*EXP(-0.12*($C$4-20))</f>
        <v>0.32577966347611315</v>
      </c>
      <c r="M34" s="2">
        <f>LN(J34)</f>
        <v>11.068968977680091</v>
      </c>
      <c r="N34" s="2">
        <f>LN(L34)</f>
        <v>-1.1215340050321754</v>
      </c>
    </row>
    <row r="35" spans="1:14" ht="13.5" customHeight="1">
      <c r="A35" s="27" t="s">
        <v>53</v>
      </c>
      <c r="B35" s="28">
        <v>40</v>
      </c>
      <c r="C35" s="29">
        <v>177.665</v>
      </c>
      <c r="D35" s="28">
        <v>48293</v>
      </c>
      <c r="E35" s="16">
        <f>D35/(5*60*C35)</f>
        <v>0.9060685372283042</v>
      </c>
      <c r="F35" s="28">
        <v>48885</v>
      </c>
      <c r="G35" s="16">
        <f>F35/(5*60*C35)</f>
        <v>0.917175583260631</v>
      </c>
      <c r="H35" s="28">
        <v>53119</v>
      </c>
      <c r="I35" s="16">
        <f>H35/(5*60*C35)</f>
        <v>0.9966134766742653</v>
      </c>
      <c r="J35" s="28">
        <f>AVERAGE(D35,F35,H35)</f>
        <v>50099</v>
      </c>
      <c r="K35" s="16">
        <f>AVERAGE(E35,G35,I35)</f>
        <v>0.9399525323877335</v>
      </c>
      <c r="L35" s="16">
        <f>K35*EXP(-0.12*($C$4-20))</f>
        <v>0.5158568871504353</v>
      </c>
      <c r="M35" s="2">
        <f>LN(J35)</f>
        <v>10.821756326793912</v>
      </c>
      <c r="N35" s="2">
        <f>LN(L35)</f>
        <v>-0.6619259024529852</v>
      </c>
    </row>
    <row r="36" spans="1:14" ht="13.5" customHeight="1">
      <c r="A36" s="27" t="s">
        <v>54</v>
      </c>
      <c r="B36" s="28">
        <v>41</v>
      </c>
      <c r="C36" s="29">
        <v>203.816</v>
      </c>
      <c r="D36" s="28">
        <v>11874</v>
      </c>
      <c r="E36" s="16">
        <f>D36/(5*60*C36)</f>
        <v>0.19419476390469834</v>
      </c>
      <c r="F36" s="28">
        <v>12522</v>
      </c>
      <c r="G36" s="16">
        <f>F36/(5*60*C36)</f>
        <v>0.2047925579934843</v>
      </c>
      <c r="H36" s="28">
        <v>17057</v>
      </c>
      <c r="I36" s="16">
        <f>H36/(5*60*C36)</f>
        <v>0.27896076199447867</v>
      </c>
      <c r="J36" s="28">
        <f>AVERAGE(D36,F36,H36)</f>
        <v>13817.666666666666</v>
      </c>
      <c r="K36" s="16">
        <f>AVERAGE(E36,G36,I36)</f>
        <v>0.22598269463088708</v>
      </c>
      <c r="L36" s="16">
        <f>K36*EXP(-0.12*($C$4-20))</f>
        <v>0.12402193236931389</v>
      </c>
      <c r="M36" s="2">
        <f>LN(J36)</f>
        <v>9.533703245633346</v>
      </c>
      <c r="N36" s="2">
        <f>LN(L36)</f>
        <v>-2.0872968550713726</v>
      </c>
    </row>
    <row r="37" spans="1:14" ht="13.5" customHeight="1">
      <c r="A37" s="27" t="s">
        <v>55</v>
      </c>
      <c r="B37" s="28">
        <v>42</v>
      </c>
      <c r="C37" s="29">
        <v>203.816</v>
      </c>
      <c r="D37" s="28">
        <v>16910</v>
      </c>
      <c r="E37" s="16">
        <f>D37/(5*60*C37)</f>
        <v>0.27655663277989295</v>
      </c>
      <c r="F37" s="28">
        <v>17562</v>
      </c>
      <c r="G37" s="16">
        <f>F37/(5*60*C37)</f>
        <v>0.2872198453507085</v>
      </c>
      <c r="H37" s="28">
        <v>22531</v>
      </c>
      <c r="I37" s="16">
        <f>H37/(5*60*C37)</f>
        <v>0.36848595465190825</v>
      </c>
      <c r="J37" s="28">
        <f>AVERAGE(D37,F37,H37)</f>
        <v>19001</v>
      </c>
      <c r="K37" s="16">
        <f>AVERAGE(E37,G37,I37)</f>
        <v>0.31075414426083653</v>
      </c>
      <c r="L37" s="16">
        <f>K37*EXP(-0.12*($C$4-20))</f>
        <v>0.1705454903347888</v>
      </c>
      <c r="M37" s="2">
        <f>LN(J37)</f>
        <v>9.852246888342531</v>
      </c>
      <c r="N37" s="2">
        <f>LN(L37)</f>
        <v>-1.7687532123621865</v>
      </c>
    </row>
    <row r="38" spans="1:14" ht="13.5" customHeight="1">
      <c r="A38" s="27" t="s">
        <v>56</v>
      </c>
      <c r="B38" s="28">
        <v>43</v>
      </c>
      <c r="C38" s="29">
        <v>203.816</v>
      </c>
      <c r="D38" s="28">
        <v>7283</v>
      </c>
      <c r="E38" s="16">
        <f>D38/(5*60*C38)</f>
        <v>0.11911070115529039</v>
      </c>
      <c r="F38" s="28">
        <v>7155</v>
      </c>
      <c r="G38" s="16">
        <f>F38/(5*60*C38)</f>
        <v>0.117017309730345</v>
      </c>
      <c r="H38" s="28">
        <v>7198</v>
      </c>
      <c r="I38" s="16">
        <f>H38/(5*60*C38)</f>
        <v>0.1177205584121626</v>
      </c>
      <c r="J38" s="28">
        <f>AVERAGE(D38,F38,H38)</f>
        <v>7212</v>
      </c>
      <c r="K38" s="16">
        <f>AVERAGE(E38,G38,I38)</f>
        <v>0.117949523099266</v>
      </c>
      <c r="L38" s="16">
        <f>K38*EXP(-0.12*($C$4-20))</f>
        <v>0.06473207074861834</v>
      </c>
      <c r="M38" s="2">
        <f>LN(J38)</f>
        <v>8.883501584323207</v>
      </c>
      <c r="N38" s="2">
        <f>LN(L38)</f>
        <v>-2.7374985163815104</v>
      </c>
    </row>
    <row r="39" spans="1:14" ht="13.5" customHeight="1">
      <c r="A39" s="27" t="s">
        <v>57</v>
      </c>
      <c r="B39" s="28">
        <v>44</v>
      </c>
      <c r="C39" s="29">
        <v>203.816</v>
      </c>
      <c r="D39" s="28">
        <v>45949</v>
      </c>
      <c r="E39" s="16">
        <f>D39/(5*60*C39)</f>
        <v>0.7514784576938677</v>
      </c>
      <c r="F39" s="28">
        <v>46020</v>
      </c>
      <c r="G39" s="16">
        <f>F39/(5*60*C39)</f>
        <v>0.752639635749892</v>
      </c>
      <c r="H39" s="28">
        <v>46712</v>
      </c>
      <c r="I39" s="16">
        <f>H39/(5*60*C39)</f>
        <v>0.7639570331410029</v>
      </c>
      <c r="J39" s="28">
        <f>AVERAGE(D39,F39,H39)</f>
        <v>46227</v>
      </c>
      <c r="K39" s="16">
        <f>AVERAGE(E39,G39,I39)</f>
        <v>0.756025042194921</v>
      </c>
      <c r="L39" s="16">
        <f>K39*EXP(-0.12*($C$4-20))</f>
        <v>0.4149153403350499</v>
      </c>
      <c r="M39" s="2">
        <f>LN(J39)</f>
        <v>10.741319321949963</v>
      </c>
      <c r="N39" s="2">
        <f>LN(L39)</f>
        <v>-0.8796807787547551</v>
      </c>
    </row>
    <row r="40" spans="1:14" ht="13.5" customHeight="1">
      <c r="A40" s="27" t="s">
        <v>58</v>
      </c>
      <c r="B40" s="28">
        <v>45</v>
      </c>
      <c r="C40" s="29">
        <v>203.816</v>
      </c>
      <c r="D40" s="28">
        <v>82797</v>
      </c>
      <c r="E40" s="16">
        <f>D40/(5*60*C40)</f>
        <v>1.3541135141500176</v>
      </c>
      <c r="F40" s="28">
        <v>82171</v>
      </c>
      <c r="G40" s="16">
        <f>F40/(5*60*C40)</f>
        <v>1.343875521712394</v>
      </c>
      <c r="H40" s="28">
        <v>81267</v>
      </c>
      <c r="I40" s="16">
        <f>H40/(5*60*C40)</f>
        <v>1.3290909447737174</v>
      </c>
      <c r="J40" s="28">
        <f>AVERAGE(D40,F40,H40)</f>
        <v>82078.33333333333</v>
      </c>
      <c r="K40" s="16">
        <f>AVERAGE(E40,G40,I40)</f>
        <v>1.3423599935453765</v>
      </c>
      <c r="L40" s="16">
        <f>K40*EXP(-0.12*($C$4-20))</f>
        <v>0.7367027842848047</v>
      </c>
      <c r="M40" s="2">
        <f>LN(J40)</f>
        <v>11.315429354805326</v>
      </c>
      <c r="N40" s="2">
        <f>LN(L40)</f>
        <v>-0.30557074589939154</v>
      </c>
    </row>
    <row r="41" spans="1:14" ht="13.5" customHeight="1">
      <c r="A41" s="27" t="s">
        <v>59</v>
      </c>
      <c r="B41" s="28">
        <v>46</v>
      </c>
      <c r="C41" s="29">
        <v>203.816</v>
      </c>
      <c r="D41" s="28">
        <v>32293</v>
      </c>
      <c r="E41" s="16">
        <f>D42/(5*60*C41)</f>
        <v>0.25179573733171096</v>
      </c>
      <c r="F41" s="28">
        <v>33313</v>
      </c>
      <c r="G41" s="16">
        <f>F41/(5*60*C41)</f>
        <v>0.5448214729625414</v>
      </c>
      <c r="H41" s="28">
        <v>33462</v>
      </c>
      <c r="I41" s="16">
        <f>H41/(5*60*C41)</f>
        <v>0.5472583114181419</v>
      </c>
      <c r="J41" s="28">
        <f>AVERAGE(D42,F41,H41)</f>
        <v>27390.333333333332</v>
      </c>
      <c r="K41" s="16">
        <f>AVERAGE(E41,G41,I41)</f>
        <v>0.4479585072374648</v>
      </c>
      <c r="L41" s="16">
        <f>K41*EXP(-0.12*($C$4-20))</f>
        <v>0.2458448412592308</v>
      </c>
      <c r="M41" s="2">
        <f>LN(J41)</f>
        <v>10.217945432074758</v>
      </c>
      <c r="N41" s="2">
        <f>LN(L41)</f>
        <v>-1.403054668629959</v>
      </c>
    </row>
    <row r="42" spans="1:14" ht="13.5" customHeight="1">
      <c r="A42" s="27" t="s">
        <v>60</v>
      </c>
      <c r="B42" s="28">
        <v>47</v>
      </c>
      <c r="C42" s="29">
        <v>203.816</v>
      </c>
      <c r="D42" s="28">
        <v>15396</v>
      </c>
      <c r="E42" s="16">
        <f>D41/(5*60*C42)</f>
        <v>0.5281397600450078</v>
      </c>
      <c r="F42" s="28">
        <v>15252</v>
      </c>
      <c r="G42" s="16">
        <f>F42/(5*60*C42)</f>
        <v>0.2494406719786474</v>
      </c>
      <c r="H42" s="28">
        <v>15059</v>
      </c>
      <c r="I42" s="16">
        <f>H42/(5*60*C42)</f>
        <v>0.24628423022072193</v>
      </c>
      <c r="J42" s="28">
        <f>AVERAGE(D41,F42,H42)</f>
        <v>20868</v>
      </c>
      <c r="K42" s="16">
        <f>AVERAGE(E42,G42,I42)</f>
        <v>0.34128822074812576</v>
      </c>
      <c r="L42" s="16">
        <f>K42*EXP(-0.12*($C$4-20))</f>
        <v>0.18730294680839815</v>
      </c>
      <c r="M42" s="2">
        <f>LN(J42)</f>
        <v>9.945972164142283</v>
      </c>
      <c r="N42" s="2">
        <f>LN(L42)</f>
        <v>-1.675027936562435</v>
      </c>
    </row>
    <row r="43" spans="1:14" ht="13.5" customHeight="1">
      <c r="A43" s="30" t="s">
        <v>61</v>
      </c>
      <c r="B43" s="31">
        <v>48</v>
      </c>
      <c r="C43" s="32">
        <v>203.816</v>
      </c>
      <c r="D43" s="31">
        <v>9588</v>
      </c>
      <c r="E43" s="33">
        <f>D43/(5*60*C43)</f>
        <v>0.15680810142481452</v>
      </c>
      <c r="F43" s="31">
        <v>9475</v>
      </c>
      <c r="G43" s="33">
        <f>F43/(5*60*C43)</f>
        <v>0.15496002930747993</v>
      </c>
      <c r="H43" s="31">
        <v>9715</v>
      </c>
      <c r="I43" s="33">
        <f>H43/(5*60*C43)</f>
        <v>0.15888513822925251</v>
      </c>
      <c r="J43" s="31">
        <f>AVERAGE(D43,F43,H43)</f>
        <v>9592.666666666666</v>
      </c>
      <c r="K43" s="33">
        <f>AVERAGE(E43,G43,I43)</f>
        <v>0.15688442298718233</v>
      </c>
      <c r="L43" s="16">
        <f>K43*EXP(-0.12*($C$4-20))</f>
        <v>0.08609999685726281</v>
      </c>
      <c r="M43" s="34">
        <f>LN(J43)</f>
        <v>9.168754196655254</v>
      </c>
      <c r="N43" s="34">
        <f>LN(L43)</f>
        <v>-2.452245904049465</v>
      </c>
    </row>
    <row r="44" spans="1:14" s="2" customFormat="1" ht="13.5" customHeight="1">
      <c r="A44" s="23" t="s">
        <v>62</v>
      </c>
      <c r="B44" s="24">
        <v>49</v>
      </c>
      <c r="C44" s="25">
        <v>203.816</v>
      </c>
      <c r="D44" s="24">
        <v>15152</v>
      </c>
      <c r="E44" s="26">
        <f>D44/(5*60*C44)</f>
        <v>0.24780520992790883</v>
      </c>
      <c r="F44" s="2">
        <v>15006</v>
      </c>
      <c r="G44" s="26">
        <f>F42/(5*60*C44)</f>
        <v>0.2494406719786474</v>
      </c>
      <c r="H44" s="24">
        <v>16225</v>
      </c>
      <c r="I44" s="26">
        <f>H44/(5*60*C44)</f>
        <v>0.26535371773233374</v>
      </c>
      <c r="J44" s="24">
        <f>AVERAGE(D44,F42,H44)</f>
        <v>15543</v>
      </c>
      <c r="K44" s="26">
        <f>AVERAGE(E44,G44,I44)</f>
        <v>0.2541998665462966</v>
      </c>
      <c r="L44" s="26">
        <f>K44*EXP(-0.12*($C$4-20))</f>
        <v>0.13950784465415622</v>
      </c>
      <c r="M44" s="2">
        <f>LN(J44)</f>
        <v>9.651365655482898</v>
      </c>
      <c r="N44" s="2">
        <f>LN(L44)</f>
        <v>-1.9696344452218204</v>
      </c>
    </row>
    <row r="45" spans="1:14" ht="13.5" customHeight="1">
      <c r="A45" s="27" t="s">
        <v>63</v>
      </c>
      <c r="B45" s="28">
        <v>50</v>
      </c>
      <c r="C45" s="29">
        <v>203.816</v>
      </c>
      <c r="D45" s="2">
        <v>9080</v>
      </c>
      <c r="E45" s="16">
        <f>D42/(5*60*C45)</f>
        <v>0.25179573733171096</v>
      </c>
      <c r="F45" s="28">
        <v>8794</v>
      </c>
      <c r="G45" s="16">
        <f>F45/(5*60*C45)</f>
        <v>0.14382253274195025</v>
      </c>
      <c r="H45" s="28">
        <v>8778</v>
      </c>
      <c r="I45" s="16">
        <f>H45/(5*60*C45)</f>
        <v>0.14356085881383207</v>
      </c>
      <c r="J45" s="28">
        <f>AVERAGE(D42,F45,H45)</f>
        <v>10989.333333333334</v>
      </c>
      <c r="K45" s="16">
        <f>AVERAGE(E45,G45,I45)</f>
        <v>0.1797263762958311</v>
      </c>
      <c r="L45" s="16">
        <f>K45*EXP(-0.12*($C$4-20))</f>
        <v>0.0986359266241657</v>
      </c>
      <c r="M45" s="2">
        <f>LN(J45)</f>
        <v>9.304680384350544</v>
      </c>
      <c r="N45" s="2">
        <f>LN(L45)</f>
        <v>-2.3163197163541747</v>
      </c>
    </row>
    <row r="46" spans="1:14" ht="13.5" customHeight="1">
      <c r="A46" s="27" t="s">
        <v>64</v>
      </c>
      <c r="B46" s="28">
        <v>51</v>
      </c>
      <c r="C46" s="29">
        <v>203.816</v>
      </c>
      <c r="D46" s="28">
        <v>5279</v>
      </c>
      <c r="E46" s="16">
        <f>D46/(5*60*C46)</f>
        <v>0.08633604165848935</v>
      </c>
      <c r="F46" s="28">
        <v>5027</v>
      </c>
      <c r="G46" s="16">
        <f>F46/(5*60*C46)</f>
        <v>0.08221467729062815</v>
      </c>
      <c r="H46" s="28">
        <v>5055</v>
      </c>
      <c r="I46" s="16">
        <f>H46/(5*60*C46)</f>
        <v>0.08267260666483495</v>
      </c>
      <c r="J46" s="28">
        <f>AVERAGE(D46,F46,H46)</f>
        <v>5120.333333333333</v>
      </c>
      <c r="K46" s="16">
        <f>AVERAGE(E46,G46,I46)</f>
        <v>0.08374110853798415</v>
      </c>
      <c r="L46" s="16">
        <f>K46*EXP(-0.12*($C$4-20))</f>
        <v>0.04595809478505852</v>
      </c>
      <c r="M46" s="2">
        <f>LN(J46)</f>
        <v>8.540974820081036</v>
      </c>
      <c r="N46" s="2">
        <f>LN(L46)</f>
        <v>-3.0800252806236825</v>
      </c>
    </row>
    <row r="47" spans="1:14" ht="13.5" customHeight="1">
      <c r="A47" s="27" t="s">
        <v>65</v>
      </c>
      <c r="B47" s="28">
        <v>52</v>
      </c>
      <c r="C47" s="29">
        <v>203.816</v>
      </c>
      <c r="D47" s="28">
        <v>49510</v>
      </c>
      <c r="E47" s="16">
        <f>D47/(5*60*C47)</f>
        <v>0.8097172613206682</v>
      </c>
      <c r="F47" s="28">
        <v>47502</v>
      </c>
      <c r="G47" s="16">
        <f>F47/(5*60*C47)</f>
        <v>0.7768771833418378</v>
      </c>
      <c r="H47" s="28">
        <v>51682</v>
      </c>
      <c r="I47" s="16">
        <f>H47/(5*60*C47)</f>
        <v>0.8452394970627101</v>
      </c>
      <c r="J47" s="28">
        <f>AVERAGE(D47,F47,H47)</f>
        <v>49564.666666666664</v>
      </c>
      <c r="K47" s="16">
        <f>AVERAGE(E47,G47,I47)</f>
        <v>0.8106113139084054</v>
      </c>
      <c r="L47" s="16">
        <f>K47*EXP(-0.12*($C$4-20))</f>
        <v>0.44487292142240037</v>
      </c>
      <c r="M47" s="2">
        <f>LN(J47)</f>
        <v>10.811033493268688</v>
      </c>
      <c r="N47" s="2">
        <f>LN(L47)</f>
        <v>-0.8099666074360298</v>
      </c>
    </row>
    <row r="48" spans="1:14" ht="13.5" customHeight="1">
      <c r="A48" s="27" t="s">
        <v>66</v>
      </c>
      <c r="B48" s="28">
        <v>53</v>
      </c>
      <c r="C48" s="29">
        <v>203.816</v>
      </c>
      <c r="D48" s="28">
        <v>16832</v>
      </c>
      <c r="E48" s="16">
        <f>D48/(5*60*C48)</f>
        <v>0.2752809723803169</v>
      </c>
      <c r="F48" s="28">
        <v>17700</v>
      </c>
      <c r="G48" s="16">
        <f>F48/(5*60*C48)</f>
        <v>0.2894767829807277</v>
      </c>
      <c r="H48" s="28">
        <v>17670</v>
      </c>
      <c r="I48" s="16">
        <f>H48/(5*60*C48)</f>
        <v>0.2889861443655061</v>
      </c>
      <c r="J48" s="28">
        <f>AVERAGE(D48,F48,H48)</f>
        <v>17400.666666666668</v>
      </c>
      <c r="K48" s="16">
        <f>AVERAGE(E48,G48,I48)</f>
        <v>0.2845812999088502</v>
      </c>
      <c r="L48" s="16">
        <f>K48*EXP(-0.12*($C$4-20))</f>
        <v>0.1561815288047409</v>
      </c>
      <c r="M48" s="2">
        <f>LN(J48)</f>
        <v>9.764263798644896</v>
      </c>
      <c r="N48" s="2">
        <f>LN(L48)</f>
        <v>-1.856736302059822</v>
      </c>
    </row>
    <row r="49" spans="1:14" ht="13.5" customHeight="1">
      <c r="A49" s="27" t="s">
        <v>67</v>
      </c>
      <c r="B49" s="28">
        <v>54</v>
      </c>
      <c r="C49" s="29">
        <v>203.816</v>
      </c>
      <c r="D49" s="28">
        <v>49108</v>
      </c>
      <c r="E49" s="16">
        <f>D49/(5*60*C49)</f>
        <v>0.8031427038766992</v>
      </c>
      <c r="F49" s="28">
        <v>51718</v>
      </c>
      <c r="G49" s="16">
        <f>F49/(5*60*C49)</f>
        <v>0.845828263400976</v>
      </c>
      <c r="H49" s="28">
        <v>53162</v>
      </c>
      <c r="I49" s="16">
        <f>H49/(5*60*C49)</f>
        <v>0.869444335413641</v>
      </c>
      <c r="J49" s="28">
        <f>AVERAGE(D49,F49,H49)</f>
        <v>51329.333333333336</v>
      </c>
      <c r="K49" s="16">
        <f>AVERAGE(E49,G49,I49)</f>
        <v>0.8394717675637721</v>
      </c>
      <c r="L49" s="16">
        <f>K49*EXP(-0.12*($C$4-20))</f>
        <v>0.46071187421141796</v>
      </c>
      <c r="M49" s="2">
        <f>LN(J49)</f>
        <v>10.846017667613651</v>
      </c>
      <c r="N49" s="2">
        <f>LN(L49)</f>
        <v>-0.7749824330910668</v>
      </c>
    </row>
    <row r="50" spans="1:14" ht="13.5" customHeight="1">
      <c r="A50" s="27" t="s">
        <v>68</v>
      </c>
      <c r="B50" s="28">
        <v>55</v>
      </c>
      <c r="C50" s="29">
        <v>203.816</v>
      </c>
      <c r="D50" s="28">
        <v>12511</v>
      </c>
      <c r="E50" s="16">
        <f>D50/(5*60*C50)</f>
        <v>0.20461265716790306</v>
      </c>
      <c r="F50" s="28">
        <v>12859</v>
      </c>
      <c r="G50" s="16">
        <f>F50/(5*60*C50)</f>
        <v>0.2103040651044733</v>
      </c>
      <c r="H50" s="28">
        <v>12550</v>
      </c>
      <c r="I50" s="16">
        <f>H50/(5*60*C50)</f>
        <v>0.2052504873676911</v>
      </c>
      <c r="J50" s="28">
        <f>AVERAGE(D50,F50,H50)</f>
        <v>12640</v>
      </c>
      <c r="K50" s="16">
        <f>AVERAGE(E50,G50,I50)</f>
        <v>0.2067224032133558</v>
      </c>
      <c r="L50" s="16">
        <f>K50*EXP(-0.12*($C$4-20))</f>
        <v>0.11345166032481081</v>
      </c>
      <c r="M50" s="2">
        <f>LN(J50)</f>
        <v>9.444621667700849</v>
      </c>
      <c r="N50" s="2">
        <f>LN(L50)</f>
        <v>-2.1763784330038702</v>
      </c>
    </row>
    <row r="51" spans="1:14" ht="13.5" customHeight="1">
      <c r="A51" s="27" t="s">
        <v>69</v>
      </c>
      <c r="B51" s="28">
        <v>56</v>
      </c>
      <c r="C51" s="29">
        <v>203.816</v>
      </c>
      <c r="D51" s="28">
        <v>11460</v>
      </c>
      <c r="E51" s="16">
        <f>D51/(5*60*C51)</f>
        <v>0.18742395101464066</v>
      </c>
      <c r="F51" s="28">
        <v>11675</v>
      </c>
      <c r="G51" s="16">
        <f>F51/(5*60*C51)</f>
        <v>0.1909401944237286</v>
      </c>
      <c r="H51" s="28">
        <v>11724</v>
      </c>
      <c r="I51" s="16">
        <f>H51/(5*60*C51)</f>
        <v>0.19174157082859047</v>
      </c>
      <c r="J51" s="28">
        <f>AVERAGE(D51,F51,H51)</f>
        <v>11619.666666666666</v>
      </c>
      <c r="K51" s="16">
        <f>AVERAGE(E51,G51,I51)</f>
        <v>0.19003523875565323</v>
      </c>
      <c r="L51" s="16">
        <f>K51*EXP(-0.12*($C$4-20))</f>
        <v>0.10429355029700899</v>
      </c>
      <c r="M51" s="2">
        <f>LN(J51)</f>
        <v>9.360454343821182</v>
      </c>
      <c r="N51" s="2">
        <f>LN(L51)</f>
        <v>-2.2605457568835368</v>
      </c>
    </row>
    <row r="52" spans="1:14" ht="13.5" customHeight="1">
      <c r="A52" s="27" t="s">
        <v>70</v>
      </c>
      <c r="B52" s="28">
        <v>57</v>
      </c>
      <c r="C52" s="29">
        <v>203.816</v>
      </c>
      <c r="D52" s="28">
        <v>73691</v>
      </c>
      <c r="E52" s="16">
        <f>D52/(5*60*C52)</f>
        <v>1.205188339809763</v>
      </c>
      <c r="F52" s="28">
        <v>73297</v>
      </c>
      <c r="G52" s="16">
        <f>F52/(5*60*C52)</f>
        <v>1.198744619329853</v>
      </c>
      <c r="H52" s="28">
        <v>74326</v>
      </c>
      <c r="I52" s="16">
        <f>H52/(5*60*C52)</f>
        <v>1.215573523831953</v>
      </c>
      <c r="J52" s="28">
        <f>AVERAGE(D52,F52,H52)</f>
        <v>73771.33333333333</v>
      </c>
      <c r="K52" s="16">
        <f>AVERAGE(E52,G52,I52)</f>
        <v>1.2065021609905229</v>
      </c>
      <c r="L52" s="16">
        <f>K52*EXP(-0.12*($C$4-20))</f>
        <v>0.6621424249241873</v>
      </c>
      <c r="M52" s="2">
        <f>LN(J52)</f>
        <v>11.20872549790958</v>
      </c>
      <c r="N52" s="2">
        <f>LN(L52)</f>
        <v>-0.41227460279513806</v>
      </c>
    </row>
    <row r="53" spans="1:14" ht="13.5" customHeight="1">
      <c r="A53" s="27" t="s">
        <v>71</v>
      </c>
      <c r="B53" s="28">
        <v>58</v>
      </c>
      <c r="C53" s="29">
        <v>378.69</v>
      </c>
      <c r="D53" s="28">
        <v>42672</v>
      </c>
      <c r="E53" s="16">
        <f>D53/(5*60*C53)</f>
        <v>0.37561065779397396</v>
      </c>
      <c r="F53" s="28">
        <v>43536</v>
      </c>
      <c r="G53" s="16">
        <f>F53/(5*60*C53)</f>
        <v>0.3832158229686551</v>
      </c>
      <c r="H53" s="28">
        <v>43091</v>
      </c>
      <c r="I53" s="16">
        <f>H53/(5*60*C53)</f>
        <v>0.379298810812714</v>
      </c>
      <c r="J53" s="28">
        <f>AVERAGE(D53,F53,H53)</f>
        <v>43099.666666666664</v>
      </c>
      <c r="K53" s="16">
        <f>AVERAGE(E53,G53,I53)</f>
        <v>0.37937509719178103</v>
      </c>
      <c r="L53" s="16">
        <f>K53*EXP(-0.12*($C$4-20))</f>
        <v>0.20820546778315163</v>
      </c>
      <c r="M53" s="2">
        <f>LN(J53)</f>
        <v>10.671270542109882</v>
      </c>
      <c r="N53" s="2">
        <f>LN(L53)</f>
        <v>-1.5692298609791986</v>
      </c>
    </row>
    <row r="54" spans="1:14" ht="13.5" customHeight="1">
      <c r="A54" s="27" t="s">
        <v>72</v>
      </c>
      <c r="B54" s="28">
        <v>59</v>
      </c>
      <c r="C54" s="29">
        <v>364.373</v>
      </c>
      <c r="D54" s="28">
        <v>74775</v>
      </c>
      <c r="E54" s="16">
        <f>D54/(5*60*C54)</f>
        <v>0.6840517821024061</v>
      </c>
      <c r="F54" s="28">
        <v>75439</v>
      </c>
      <c r="G54" s="16">
        <f>F54/(5*60*C54)</f>
        <v>0.6901261436312058</v>
      </c>
      <c r="H54" s="28">
        <v>77055</v>
      </c>
      <c r="I54" s="16">
        <f>H54/(5*60*C54)</f>
        <v>0.7049095295205737</v>
      </c>
      <c r="J54" s="28">
        <f>AVERAGE(D54,F54,H54)</f>
        <v>75756.33333333333</v>
      </c>
      <c r="K54" s="16">
        <f>AVERAGE(E54,G54,I54)</f>
        <v>0.6930291517513952</v>
      </c>
      <c r="L54" s="16">
        <f>K54*EXP(-0.12*($C$4-20))</f>
        <v>0.3803424626335385</v>
      </c>
      <c r="M54" s="2">
        <f>LN(J54)</f>
        <v>11.235277328237467</v>
      </c>
      <c r="N54" s="2">
        <f>LN(L54)</f>
        <v>-0.9666832146576548</v>
      </c>
    </row>
    <row r="55" spans="1:14" ht="13.5" customHeight="1">
      <c r="A55" s="27" t="s">
        <v>73</v>
      </c>
      <c r="B55" s="28">
        <v>60</v>
      </c>
      <c r="C55" s="29">
        <v>271.817</v>
      </c>
      <c r="D55" s="28">
        <v>44121</v>
      </c>
      <c r="E55" s="16">
        <f>D55/(5*60*C55)</f>
        <v>0.5410625531147794</v>
      </c>
      <c r="F55" s="28">
        <v>43752</v>
      </c>
      <c r="G55" s="16">
        <f>F55/(5*60*C55)</f>
        <v>0.5365374498283771</v>
      </c>
      <c r="H55" s="28">
        <v>44508</v>
      </c>
      <c r="I55" s="16">
        <f>H55/(5*60*C55)</f>
        <v>0.5458083931468598</v>
      </c>
      <c r="J55" s="28">
        <f>AVERAGE(D55,F55,H55)</f>
        <v>44127</v>
      </c>
      <c r="K55" s="16">
        <f>AVERAGE(E55,G55,I55)</f>
        <v>0.5411361320300054</v>
      </c>
      <c r="L55" s="16">
        <f>K55*EXP(-0.12*($C$4-20))</f>
        <v>0.2969818059689804</v>
      </c>
      <c r="M55" s="2">
        <f>LN(J55)</f>
        <v>10.694827118987453</v>
      </c>
      <c r="N55" s="2">
        <f>LN(L55)</f>
        <v>-1.2140844014195713</v>
      </c>
    </row>
    <row r="56" spans="1:14" ht="13.5" customHeight="1">
      <c r="A56" s="27" t="s">
        <v>74</v>
      </c>
      <c r="B56" s="28">
        <v>61</v>
      </c>
      <c r="C56" s="29">
        <v>236.456</v>
      </c>
      <c r="D56" s="28">
        <v>20559</v>
      </c>
      <c r="E56" s="16">
        <f>D56/(5*60*C56)</f>
        <v>0.28982136211388165</v>
      </c>
      <c r="F56" s="28">
        <v>21046</v>
      </c>
      <c r="G56" s="16">
        <f>F56/(5*60*C56)</f>
        <v>0.29668662809712304</v>
      </c>
      <c r="H56" s="28">
        <v>21191</v>
      </c>
      <c r="I56" s="16">
        <f>H56/(5*60*C56)</f>
        <v>0.2987307011311477</v>
      </c>
      <c r="J56" s="28">
        <f>AVERAGE(D56,F56,H56)</f>
        <v>20932</v>
      </c>
      <c r="K56" s="16">
        <f>AVERAGE(E56,G56,I56)</f>
        <v>0.2950795637807175</v>
      </c>
      <c r="L56" s="16">
        <f>K56*EXP(-0.12*($C$4-20))</f>
        <v>0.16194309817640717</v>
      </c>
      <c r="M56" s="2">
        <f>LN(J56)</f>
        <v>9.949034367492098</v>
      </c>
      <c r="N56" s="2">
        <f>LN(L56)</f>
        <v>-1.8205102512756632</v>
      </c>
    </row>
    <row r="57" spans="1:14" ht="13.5" customHeight="1">
      <c r="A57" s="27" t="s">
        <v>75</v>
      </c>
      <c r="B57" s="28">
        <v>62</v>
      </c>
      <c r="C57" s="29">
        <v>165.732</v>
      </c>
      <c r="D57" s="28">
        <v>15082</v>
      </c>
      <c r="E57" s="16">
        <f>D57/(5*60*C57)</f>
        <v>0.3033411370968391</v>
      </c>
      <c r="F57" s="28">
        <v>15267</v>
      </c>
      <c r="G57" s="16">
        <f>F57/(5*60*C57)</f>
        <v>0.30706200371684406</v>
      </c>
      <c r="H57" s="28">
        <v>15821</v>
      </c>
      <c r="I57" s="16">
        <f>H57/(5*60*C57)</f>
        <v>0.31820449078431845</v>
      </c>
      <c r="J57" s="28">
        <f>AVERAGE(D57,F57,H57)</f>
        <v>15390</v>
      </c>
      <c r="K57" s="16">
        <f>AVERAGE(E57,G57,I57)</f>
        <v>0.3095358771993339</v>
      </c>
      <c r="L57" s="16">
        <f>K57*EXP(-0.12*($C$4-20))</f>
        <v>0.16987689119556607</v>
      </c>
      <c r="M57" s="2">
        <f>LN(J57)</f>
        <v>9.641473226832925</v>
      </c>
      <c r="N57" s="2">
        <f>LN(L57)</f>
        <v>-1.772681273707068</v>
      </c>
    </row>
    <row r="58" spans="1:14" ht="13.5" customHeight="1">
      <c r="A58" s="27" t="s">
        <v>76</v>
      </c>
      <c r="B58" s="28">
        <v>63</v>
      </c>
      <c r="C58" s="29">
        <v>90.634</v>
      </c>
      <c r="D58" s="28">
        <v>10091</v>
      </c>
      <c r="E58" s="16">
        <f>D58/(5*60*C58)</f>
        <v>0.37112636170384916</v>
      </c>
      <c r="F58" s="28">
        <v>10042</v>
      </c>
      <c r="G58" s="16">
        <f>F58/(5*60*C58)</f>
        <v>0.3693242418224213</v>
      </c>
      <c r="H58" s="28">
        <v>10066</v>
      </c>
      <c r="I58" s="16">
        <f>H58/(5*60*C58)</f>
        <v>0.3702069127847533</v>
      </c>
      <c r="J58" s="31">
        <f>AVERAGE(D58,F58,H58)</f>
        <v>10066.333333333334</v>
      </c>
      <c r="K58" s="33">
        <f>AVERAGE(E58,G58,I58)</f>
        <v>0.37021917210367455</v>
      </c>
      <c r="L58" s="16">
        <f>K58*EXP(-0.12*($C$4-20))</f>
        <v>0.20318058955559357</v>
      </c>
      <c r="M58" s="2">
        <f>LN(J58)</f>
        <v>9.216951801563836</v>
      </c>
      <c r="N58" s="2">
        <f>LN(L58)</f>
        <v>-1.5936600916810857</v>
      </c>
    </row>
    <row r="59" spans="1:12" ht="12.75" customHeight="1">
      <c r="A59" s="10"/>
      <c r="B59" s="10"/>
      <c r="C59" s="10"/>
      <c r="D59" s="10"/>
      <c r="E59" s="16"/>
      <c r="F59" s="10"/>
      <c r="G59" s="16"/>
      <c r="H59" s="10"/>
      <c r="I59" s="43" t="s">
        <v>77</v>
      </c>
      <c r="J59" s="44">
        <f>AVERAGE(J12:J58)</f>
        <v>40607.01418439716</v>
      </c>
      <c r="K59" s="45">
        <f>AVERAGE(K12:K58)</f>
        <v>0.5719120437280901</v>
      </c>
      <c r="L59" s="46">
        <f>AVERAGE(L12:L58)</f>
        <v>0.3138719844202915</v>
      </c>
    </row>
    <row r="60" spans="1:12" ht="12.75" customHeight="1">
      <c r="A60" s="10"/>
      <c r="B60" s="10"/>
      <c r="C60" s="10"/>
      <c r="D60" s="10"/>
      <c r="E60" s="16"/>
      <c r="F60" s="10"/>
      <c r="G60" s="16"/>
      <c r="H60" s="10"/>
      <c r="I60" s="16"/>
      <c r="J60" s="10"/>
      <c r="K60" s="16"/>
      <c r="L60" s="16"/>
    </row>
    <row r="61" spans="1:12" ht="12.75" customHeight="1">
      <c r="A61" s="10"/>
      <c r="B61" s="10"/>
      <c r="C61" s="10"/>
      <c r="D61" s="10"/>
      <c r="E61" s="16"/>
      <c r="F61" s="10"/>
      <c r="G61" s="16"/>
      <c r="H61" s="10"/>
      <c r="I61" s="16"/>
      <c r="J61" s="10"/>
      <c r="K61" s="16"/>
      <c r="L61" s="16"/>
    </row>
    <row r="62" spans="1:12" ht="12.75" customHeight="1">
      <c r="A62" s="10"/>
      <c r="B62" s="10"/>
      <c r="C62" s="10"/>
      <c r="D62" s="10"/>
      <c r="E62" s="16"/>
      <c r="F62" s="10"/>
      <c r="G62" s="16"/>
      <c r="H62" s="10"/>
      <c r="I62" s="16"/>
      <c r="J62" s="10"/>
      <c r="K62" s="16"/>
      <c r="L62" s="16"/>
    </row>
    <row r="63" spans="1:12" ht="12.75" customHeight="1">
      <c r="A63" s="10"/>
      <c r="B63" s="10"/>
      <c r="C63" s="10"/>
      <c r="D63" s="10"/>
      <c r="E63" s="16"/>
      <c r="F63" s="10"/>
      <c r="G63" s="16"/>
      <c r="H63" s="10"/>
      <c r="I63" s="16"/>
      <c r="J63" s="10"/>
      <c r="K63" s="16"/>
      <c r="L63" s="16"/>
    </row>
    <row r="64" spans="1:12" ht="12.75" customHeight="1">
      <c r="A64" s="10"/>
      <c r="B64" s="10"/>
      <c r="C64" s="10"/>
      <c r="D64" s="10"/>
      <c r="E64" s="16"/>
      <c r="F64" s="10"/>
      <c r="G64" s="16"/>
      <c r="H64" s="10"/>
      <c r="I64" s="16"/>
      <c r="J64" s="10"/>
      <c r="K64" s="16"/>
      <c r="L64" s="16"/>
    </row>
    <row r="65" spans="1:12" ht="12.75" customHeight="1">
      <c r="A65" s="10"/>
      <c r="B65" s="10"/>
      <c r="C65" s="10"/>
      <c r="D65" s="10"/>
      <c r="E65" s="16"/>
      <c r="F65" s="10"/>
      <c r="G65" s="16"/>
      <c r="H65" s="10"/>
      <c r="I65" s="16"/>
      <c r="J65" s="10"/>
      <c r="K65" s="16"/>
      <c r="L65" s="16"/>
    </row>
    <row r="66" spans="1:12" ht="12.75" customHeight="1">
      <c r="A66" s="10"/>
      <c r="B66" s="10"/>
      <c r="C66" s="10"/>
      <c r="D66" s="10"/>
      <c r="E66" s="16"/>
      <c r="F66" s="10"/>
      <c r="G66" s="16"/>
      <c r="H66" s="10"/>
      <c r="I66" s="16"/>
      <c r="J66" s="10"/>
      <c r="K66" s="16"/>
      <c r="L66" s="16"/>
    </row>
    <row r="67" spans="1:12" ht="12.75" customHeight="1">
      <c r="A67" s="10"/>
      <c r="B67" s="10"/>
      <c r="C67" s="10"/>
      <c r="D67" s="10"/>
      <c r="E67" s="16"/>
      <c r="F67" s="10"/>
      <c r="G67" s="16"/>
      <c r="H67" s="10"/>
      <c r="I67" s="16"/>
      <c r="J67" s="10"/>
      <c r="K67" s="16"/>
      <c r="L67" s="16"/>
    </row>
    <row r="68" spans="1:12" ht="12.75" customHeight="1">
      <c r="A68" s="10"/>
      <c r="B68" s="10"/>
      <c r="C68" s="10"/>
      <c r="D68" s="10"/>
      <c r="E68" s="16"/>
      <c r="F68" s="10"/>
      <c r="G68" s="16"/>
      <c r="H68" s="10"/>
      <c r="I68" s="16"/>
      <c r="J68" s="10"/>
      <c r="K68" s="16"/>
      <c r="L68" s="16"/>
    </row>
    <row r="69" spans="1:12" ht="12.75" customHeight="1">
      <c r="A69" s="10"/>
      <c r="B69" s="10"/>
      <c r="C69" s="10"/>
      <c r="D69" s="10"/>
      <c r="E69" s="16"/>
      <c r="F69" s="10"/>
      <c r="G69" s="16"/>
      <c r="H69" s="10"/>
      <c r="I69" s="16"/>
      <c r="J69" s="10"/>
      <c r="K69" s="16"/>
      <c r="L69" s="16"/>
    </row>
    <row r="70" spans="1:12" ht="12.75" customHeight="1">
      <c r="A70" s="10"/>
      <c r="B70" s="10"/>
      <c r="C70" s="10"/>
      <c r="D70" s="10"/>
      <c r="E70" s="16"/>
      <c r="F70" s="10"/>
      <c r="G70" s="16"/>
      <c r="H70" s="10"/>
      <c r="I70" s="16"/>
      <c r="J70" s="10"/>
      <c r="K70" s="16"/>
      <c r="L70" s="16"/>
    </row>
    <row r="71" spans="1:12" ht="12.75" customHeight="1">
      <c r="A71" s="10"/>
      <c r="B71" s="10"/>
      <c r="C71" s="10"/>
      <c r="D71" s="10"/>
      <c r="E71" s="16"/>
      <c r="F71" s="10"/>
      <c r="G71" s="16"/>
      <c r="H71" s="10"/>
      <c r="I71" s="16"/>
      <c r="J71" s="10"/>
      <c r="K71" s="16"/>
      <c r="L71" s="16"/>
    </row>
    <row r="72" spans="1:12" ht="12.75" customHeight="1">
      <c r="A72" s="10"/>
      <c r="B72" s="10"/>
      <c r="C72" s="10"/>
      <c r="D72" s="10"/>
      <c r="E72" s="16"/>
      <c r="F72" s="10"/>
      <c r="G72" s="16"/>
      <c r="H72" s="10"/>
      <c r="I72" s="16"/>
      <c r="J72" s="10"/>
      <c r="K72" s="16"/>
      <c r="L72" s="16"/>
    </row>
    <row r="73" spans="1:12" ht="12.75" customHeight="1">
      <c r="A73" s="10"/>
      <c r="B73" s="10"/>
      <c r="C73" s="10"/>
      <c r="D73" s="10"/>
      <c r="E73" s="16"/>
      <c r="F73" s="10"/>
      <c r="G73" s="16"/>
      <c r="H73" s="10"/>
      <c r="I73" s="16"/>
      <c r="J73" s="10"/>
      <c r="K73" s="16"/>
      <c r="L73" s="16"/>
    </row>
    <row r="74" spans="1:12" ht="12.75" customHeight="1">
      <c r="A74" s="10"/>
      <c r="B74" s="10"/>
      <c r="C74" s="10"/>
      <c r="D74" s="10"/>
      <c r="E74" s="16"/>
      <c r="F74" s="10"/>
      <c r="G74" s="16"/>
      <c r="H74" s="10"/>
      <c r="I74" s="16"/>
      <c r="J74" s="10"/>
      <c r="K74" s="16"/>
      <c r="L74" s="16"/>
    </row>
    <row r="75" spans="1:12" ht="12.75" customHeight="1">
      <c r="A75" s="10"/>
      <c r="B75" s="10"/>
      <c r="C75" s="10"/>
      <c r="D75" s="10"/>
      <c r="E75" s="16"/>
      <c r="F75" s="10"/>
      <c r="G75" s="16"/>
      <c r="H75" s="10"/>
      <c r="I75" s="16"/>
      <c r="J75" s="10"/>
      <c r="K75" s="16"/>
      <c r="L75" s="16"/>
    </row>
    <row r="76" spans="1:12" ht="12.75" customHeight="1">
      <c r="A76" s="10"/>
      <c r="B76" s="10"/>
      <c r="C76" s="10"/>
      <c r="D76" s="10"/>
      <c r="E76" s="16"/>
      <c r="F76" s="10"/>
      <c r="G76" s="16"/>
      <c r="H76" s="10"/>
      <c r="I76" s="16"/>
      <c r="J76" s="10"/>
      <c r="K76" s="16"/>
      <c r="L76" s="16"/>
    </row>
    <row r="77" spans="1:12" ht="12.75" customHeight="1">
      <c r="A77" s="10"/>
      <c r="B77" s="10"/>
      <c r="C77" s="10"/>
      <c r="D77" s="10"/>
      <c r="E77" s="16"/>
      <c r="F77" s="10"/>
      <c r="G77" s="16"/>
      <c r="H77" s="10"/>
      <c r="I77" s="16"/>
      <c r="J77" s="10"/>
      <c r="K77" s="16"/>
      <c r="L77" s="16"/>
    </row>
    <row r="78" spans="1:12" ht="12.75" customHeight="1">
      <c r="A78" s="10"/>
      <c r="B78" s="10"/>
      <c r="C78" s="10"/>
      <c r="D78" s="10"/>
      <c r="E78" s="16"/>
      <c r="F78" s="10"/>
      <c r="G78" s="16"/>
      <c r="H78" s="10"/>
      <c r="I78" s="16"/>
      <c r="J78" s="10"/>
      <c r="K78" s="16"/>
      <c r="L78" s="16"/>
    </row>
    <row r="79" spans="1:12" ht="12.75" customHeight="1">
      <c r="A79" s="10"/>
      <c r="B79" s="10"/>
      <c r="C79" s="10"/>
      <c r="D79" s="10"/>
      <c r="E79" s="16"/>
      <c r="F79" s="10"/>
      <c r="G79" s="16"/>
      <c r="H79" s="10"/>
      <c r="I79" s="16"/>
      <c r="J79" s="10"/>
      <c r="K79" s="16"/>
      <c r="L79" s="16"/>
    </row>
    <row r="80" spans="1:12" ht="12.75" customHeight="1">
      <c r="A80" s="10"/>
      <c r="B80" s="10"/>
      <c r="C80" s="10"/>
      <c r="D80" s="10"/>
      <c r="E80" s="16"/>
      <c r="F80" s="10"/>
      <c r="G80" s="16"/>
      <c r="H80" s="10"/>
      <c r="I80" s="16"/>
      <c r="J80" s="10"/>
      <c r="K80" s="16"/>
      <c r="L80" s="16"/>
    </row>
    <row r="81" spans="1:12" ht="12.75" customHeight="1">
      <c r="A81" s="10"/>
      <c r="B81" s="10"/>
      <c r="C81" s="10"/>
      <c r="D81" s="10"/>
      <c r="E81" s="16"/>
      <c r="F81" s="10"/>
      <c r="G81" s="16"/>
      <c r="H81" s="10"/>
      <c r="I81" s="16"/>
      <c r="J81" s="10"/>
      <c r="K81" s="16"/>
      <c r="L81" s="16"/>
    </row>
    <row r="82" spans="1:12" ht="12.75" customHeight="1">
      <c r="A82" s="10"/>
      <c r="B82" s="10"/>
      <c r="C82" s="10"/>
      <c r="D82" s="10"/>
      <c r="E82" s="16"/>
      <c r="F82" s="10"/>
      <c r="G82" s="16"/>
      <c r="H82" s="10"/>
      <c r="I82" s="16"/>
      <c r="J82" s="10"/>
      <c r="K82" s="16"/>
      <c r="L82" s="16"/>
    </row>
    <row r="83" spans="1:12" ht="12.75" customHeight="1">
      <c r="A83" s="10"/>
      <c r="B83" s="10"/>
      <c r="C83" s="10"/>
      <c r="D83" s="10"/>
      <c r="E83" s="16"/>
      <c r="F83" s="10"/>
      <c r="G83" s="16"/>
      <c r="H83" s="10"/>
      <c r="I83" s="16"/>
      <c r="J83" s="10"/>
      <c r="K83" s="16"/>
      <c r="L83" s="16"/>
    </row>
    <row r="84" spans="1:12" ht="12.75" customHeight="1">
      <c r="A84" s="10"/>
      <c r="B84" s="10"/>
      <c r="C84" s="10"/>
      <c r="D84" s="10"/>
      <c r="E84" s="16"/>
      <c r="F84" s="10"/>
      <c r="G84" s="16"/>
      <c r="H84" s="10"/>
      <c r="I84" s="16"/>
      <c r="J84" s="10"/>
      <c r="K84" s="16"/>
      <c r="L84" s="16"/>
    </row>
    <row r="85" spans="1:12" ht="12.75" customHeight="1">
      <c r="A85" s="10"/>
      <c r="B85" s="10"/>
      <c r="C85" s="10"/>
      <c r="D85" s="10"/>
      <c r="E85" s="16"/>
      <c r="F85" s="10"/>
      <c r="G85" s="16"/>
      <c r="H85" s="10"/>
      <c r="I85" s="16"/>
      <c r="J85" s="10"/>
      <c r="K85" s="16"/>
      <c r="L85" s="16"/>
    </row>
    <row r="86" spans="1:12" ht="12.75" customHeight="1">
      <c r="A86" s="10"/>
      <c r="B86" s="10"/>
      <c r="C86" s="10"/>
      <c r="D86" s="10"/>
      <c r="E86" s="16"/>
      <c r="F86" s="10"/>
      <c r="G86" s="16"/>
      <c r="H86" s="10"/>
      <c r="I86" s="16"/>
      <c r="J86" s="10"/>
      <c r="K86" s="16"/>
      <c r="L86" s="16"/>
    </row>
    <row r="87" spans="1:12" ht="12.75" customHeight="1">
      <c r="A87" s="10"/>
      <c r="B87" s="10"/>
      <c r="C87" s="10"/>
      <c r="D87" s="10"/>
      <c r="E87" s="16"/>
      <c r="F87" s="10"/>
      <c r="G87" s="16"/>
      <c r="H87" s="10"/>
      <c r="I87" s="16"/>
      <c r="J87" s="10"/>
      <c r="K87" s="16"/>
      <c r="L87" s="16"/>
    </row>
    <row r="88" spans="1:12" ht="12.75" customHeight="1">
      <c r="A88" s="10"/>
      <c r="B88" s="10"/>
      <c r="C88" s="10"/>
      <c r="D88" s="10"/>
      <c r="E88" s="16"/>
      <c r="F88" s="10"/>
      <c r="G88" s="16"/>
      <c r="H88" s="10"/>
      <c r="I88" s="16"/>
      <c r="J88" s="10"/>
      <c r="K88" s="16"/>
      <c r="L88" s="16"/>
    </row>
    <row r="89" spans="1:12" ht="12.75" customHeight="1">
      <c r="A89" s="10"/>
      <c r="B89" s="10"/>
      <c r="C89" s="10"/>
      <c r="D89" s="10"/>
      <c r="E89" s="16"/>
      <c r="F89" s="10"/>
      <c r="G89" s="16"/>
      <c r="H89" s="10"/>
      <c r="I89" s="16"/>
      <c r="J89" s="10"/>
      <c r="K89" s="16"/>
      <c r="L89" s="16"/>
    </row>
    <row r="90" spans="1:12" ht="12.75" customHeight="1">
      <c r="A90" s="10"/>
      <c r="B90" s="10"/>
      <c r="C90" s="10"/>
      <c r="D90" s="10"/>
      <c r="E90" s="16"/>
      <c r="F90" s="10"/>
      <c r="G90" s="16"/>
      <c r="H90" s="10"/>
      <c r="I90" s="16"/>
      <c r="J90" s="10"/>
      <c r="K90" s="16"/>
      <c r="L90" s="16"/>
    </row>
    <row r="91" spans="1:12" ht="12.75" customHeight="1">
      <c r="A91" s="10"/>
      <c r="B91" s="10"/>
      <c r="C91" s="10"/>
      <c r="D91" s="10"/>
      <c r="E91" s="16"/>
      <c r="F91" s="10"/>
      <c r="G91" s="16"/>
      <c r="H91" s="10"/>
      <c r="I91" s="16"/>
      <c r="J91" s="10"/>
      <c r="K91" s="16"/>
      <c r="L91" s="16"/>
    </row>
    <row r="92" spans="1:12" ht="12.75" customHeight="1">
      <c r="A92" s="10"/>
      <c r="B92" s="10"/>
      <c r="C92" s="10"/>
      <c r="D92" s="10"/>
      <c r="E92" s="16"/>
      <c r="F92" s="10"/>
      <c r="G92" s="16"/>
      <c r="H92" s="10"/>
      <c r="I92" s="16"/>
      <c r="J92" s="10"/>
      <c r="K92" s="16"/>
      <c r="L92" s="16"/>
    </row>
    <row r="93" spans="1:12" ht="12.75" customHeight="1">
      <c r="A93" s="10"/>
      <c r="B93" s="10"/>
      <c r="C93" s="10"/>
      <c r="D93" s="10"/>
      <c r="E93" s="16"/>
      <c r="F93" s="10"/>
      <c r="G93" s="16"/>
      <c r="H93" s="10"/>
      <c r="I93" s="16"/>
      <c r="J93" s="10"/>
      <c r="K93" s="16"/>
      <c r="L93" s="16"/>
    </row>
    <row r="94" spans="1:12" ht="12.75" customHeight="1">
      <c r="A94" s="10"/>
      <c r="B94" s="10"/>
      <c r="C94" s="10"/>
      <c r="D94" s="10"/>
      <c r="E94" s="16"/>
      <c r="F94" s="10"/>
      <c r="G94" s="16"/>
      <c r="H94" s="10"/>
      <c r="I94" s="16"/>
      <c r="J94" s="10"/>
      <c r="K94" s="16"/>
      <c r="L94" s="16"/>
    </row>
    <row r="95" spans="1:12" ht="12.75" customHeight="1">
      <c r="A95" s="10"/>
      <c r="B95" s="10"/>
      <c r="C95" s="10"/>
      <c r="D95" s="10"/>
      <c r="E95" s="16"/>
      <c r="F95" s="10"/>
      <c r="G95" s="16"/>
      <c r="H95" s="10"/>
      <c r="I95" s="16"/>
      <c r="J95" s="10"/>
      <c r="K95" s="16"/>
      <c r="L95" s="16"/>
    </row>
    <row r="96" spans="1:12" ht="12.75" customHeight="1">
      <c r="A96" s="10"/>
      <c r="B96" s="10"/>
      <c r="C96" s="10"/>
      <c r="D96" s="10"/>
      <c r="E96" s="16"/>
      <c r="F96" s="10"/>
      <c r="G96" s="16"/>
      <c r="H96" s="10"/>
      <c r="I96" s="16"/>
      <c r="J96" s="10"/>
      <c r="K96" s="16"/>
      <c r="L96" s="16"/>
    </row>
    <row r="97" spans="1:12" ht="12.75" customHeight="1">
      <c r="A97" s="10"/>
      <c r="B97" s="10"/>
      <c r="C97" s="10"/>
      <c r="D97" s="10"/>
      <c r="E97" s="16"/>
      <c r="F97" s="10"/>
      <c r="G97" s="16"/>
      <c r="H97" s="10"/>
      <c r="I97" s="16"/>
      <c r="J97" s="10"/>
      <c r="K97" s="16"/>
      <c r="L97" s="16"/>
    </row>
    <row r="98" spans="1:12" ht="12.75" customHeight="1">
      <c r="A98" s="10"/>
      <c r="B98" s="10"/>
      <c r="C98" s="10"/>
      <c r="D98" s="10"/>
      <c r="E98" s="16"/>
      <c r="F98" s="10"/>
      <c r="G98" s="16"/>
      <c r="H98" s="10"/>
      <c r="I98" s="16"/>
      <c r="J98" s="10"/>
      <c r="K98" s="16"/>
      <c r="L98" s="16"/>
    </row>
    <row r="99" spans="1:12" ht="12.75" customHeight="1">
      <c r="A99" s="10"/>
      <c r="B99" s="10"/>
      <c r="C99" s="10"/>
      <c r="D99" s="10"/>
      <c r="E99" s="16"/>
      <c r="F99" s="10"/>
      <c r="G99" s="16"/>
      <c r="H99" s="10"/>
      <c r="I99" s="16"/>
      <c r="J99" s="10"/>
      <c r="K99" s="16"/>
      <c r="L99" s="16"/>
    </row>
    <row r="100" spans="1:12" ht="12.75" customHeight="1">
      <c r="A100" s="10"/>
      <c r="B100" s="10"/>
      <c r="C100" s="10"/>
      <c r="D100" s="10"/>
      <c r="E100" s="16"/>
      <c r="F100" s="10"/>
      <c r="G100" s="16"/>
      <c r="H100" s="10"/>
      <c r="I100" s="16"/>
      <c r="J100" s="10"/>
      <c r="K100" s="16"/>
      <c r="L100" s="16"/>
    </row>
    <row r="101" spans="1:12" ht="12.75" customHeight="1">
      <c r="A101" s="10"/>
      <c r="B101" s="10"/>
      <c r="C101" s="10"/>
      <c r="D101" s="10"/>
      <c r="E101" s="16"/>
      <c r="F101" s="10"/>
      <c r="G101" s="16"/>
      <c r="H101" s="10"/>
      <c r="I101" s="16"/>
      <c r="J101" s="10"/>
      <c r="K101" s="16"/>
      <c r="L101" s="16"/>
    </row>
    <row r="102" spans="1:12" ht="12.75" customHeight="1">
      <c r="A102" s="10"/>
      <c r="B102" s="10"/>
      <c r="C102" s="10"/>
      <c r="D102" s="10"/>
      <c r="E102" s="16"/>
      <c r="F102" s="10"/>
      <c r="G102" s="16"/>
      <c r="H102" s="10"/>
      <c r="I102" s="16"/>
      <c r="J102" s="10"/>
      <c r="K102" s="16"/>
      <c r="L102" s="16"/>
    </row>
    <row r="103" spans="1:12" ht="12.75" customHeight="1">
      <c r="A103" s="10"/>
      <c r="B103" s="10"/>
      <c r="C103" s="10"/>
      <c r="D103" s="10"/>
      <c r="E103" s="16"/>
      <c r="F103" s="10"/>
      <c r="G103" s="16"/>
      <c r="H103" s="10"/>
      <c r="I103" s="16"/>
      <c r="J103" s="10"/>
      <c r="K103" s="16"/>
      <c r="L103" s="16"/>
    </row>
    <row r="104" spans="1:12" ht="12.75" customHeight="1">
      <c r="A104" s="10"/>
      <c r="B104" s="10"/>
      <c r="C104" s="10"/>
      <c r="D104" s="10"/>
      <c r="E104" s="16"/>
      <c r="F104" s="10"/>
      <c r="G104" s="16"/>
      <c r="H104" s="10"/>
      <c r="I104" s="16"/>
      <c r="J104" s="10"/>
      <c r="K104" s="16"/>
      <c r="L104" s="16"/>
    </row>
  </sheetData>
  <mergeCells count="12">
    <mergeCell ref="A1:C1"/>
    <mergeCell ref="E1:L3"/>
    <mergeCell ref="A2:B2"/>
    <mergeCell ref="A3:B3"/>
    <mergeCell ref="A4:B4"/>
    <mergeCell ref="A5:B5"/>
    <mergeCell ref="A6:B6"/>
    <mergeCell ref="C6:D6"/>
    <mergeCell ref="A7:B7"/>
    <mergeCell ref="C7:D7"/>
    <mergeCell ref="A8:B8"/>
    <mergeCell ref="A9:B9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workbookViewId="0" topLeftCell="A1">
      <selection activeCell="E5" sqref="E5"/>
    </sheetView>
  </sheetViews>
  <sheetFormatPr defaultColWidth="12.57421875" defaultRowHeight="12.75"/>
  <cols>
    <col min="1" max="1" width="13.8515625" style="47" customWidth="1"/>
    <col min="2" max="2" width="8.7109375" style="47" customWidth="1"/>
    <col min="3" max="3" width="11.421875" style="47" customWidth="1"/>
    <col min="4" max="4" width="11.140625" style="47" customWidth="1"/>
    <col min="5" max="5" width="15.00390625" style="48" customWidth="1"/>
    <col min="6" max="6" width="10.00390625" style="47" customWidth="1"/>
    <col min="7" max="7" width="15.00390625" style="48" customWidth="1"/>
    <col min="8" max="8" width="10.00390625" style="47" customWidth="1"/>
    <col min="9" max="9" width="15.00390625" style="48" customWidth="1"/>
    <col min="10" max="10" width="10.8515625" style="47" customWidth="1"/>
    <col min="11" max="11" width="20.57421875" style="49" customWidth="1"/>
    <col min="12" max="12" width="21.140625" style="49" customWidth="1"/>
    <col min="13" max="13" width="10.7109375" style="50" customWidth="1"/>
    <col min="14" max="14" width="11.57421875" style="50" customWidth="1"/>
    <col min="15" max="21" width="8.7109375" style="47" customWidth="1"/>
    <col min="22" max="16384" width="11.57421875" style="47" customWidth="1"/>
  </cols>
  <sheetData>
    <row r="1" spans="1:21" ht="12.75" customHeight="1">
      <c r="A1" s="3" t="s">
        <v>0</v>
      </c>
      <c r="B1" s="3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  <c r="O1" s="51"/>
      <c r="P1" s="51"/>
      <c r="Q1" s="51"/>
      <c r="R1" s="51"/>
      <c r="S1" s="51"/>
      <c r="T1" s="51"/>
      <c r="U1" s="51"/>
    </row>
    <row r="2" spans="1:21" ht="12.75" customHeight="1">
      <c r="A2" s="3" t="s">
        <v>78</v>
      </c>
      <c r="B2" s="3"/>
      <c r="C2" s="51"/>
      <c r="D2" s="7"/>
      <c r="E2" s="5"/>
      <c r="F2" s="5"/>
      <c r="G2" s="5"/>
      <c r="H2" s="5"/>
      <c r="I2" s="5"/>
      <c r="J2" s="5"/>
      <c r="K2" s="5"/>
      <c r="L2" s="5"/>
      <c r="O2" s="51"/>
      <c r="P2" s="51"/>
      <c r="Q2" s="51"/>
      <c r="R2" s="51"/>
      <c r="S2" s="51"/>
      <c r="T2" s="51"/>
      <c r="U2" s="51"/>
    </row>
    <row r="3" spans="1:21" ht="12.75" customHeight="1">
      <c r="A3" s="8">
        <v>39652</v>
      </c>
      <c r="B3" s="7"/>
      <c r="C3" s="7"/>
      <c r="D3" s="7"/>
      <c r="E3" s="5"/>
      <c r="F3" s="5"/>
      <c r="G3" s="5"/>
      <c r="H3" s="5"/>
      <c r="I3" s="5"/>
      <c r="J3" s="5"/>
      <c r="K3" s="5"/>
      <c r="L3" s="5"/>
      <c r="O3" s="51"/>
      <c r="P3" s="51"/>
      <c r="Q3" s="51"/>
      <c r="R3" s="51"/>
      <c r="S3" s="51"/>
      <c r="T3" s="51"/>
      <c r="U3" s="51"/>
    </row>
    <row r="4" spans="1:21" ht="12.75" customHeight="1">
      <c r="A4" s="9" t="s">
        <v>3</v>
      </c>
      <c r="B4" s="9"/>
      <c r="C4" s="10">
        <v>23</v>
      </c>
      <c r="D4" s="51" t="s">
        <v>79</v>
      </c>
      <c r="E4" s="52"/>
      <c r="F4" s="7"/>
      <c r="G4" s="53"/>
      <c r="H4" s="54"/>
      <c r="I4"/>
      <c r="J4" s="7"/>
      <c r="K4" s="11"/>
      <c r="L4" s="11"/>
      <c r="O4" s="51"/>
      <c r="P4" s="51"/>
      <c r="Q4" s="51"/>
      <c r="R4" s="51"/>
      <c r="S4" s="51"/>
      <c r="T4" s="51"/>
      <c r="U4" s="51"/>
    </row>
    <row r="5" spans="1:21" ht="12.75" customHeight="1">
      <c r="A5" s="9" t="s">
        <v>5</v>
      </c>
      <c r="B5" s="9"/>
      <c r="C5" s="2">
        <v>55</v>
      </c>
      <c r="D5" s="51" t="s">
        <v>80</v>
      </c>
      <c r="E5" s="13" t="s">
        <v>6</v>
      </c>
      <c r="F5" s="7"/>
      <c r="G5" s="52"/>
      <c r="H5" s="7"/>
      <c r="I5"/>
      <c r="J5" s="7"/>
      <c r="K5" s="11"/>
      <c r="L5" s="11"/>
      <c r="O5" s="51"/>
      <c r="P5" s="51"/>
      <c r="Q5" s="51"/>
      <c r="R5" s="51"/>
      <c r="S5" s="51"/>
      <c r="T5" s="51"/>
      <c r="U5" s="51"/>
    </row>
    <row r="6" spans="1:21" ht="12.75" customHeight="1">
      <c r="A6" s="9" t="s">
        <v>7</v>
      </c>
      <c r="B6" s="9"/>
      <c r="C6" s="4" t="s">
        <v>8</v>
      </c>
      <c r="D6" s="4"/>
      <c r="E6" s="14" t="s">
        <v>9</v>
      </c>
      <c r="F6" s="7"/>
      <c r="G6" s="52"/>
      <c r="H6" s="7"/>
      <c r="I6"/>
      <c r="J6" s="7"/>
      <c r="K6" s="11"/>
      <c r="L6" s="11"/>
      <c r="O6" s="51"/>
      <c r="P6" s="51"/>
      <c r="Q6" s="51"/>
      <c r="R6" s="51"/>
      <c r="S6" s="51"/>
      <c r="T6" s="51"/>
      <c r="U6" s="51"/>
    </row>
    <row r="7" spans="1:21" ht="12.75" customHeight="1">
      <c r="A7" s="9" t="s">
        <v>10</v>
      </c>
      <c r="B7" s="9"/>
      <c r="C7" s="51" t="s">
        <v>81</v>
      </c>
      <c r="D7" s="51"/>
      <c r="E7" s="52"/>
      <c r="F7" s="7"/>
      <c r="G7" s="52"/>
      <c r="H7" s="7"/>
      <c r="I7" s="52"/>
      <c r="J7" s="7"/>
      <c r="K7" s="11"/>
      <c r="L7" s="11"/>
      <c r="O7" s="51"/>
      <c r="P7" s="51"/>
      <c r="Q7" s="51"/>
      <c r="R7" s="51"/>
      <c r="S7" s="51"/>
      <c r="T7" s="51"/>
      <c r="U7" s="51"/>
    </row>
    <row r="8" spans="1:21" ht="12.75" customHeight="1">
      <c r="A8" s="9" t="s">
        <v>12</v>
      </c>
      <c r="B8" s="9"/>
      <c r="C8" s="10" t="s">
        <v>13</v>
      </c>
      <c r="D8" s="4"/>
      <c r="E8" s="52"/>
      <c r="F8" s="7"/>
      <c r="G8" s="52"/>
      <c r="H8" s="7"/>
      <c r="I8" s="52"/>
      <c r="J8" s="7"/>
      <c r="K8" s="11"/>
      <c r="L8" s="11"/>
      <c r="O8" s="51"/>
      <c r="P8" s="51"/>
      <c r="Q8" s="51"/>
      <c r="R8" s="51"/>
      <c r="S8" s="51"/>
      <c r="T8" s="51"/>
      <c r="U8" s="51"/>
    </row>
    <row r="9" spans="1:21" ht="12.75" customHeight="1">
      <c r="A9" s="9" t="s">
        <v>14</v>
      </c>
      <c r="B9" s="9"/>
      <c r="C9" s="10" t="s">
        <v>82</v>
      </c>
      <c r="D9" s="4"/>
      <c r="E9" s="52"/>
      <c r="F9" s="7"/>
      <c r="G9" s="52"/>
      <c r="H9" s="7"/>
      <c r="I9" s="52"/>
      <c r="J9" s="7"/>
      <c r="K9" s="11"/>
      <c r="L9" s="11"/>
      <c r="O9" s="51"/>
      <c r="P9" s="51"/>
      <c r="Q9" s="51"/>
      <c r="R9" s="51"/>
      <c r="S9" s="51"/>
      <c r="T9" s="51"/>
      <c r="U9" s="51"/>
    </row>
    <row r="10" spans="1:21" ht="12.75" customHeight="1">
      <c r="A10" s="10"/>
      <c r="B10" s="10"/>
      <c r="C10" s="10"/>
      <c r="D10" s="10"/>
      <c r="E10" s="55"/>
      <c r="F10" s="10"/>
      <c r="G10" s="55"/>
      <c r="H10" s="10"/>
      <c r="I10" s="55"/>
      <c r="J10" s="10"/>
      <c r="K10" s="16"/>
      <c r="L10" s="16"/>
      <c r="O10" s="51"/>
      <c r="P10" s="51"/>
      <c r="Q10" s="51"/>
      <c r="R10" s="51"/>
      <c r="S10" s="51"/>
      <c r="T10" s="51"/>
      <c r="U10" s="51"/>
    </row>
    <row r="11" spans="1:21" s="58" customFormat="1" ht="37.5" customHeight="1">
      <c r="A11" s="17" t="s">
        <v>16</v>
      </c>
      <c r="B11" s="18" t="s">
        <v>17</v>
      </c>
      <c r="C11" s="18" t="s">
        <v>18</v>
      </c>
      <c r="D11" s="17" t="s">
        <v>19</v>
      </c>
      <c r="E11" s="56" t="s">
        <v>20</v>
      </c>
      <c r="F11" s="17" t="s">
        <v>21</v>
      </c>
      <c r="G11" s="56" t="s">
        <v>22</v>
      </c>
      <c r="H11" s="17" t="s">
        <v>23</v>
      </c>
      <c r="I11" s="56" t="s">
        <v>24</v>
      </c>
      <c r="J11" s="18" t="s">
        <v>25</v>
      </c>
      <c r="K11" s="20" t="s">
        <v>26</v>
      </c>
      <c r="L11" s="20" t="s">
        <v>27</v>
      </c>
      <c r="M11" s="18" t="s">
        <v>28</v>
      </c>
      <c r="N11" s="18" t="s">
        <v>29</v>
      </c>
      <c r="O11" s="57"/>
      <c r="P11" s="57"/>
      <c r="Q11" s="57"/>
      <c r="R11" s="57"/>
      <c r="S11" s="57"/>
      <c r="T11" s="57"/>
      <c r="U11" s="57"/>
    </row>
    <row r="12" spans="1:21" ht="12.75" customHeight="1">
      <c r="A12" s="23" t="s">
        <v>30</v>
      </c>
      <c r="B12" s="24">
        <v>8</v>
      </c>
      <c r="C12" s="25">
        <v>181.983</v>
      </c>
      <c r="D12" s="24">
        <v>18224</v>
      </c>
      <c r="E12" s="59">
        <f>D12/(5*60*C12)</f>
        <v>0.33380407327424355</v>
      </c>
      <c r="F12" s="24">
        <v>18424</v>
      </c>
      <c r="G12" s="59">
        <f>F12/(5*60*C12)</f>
        <v>0.33746741911790296</v>
      </c>
      <c r="H12" s="24">
        <v>19659</v>
      </c>
      <c r="I12" s="59">
        <f>H12/(5*60*C12)</f>
        <v>0.3600885797024997</v>
      </c>
      <c r="J12" s="24">
        <f>AVERAGE(D12,F12,H12)</f>
        <v>18769</v>
      </c>
      <c r="K12" s="26">
        <f>AVERAGE(E12,G12,I12)</f>
        <v>0.34378669069821544</v>
      </c>
      <c r="L12" s="26">
        <f>K12*EXP(-0.12*($C$4-20))</f>
        <v>0.23985183531844884</v>
      </c>
      <c r="M12" s="50">
        <f>LN(J12)</f>
        <v>9.83996185165625</v>
      </c>
      <c r="N12" s="50">
        <f>LN(L12)</f>
        <v>-1.4277338991206725</v>
      </c>
      <c r="O12" s="51"/>
      <c r="P12" s="51"/>
      <c r="Q12" s="51"/>
      <c r="R12" s="51"/>
      <c r="S12" s="51"/>
      <c r="T12" s="51"/>
      <c r="U12" s="51"/>
    </row>
    <row r="13" spans="1:21" ht="12.75" customHeight="1">
      <c r="A13" s="27" t="s">
        <v>31</v>
      </c>
      <c r="B13" s="28">
        <v>9</v>
      </c>
      <c r="C13" s="29">
        <v>181.983</v>
      </c>
      <c r="D13" s="28">
        <v>3677</v>
      </c>
      <c r="E13" s="55">
        <f>D13/(5*60*C13)</f>
        <v>0.06735061333567788</v>
      </c>
      <c r="F13" s="28">
        <v>3818</v>
      </c>
      <c r="G13" s="55">
        <f>F13/(5*60*C13)</f>
        <v>0.06993327215545775</v>
      </c>
      <c r="H13" s="28">
        <v>3989</v>
      </c>
      <c r="I13" s="55">
        <f>H13/(5*60*C13)</f>
        <v>0.07306543285178652</v>
      </c>
      <c r="J13" s="28">
        <f>AVERAGE(D13,F13,H13)</f>
        <v>3828</v>
      </c>
      <c r="K13" s="16">
        <f>AVERAGE(E13,G13,I13)</f>
        <v>0.07011643944764072</v>
      </c>
      <c r="L13" s="60">
        <f>K13*EXP(-0.12*($C$4-20))</f>
        <v>0.04891857987101189</v>
      </c>
      <c r="M13" s="50">
        <f>LN(J13)</f>
        <v>8.250097752572845</v>
      </c>
      <c r="N13" s="50">
        <f>LN(L13)</f>
        <v>-3.0175979982040775</v>
      </c>
      <c r="O13" s="51"/>
      <c r="P13" s="51"/>
      <c r="Q13" s="51"/>
      <c r="R13" s="51"/>
      <c r="S13" s="51"/>
      <c r="T13" s="51"/>
      <c r="U13" s="51"/>
    </row>
    <row r="14" spans="1:21" ht="12.75" customHeight="1">
      <c r="A14" s="27" t="s">
        <v>32</v>
      </c>
      <c r="B14" s="28">
        <v>10</v>
      </c>
      <c r="C14" s="29">
        <v>181.983</v>
      </c>
      <c r="D14" s="28">
        <v>3176</v>
      </c>
      <c r="E14" s="55">
        <f>D14/(5*60*C14)</f>
        <v>0.0581739319973111</v>
      </c>
      <c r="F14" s="28">
        <v>3163</v>
      </c>
      <c r="G14" s="55">
        <f>F14/(5*60*C14)</f>
        <v>0.05793581451747324</v>
      </c>
      <c r="H14" s="28">
        <v>3167</v>
      </c>
      <c r="I14" s="55">
        <f>H14/(5*60*C14)</f>
        <v>0.05800908143434643</v>
      </c>
      <c r="J14" s="28">
        <f>AVERAGE(D14,F14,H14)</f>
        <v>3168.6666666666665</v>
      </c>
      <c r="K14" s="16">
        <f>AVERAGE(E14,G14,I14)</f>
        <v>0.058039609316376924</v>
      </c>
      <c r="L14" s="60">
        <f>K14*EXP(-0.12*($C$4-20))</f>
        <v>0.040492861394447834</v>
      </c>
      <c r="M14" s="50">
        <f>LN(J14)</f>
        <v>8.061066168505844</v>
      </c>
      <c r="N14" s="50">
        <f>LN(L14)</f>
        <v>-3.2066295822710775</v>
      </c>
      <c r="O14" s="51"/>
      <c r="P14" s="51"/>
      <c r="Q14" s="51"/>
      <c r="R14" s="51"/>
      <c r="S14" s="51"/>
      <c r="T14" s="51"/>
      <c r="U14" s="51"/>
    </row>
    <row r="15" spans="1:21" ht="12.75" customHeight="1">
      <c r="A15" s="27" t="s">
        <v>33</v>
      </c>
      <c r="B15" s="28">
        <v>11</v>
      </c>
      <c r="C15" s="29">
        <v>181.983</v>
      </c>
      <c r="D15" s="28">
        <v>2656</v>
      </c>
      <c r="E15" s="55">
        <f>D15/(5*60*C15)</f>
        <v>0.04864923280379669</v>
      </c>
      <c r="F15" s="28">
        <v>2717</v>
      </c>
      <c r="G15" s="55">
        <f>F15/(5*60*C15)</f>
        <v>0.049766553286112805</v>
      </c>
      <c r="H15" s="28">
        <v>2753</v>
      </c>
      <c r="I15" s="55">
        <f>H15/(5*60*C15)</f>
        <v>0.050425955537971495</v>
      </c>
      <c r="J15" s="28">
        <f>AVERAGE(D15,F15,H15)</f>
        <v>2708.6666666666665</v>
      </c>
      <c r="K15" s="16">
        <f>AVERAGE(E15,G15,I15)</f>
        <v>0.049613913875960335</v>
      </c>
      <c r="L15" s="60">
        <f>K15*EXP(-0.12*($C$4-20))</f>
        <v>0.034614453154984556</v>
      </c>
      <c r="M15" s="50">
        <f>LN(J15)</f>
        <v>7.904211787879563</v>
      </c>
      <c r="N15" s="50">
        <f>LN(L15)</f>
        <v>-3.3634839628973596</v>
      </c>
      <c r="O15" s="51"/>
      <c r="P15" s="51"/>
      <c r="Q15" s="51"/>
      <c r="R15" s="51"/>
      <c r="S15" s="51"/>
      <c r="T15" s="51"/>
      <c r="U15" s="51"/>
    </row>
    <row r="16" spans="1:21" ht="12.75" customHeight="1">
      <c r="A16" s="27" t="s">
        <v>34</v>
      </c>
      <c r="B16" s="28">
        <v>12</v>
      </c>
      <c r="C16" s="29">
        <v>181.983</v>
      </c>
      <c r="D16" s="28">
        <v>4797</v>
      </c>
      <c r="E16" s="55">
        <f>D16/(5*60*C16)</f>
        <v>0.08786535006017045</v>
      </c>
      <c r="F16" s="28">
        <v>4779</v>
      </c>
      <c r="G16" s="55">
        <f>F16/(5*60*C16)</f>
        <v>0.08753564893424111</v>
      </c>
      <c r="H16" s="28">
        <v>5143</v>
      </c>
      <c r="I16" s="55">
        <f>H16/(5*60*C16)</f>
        <v>0.0942029383697012</v>
      </c>
      <c r="J16" s="28">
        <f>AVERAGE(D16,F16,H16)</f>
        <v>4906.333333333333</v>
      </c>
      <c r="K16" s="16">
        <f>AVERAGE(E16,G16,I16)</f>
        <v>0.08986797912137091</v>
      </c>
      <c r="L16" s="60">
        <f>K16*EXP(-0.12*($C$4-20))</f>
        <v>0.06269876150482619</v>
      </c>
      <c r="M16" s="50">
        <f>LN(J16)</f>
        <v>8.498282166524477</v>
      </c>
      <c r="N16" s="50">
        <f>LN(L16)</f>
        <v>-2.769413584252445</v>
      </c>
      <c r="O16" s="51"/>
      <c r="P16" s="51"/>
      <c r="Q16" s="51"/>
      <c r="R16" s="51"/>
      <c r="S16" s="51"/>
      <c r="T16" s="51"/>
      <c r="U16" s="51"/>
    </row>
    <row r="17" spans="1:21" ht="12.75" customHeight="1">
      <c r="A17" s="27" t="s">
        <v>35</v>
      </c>
      <c r="B17" s="28">
        <v>13</v>
      </c>
      <c r="C17" s="29">
        <v>181.983</v>
      </c>
      <c r="D17" s="28">
        <v>6025</v>
      </c>
      <c r="E17" s="55">
        <f>D17/(5*60*C17)</f>
        <v>0.1103582935402391</v>
      </c>
      <c r="F17" s="28">
        <v>6231</v>
      </c>
      <c r="G17" s="55">
        <f>F17/(5*60*C17)</f>
        <v>0.11413153975920827</v>
      </c>
      <c r="H17" s="28">
        <v>6432</v>
      </c>
      <c r="I17" s="55">
        <f>H17/(5*60*C17)</f>
        <v>0.11781320233208596</v>
      </c>
      <c r="J17" s="28">
        <f>AVERAGE(D17,F17,H17)</f>
        <v>6229.333333333333</v>
      </c>
      <c r="K17" s="16">
        <f>AVERAGE(E17,G17,I17)</f>
        <v>0.11410101187717779</v>
      </c>
      <c r="L17" s="60">
        <f>K17*EXP(-0.12*($C$4-20))</f>
        <v>0.07960557476745647</v>
      </c>
      <c r="M17" s="50">
        <f>LN(J17)</f>
        <v>8.737024596959843</v>
      </c>
      <c r="N17" s="50">
        <f>LN(L17)</f>
        <v>-2.5306711538170785</v>
      </c>
      <c r="O17" s="51"/>
      <c r="P17" s="51"/>
      <c r="Q17" s="51"/>
      <c r="R17" s="51"/>
      <c r="S17" s="51"/>
      <c r="T17" s="51"/>
      <c r="U17" s="51"/>
    </row>
    <row r="18" spans="1:21" ht="12.75" customHeight="1">
      <c r="A18" s="27" t="s">
        <v>36</v>
      </c>
      <c r="B18" s="28">
        <v>14</v>
      </c>
      <c r="C18" s="29">
        <v>181.983</v>
      </c>
      <c r="D18" s="28">
        <v>7716</v>
      </c>
      <c r="E18" s="55">
        <f>D18/(5*60*C18)</f>
        <v>0.14133188264837923</v>
      </c>
      <c r="F18" s="28">
        <v>7861</v>
      </c>
      <c r="G18" s="55">
        <f>F18/(5*60*C18)</f>
        <v>0.1439878083850323</v>
      </c>
      <c r="H18" s="28">
        <v>8138</v>
      </c>
      <c r="I18" s="55">
        <f>H18/(5*60*C18)</f>
        <v>0.14906154237850056</v>
      </c>
      <c r="J18" s="28">
        <f>AVERAGE(D18,F18,H18)</f>
        <v>7905</v>
      </c>
      <c r="K18" s="16">
        <f>AVERAGE(E18,G18,I18)</f>
        <v>0.14479374447063736</v>
      </c>
      <c r="L18" s="60">
        <f>K18*EXP(-0.12*($C$4-20))</f>
        <v>0.10101916768034194</v>
      </c>
      <c r="M18" s="50">
        <f>LN(J18)</f>
        <v>8.975250749643573</v>
      </c>
      <c r="N18" s="50">
        <f>LN(L18)</f>
        <v>-2.29244500113335</v>
      </c>
      <c r="O18" s="51"/>
      <c r="P18" s="51"/>
      <c r="Q18" s="51"/>
      <c r="R18" s="51"/>
      <c r="S18" s="51"/>
      <c r="T18" s="51"/>
      <c r="U18" s="51"/>
    </row>
    <row r="19" spans="1:21" ht="12.75" customHeight="1">
      <c r="A19" s="27" t="s">
        <v>37</v>
      </c>
      <c r="B19" s="28">
        <v>15</v>
      </c>
      <c r="C19" s="29">
        <v>181.983</v>
      </c>
      <c r="D19" s="28">
        <v>4211</v>
      </c>
      <c r="E19" s="55">
        <f>D19/(5*60*C19)</f>
        <v>0.07713174673824844</v>
      </c>
      <c r="F19" s="28">
        <v>4573</v>
      </c>
      <c r="G19" s="55">
        <f>F19/(5*60*C19)</f>
        <v>0.08376240271527194</v>
      </c>
      <c r="H19" s="28">
        <v>4786</v>
      </c>
      <c r="I19" s="55">
        <f>H19/(5*60*C19)</f>
        <v>0.08766386603876919</v>
      </c>
      <c r="J19" s="28">
        <f>AVERAGE(D19,F19,H19)</f>
        <v>4523.333333333333</v>
      </c>
      <c r="K19" s="16">
        <f>AVERAGE(E19,G19,I19)</f>
        <v>0.08285267183076318</v>
      </c>
      <c r="L19" s="60">
        <f>K19*EXP(-0.12*($C$4-20))</f>
        <v>0.05780434768805566</v>
      </c>
      <c r="M19" s="50">
        <f>LN(J19)</f>
        <v>8.417004464160804</v>
      </c>
      <c r="N19" s="50">
        <f>LN(L19)</f>
        <v>-2.8506912866161174</v>
      </c>
      <c r="O19" s="51"/>
      <c r="P19" s="51"/>
      <c r="Q19" s="51"/>
      <c r="R19" s="51"/>
      <c r="S19" s="51"/>
      <c r="T19" s="51"/>
      <c r="U19" s="51"/>
    </row>
    <row r="20" spans="1:21" ht="12.75" customHeight="1">
      <c r="A20" s="30" t="s">
        <v>38</v>
      </c>
      <c r="B20" s="31">
        <v>16</v>
      </c>
      <c r="C20" s="32">
        <v>181.983</v>
      </c>
      <c r="D20" s="31">
        <v>1979</v>
      </c>
      <c r="E20" s="61">
        <f>D20/(5*60*C20)</f>
        <v>0.03624880712300966</v>
      </c>
      <c r="F20" s="31">
        <v>2322</v>
      </c>
      <c r="G20" s="61">
        <f>F20/(5*60*C20)</f>
        <v>0.04253144524488551</v>
      </c>
      <c r="H20" s="31">
        <v>3285</v>
      </c>
      <c r="I20" s="61">
        <f>H20/(5*60*C20)</f>
        <v>0.06017045548210547</v>
      </c>
      <c r="J20" s="31">
        <f>AVERAGE(D20,F20,H20)</f>
        <v>2528.6666666666665</v>
      </c>
      <c r="K20" s="33">
        <f>AVERAGE(E20,G20,I20)</f>
        <v>0.04631690261666688</v>
      </c>
      <c r="L20" s="33">
        <f>K20*EXP(-0.12*($C$4-20))</f>
        <v>0.03231420645258587</v>
      </c>
      <c r="M20" s="62">
        <f>LN(J20)</f>
        <v>7.835447433580734</v>
      </c>
      <c r="N20" s="62">
        <f>LN(L20)</f>
        <v>-3.432248317196188</v>
      </c>
      <c r="O20" s="51"/>
      <c r="P20" s="51"/>
      <c r="Q20" s="51"/>
      <c r="R20" s="51"/>
      <c r="S20" s="51"/>
      <c r="T20" s="51"/>
      <c r="U20" s="51"/>
    </row>
    <row r="21" spans="1:21" ht="12.75" customHeight="1">
      <c r="A21" s="23" t="s">
        <v>39</v>
      </c>
      <c r="B21" s="63">
        <v>17</v>
      </c>
      <c r="C21" s="25">
        <v>181.983</v>
      </c>
      <c r="D21" s="24">
        <v>28</v>
      </c>
      <c r="E21" s="59">
        <f>D21/(5*60*C21)</f>
        <v>0.0005128684181123145</v>
      </c>
      <c r="F21" s="24">
        <v>34</v>
      </c>
      <c r="G21" s="59">
        <f>F21/(5*60*C21)</f>
        <v>0.0006227687934220961</v>
      </c>
      <c r="H21" s="24">
        <v>45</v>
      </c>
      <c r="I21" s="59">
        <f>H21/(5*60*C21)</f>
        <v>0.0008242528148233626</v>
      </c>
      <c r="J21" s="63">
        <f>AVERAGE(D21,F21,H21)</f>
        <v>35.666666666666664</v>
      </c>
      <c r="K21" s="26">
        <f>AVERAGE(E21,G21,I21)</f>
        <v>0.0006532966754525911</v>
      </c>
      <c r="L21" s="60">
        <f>K21*EXP(-0.12*($C$4-20))</f>
        <v>0.0004557896243641825</v>
      </c>
      <c r="M21" s="50">
        <f>LN(J21)</f>
        <v>3.574216545793796</v>
      </c>
      <c r="N21" s="50">
        <f>LN(L21)</f>
        <v>-7.6934792049831255</v>
      </c>
      <c r="O21" s="51"/>
      <c r="P21" s="51"/>
      <c r="Q21" s="51"/>
      <c r="R21" s="51"/>
      <c r="S21" s="51"/>
      <c r="T21" s="51"/>
      <c r="U21" s="51"/>
    </row>
    <row r="22" spans="1:21" ht="12.75" customHeight="1">
      <c r="A22" s="27" t="s">
        <v>40</v>
      </c>
      <c r="B22" s="28">
        <v>18</v>
      </c>
      <c r="C22" s="29">
        <v>181.983</v>
      </c>
      <c r="D22" s="28">
        <v>5596</v>
      </c>
      <c r="E22" s="55">
        <f>D22/(5*60*C22)</f>
        <v>0.10250041670558971</v>
      </c>
      <c r="F22" s="28">
        <v>5673</v>
      </c>
      <c r="G22" s="55">
        <f>F22/(5*60*C22)</f>
        <v>0.10391080485539858</v>
      </c>
      <c r="H22" s="28">
        <v>5596</v>
      </c>
      <c r="I22" s="55">
        <f>H22/(5*60*C22)</f>
        <v>0.10250041670558971</v>
      </c>
      <c r="J22" s="28">
        <f>AVERAGE(D22,F22,H22)</f>
        <v>5621.666666666667</v>
      </c>
      <c r="K22" s="16">
        <f>AVERAGE(E22,G22,I22)</f>
        <v>0.10297054608885932</v>
      </c>
      <c r="L22" s="60">
        <f>K22*EXP(-0.12*($C$4-20))</f>
        <v>0.07184011228880315</v>
      </c>
      <c r="M22" s="50">
        <f>LN(J22)</f>
        <v>8.63438345882764</v>
      </c>
      <c r="N22" s="50">
        <f>LN(L22)</f>
        <v>-2.6333122919492817</v>
      </c>
      <c r="O22" s="51"/>
      <c r="P22" s="51"/>
      <c r="Q22" s="51"/>
      <c r="R22" s="51"/>
      <c r="S22" s="51"/>
      <c r="T22" s="51"/>
      <c r="U22" s="51"/>
    </row>
    <row r="23" spans="1:21" ht="12.75" customHeight="1">
      <c r="A23" s="27" t="s">
        <v>41</v>
      </c>
      <c r="B23" s="28">
        <v>19</v>
      </c>
      <c r="C23" s="29">
        <v>181.983</v>
      </c>
      <c r="D23" s="28">
        <v>19501</v>
      </c>
      <c r="E23" s="55">
        <f>D23/(5*60*C23)</f>
        <v>0.35719453648600874</v>
      </c>
      <c r="F23" s="28">
        <v>19768</v>
      </c>
      <c r="G23" s="55">
        <f>F23/(5*60*C23)</f>
        <v>0.36208510318729403</v>
      </c>
      <c r="H23" s="28">
        <v>19765</v>
      </c>
      <c r="I23" s="55">
        <f>H23/(5*60*C23)</f>
        <v>0.36203015299963914</v>
      </c>
      <c r="J23" s="28">
        <f>AVERAGE(D23,F23,H23)</f>
        <v>19678</v>
      </c>
      <c r="K23" s="16">
        <f>AVERAGE(E23,G23,I23)</f>
        <v>0.36043659755764734</v>
      </c>
      <c r="L23" s="60">
        <f>K23*EXP(-0.12*($C$4-20))</f>
        <v>0.25146808116556213</v>
      </c>
      <c r="M23" s="50">
        <f>LN(J23)</f>
        <v>9.88725653942571</v>
      </c>
      <c r="N23" s="50">
        <f>LN(L23)</f>
        <v>-1.3804392113512116</v>
      </c>
      <c r="O23" s="51"/>
      <c r="P23" s="51"/>
      <c r="Q23" s="51"/>
      <c r="R23" s="51"/>
      <c r="S23" s="51"/>
      <c r="T23" s="51"/>
      <c r="U23" s="51"/>
    </row>
    <row r="24" spans="1:21" ht="12.75" customHeight="1">
      <c r="A24" s="27" t="s">
        <v>42</v>
      </c>
      <c r="B24" s="28">
        <v>20</v>
      </c>
      <c r="C24" s="29">
        <v>181.983</v>
      </c>
      <c r="D24" s="28">
        <v>39786</v>
      </c>
      <c r="E24" s="55">
        <f>D24/(5*60*C24)</f>
        <v>0.7287493886791623</v>
      </c>
      <c r="F24" s="28">
        <v>41989</v>
      </c>
      <c r="G24" s="55">
        <f>F24/(5*60*C24)</f>
        <v>0.7691011431470705</v>
      </c>
      <c r="H24" s="28">
        <v>42999</v>
      </c>
      <c r="I24" s="55">
        <f>H24/(5*60*C24)</f>
        <v>0.7876010396575505</v>
      </c>
      <c r="J24" s="28">
        <f>AVERAGE(D24,F24,H24)</f>
        <v>41591.333333333336</v>
      </c>
      <c r="K24" s="16">
        <f>AVERAGE(E24,G24,I24)</f>
        <v>0.7618171904945944</v>
      </c>
      <c r="L24" s="60">
        <f>K24*EXP(-0.12*($C$4-20))</f>
        <v>0.5315018186020234</v>
      </c>
      <c r="M24" s="50">
        <f>LN(J24)</f>
        <v>10.635647091211618</v>
      </c>
      <c r="N24" s="50">
        <f>LN(L24)</f>
        <v>-0.6320486595653045</v>
      </c>
      <c r="O24" s="51"/>
      <c r="P24" s="51"/>
      <c r="Q24" s="51"/>
      <c r="R24" s="51"/>
      <c r="S24" s="51"/>
      <c r="T24" s="51"/>
      <c r="U24" s="51"/>
    </row>
    <row r="25" spans="1:21" ht="12.75" customHeight="1">
      <c r="A25" s="27" t="s">
        <v>43</v>
      </c>
      <c r="B25" s="28">
        <v>21</v>
      </c>
      <c r="C25" s="29">
        <v>181.983</v>
      </c>
      <c r="D25" s="28">
        <v>44132</v>
      </c>
      <c r="E25" s="55">
        <f>D25/(5*60*C25)</f>
        <v>0.8083538938618808</v>
      </c>
      <c r="F25" s="28">
        <v>44087</v>
      </c>
      <c r="G25" s="55">
        <f>F25/(5*60*C25)</f>
        <v>0.8075296410470575</v>
      </c>
      <c r="H25" s="28">
        <v>43307</v>
      </c>
      <c r="I25" s="55">
        <f>H25/(5*60*C25)</f>
        <v>0.7932425922567858</v>
      </c>
      <c r="J25" s="28">
        <f>AVERAGE(D25,F25,H25)</f>
        <v>43842</v>
      </c>
      <c r="K25" s="16">
        <f>AVERAGE(E25,G25,I25)</f>
        <v>0.8030420423885746</v>
      </c>
      <c r="L25" s="60">
        <f>K25*EXP(-0.12*($C$4-20))</f>
        <v>0.5602634218142378</v>
      </c>
      <c r="M25" s="50">
        <f>LN(J25)</f>
        <v>10.688347541019272</v>
      </c>
      <c r="N25" s="50">
        <f>LN(L25)</f>
        <v>-0.5793482097576499</v>
      </c>
      <c r="O25" s="51"/>
      <c r="P25" s="51"/>
      <c r="Q25" s="51"/>
      <c r="R25" s="51"/>
      <c r="S25" s="51"/>
      <c r="T25" s="51"/>
      <c r="U25" s="51"/>
    </row>
    <row r="26" spans="1:21" ht="12.75" customHeight="1">
      <c r="A26" s="27" t="s">
        <v>44</v>
      </c>
      <c r="B26" s="28">
        <v>22</v>
      </c>
      <c r="C26" s="29">
        <v>181.983</v>
      </c>
      <c r="D26" s="28">
        <v>957</v>
      </c>
      <c r="E26" s="55">
        <f>D26/(5*60*C26)</f>
        <v>0.017529109861910176</v>
      </c>
      <c r="F26" s="28">
        <v>929</v>
      </c>
      <c r="G26" s="55">
        <f>F26/(5*60*C26)</f>
        <v>0.017016241443797864</v>
      </c>
      <c r="H26" s="28">
        <v>1118</v>
      </c>
      <c r="I26" s="55">
        <f>H26/(5*60*C26)</f>
        <v>0.020478103266055987</v>
      </c>
      <c r="J26" s="28">
        <f>AVERAGE(D26,F26,H26)</f>
        <v>1001.3333333333334</v>
      </c>
      <c r="K26" s="16">
        <f>AVERAGE(E26,G26,I26)</f>
        <v>0.018341151523921344</v>
      </c>
      <c r="L26" s="60">
        <f>K26*EXP(-0.12*($C$4-20))</f>
        <v>0.012796187211121536</v>
      </c>
      <c r="M26" s="50">
        <f>LN(J26)</f>
        <v>6.909087724215916</v>
      </c>
      <c r="N26" s="50">
        <f>LN(L26)</f>
        <v>-4.358608026561007</v>
      </c>
      <c r="O26" s="51"/>
      <c r="P26" s="51"/>
      <c r="Q26" s="51"/>
      <c r="R26" s="51"/>
      <c r="S26" s="51"/>
      <c r="T26" s="51"/>
      <c r="U26" s="51"/>
    </row>
    <row r="27" spans="1:21" ht="12.75" customHeight="1">
      <c r="A27" s="27" t="s">
        <v>45</v>
      </c>
      <c r="B27" s="35">
        <v>23</v>
      </c>
      <c r="C27" s="29">
        <v>181.983</v>
      </c>
      <c r="D27" s="64">
        <v>192</v>
      </c>
      <c r="E27" s="55">
        <f>D27/(5*60*C27)</f>
        <v>0.003516812009913014</v>
      </c>
      <c r="F27" s="28">
        <v>178</v>
      </c>
      <c r="G27" s="55">
        <f>F27/(5*60*C27)</f>
        <v>0.0032603778008568566</v>
      </c>
      <c r="H27" s="28">
        <v>181</v>
      </c>
      <c r="I27" s="55">
        <f>H27/(5*60*C27)</f>
        <v>0.003315327988511747</v>
      </c>
      <c r="J27" s="35">
        <f>AVERAGE(D27,F27,H27)</f>
        <v>183.66666666666666</v>
      </c>
      <c r="K27" s="16">
        <f>AVERAGE(E27,G27,I27)</f>
        <v>0.0033641725997605398</v>
      </c>
      <c r="L27" s="60">
        <f>K27*EXP(-0.12*($C$4-20))</f>
        <v>0.0023471035796697624</v>
      </c>
      <c r="M27" s="50">
        <f>LN(J27)</f>
        <v>5.213122520484805</v>
      </c>
      <c r="N27" s="50">
        <f>LN(L27)</f>
        <v>-6.054573230292117</v>
      </c>
      <c r="O27" s="51"/>
      <c r="P27" s="51"/>
      <c r="Q27" s="51"/>
      <c r="R27" s="51"/>
      <c r="S27" s="51"/>
      <c r="T27" s="51"/>
      <c r="U27" s="51"/>
    </row>
    <row r="28" spans="1:21" ht="12.75" customHeight="1">
      <c r="A28" s="27" t="s">
        <v>46</v>
      </c>
      <c r="B28" s="28">
        <v>24</v>
      </c>
      <c r="C28" s="29">
        <v>181.983</v>
      </c>
      <c r="D28" s="28">
        <v>24452</v>
      </c>
      <c r="E28" s="55">
        <f>D28/(5*60*C28)</f>
        <v>0.4478806628457969</v>
      </c>
      <c r="F28" s="28">
        <v>24275</v>
      </c>
      <c r="G28" s="55">
        <f>F28/(5*60*C28)</f>
        <v>0.44463860177415837</v>
      </c>
      <c r="H28" s="28">
        <v>27200</v>
      </c>
      <c r="I28" s="55">
        <f>H28/(5*60*C28)</f>
        <v>0.498215034737677</v>
      </c>
      <c r="J28" s="28">
        <f>AVERAGE(D28,F28,H28)</f>
        <v>25309</v>
      </c>
      <c r="K28" s="16">
        <f>AVERAGE(E28,G28,I28)</f>
        <v>0.46357809978587744</v>
      </c>
      <c r="L28" s="60">
        <f>K28*EXP(-0.12*($C$4-20))</f>
        <v>0.3234274655056008</v>
      </c>
      <c r="M28" s="50">
        <f>LN(J28)</f>
        <v>10.138915342683557</v>
      </c>
      <c r="N28" s="50">
        <f>LN(L28)</f>
        <v>-1.1287804080933652</v>
      </c>
      <c r="O28" s="51"/>
      <c r="P28" s="51"/>
      <c r="Q28" s="51"/>
      <c r="R28" s="51"/>
      <c r="S28" s="51"/>
      <c r="T28" s="51"/>
      <c r="U28" s="51"/>
    </row>
    <row r="29" spans="1:21" ht="12.75" customHeight="1">
      <c r="A29" s="36" t="s">
        <v>47</v>
      </c>
      <c r="B29" s="37">
        <v>25</v>
      </c>
      <c r="C29" s="38">
        <v>177.665</v>
      </c>
      <c r="D29" s="37">
        <v>31332</v>
      </c>
      <c r="E29" s="65">
        <f>D29/(5*60*C29)</f>
        <v>0.5878479160217263</v>
      </c>
      <c r="F29" s="37">
        <v>32387</v>
      </c>
      <c r="G29" s="65">
        <f>F29/(5*60*C29)</f>
        <v>0.6076417227178491</v>
      </c>
      <c r="H29" s="37">
        <v>33511</v>
      </c>
      <c r="I29" s="65">
        <f>H29/(5*60*C29)</f>
        <v>0.6287301006576047</v>
      </c>
      <c r="J29" s="37">
        <f>AVERAGE(D29,F29,H29)</f>
        <v>32410</v>
      </c>
      <c r="K29" s="39">
        <f>AVERAGE(E29,G29,I29)</f>
        <v>0.6080732464657267</v>
      </c>
      <c r="L29" s="39">
        <f>K29*EXP(-0.12*($C$4-20))</f>
        <v>0.42423830857629274</v>
      </c>
      <c r="M29" s="66">
        <f>LN(J29)</f>
        <v>10.386222296135593</v>
      </c>
      <c r="N29" s="66">
        <f>LN(L29)</f>
        <v>-0.857459933111303</v>
      </c>
      <c r="O29" s="51"/>
      <c r="P29" s="67"/>
      <c r="Q29" s="51"/>
      <c r="R29" s="51"/>
      <c r="S29" s="51"/>
      <c r="T29" s="51"/>
      <c r="U29" s="51"/>
    </row>
    <row r="30" spans="1:21" ht="12.75" customHeight="1">
      <c r="A30" s="23" t="s">
        <v>48</v>
      </c>
      <c r="B30" s="24">
        <v>35</v>
      </c>
      <c r="C30" s="25">
        <v>104.095</v>
      </c>
      <c r="D30" s="24">
        <v>26235</v>
      </c>
      <c r="E30" s="59">
        <f>D30/(5*60*C30)</f>
        <v>0.8400979874153418</v>
      </c>
      <c r="F30" s="24">
        <v>20475</v>
      </c>
      <c r="G30" s="59">
        <f>F30/(5*60*C30)</f>
        <v>0.6556510879485086</v>
      </c>
      <c r="H30" s="24">
        <v>39112</v>
      </c>
      <c r="I30" s="59">
        <f>H30/(5*60*C30)</f>
        <v>1.2524456826296493</v>
      </c>
      <c r="J30" s="68">
        <f>AVERAGE(D30,F30,H30)</f>
        <v>28607.333333333332</v>
      </c>
      <c r="K30" s="26">
        <f>AVERAGE(E30,G30,I30)</f>
        <v>0.9160649193311666</v>
      </c>
      <c r="L30" s="60">
        <f>K30*EXP(-0.12*($C$4-20))</f>
        <v>0.6391168073615238</v>
      </c>
      <c r="M30" s="50">
        <f>LN(J30)</f>
        <v>10.261418374196863</v>
      </c>
      <c r="N30" s="50">
        <f>LN(L30)</f>
        <v>-0.4476680441870752</v>
      </c>
      <c r="O30" s="51"/>
      <c r="P30" s="67"/>
      <c r="Q30" s="51"/>
      <c r="R30" s="51"/>
      <c r="S30" s="51"/>
      <c r="T30" s="51"/>
      <c r="U30" s="51"/>
    </row>
    <row r="31" spans="1:21" ht="12.75" customHeight="1">
      <c r="A31" s="27" t="s">
        <v>49</v>
      </c>
      <c r="B31" s="28">
        <v>36</v>
      </c>
      <c r="C31" s="29">
        <v>170.53</v>
      </c>
      <c r="D31" s="28">
        <v>3228</v>
      </c>
      <c r="E31" s="55">
        <f>D31/(5*60*C31)</f>
        <v>0.06309740221661878</v>
      </c>
      <c r="F31" s="28">
        <v>3336</v>
      </c>
      <c r="G31" s="55">
        <f>F31/(5*60*C31)</f>
        <v>0.06520846771829003</v>
      </c>
      <c r="H31" s="28">
        <v>3430</v>
      </c>
      <c r="I31" s="55">
        <f>H31/(5*60*C31)</f>
        <v>0.06704587658085576</v>
      </c>
      <c r="J31" s="68">
        <f>AVERAGE(D31,F31,H31)</f>
        <v>3331.3333333333335</v>
      </c>
      <c r="K31" s="16">
        <f>AVERAGE(E31,G31,I31)</f>
        <v>0.06511724883858819</v>
      </c>
      <c r="L31" s="60">
        <f>K31*EXP(-0.12*($C$4-20))</f>
        <v>0.04543076293355932</v>
      </c>
      <c r="M31" s="50">
        <f>LN(J31)</f>
        <v>8.11112790323604</v>
      </c>
      <c r="N31" s="50">
        <f>LN(L31)</f>
        <v>-3.0915658057449833</v>
      </c>
      <c r="O31" s="51"/>
      <c r="P31" s="51"/>
      <c r="Q31" s="51"/>
      <c r="R31" s="51"/>
      <c r="S31" s="51"/>
      <c r="T31" s="51"/>
      <c r="U31" s="51"/>
    </row>
    <row r="32" spans="1:21" ht="12.75" customHeight="1">
      <c r="A32" s="27" t="s">
        <v>50</v>
      </c>
      <c r="B32" s="42">
        <v>37</v>
      </c>
      <c r="C32" s="29">
        <v>235.87</v>
      </c>
      <c r="D32" s="28">
        <v>274506</v>
      </c>
      <c r="E32" s="55">
        <f>D32/(5*60*C32)</f>
        <v>3.879340314580065</v>
      </c>
      <c r="F32" s="28">
        <v>14544</v>
      </c>
      <c r="G32" s="55">
        <f>F32/(5*60*C32)</f>
        <v>0.20553694831898928</v>
      </c>
      <c r="H32" s="28">
        <v>14441</v>
      </c>
      <c r="I32" s="55">
        <f>H32/(5*60*C32)</f>
        <v>0.20408134424329785</v>
      </c>
      <c r="J32" s="69">
        <f>AVERAGE(D32,F32,H32)</f>
        <v>101163.66666666667</v>
      </c>
      <c r="K32" s="43">
        <f>AVERAGE(E32,G32,I32)</f>
        <v>1.4296528690474508</v>
      </c>
      <c r="L32" s="70">
        <f>K32*EXP(-0.12*($C$4-20))</f>
        <v>0.9974349612339343</v>
      </c>
      <c r="M32" s="50">
        <f>LN(J32)</f>
        <v>11.524494946337647</v>
      </c>
      <c r="N32" s="50">
        <f>LN(L32)</f>
        <v>-0.0025683341143383294</v>
      </c>
      <c r="O32" s="51">
        <v>7907</v>
      </c>
      <c r="P32" s="51"/>
      <c r="Q32" s="51"/>
      <c r="R32" s="51"/>
      <c r="S32" s="51"/>
      <c r="T32" s="51"/>
      <c r="U32" s="51"/>
    </row>
    <row r="33" spans="1:21" ht="12.75" customHeight="1">
      <c r="A33" s="27" t="s">
        <v>51</v>
      </c>
      <c r="B33" s="42">
        <v>38</v>
      </c>
      <c r="C33" s="29">
        <v>301.21</v>
      </c>
      <c r="D33" s="28">
        <v>1193260</v>
      </c>
      <c r="E33" s="55">
        <f>D33/(5*60*C33)</f>
        <v>13.205183537509821</v>
      </c>
      <c r="F33" s="28">
        <v>1899182</v>
      </c>
      <c r="G33" s="55">
        <f>F33/(5*60*C33)</f>
        <v>21.017252636587983</v>
      </c>
      <c r="H33" s="28">
        <v>46219</v>
      </c>
      <c r="I33" s="55">
        <f>H33/(5*60*C33)</f>
        <v>0.5114814691853967</v>
      </c>
      <c r="J33" s="69">
        <f>AVERAGE(D33,F33,H33)</f>
        <v>1046220.3333333334</v>
      </c>
      <c r="K33" s="43">
        <f>AVERAGE(E33,G33,I33)</f>
        <v>11.57797254776107</v>
      </c>
      <c r="L33" s="70">
        <f>K33*EXP(-0.12*($C$4-20))</f>
        <v>8.077677350473198</v>
      </c>
      <c r="M33" s="50">
        <f>LN(J33)</f>
        <v>13.860694545146847</v>
      </c>
      <c r="N33" s="50">
        <f>LN(L33)</f>
        <v>2.089104374584825</v>
      </c>
      <c r="O33" s="51">
        <v>165545</v>
      </c>
      <c r="P33" s="51"/>
      <c r="Q33" s="51"/>
      <c r="R33" s="51"/>
      <c r="S33" s="51"/>
      <c r="T33" s="51"/>
      <c r="U33" s="51"/>
    </row>
    <row r="34" spans="1:21" ht="12.75" customHeight="1">
      <c r="A34" s="27" t="s">
        <v>52</v>
      </c>
      <c r="B34" s="42">
        <v>39</v>
      </c>
      <c r="C34" s="29">
        <v>360.222</v>
      </c>
      <c r="D34" s="28">
        <v>1092722</v>
      </c>
      <c r="E34" s="55">
        <f>D34/(5*60*C34)</f>
        <v>10.111560833782132</v>
      </c>
      <c r="F34" s="28">
        <v>1005501</v>
      </c>
      <c r="G34" s="55">
        <f>F34/(5*60*C34)</f>
        <v>9.304456696148486</v>
      </c>
      <c r="H34" s="28">
        <v>275463</v>
      </c>
      <c r="I34" s="55">
        <f>H34/(5*60*C34)</f>
        <v>2.5490114429435184</v>
      </c>
      <c r="J34" s="69">
        <f>AVERAGE(D34,F34,H34)</f>
        <v>791228.6666666666</v>
      </c>
      <c r="K34" s="43">
        <f>AVERAGE(E34,G34,I34)</f>
        <v>7.321676324291379</v>
      </c>
      <c r="L34" s="70">
        <f>K34*EXP(-0.12*($C$4-20))</f>
        <v>5.10816023861286</v>
      </c>
      <c r="M34" s="50">
        <f>LN(J34)</f>
        <v>13.581342290518338</v>
      </c>
      <c r="N34" s="50">
        <f>LN(L34)</f>
        <v>1.630839307806072</v>
      </c>
      <c r="O34" s="51">
        <v>271203</v>
      </c>
      <c r="P34" s="51"/>
      <c r="Q34" s="51"/>
      <c r="R34" s="51"/>
      <c r="S34" s="51"/>
      <c r="T34" s="51"/>
      <c r="U34" s="51"/>
    </row>
    <row r="35" spans="1:21" ht="12.75" customHeight="1">
      <c r="A35" s="27" t="s">
        <v>53</v>
      </c>
      <c r="B35" s="28">
        <v>40</v>
      </c>
      <c r="C35" s="29">
        <v>177.665</v>
      </c>
      <c r="D35" s="28">
        <v>35688</v>
      </c>
      <c r="E35" s="55">
        <f>D35/(5*60*C35)</f>
        <v>0.6695747614893198</v>
      </c>
      <c r="F35" s="28">
        <v>38654</v>
      </c>
      <c r="G35" s="55">
        <f>F35/(5*60*C35)</f>
        <v>0.7252225630634433</v>
      </c>
      <c r="H35" s="28">
        <v>39722</v>
      </c>
      <c r="I35" s="55">
        <f>H35/(5*60*C35)</f>
        <v>0.7452602744866275</v>
      </c>
      <c r="J35" s="68">
        <f>AVERAGE(D35,F35,H35)</f>
        <v>38021.333333333336</v>
      </c>
      <c r="K35" s="16">
        <f>AVERAGE(E35,G35,I35)</f>
        <v>0.7133525330131302</v>
      </c>
      <c r="L35" s="60">
        <f>K35*EXP(-0.12*($C$4-20))</f>
        <v>0.49768917442606453</v>
      </c>
      <c r="M35" s="50">
        <f>LN(J35)</f>
        <v>10.5459026846893</v>
      </c>
      <c r="N35" s="50">
        <f>LN(L35)</f>
        <v>-0.697779544557596</v>
      </c>
      <c r="O35" s="51">
        <v>177748</v>
      </c>
      <c r="P35" s="51"/>
      <c r="Q35" s="51"/>
      <c r="R35" s="51"/>
      <c r="S35" s="51"/>
      <c r="T35" s="51"/>
      <c r="U35" s="51"/>
    </row>
    <row r="36" spans="1:21" ht="12.75" customHeight="1">
      <c r="A36" s="27" t="s">
        <v>54</v>
      </c>
      <c r="B36" s="28">
        <v>41</v>
      </c>
      <c r="C36" s="29">
        <v>203.816</v>
      </c>
      <c r="D36" s="28">
        <v>5793</v>
      </c>
      <c r="E36" s="55">
        <f>D36/(5*60*C36)</f>
        <v>0.09474231659928563</v>
      </c>
      <c r="F36" s="28">
        <v>5835</v>
      </c>
      <c r="G36" s="55">
        <f>F36/(5*60*C36)</f>
        <v>0.09542921066059583</v>
      </c>
      <c r="H36" s="28">
        <v>5920</v>
      </c>
      <c r="I36" s="55">
        <f>H36/(5*60*C36)</f>
        <v>0.09681935340372362</v>
      </c>
      <c r="J36" s="68">
        <f>AVERAGE(D36,F36,H36)</f>
        <v>5849.333333333333</v>
      </c>
      <c r="K36" s="16">
        <f>AVERAGE(E36,G36,I36)</f>
        <v>0.09566362688786835</v>
      </c>
      <c r="L36" s="60">
        <f>K36*EXP(-0.12*($C$4-20))</f>
        <v>0.06674224774575789</v>
      </c>
      <c r="M36" s="50">
        <f>LN(J36)</f>
        <v>8.674082973617995</v>
      </c>
      <c r="N36" s="50">
        <f>LN(L36)</f>
        <v>-2.7069171270867236</v>
      </c>
      <c r="O36" s="51"/>
      <c r="P36" s="51"/>
      <c r="Q36" s="51"/>
      <c r="R36" s="51"/>
      <c r="S36" s="51"/>
      <c r="T36" s="51"/>
      <c r="U36" s="51"/>
    </row>
    <row r="37" spans="1:21" ht="12.75" customHeight="1">
      <c r="A37" s="27" t="s">
        <v>55</v>
      </c>
      <c r="B37" s="28">
        <v>42</v>
      </c>
      <c r="C37" s="29">
        <v>203.816</v>
      </c>
      <c r="D37" s="28">
        <v>5720</v>
      </c>
      <c r="E37" s="55">
        <f>D37/(5*60*C37)</f>
        <v>0.09354842930224647</v>
      </c>
      <c r="F37" s="28">
        <v>5998</v>
      </c>
      <c r="G37" s="55">
        <f>F37/(5*60*C37)</f>
        <v>0.0980950138032997</v>
      </c>
      <c r="H37" s="28">
        <v>5886</v>
      </c>
      <c r="I37" s="55">
        <f>H37/(5*60*C37)</f>
        <v>0.0962632963064725</v>
      </c>
      <c r="J37" s="68">
        <f>AVERAGE(D37,F37,H37)</f>
        <v>5868</v>
      </c>
      <c r="K37" s="16">
        <f>AVERAGE(E37,G37,I37)</f>
        <v>0.09596891313733956</v>
      </c>
      <c r="L37" s="60">
        <f>K37*EXP(-0.12*($C$4-20))</f>
        <v>0.06695523873468896</v>
      </c>
      <c r="M37" s="50">
        <f>LN(J37)</f>
        <v>8.677269139262872</v>
      </c>
      <c r="N37" s="50">
        <f>LN(L37)</f>
        <v>-2.703730961441846</v>
      </c>
      <c r="O37" s="51"/>
      <c r="P37" s="51"/>
      <c r="Q37" s="51"/>
      <c r="R37" s="51"/>
      <c r="S37" s="51"/>
      <c r="T37" s="51"/>
      <c r="U37" s="51"/>
    </row>
    <row r="38" spans="1:21" ht="12.75" customHeight="1">
      <c r="A38" s="27" t="s">
        <v>56</v>
      </c>
      <c r="B38" s="28">
        <v>43</v>
      </c>
      <c r="C38" s="29">
        <v>203.816</v>
      </c>
      <c r="D38" s="28">
        <v>5221</v>
      </c>
      <c r="E38" s="55">
        <f>D38/(5*60*C38)</f>
        <v>0.08538747366906098</v>
      </c>
      <c r="F38" s="28">
        <v>4991</v>
      </c>
      <c r="G38" s="55">
        <f>F38/(5*60*C38)</f>
        <v>0.08162591095236225</v>
      </c>
      <c r="H38" s="28">
        <v>4802</v>
      </c>
      <c r="I38" s="55">
        <f>H38/(5*60*C38)</f>
        <v>0.07853488767646635</v>
      </c>
      <c r="J38" s="68">
        <f>AVERAGE(D38,F38,H38)</f>
        <v>5004.666666666667</v>
      </c>
      <c r="K38" s="16">
        <f>AVERAGE(E38,G38,I38)</f>
        <v>0.08184942409929653</v>
      </c>
      <c r="L38" s="60">
        <f>K38*EXP(-0.12*($C$4-20))</f>
        <v>0.05710440549662691</v>
      </c>
      <c r="M38" s="50">
        <f>LN(J38)</f>
        <v>8.518126089464838</v>
      </c>
      <c r="N38" s="50">
        <f>LN(L38)</f>
        <v>-2.8628740112398803</v>
      </c>
      <c r="O38" s="51"/>
      <c r="P38" s="51"/>
      <c r="Q38" s="51"/>
      <c r="R38" s="51"/>
      <c r="S38" s="51"/>
      <c r="T38" s="51"/>
      <c r="U38" s="51"/>
    </row>
    <row r="39" spans="1:21" ht="12.75" customHeight="1">
      <c r="A39" s="27" t="s">
        <v>57</v>
      </c>
      <c r="B39" s="28">
        <v>44</v>
      </c>
      <c r="C39" s="29">
        <v>203.816</v>
      </c>
      <c r="D39" s="28">
        <v>62320</v>
      </c>
      <c r="E39" s="55">
        <f>D39/(5*60*C39)</f>
        <v>1.0192199500202797</v>
      </c>
      <c r="F39" s="64">
        <v>62209</v>
      </c>
      <c r="G39" s="55">
        <f>F39/(5*60*C39)</f>
        <v>1.0174045871439599</v>
      </c>
      <c r="H39" s="28">
        <v>65315</v>
      </c>
      <c r="I39" s="55">
        <f>H39/(5*60*C39)</f>
        <v>1.0682020384399</v>
      </c>
      <c r="J39" s="68">
        <f>AVERAGE(D39,F39,H39)</f>
        <v>63281.333333333336</v>
      </c>
      <c r="K39" s="16">
        <f>AVERAGE(E39,G39,I39)</f>
        <v>1.0349421918680466</v>
      </c>
      <c r="L39" s="60">
        <f>K39*EXP(-0.12*($C$4-20))</f>
        <v>0.7220546661183989</v>
      </c>
      <c r="M39" s="50">
        <f>LN(J39)</f>
        <v>11.05534567259461</v>
      </c>
      <c r="N39" s="50">
        <f>LN(L39)</f>
        <v>-0.32565442811010725</v>
      </c>
      <c r="O39" s="51"/>
      <c r="P39" s="51"/>
      <c r="Q39" s="51"/>
      <c r="R39" s="51"/>
      <c r="S39" s="51"/>
      <c r="T39" s="51"/>
      <c r="U39" s="51"/>
    </row>
    <row r="40" spans="1:21" ht="12.75" customHeight="1">
      <c r="A40" s="27" t="s">
        <v>58</v>
      </c>
      <c r="B40" s="42">
        <v>45</v>
      </c>
      <c r="C40" s="29">
        <v>203.816</v>
      </c>
      <c r="D40" s="28">
        <v>94112</v>
      </c>
      <c r="E40" s="55">
        <f>D40/(5*60*C40)</f>
        <v>1.5391660451910874</v>
      </c>
      <c r="F40" s="28">
        <v>88677</v>
      </c>
      <c r="G40" s="55">
        <f>F40/(5*60*C40)</f>
        <v>1.4502786827334457</v>
      </c>
      <c r="H40" s="28">
        <v>89547</v>
      </c>
      <c r="I40" s="55">
        <f>H40/(5*60*C40)</f>
        <v>1.4645072025748713</v>
      </c>
      <c r="J40" s="69">
        <f>AVERAGE(D40,F40,H40)</f>
        <v>90778.66666666667</v>
      </c>
      <c r="K40" s="43">
        <f>AVERAGE(E40,G40,I40)</f>
        <v>1.4846506434998012</v>
      </c>
      <c r="L40" s="70">
        <f>K40*EXP(-0.12*($C$4-20))</f>
        <v>1.0358056064559333</v>
      </c>
      <c r="M40" s="50">
        <f>LN(J40)</f>
        <v>11.416179588379645</v>
      </c>
      <c r="N40" s="50">
        <f>LN(L40)</f>
        <v>0.0351794876749261</v>
      </c>
      <c r="O40" s="51"/>
      <c r="P40" s="51"/>
      <c r="Q40" s="51"/>
      <c r="R40" s="51"/>
      <c r="S40" s="51"/>
      <c r="T40" s="51"/>
      <c r="U40" s="51"/>
    </row>
    <row r="41" spans="1:21" ht="12.75" customHeight="1">
      <c r="A41" s="27" t="s">
        <v>59</v>
      </c>
      <c r="B41" s="28">
        <v>46</v>
      </c>
      <c r="C41" s="29">
        <v>203.816</v>
      </c>
      <c r="D41" s="28">
        <v>66767</v>
      </c>
      <c r="E41" s="55">
        <f>D41/(5*60*C41)</f>
        <v>1.0919489474166242</v>
      </c>
      <c r="F41" s="28">
        <v>67684</v>
      </c>
      <c r="G41" s="55">
        <f>F41/(5*60*C41)</f>
        <v>1.106946134421897</v>
      </c>
      <c r="H41" s="28">
        <v>69183</v>
      </c>
      <c r="I41" s="55">
        <f>H41/(5*60*C41)</f>
        <v>1.131461710562468</v>
      </c>
      <c r="J41" s="68">
        <f>AVERAGE(D41,F41,H41)</f>
        <v>67878</v>
      </c>
      <c r="K41" s="16">
        <f>AVERAGE(E41,G41,I41)</f>
        <v>1.1101189308003299</v>
      </c>
      <c r="L41" s="60">
        <f>K41*EXP(-0.12*($C$4-20))</f>
        <v>0.7745036971426753</v>
      </c>
      <c r="M41" s="50">
        <f>LN(J41)</f>
        <v>11.125467255154522</v>
      </c>
      <c r="N41" s="50">
        <f>LN(L41)</f>
        <v>-0.2555328455501963</v>
      </c>
      <c r="O41" s="51"/>
      <c r="P41" s="51"/>
      <c r="Q41" s="51"/>
      <c r="R41" s="51"/>
      <c r="S41" s="51"/>
      <c r="T41" s="51"/>
      <c r="U41" s="51"/>
    </row>
    <row r="42" spans="1:21" ht="12.75" customHeight="1">
      <c r="A42" s="27" t="s">
        <v>60</v>
      </c>
      <c r="B42" s="28">
        <v>47</v>
      </c>
      <c r="C42" s="29">
        <v>203.816</v>
      </c>
      <c r="D42" s="28">
        <v>12214</v>
      </c>
      <c r="E42" s="55">
        <f>D42/(5*60*C42)</f>
        <v>0.1997553348772095</v>
      </c>
      <c r="F42" s="28">
        <v>11885</v>
      </c>
      <c r="G42" s="55">
        <f>F42/(5*60*C42)</f>
        <v>0.1943746647302796</v>
      </c>
      <c r="H42" s="28">
        <v>12072</v>
      </c>
      <c r="I42" s="55">
        <f>H42/(5*60*C42)</f>
        <v>0.19743297876516072</v>
      </c>
      <c r="J42" s="68">
        <f>AVERAGE(D42,F42,H42)</f>
        <v>12057</v>
      </c>
      <c r="K42" s="16">
        <f>AVERAGE(E42,G42,I42)</f>
        <v>0.19718765945754993</v>
      </c>
      <c r="L42" s="60">
        <f>K42*EXP(-0.12*($C$4-20))</f>
        <v>0.13757316179688903</v>
      </c>
      <c r="M42" s="50">
        <f>LN(J42)</f>
        <v>9.397400683117311</v>
      </c>
      <c r="N42" s="50">
        <f>LN(L42)</f>
        <v>-1.9835994175874077</v>
      </c>
      <c r="O42" s="51"/>
      <c r="P42" s="51"/>
      <c r="Q42" s="51"/>
      <c r="R42" s="51"/>
      <c r="S42" s="51"/>
      <c r="T42" s="51"/>
      <c r="U42" s="51"/>
    </row>
    <row r="43" spans="1:21" ht="12.75" customHeight="1">
      <c r="A43" s="30" t="s">
        <v>61</v>
      </c>
      <c r="B43" s="31">
        <v>48</v>
      </c>
      <c r="C43" s="32">
        <v>203.816</v>
      </c>
      <c r="D43" s="31">
        <v>6235</v>
      </c>
      <c r="E43" s="61">
        <f>D43/(5*60*C43)</f>
        <v>0.10197105886355012</v>
      </c>
      <c r="F43" s="31">
        <v>5463</v>
      </c>
      <c r="G43" s="61">
        <f>F43/(5*60*C43)</f>
        <v>0.08934529183184833</v>
      </c>
      <c r="H43" s="31">
        <v>5968</v>
      </c>
      <c r="I43" s="61">
        <f>H43/(5*60*C43)</f>
        <v>0.09760437518807813</v>
      </c>
      <c r="J43" s="68">
        <f>AVERAGE(D43,F43,H43)</f>
        <v>5888.666666666667</v>
      </c>
      <c r="K43" s="33">
        <f>AVERAGE(E43,G43,I43)</f>
        <v>0.09630690862782554</v>
      </c>
      <c r="L43" s="33">
        <f>K43*EXP(-0.12*($C$4-20))</f>
        <v>0.06719105018671981</v>
      </c>
      <c r="M43" s="62">
        <f>LN(J43)</f>
        <v>8.680784878636969</v>
      </c>
      <c r="N43" s="62">
        <f>LN(L43)</f>
        <v>-2.7002152220677504</v>
      </c>
      <c r="O43" s="51"/>
      <c r="P43" s="51"/>
      <c r="Q43" s="51"/>
      <c r="R43" s="51"/>
      <c r="S43" s="51"/>
      <c r="T43" s="51"/>
      <c r="U43" s="51"/>
    </row>
    <row r="44" spans="1:21" ht="12.75" customHeight="1">
      <c r="A44" s="23" t="s">
        <v>62</v>
      </c>
      <c r="B44" s="24">
        <v>49</v>
      </c>
      <c r="C44" s="25">
        <v>203.816</v>
      </c>
      <c r="D44" s="24">
        <v>10543</v>
      </c>
      <c r="E44" s="59">
        <f>D44/(5*60*C44)</f>
        <v>0.1724267640093679</v>
      </c>
      <c r="F44" s="24">
        <v>10474</v>
      </c>
      <c r="G44" s="59">
        <f>F44/(5*60*C44)</f>
        <v>0.1712982951943583</v>
      </c>
      <c r="H44" s="24">
        <v>10380</v>
      </c>
      <c r="I44" s="59">
        <f>H44/(5*60*C44)</f>
        <v>0.16976096086666403</v>
      </c>
      <c r="J44" s="24">
        <f>AVERAGE(D44,F44,H44)</f>
        <v>10465.666666666666</v>
      </c>
      <c r="K44" s="26">
        <f>AVERAGE(E44,G44,I44)</f>
        <v>0.17116200669013007</v>
      </c>
      <c r="L44" s="60">
        <f>K44*EXP(-0.12*($C$4-20))</f>
        <v>0.11941567999051518</v>
      </c>
      <c r="M44" s="50">
        <f>LN(J44)</f>
        <v>9.255855337262592</v>
      </c>
      <c r="N44" s="50">
        <f>LN(L44)</f>
        <v>-2.125144763442128</v>
      </c>
      <c r="O44" s="51"/>
      <c r="P44" s="51"/>
      <c r="Q44" s="51"/>
      <c r="R44" s="51"/>
      <c r="S44" s="51"/>
      <c r="T44" s="51"/>
      <c r="U44" s="51"/>
    </row>
    <row r="45" spans="1:21" ht="12.75" customHeight="1">
      <c r="A45" s="27" t="s">
        <v>63</v>
      </c>
      <c r="B45" s="28">
        <v>50</v>
      </c>
      <c r="C45" s="29">
        <v>203.816</v>
      </c>
      <c r="D45" s="28">
        <v>8204</v>
      </c>
      <c r="E45" s="55">
        <f>D45/(5*60*C45)</f>
        <v>0.13417330664259267</v>
      </c>
      <c r="F45" s="28">
        <v>8433</v>
      </c>
      <c r="G45" s="55">
        <f>F45/(5*60*C45)</f>
        <v>0.137918514738784</v>
      </c>
      <c r="H45" s="28">
        <v>8267</v>
      </c>
      <c r="I45" s="55">
        <f>H45/(5*60*C45)</f>
        <v>0.13520364773455795</v>
      </c>
      <c r="J45" s="28">
        <f>AVERAGE(D45,F45,H45)</f>
        <v>8301.333333333334</v>
      </c>
      <c r="K45" s="16">
        <f>AVERAGE(E45,G45,I45)</f>
        <v>0.1357651563719782</v>
      </c>
      <c r="L45" s="60">
        <f>K45*EXP(-0.12*($C$4-20))</f>
        <v>0.09472013550606077</v>
      </c>
      <c r="M45" s="50">
        <f>LN(J45)</f>
        <v>9.024171423453334</v>
      </c>
      <c r="N45" s="50">
        <f>LN(L45)</f>
        <v>-2.356828677251384</v>
      </c>
      <c r="O45" s="51"/>
      <c r="P45" s="51"/>
      <c r="Q45" s="51"/>
      <c r="R45" s="51"/>
      <c r="S45" s="51"/>
      <c r="T45" s="51"/>
      <c r="U45" s="51"/>
    </row>
    <row r="46" spans="1:21" ht="12.75" customHeight="1">
      <c r="A46" s="27" t="s">
        <v>64</v>
      </c>
      <c r="B46" s="28">
        <v>51</v>
      </c>
      <c r="C46" s="29">
        <v>203.816</v>
      </c>
      <c r="D46" s="28">
        <v>7139</v>
      </c>
      <c r="E46" s="55">
        <f>D46/(5*60*C46)</f>
        <v>0.11675563580222684</v>
      </c>
      <c r="F46" s="28">
        <v>7256</v>
      </c>
      <c r="G46" s="55">
        <f>F46/(5*60*C46)</f>
        <v>0.11866912640159097</v>
      </c>
      <c r="H46" s="28">
        <v>7270</v>
      </c>
      <c r="I46" s="55">
        <f>H46/(5*60*C46)</f>
        <v>0.11889809108869437</v>
      </c>
      <c r="J46" s="28">
        <f>AVERAGE(D46,F46,H46)</f>
        <v>7221.666666666667</v>
      </c>
      <c r="K46" s="16">
        <f>AVERAGE(E46,G46,I46)</f>
        <v>0.11810761776417072</v>
      </c>
      <c r="L46" s="60">
        <f>K46*EXP(-0.12*($C$4-20))</f>
        <v>0.08240088884270827</v>
      </c>
      <c r="M46" s="50">
        <f>LN(J46)</f>
        <v>8.8848410455059</v>
      </c>
      <c r="N46" s="50">
        <f>LN(L46)</f>
        <v>-2.4961590551988184</v>
      </c>
      <c r="O46" s="51"/>
      <c r="P46" s="51"/>
      <c r="Q46" s="51"/>
      <c r="R46" s="51"/>
      <c r="S46" s="51"/>
      <c r="T46" s="51"/>
      <c r="U46" s="51"/>
    </row>
    <row r="47" spans="1:21" ht="12.75" customHeight="1">
      <c r="A47" s="27" t="s">
        <v>65</v>
      </c>
      <c r="B47" s="42">
        <v>52</v>
      </c>
      <c r="C47" s="29">
        <v>203.816</v>
      </c>
      <c r="D47" s="28">
        <v>112859</v>
      </c>
      <c r="E47" s="55">
        <f>D47/(5*60*C47)</f>
        <v>1.8457661158430478</v>
      </c>
      <c r="F47" s="28">
        <v>117060</v>
      </c>
      <c r="G47" s="55">
        <f>F47/(5*60*C47)</f>
        <v>1.9144718765945754</v>
      </c>
      <c r="H47" s="28">
        <v>116843</v>
      </c>
      <c r="I47" s="55">
        <f>H47/(5*60*C47)</f>
        <v>1.9109229239444727</v>
      </c>
      <c r="J47" s="42">
        <f>AVERAGE(D47,F47,H47)</f>
        <v>115587.33333333333</v>
      </c>
      <c r="K47" s="43">
        <f>AVERAGE(E47,G47,I47)</f>
        <v>1.8903869721273654</v>
      </c>
      <c r="L47" s="70">
        <f>K47*EXP(-0.12*($C$4-20))</f>
        <v>1.3188782375663608</v>
      </c>
      <c r="M47" s="50">
        <f>LN(J47)</f>
        <v>11.657781655975766</v>
      </c>
      <c r="N47" s="50">
        <f>LN(L47)</f>
        <v>0.2767815552710486</v>
      </c>
      <c r="O47" s="51"/>
      <c r="P47" s="51"/>
      <c r="Q47" s="51"/>
      <c r="R47" s="51"/>
      <c r="S47" s="51"/>
      <c r="T47" s="51"/>
      <c r="U47" s="51"/>
    </row>
    <row r="48" spans="1:21" ht="12.75" customHeight="1">
      <c r="A48" s="27" t="s">
        <v>66</v>
      </c>
      <c r="B48" s="42">
        <v>53</v>
      </c>
      <c r="C48" s="29">
        <v>203.816</v>
      </c>
      <c r="D48" s="71">
        <v>119607</v>
      </c>
      <c r="E48" s="72">
        <f>D48/(5*60*C48)</f>
        <v>1.956127095026887</v>
      </c>
      <c r="F48" s="71">
        <v>119680</v>
      </c>
      <c r="G48" s="72">
        <f>F48/(5*60*C48)</f>
        <v>1.9573209823239262</v>
      </c>
      <c r="H48" s="71">
        <v>118612</v>
      </c>
      <c r="I48" s="72">
        <f>H48/(5*60*C48)</f>
        <v>1.9398542476220382</v>
      </c>
      <c r="J48" s="42">
        <f>AVERAGE(D48,F48,H48)</f>
        <v>119299.66666666667</v>
      </c>
      <c r="K48" s="43">
        <f>AVERAGE(E48,G48,I48)</f>
        <v>1.9511007749909506</v>
      </c>
      <c r="L48" s="70">
        <f>K48*EXP(-0.12*($C$4-20))</f>
        <v>1.3612368204900278</v>
      </c>
      <c r="M48" s="50">
        <f>LN(J48)</f>
        <v>11.689393814005546</v>
      </c>
      <c r="N48" s="50">
        <f>LN(L48)</f>
        <v>0.30839371330082815</v>
      </c>
      <c r="O48" s="51"/>
      <c r="P48" s="51"/>
      <c r="Q48" s="51"/>
      <c r="R48" s="51"/>
      <c r="S48" s="51"/>
      <c r="T48" s="51"/>
      <c r="U48" s="51"/>
    </row>
    <row r="49" spans="1:21" ht="12.75" customHeight="1">
      <c r="A49" s="27" t="s">
        <v>67</v>
      </c>
      <c r="B49" s="28">
        <v>54</v>
      </c>
      <c r="C49" s="29">
        <v>203.816</v>
      </c>
      <c r="D49" s="71">
        <v>12655</v>
      </c>
      <c r="E49" s="72">
        <f>D49/(5*60*C49)</f>
        <v>0.20696772252096662</v>
      </c>
      <c r="F49" s="71">
        <v>9644</v>
      </c>
      <c r="G49" s="72">
        <f>F49/(5*60*C49)</f>
        <v>0.15772396017322812</v>
      </c>
      <c r="H49" s="71">
        <v>9289</v>
      </c>
      <c r="I49" s="72">
        <f>H49/(5*60*C49)</f>
        <v>0.1519180698931062</v>
      </c>
      <c r="J49" s="28">
        <f>AVERAGE(D49,F49,H49)</f>
        <v>10529.333333333334</v>
      </c>
      <c r="K49" s="16">
        <f>AVERAGE(E49,G49,I49)</f>
        <v>0.17220325086243363</v>
      </c>
      <c r="L49" s="60">
        <f>K49*EXP(-0.12*($C$4-20))</f>
        <v>0.1201421313991908</v>
      </c>
      <c r="M49" s="50">
        <f>LN(J49)</f>
        <v>9.261920291949362</v>
      </c>
      <c r="N49" s="50">
        <f>LN(L49)</f>
        <v>-2.1190798087553566</v>
      </c>
      <c r="O49" s="51"/>
      <c r="P49" s="51"/>
      <c r="Q49" s="51"/>
      <c r="R49" s="51"/>
      <c r="S49" s="51"/>
      <c r="T49" s="51"/>
      <c r="U49" s="51"/>
    </row>
    <row r="50" spans="1:21" ht="12.75" customHeight="1">
      <c r="A50" s="27" t="s">
        <v>68</v>
      </c>
      <c r="B50" s="28">
        <v>55</v>
      </c>
      <c r="C50" s="29">
        <v>203.816</v>
      </c>
      <c r="D50" s="71">
        <v>8757</v>
      </c>
      <c r="E50" s="72">
        <f>D50/(5*60*C50)</f>
        <v>0.14321741178317698</v>
      </c>
      <c r="F50" s="71">
        <v>8761</v>
      </c>
      <c r="G50" s="72">
        <f>F50/(5*60*C50)</f>
        <v>0.14328283026520652</v>
      </c>
      <c r="H50" s="71">
        <v>8554</v>
      </c>
      <c r="I50" s="72">
        <f>H50/(5*60*C50)</f>
        <v>0.13989742382017767</v>
      </c>
      <c r="J50" s="28">
        <f>AVERAGE(D50,F50,H50)</f>
        <v>8690.666666666666</v>
      </c>
      <c r="K50" s="16">
        <f>AVERAGE(E50,G50,I50)</f>
        <v>0.1421325552895204</v>
      </c>
      <c r="L50" s="60">
        <f>K50*EXP(-0.12*($C$4-20))</f>
        <v>0.09916251898948028</v>
      </c>
      <c r="M50" s="50">
        <f>LN(J50)</f>
        <v>9.070004931849288</v>
      </c>
      <c r="N50" s="50">
        <f>LN(L50)</f>
        <v>-2.3109951688554307</v>
      </c>
      <c r="O50" s="51"/>
      <c r="P50" s="51"/>
      <c r="Q50" s="51"/>
      <c r="R50" s="51"/>
      <c r="S50" s="51"/>
      <c r="T50" s="51"/>
      <c r="U50" s="51"/>
    </row>
    <row r="51" spans="1:21" ht="12.75" customHeight="1">
      <c r="A51" s="27" t="s">
        <v>69</v>
      </c>
      <c r="B51" s="28">
        <v>56</v>
      </c>
      <c r="C51" s="29">
        <v>203.816</v>
      </c>
      <c r="D51" s="71">
        <v>8679</v>
      </c>
      <c r="E51" s="72">
        <f>D51/(5*60*C51)</f>
        <v>0.14194175138360088</v>
      </c>
      <c r="F51" s="71">
        <v>9020</v>
      </c>
      <c r="G51" s="72">
        <f>F51/(5*60*C51)</f>
        <v>0.14751867697661944</v>
      </c>
      <c r="H51" s="71">
        <v>8823</v>
      </c>
      <c r="I51" s="72">
        <f>H51/(5*60*C51)</f>
        <v>0.14429681673666445</v>
      </c>
      <c r="J51" s="28">
        <f>AVERAGE(D51,F51,H51)</f>
        <v>8840.666666666666</v>
      </c>
      <c r="K51" s="16">
        <f>AVERAGE(E51,G51,I51)</f>
        <v>0.14458574836562826</v>
      </c>
      <c r="L51" s="60">
        <f>K51*EXP(-0.12*($C$4-20))</f>
        <v>0.1008740537219621</v>
      </c>
      <c r="M51" s="50">
        <f>LN(J51)</f>
        <v>9.087117567569434</v>
      </c>
      <c r="N51" s="50">
        <f>LN(L51)</f>
        <v>-2.2938825331352835</v>
      </c>
      <c r="O51" s="51"/>
      <c r="P51" s="51"/>
      <c r="Q51" s="51"/>
      <c r="R51" s="51"/>
      <c r="S51" s="51"/>
      <c r="T51" s="51"/>
      <c r="U51" s="51"/>
    </row>
    <row r="52" spans="1:21" ht="12.75" customHeight="1">
      <c r="A52" s="27" t="s">
        <v>70</v>
      </c>
      <c r="B52" s="28">
        <v>57</v>
      </c>
      <c r="C52" s="29">
        <v>203.816</v>
      </c>
      <c r="D52" s="71">
        <v>32401</v>
      </c>
      <c r="E52" s="72">
        <f>D52/(5*60*C52)</f>
        <v>0.5299060590598056</v>
      </c>
      <c r="F52" s="71">
        <v>31573</v>
      </c>
      <c r="G52" s="72">
        <f>F52/(5*60*C52)</f>
        <v>0.5163644332796902</v>
      </c>
      <c r="H52" s="71">
        <v>32501</v>
      </c>
      <c r="I52" s="72">
        <f>H52/(5*60*C52)</f>
        <v>0.5315415211105441</v>
      </c>
      <c r="J52" s="28">
        <f>AVERAGE(D52,F52,H52)</f>
        <v>32158.333333333332</v>
      </c>
      <c r="K52" s="16">
        <f>AVERAGE(E52,G52,I52)</f>
        <v>0.52593733781668</v>
      </c>
      <c r="L52" s="60">
        <f>K52*EXP(-0.12*($C$4-20))</f>
        <v>0.36693402959152</v>
      </c>
      <c r="M52" s="50">
        <f>LN(J52)</f>
        <v>10.37842689773771</v>
      </c>
      <c r="N52" s="50">
        <f>LN(L52)</f>
        <v>-1.0025732029670085</v>
      </c>
      <c r="O52" s="51"/>
      <c r="P52" s="51"/>
      <c r="Q52" s="51"/>
      <c r="R52" s="51"/>
      <c r="S52" s="51"/>
      <c r="T52" s="51"/>
      <c r="U52" s="51"/>
    </row>
    <row r="53" spans="1:21" ht="12.75" customHeight="1">
      <c r="A53" s="27" t="s">
        <v>71</v>
      </c>
      <c r="B53" s="28">
        <v>58</v>
      </c>
      <c r="C53" s="29">
        <v>378.69</v>
      </c>
      <c r="D53" s="71">
        <v>70472</v>
      </c>
      <c r="E53" s="72">
        <f>D53/(5*60*C53)</f>
        <v>0.6203138891089458</v>
      </c>
      <c r="F53" s="71">
        <v>66272</v>
      </c>
      <c r="G53" s="72">
        <f>F53/(5*60*C53)</f>
        <v>0.583344336176468</v>
      </c>
      <c r="H53" s="71">
        <v>58769</v>
      </c>
      <c r="I53" s="72">
        <f>H53/(5*60*C53)</f>
        <v>0.5173008705449488</v>
      </c>
      <c r="J53" s="28">
        <f>AVERAGE(D53,F53,H53)</f>
        <v>65171</v>
      </c>
      <c r="K53" s="16">
        <f>AVERAGE(E53,G53,I53)</f>
        <v>0.5736530319434542</v>
      </c>
      <c r="L53" s="60">
        <f>K53*EXP(-0.12*($C$4-20))</f>
        <v>0.40022413976581694</v>
      </c>
      <c r="M53" s="50">
        <f>LN(J53)</f>
        <v>11.084769863692358</v>
      </c>
      <c r="N53" s="50">
        <f>LN(L53)</f>
        <v>-0.9157305393967222</v>
      </c>
      <c r="O53" s="51"/>
      <c r="P53" s="51"/>
      <c r="Q53" s="51"/>
      <c r="R53" s="51"/>
      <c r="S53" s="51"/>
      <c r="T53" s="51"/>
      <c r="U53" s="51"/>
    </row>
    <row r="54" spans="1:21" ht="12.75" customHeight="1">
      <c r="A54" s="27" t="s">
        <v>72</v>
      </c>
      <c r="B54" s="28">
        <v>59</v>
      </c>
      <c r="C54" s="29">
        <v>364.373</v>
      </c>
      <c r="D54" s="71">
        <v>56298</v>
      </c>
      <c r="E54" s="72">
        <f>D54/(5*60*C54)</f>
        <v>0.5150216948017554</v>
      </c>
      <c r="F54" s="71">
        <v>57038</v>
      </c>
      <c r="G54" s="72">
        <f>F54/(5*60*C54)</f>
        <v>0.5217913145778273</v>
      </c>
      <c r="H54" s="71">
        <v>58087</v>
      </c>
      <c r="I54" s="72">
        <f>H54/(5*60*C54)</f>
        <v>0.531387708017151</v>
      </c>
      <c r="J54" s="28">
        <f>AVERAGE(D54,F54,H54)</f>
        <v>57141</v>
      </c>
      <c r="K54" s="16">
        <f>AVERAGE(E54,G54,I54)</f>
        <v>0.522733572465578</v>
      </c>
      <c r="L54" s="60">
        <f>K54*EXP(-0.12*($C$4-20))</f>
        <v>0.36469883835176947</v>
      </c>
      <c r="M54" s="50">
        <f>LN(J54)</f>
        <v>10.953277176506669</v>
      </c>
      <c r="N54" s="50">
        <f>LN(L54)</f>
        <v>-1.008683366388453</v>
      </c>
      <c r="O54" s="51"/>
      <c r="P54" s="51"/>
      <c r="Q54" s="51"/>
      <c r="R54" s="51"/>
      <c r="S54" s="51"/>
      <c r="T54" s="51"/>
      <c r="U54" s="51"/>
    </row>
    <row r="55" spans="1:21" ht="12.75" customHeight="1">
      <c r="A55" s="27" t="s">
        <v>73</v>
      </c>
      <c r="B55" s="28">
        <v>60</v>
      </c>
      <c r="C55" s="29">
        <v>271.817</v>
      </c>
      <c r="D55" s="71">
        <v>22665</v>
      </c>
      <c r="E55" s="72">
        <f>D55/(5*60*C55)</f>
        <v>0.2779443522664145</v>
      </c>
      <c r="F55" s="71">
        <v>22330</v>
      </c>
      <c r="G55" s="72">
        <f>F55/(5*60*C55)</f>
        <v>0.27383619616629323</v>
      </c>
      <c r="H55" s="71">
        <v>22395</v>
      </c>
      <c r="I55" s="72">
        <f>H55/(5*60*C55)</f>
        <v>0.2746333010812421</v>
      </c>
      <c r="J55" s="28">
        <f>AVERAGE(D55,F55,H55)</f>
        <v>22463.333333333332</v>
      </c>
      <c r="K55" s="16">
        <f>AVERAGE(E55,G55,I55)</f>
        <v>0.27547128317131664</v>
      </c>
      <c r="L55" s="60">
        <f>K55*EXP(-0.12*($C$4-20))</f>
        <v>0.19218979278103682</v>
      </c>
      <c r="M55" s="50">
        <f>LN(J55)</f>
        <v>10.019639629272152</v>
      </c>
      <c r="N55" s="50">
        <f>LN(L55)</f>
        <v>-1.649271891134871</v>
      </c>
      <c r="O55" s="51"/>
      <c r="P55" s="51"/>
      <c r="Q55" s="51"/>
      <c r="R55" s="51"/>
      <c r="S55" s="51"/>
      <c r="T55" s="51"/>
      <c r="U55" s="51"/>
    </row>
    <row r="56" spans="1:21" ht="12.75" customHeight="1">
      <c r="A56" s="27" t="s">
        <v>74</v>
      </c>
      <c r="B56" s="28">
        <v>61</v>
      </c>
      <c r="C56" s="29">
        <v>236.456</v>
      </c>
      <c r="D56" s="71">
        <v>10610</v>
      </c>
      <c r="E56" s="72">
        <f>D56/(5*60*C56)</f>
        <v>0.14956975786897633</v>
      </c>
      <c r="F56" s="71">
        <v>10720</v>
      </c>
      <c r="G56" s="72">
        <f>F56/(5*60*C56)</f>
        <v>0.15112043396375366</v>
      </c>
      <c r="H56" s="71">
        <v>10812</v>
      </c>
      <c r="I56" s="72">
        <f>H56/(5*60*C56)</f>
        <v>0.15241736306120376</v>
      </c>
      <c r="J56" s="28">
        <f>AVERAGE(D56,F56,H56)</f>
        <v>10714</v>
      </c>
      <c r="K56" s="16">
        <f>AVERAGE(E56,G56,I56)</f>
        <v>0.15103585163131125</v>
      </c>
      <c r="L56" s="60">
        <f>K56*EXP(-0.12*($C$4-20))</f>
        <v>0.10537413807114257</v>
      </c>
      <c r="M56" s="50">
        <f>LN(J56)</f>
        <v>9.279306576440906</v>
      </c>
      <c r="N56" s="50">
        <f>LN(L56)</f>
        <v>-2.250238042326856</v>
      </c>
      <c r="O56" s="51"/>
      <c r="P56" s="51"/>
      <c r="Q56" s="51"/>
      <c r="R56" s="51"/>
      <c r="S56" s="51"/>
      <c r="T56" s="51"/>
      <c r="U56" s="51"/>
    </row>
    <row r="57" spans="1:21" ht="12.75" customHeight="1">
      <c r="A57" s="27" t="s">
        <v>75</v>
      </c>
      <c r="B57" s="28">
        <v>62</v>
      </c>
      <c r="C57" s="29">
        <v>165.732</v>
      </c>
      <c r="D57" s="71">
        <v>15496</v>
      </c>
      <c r="E57" s="72">
        <f>D57/(5*60*C57)</f>
        <v>0.311667833208634</v>
      </c>
      <c r="F57" s="73">
        <v>16164</v>
      </c>
      <c r="G57" s="72">
        <f>F57/(5*60*C57)</f>
        <v>0.3251031786257331</v>
      </c>
      <c r="H57" s="73">
        <v>16266</v>
      </c>
      <c r="I57" s="72">
        <f>H57/(5*60*C57)</f>
        <v>0.32715468346487103</v>
      </c>
      <c r="J57" s="28">
        <f>AVERAGE(D57,F57,H57)</f>
        <v>15975.333333333334</v>
      </c>
      <c r="K57" s="16">
        <f>AVERAGE(E57,G57,I57)</f>
        <v>0.32130856509974604</v>
      </c>
      <c r="L57" s="60">
        <f>K57*EXP(-0.12*($C$4-20))</f>
        <v>0.2241693792339455</v>
      </c>
      <c r="M57" s="50">
        <f>LN(J57)</f>
        <v>9.678801144964403</v>
      </c>
      <c r="N57" s="50">
        <f>LN(L57)</f>
        <v>-1.4953533555755893</v>
      </c>
      <c r="O57" s="51"/>
      <c r="P57" s="51"/>
      <c r="Q57" s="51"/>
      <c r="R57" s="51"/>
      <c r="S57" s="51"/>
      <c r="T57" s="51"/>
      <c r="U57" s="51"/>
    </row>
    <row r="58" spans="1:21" ht="12.75" customHeight="1">
      <c r="A58" s="27" t="s">
        <v>76</v>
      </c>
      <c r="B58" s="28">
        <v>63</v>
      </c>
      <c r="C58" s="29">
        <v>90.634</v>
      </c>
      <c r="D58" s="74">
        <v>6360</v>
      </c>
      <c r="E58" s="72">
        <f>D58/(5*60*C58)</f>
        <v>0.23390780501798442</v>
      </c>
      <c r="F58" s="75">
        <v>6291</v>
      </c>
      <c r="G58" s="72">
        <f>F58/(5*60*C58)</f>
        <v>0.23137012600127987</v>
      </c>
      <c r="H58" s="75">
        <v>6358</v>
      </c>
      <c r="I58" s="72">
        <f>H58/(5*60*C58)</f>
        <v>0.23383424910445674</v>
      </c>
      <c r="J58" s="28">
        <f>AVERAGE(D58,F58,H58)</f>
        <v>6336.333333333333</v>
      </c>
      <c r="K58" s="16">
        <f>AVERAGE(E58,G58,I58)</f>
        <v>0.23303739337457366</v>
      </c>
      <c r="L58" s="33">
        <f>K58*EXP(-0.12*($C$4-20))</f>
        <v>0.16258467244674218</v>
      </c>
      <c r="M58" s="50">
        <f>LN(J58)</f>
        <v>8.754055541538044</v>
      </c>
      <c r="N58" s="50">
        <f>LN(L58)</f>
        <v>-1.816556351706878</v>
      </c>
      <c r="O58" s="51"/>
      <c r="P58" s="51"/>
      <c r="Q58" s="51"/>
      <c r="R58" s="51"/>
      <c r="S58" s="51"/>
      <c r="T58" s="51"/>
      <c r="U58" s="51"/>
    </row>
    <row r="59" spans="1:21" ht="12.75" customHeight="1">
      <c r="A59" s="7"/>
      <c r="B59" s="50"/>
      <c r="C59" s="10"/>
      <c r="D59" s="50"/>
      <c r="E59" s="76"/>
      <c r="F59" s="50"/>
      <c r="G59" s="76"/>
      <c r="H59" s="50"/>
      <c r="I59" s="77" t="s">
        <v>77</v>
      </c>
      <c r="J59" s="78">
        <f>AVERAGE(J12:J58)</f>
        <v>63581.141843971636</v>
      </c>
      <c r="K59" s="79">
        <f>AVERAGE(K12:K58)</f>
        <v>0.8015087482012956</v>
      </c>
      <c r="L59" s="80">
        <f>AVERAGE(L12:L58)</f>
        <v>0.5591936787588712</v>
      </c>
      <c r="O59" s="51"/>
      <c r="P59" s="51"/>
      <c r="Q59" s="51"/>
      <c r="R59" s="51"/>
      <c r="S59" s="51"/>
      <c r="T59" s="51"/>
      <c r="U59" s="51"/>
    </row>
    <row r="60" spans="1:21" ht="12.75" customHeight="1">
      <c r="A60" s="7"/>
      <c r="B60" s="50"/>
      <c r="C60" s="50"/>
      <c r="D60" s="50"/>
      <c r="E60" s="76"/>
      <c r="F60" s="50"/>
      <c r="G60" s="76"/>
      <c r="H60" s="50"/>
      <c r="I60" s="67"/>
      <c r="J60" s="51"/>
      <c r="K60" s="81"/>
      <c r="L60" s="81"/>
      <c r="O60" s="51"/>
      <c r="P60" s="51"/>
      <c r="Q60" s="51"/>
      <c r="R60" s="51"/>
      <c r="S60" s="51"/>
      <c r="T60" s="51"/>
      <c r="U60" s="51"/>
    </row>
    <row r="61" spans="1:21" ht="12.75" customHeight="1">
      <c r="A61" s="7"/>
      <c r="B61" s="50"/>
      <c r="C61" s="50"/>
      <c r="D61" s="50"/>
      <c r="E61" s="76"/>
      <c r="F61" s="50"/>
      <c r="G61" s="76"/>
      <c r="H61" s="50"/>
      <c r="I61" s="67"/>
      <c r="J61" s="51"/>
      <c r="K61" s="81"/>
      <c r="L61" s="81"/>
      <c r="O61" s="51"/>
      <c r="P61" s="51"/>
      <c r="Q61" s="51"/>
      <c r="R61" s="51"/>
      <c r="S61" s="51"/>
      <c r="T61" s="51"/>
      <c r="U61" s="51"/>
    </row>
    <row r="62" spans="1:21" ht="12.75" customHeight="1">
      <c r="A62" s="7"/>
      <c r="B62" s="50"/>
      <c r="C62" s="50"/>
      <c r="D62" s="50"/>
      <c r="E62" s="76"/>
      <c r="F62" s="50"/>
      <c r="G62" s="76"/>
      <c r="H62" s="50"/>
      <c r="I62" s="67"/>
      <c r="J62" s="51"/>
      <c r="K62" s="81"/>
      <c r="L62" s="81"/>
      <c r="O62" s="51"/>
      <c r="P62" s="51"/>
      <c r="Q62" s="51"/>
      <c r="R62" s="51"/>
      <c r="S62" s="51"/>
      <c r="T62" s="51"/>
      <c r="U62" s="51"/>
    </row>
    <row r="63" spans="1:21" ht="12.75" customHeight="1">
      <c r="A63" s="7"/>
      <c r="B63" s="50"/>
      <c r="C63" s="50"/>
      <c r="D63" s="50"/>
      <c r="E63" s="76"/>
      <c r="F63" s="50"/>
      <c r="G63" s="76"/>
      <c r="H63" s="50"/>
      <c r="I63" s="67"/>
      <c r="J63" s="51"/>
      <c r="K63" s="81"/>
      <c r="L63" s="81"/>
      <c r="O63" s="51"/>
      <c r="P63" s="51"/>
      <c r="Q63" s="51"/>
      <c r="R63" s="51"/>
      <c r="S63" s="51"/>
      <c r="T63" s="51"/>
      <c r="U63" s="51"/>
    </row>
    <row r="64" spans="1:21" ht="12.75" customHeight="1">
      <c r="A64" s="7"/>
      <c r="B64" s="50"/>
      <c r="C64" s="50"/>
      <c r="D64" s="50"/>
      <c r="E64" s="76"/>
      <c r="F64" s="50"/>
      <c r="G64" s="76"/>
      <c r="H64" s="50"/>
      <c r="I64" s="67"/>
      <c r="J64" s="51"/>
      <c r="K64" s="81"/>
      <c r="L64" s="81"/>
      <c r="O64" s="51"/>
      <c r="P64" s="51"/>
      <c r="Q64" s="51"/>
      <c r="R64" s="51"/>
      <c r="S64" s="51"/>
      <c r="T64" s="51"/>
      <c r="U64" s="51"/>
    </row>
    <row r="65" spans="1:21" ht="12.75" customHeight="1">
      <c r="A65" s="7"/>
      <c r="B65" s="51"/>
      <c r="C65" s="51"/>
      <c r="D65" s="51"/>
      <c r="E65" s="67"/>
      <c r="F65" s="51"/>
      <c r="G65" s="67"/>
      <c r="H65" s="51"/>
      <c r="I65" s="67"/>
      <c r="J65" s="51"/>
      <c r="K65" s="81"/>
      <c r="L65" s="81"/>
      <c r="O65" s="51"/>
      <c r="P65" s="51"/>
      <c r="Q65" s="51"/>
      <c r="R65" s="51"/>
      <c r="S65" s="51"/>
      <c r="T65" s="51"/>
      <c r="U65" s="51"/>
    </row>
    <row r="66" spans="1:21" ht="12.75" customHeight="1">
      <c r="A66" s="7"/>
      <c r="B66" s="51"/>
      <c r="C66" s="51"/>
      <c r="D66" s="51"/>
      <c r="E66" s="67"/>
      <c r="F66" s="51"/>
      <c r="G66" s="67"/>
      <c r="H66" s="51"/>
      <c r="I66" s="67"/>
      <c r="J66" s="51"/>
      <c r="K66" s="81"/>
      <c r="L66" s="81"/>
      <c r="O66" s="51"/>
      <c r="P66" s="51"/>
      <c r="Q66" s="51"/>
      <c r="R66" s="51"/>
      <c r="S66" s="51"/>
      <c r="T66" s="51"/>
      <c r="U66" s="51"/>
    </row>
    <row r="67" spans="1:21" ht="12.75" customHeight="1">
      <c r="A67" s="7"/>
      <c r="B67" s="51"/>
      <c r="C67" s="51"/>
      <c r="D67" s="51"/>
      <c r="E67" s="67"/>
      <c r="F67" s="51"/>
      <c r="G67" s="67"/>
      <c r="H67" s="51"/>
      <c r="I67" s="67"/>
      <c r="J67" s="51"/>
      <c r="K67" s="81"/>
      <c r="L67" s="81"/>
      <c r="O67" s="51"/>
      <c r="P67" s="51"/>
      <c r="Q67" s="51"/>
      <c r="R67" s="51"/>
      <c r="S67" s="51"/>
      <c r="T67" s="51"/>
      <c r="U67" s="51"/>
    </row>
    <row r="68" spans="1:21" ht="12.75" customHeight="1">
      <c r="A68" s="7"/>
      <c r="B68" s="51"/>
      <c r="C68" s="51"/>
      <c r="D68" s="51"/>
      <c r="E68" s="67"/>
      <c r="F68" s="51"/>
      <c r="G68" s="67"/>
      <c r="H68" s="51"/>
      <c r="I68" s="67"/>
      <c r="J68" s="51"/>
      <c r="K68" s="81"/>
      <c r="L68" s="81"/>
      <c r="O68" s="51"/>
      <c r="P68" s="51"/>
      <c r="Q68" s="51"/>
      <c r="R68" s="51"/>
      <c r="S68" s="51"/>
      <c r="T68" s="51"/>
      <c r="U68" s="51"/>
    </row>
    <row r="69" spans="1:21" ht="12.75" customHeight="1">
      <c r="A69" s="7"/>
      <c r="B69" s="51"/>
      <c r="C69" s="51"/>
      <c r="D69" s="51"/>
      <c r="E69" s="67"/>
      <c r="F69" s="51"/>
      <c r="G69" s="67"/>
      <c r="H69" s="51"/>
      <c r="I69" s="67"/>
      <c r="J69" s="51"/>
      <c r="K69" s="81"/>
      <c r="L69" s="81"/>
      <c r="O69" s="51"/>
      <c r="P69" s="51"/>
      <c r="Q69" s="51"/>
      <c r="R69" s="51"/>
      <c r="S69" s="51"/>
      <c r="T69" s="51"/>
      <c r="U69" s="51"/>
    </row>
    <row r="70" spans="1:21" ht="12.75" customHeight="1">
      <c r="A70" s="7"/>
      <c r="B70" s="51"/>
      <c r="C70" s="51"/>
      <c r="D70" s="51"/>
      <c r="E70" s="67"/>
      <c r="F70" s="51"/>
      <c r="G70" s="67"/>
      <c r="H70" s="51"/>
      <c r="I70" s="67"/>
      <c r="J70" s="51"/>
      <c r="K70" s="81"/>
      <c r="L70" s="81"/>
      <c r="O70" s="51"/>
      <c r="P70" s="51"/>
      <c r="Q70" s="51"/>
      <c r="R70" s="51"/>
      <c r="S70" s="51"/>
      <c r="T70" s="51"/>
      <c r="U70" s="51"/>
    </row>
    <row r="71" spans="1:21" ht="12.75" customHeight="1">
      <c r="A71" s="7"/>
      <c r="B71" s="51"/>
      <c r="C71" s="51"/>
      <c r="D71" s="51"/>
      <c r="E71" s="67"/>
      <c r="F71" s="51"/>
      <c r="G71" s="67"/>
      <c r="H71" s="51"/>
      <c r="I71" s="67"/>
      <c r="J71" s="51"/>
      <c r="K71" s="81"/>
      <c r="L71" s="81"/>
      <c r="O71" s="51"/>
      <c r="P71" s="51"/>
      <c r="Q71" s="51"/>
      <c r="R71" s="51"/>
      <c r="S71" s="51"/>
      <c r="T71" s="51"/>
      <c r="U71" s="51"/>
    </row>
    <row r="72" spans="1:21" ht="12.75" customHeight="1">
      <c r="A72" s="7"/>
      <c r="B72" s="51"/>
      <c r="C72" s="51"/>
      <c r="D72" s="51"/>
      <c r="E72" s="67"/>
      <c r="F72" s="51"/>
      <c r="G72" s="67"/>
      <c r="H72" s="51"/>
      <c r="I72" s="67"/>
      <c r="J72" s="51"/>
      <c r="K72" s="81"/>
      <c r="L72" s="81"/>
      <c r="O72" s="51"/>
      <c r="P72" s="51"/>
      <c r="Q72" s="51"/>
      <c r="R72" s="51"/>
      <c r="S72" s="51"/>
      <c r="T72" s="51"/>
      <c r="U72" s="51"/>
    </row>
    <row r="73" spans="1:21" ht="12.75" customHeight="1">
      <c r="A73" s="7"/>
      <c r="B73" s="51"/>
      <c r="C73" s="51"/>
      <c r="D73" s="51"/>
      <c r="E73" s="67"/>
      <c r="F73" s="51"/>
      <c r="G73" s="67"/>
      <c r="H73" s="51"/>
      <c r="I73" s="67"/>
      <c r="J73" s="51"/>
      <c r="K73" s="81"/>
      <c r="L73" s="81"/>
      <c r="O73" s="51"/>
      <c r="P73" s="51"/>
      <c r="Q73" s="51"/>
      <c r="R73" s="51"/>
      <c r="S73" s="51"/>
      <c r="T73" s="51"/>
      <c r="U73" s="51"/>
    </row>
    <row r="74" spans="1:21" ht="12.75" customHeight="1">
      <c r="A74" s="7"/>
      <c r="B74" s="51"/>
      <c r="C74" s="51"/>
      <c r="D74" s="51"/>
      <c r="E74" s="67"/>
      <c r="F74" s="51"/>
      <c r="G74" s="67"/>
      <c r="H74" s="51"/>
      <c r="I74" s="67"/>
      <c r="J74" s="51"/>
      <c r="K74" s="81"/>
      <c r="L74" s="81"/>
      <c r="O74" s="51"/>
      <c r="P74" s="51"/>
      <c r="Q74" s="51"/>
      <c r="R74" s="51"/>
      <c r="S74" s="51"/>
      <c r="T74" s="51"/>
      <c r="U74" s="51"/>
    </row>
    <row r="75" spans="1:21" ht="12.75" customHeight="1">
      <c r="A75" s="7"/>
      <c r="B75" s="51"/>
      <c r="C75" s="51"/>
      <c r="D75" s="51"/>
      <c r="E75" s="67"/>
      <c r="F75" s="51"/>
      <c r="G75" s="67"/>
      <c r="H75" s="51"/>
      <c r="I75" s="67"/>
      <c r="J75" s="51"/>
      <c r="K75" s="81"/>
      <c r="L75" s="81"/>
      <c r="O75" s="51"/>
      <c r="P75" s="51"/>
      <c r="Q75" s="51"/>
      <c r="R75" s="51"/>
      <c r="S75" s="51"/>
      <c r="T75" s="51"/>
      <c r="U75" s="51"/>
    </row>
    <row r="76" spans="1:21" ht="12.75" customHeight="1">
      <c r="A76" s="7"/>
      <c r="B76" s="51"/>
      <c r="C76" s="51"/>
      <c r="D76" s="51"/>
      <c r="E76" s="67"/>
      <c r="F76" s="51"/>
      <c r="G76" s="67"/>
      <c r="H76" s="51"/>
      <c r="I76" s="67"/>
      <c r="J76" s="51"/>
      <c r="K76" s="81"/>
      <c r="L76" s="81"/>
      <c r="O76" s="51"/>
      <c r="P76" s="51"/>
      <c r="Q76" s="51"/>
      <c r="R76" s="51"/>
      <c r="S76" s="51"/>
      <c r="T76" s="51"/>
      <c r="U76" s="51"/>
    </row>
    <row r="77" spans="1:21" ht="12.75" customHeight="1">
      <c r="A77" s="7"/>
      <c r="B77" s="51"/>
      <c r="C77" s="51"/>
      <c r="D77" s="51"/>
      <c r="E77" s="67"/>
      <c r="F77" s="51"/>
      <c r="G77" s="67"/>
      <c r="H77" s="51"/>
      <c r="I77" s="67"/>
      <c r="J77" s="51"/>
      <c r="K77" s="81"/>
      <c r="L77" s="81"/>
      <c r="O77" s="51"/>
      <c r="P77" s="51"/>
      <c r="Q77" s="51"/>
      <c r="R77" s="51"/>
      <c r="S77" s="51"/>
      <c r="T77" s="51"/>
      <c r="U77" s="51"/>
    </row>
    <row r="78" spans="1:21" ht="12.75" customHeight="1">
      <c r="A78" s="7"/>
      <c r="B78" s="51"/>
      <c r="C78" s="51"/>
      <c r="D78" s="51"/>
      <c r="E78" s="67"/>
      <c r="F78" s="51"/>
      <c r="G78" s="67"/>
      <c r="H78" s="51"/>
      <c r="I78" s="67"/>
      <c r="J78" s="51"/>
      <c r="K78" s="81"/>
      <c r="L78" s="81"/>
      <c r="O78" s="51"/>
      <c r="P78" s="51"/>
      <c r="Q78" s="51"/>
      <c r="R78" s="51"/>
      <c r="S78" s="51"/>
      <c r="T78" s="51"/>
      <c r="U78" s="51"/>
    </row>
    <row r="79" spans="1:21" ht="12.75" customHeight="1">
      <c r="A79" s="7"/>
      <c r="B79" s="51"/>
      <c r="C79" s="51"/>
      <c r="D79" s="51"/>
      <c r="E79" s="67"/>
      <c r="F79" s="51"/>
      <c r="G79" s="67"/>
      <c r="H79" s="51"/>
      <c r="I79" s="67"/>
      <c r="J79" s="51"/>
      <c r="K79" s="81"/>
      <c r="L79" s="81"/>
      <c r="O79" s="51"/>
      <c r="P79" s="51"/>
      <c r="Q79" s="51"/>
      <c r="R79" s="51"/>
      <c r="S79" s="51"/>
      <c r="T79" s="51"/>
      <c r="U79" s="51"/>
    </row>
    <row r="80" spans="1:21" ht="12.75" customHeight="1">
      <c r="A80" s="7"/>
      <c r="B80" s="51"/>
      <c r="C80" s="51"/>
      <c r="D80" s="51"/>
      <c r="E80" s="67"/>
      <c r="F80" s="51"/>
      <c r="G80" s="67"/>
      <c r="H80" s="51"/>
      <c r="I80" s="67"/>
      <c r="J80" s="51"/>
      <c r="K80" s="81"/>
      <c r="L80" s="81"/>
      <c r="O80" s="51"/>
      <c r="P80" s="51"/>
      <c r="Q80" s="51"/>
      <c r="R80" s="51"/>
      <c r="S80" s="51"/>
      <c r="T80" s="51"/>
      <c r="U80" s="51"/>
    </row>
    <row r="81" spans="1:21" ht="12.75" customHeight="1">
      <c r="A81" s="7"/>
      <c r="B81" s="51"/>
      <c r="C81" s="51"/>
      <c r="D81" s="51"/>
      <c r="E81" s="67"/>
      <c r="F81" s="51"/>
      <c r="G81" s="67"/>
      <c r="H81" s="51"/>
      <c r="I81" s="67"/>
      <c r="J81" s="51"/>
      <c r="K81" s="81"/>
      <c r="L81" s="81"/>
      <c r="O81" s="51"/>
      <c r="P81" s="51"/>
      <c r="Q81" s="51"/>
      <c r="R81" s="51"/>
      <c r="S81" s="51"/>
      <c r="T81" s="51"/>
      <c r="U81" s="51"/>
    </row>
    <row r="82" spans="1:21" ht="12.75" customHeight="1">
      <c r="A82" s="7"/>
      <c r="B82" s="51"/>
      <c r="C82" s="51"/>
      <c r="D82" s="51"/>
      <c r="E82" s="67"/>
      <c r="F82" s="51"/>
      <c r="G82" s="67"/>
      <c r="H82" s="51"/>
      <c r="I82" s="67"/>
      <c r="J82" s="51"/>
      <c r="K82" s="81"/>
      <c r="L82" s="81"/>
      <c r="O82" s="51"/>
      <c r="P82" s="51"/>
      <c r="Q82" s="51"/>
      <c r="R82" s="51"/>
      <c r="S82" s="51"/>
      <c r="T82" s="51"/>
      <c r="U82" s="51"/>
    </row>
    <row r="83" spans="1:21" ht="12.75" customHeight="1">
      <c r="A83" s="7"/>
      <c r="B83" s="51"/>
      <c r="C83" s="51"/>
      <c r="D83" s="51"/>
      <c r="E83" s="67"/>
      <c r="F83" s="51"/>
      <c r="G83" s="67"/>
      <c r="H83" s="51"/>
      <c r="I83" s="67"/>
      <c r="J83" s="51"/>
      <c r="K83" s="81"/>
      <c r="L83" s="81"/>
      <c r="O83" s="51"/>
      <c r="P83" s="51"/>
      <c r="Q83" s="51"/>
      <c r="R83" s="51"/>
      <c r="S83" s="51"/>
      <c r="T83" s="51"/>
      <c r="U83" s="51"/>
    </row>
    <row r="84" spans="1:21" ht="12.75" customHeight="1">
      <c r="A84" s="7"/>
      <c r="B84" s="51"/>
      <c r="C84" s="51"/>
      <c r="D84" s="51"/>
      <c r="E84" s="67"/>
      <c r="F84" s="51"/>
      <c r="G84" s="67"/>
      <c r="H84" s="51"/>
      <c r="I84" s="67"/>
      <c r="J84" s="51"/>
      <c r="K84" s="81"/>
      <c r="L84" s="81"/>
      <c r="O84" s="51"/>
      <c r="P84" s="51"/>
      <c r="Q84" s="51"/>
      <c r="R84" s="51"/>
      <c r="S84" s="51"/>
      <c r="T84" s="51"/>
      <c r="U84" s="51"/>
    </row>
    <row r="85" spans="1:21" ht="12.75" customHeight="1">
      <c r="A85" s="7"/>
      <c r="B85" s="51"/>
      <c r="C85" s="51"/>
      <c r="D85" s="51"/>
      <c r="E85" s="67"/>
      <c r="F85" s="51"/>
      <c r="G85" s="67"/>
      <c r="H85" s="51"/>
      <c r="I85" s="67"/>
      <c r="J85" s="51"/>
      <c r="K85" s="81"/>
      <c r="L85" s="81"/>
      <c r="O85" s="51"/>
      <c r="P85" s="51"/>
      <c r="Q85" s="51"/>
      <c r="R85" s="51"/>
      <c r="S85" s="51"/>
      <c r="T85" s="51"/>
      <c r="U85" s="51"/>
    </row>
    <row r="86" spans="1:21" ht="12.75" customHeight="1">
      <c r="A86" s="7"/>
      <c r="B86" s="51"/>
      <c r="C86" s="51"/>
      <c r="D86" s="51"/>
      <c r="E86" s="67"/>
      <c r="F86" s="51"/>
      <c r="G86" s="67"/>
      <c r="H86" s="51"/>
      <c r="I86" s="67"/>
      <c r="J86" s="51"/>
      <c r="K86" s="81"/>
      <c r="L86" s="81"/>
      <c r="O86" s="51"/>
      <c r="P86" s="51"/>
      <c r="Q86" s="51"/>
      <c r="R86" s="51"/>
      <c r="S86" s="51"/>
      <c r="T86" s="51"/>
      <c r="U86" s="51"/>
    </row>
    <row r="87" spans="1:21" ht="12.75" customHeight="1">
      <c r="A87" s="7"/>
      <c r="B87" s="51"/>
      <c r="C87" s="51"/>
      <c r="D87" s="51"/>
      <c r="E87" s="67"/>
      <c r="F87" s="51"/>
      <c r="G87" s="67"/>
      <c r="H87" s="51"/>
      <c r="I87" s="67"/>
      <c r="J87" s="51"/>
      <c r="K87" s="81"/>
      <c r="L87" s="81"/>
      <c r="O87" s="51"/>
      <c r="P87" s="51"/>
      <c r="Q87" s="51"/>
      <c r="R87" s="51"/>
      <c r="S87" s="51"/>
      <c r="T87" s="51"/>
      <c r="U87" s="51"/>
    </row>
    <row r="88" spans="1:21" ht="12.75" customHeight="1">
      <c r="A88" s="7"/>
      <c r="B88" s="51"/>
      <c r="C88" s="51"/>
      <c r="D88" s="51"/>
      <c r="E88" s="67"/>
      <c r="F88" s="51"/>
      <c r="G88" s="67"/>
      <c r="H88" s="51"/>
      <c r="I88" s="67"/>
      <c r="J88" s="51"/>
      <c r="K88" s="81"/>
      <c r="L88" s="81"/>
      <c r="O88" s="51"/>
      <c r="P88" s="51"/>
      <c r="Q88" s="51"/>
      <c r="R88" s="51"/>
      <c r="S88" s="51"/>
      <c r="T88" s="51"/>
      <c r="U88" s="51"/>
    </row>
    <row r="89" spans="1:21" ht="12.75" customHeight="1">
      <c r="A89" s="7"/>
      <c r="B89" s="51"/>
      <c r="C89" s="51"/>
      <c r="D89" s="51"/>
      <c r="E89" s="67"/>
      <c r="F89" s="51"/>
      <c r="G89" s="67"/>
      <c r="H89" s="51"/>
      <c r="I89" s="67"/>
      <c r="J89" s="51"/>
      <c r="K89" s="81"/>
      <c r="L89" s="81"/>
      <c r="O89" s="51"/>
      <c r="P89" s="51"/>
      <c r="Q89" s="51"/>
      <c r="R89" s="51"/>
      <c r="S89" s="51"/>
      <c r="T89" s="51"/>
      <c r="U89" s="51"/>
    </row>
    <row r="90" spans="1:21" ht="12.75" customHeight="1">
      <c r="A90" s="7"/>
      <c r="B90" s="51"/>
      <c r="C90" s="51"/>
      <c r="D90" s="51"/>
      <c r="E90" s="67"/>
      <c r="F90" s="51"/>
      <c r="G90" s="67"/>
      <c r="H90" s="51"/>
      <c r="I90" s="67"/>
      <c r="J90" s="51"/>
      <c r="K90" s="81"/>
      <c r="L90" s="81"/>
      <c r="O90" s="51"/>
      <c r="P90" s="51"/>
      <c r="Q90" s="51"/>
      <c r="R90" s="51"/>
      <c r="S90" s="51"/>
      <c r="T90" s="51"/>
      <c r="U90" s="51"/>
    </row>
    <row r="91" spans="1:21" ht="12.75" customHeight="1">
      <c r="A91" s="7"/>
      <c r="B91" s="51"/>
      <c r="C91" s="51"/>
      <c r="D91" s="51"/>
      <c r="E91" s="67"/>
      <c r="F91" s="51"/>
      <c r="G91" s="67"/>
      <c r="H91" s="51"/>
      <c r="I91" s="67"/>
      <c r="J91" s="51"/>
      <c r="K91" s="81"/>
      <c r="L91" s="81"/>
      <c r="O91" s="51"/>
      <c r="P91" s="51"/>
      <c r="Q91" s="51"/>
      <c r="R91" s="51"/>
      <c r="S91" s="51"/>
      <c r="T91" s="51"/>
      <c r="U91" s="51"/>
    </row>
    <row r="92" spans="1:21" ht="12.75" customHeight="1">
      <c r="A92" s="7"/>
      <c r="B92" s="51"/>
      <c r="C92" s="51"/>
      <c r="D92" s="51"/>
      <c r="E92" s="67"/>
      <c r="F92" s="51"/>
      <c r="G92" s="67"/>
      <c r="H92" s="51"/>
      <c r="I92" s="67"/>
      <c r="J92" s="51"/>
      <c r="K92" s="81"/>
      <c r="L92" s="81"/>
      <c r="O92" s="51"/>
      <c r="P92" s="51"/>
      <c r="Q92" s="51"/>
      <c r="R92" s="51"/>
      <c r="S92" s="51"/>
      <c r="T92" s="51"/>
      <c r="U92" s="51"/>
    </row>
    <row r="93" spans="1:21" ht="12.75" customHeight="1">
      <c r="A93" s="7"/>
      <c r="B93" s="51"/>
      <c r="C93" s="51"/>
      <c r="D93" s="51"/>
      <c r="E93" s="67"/>
      <c r="F93" s="51"/>
      <c r="G93" s="67"/>
      <c r="H93" s="51"/>
      <c r="I93" s="67"/>
      <c r="J93" s="51"/>
      <c r="K93" s="81"/>
      <c r="L93" s="81"/>
      <c r="O93" s="51"/>
      <c r="P93" s="51"/>
      <c r="Q93" s="51"/>
      <c r="R93" s="51"/>
      <c r="S93" s="51"/>
      <c r="T93" s="51"/>
      <c r="U93" s="51"/>
    </row>
    <row r="94" spans="1:21" ht="12.75" customHeight="1">
      <c r="A94" s="7"/>
      <c r="B94" s="51"/>
      <c r="C94" s="51"/>
      <c r="D94" s="51"/>
      <c r="E94" s="67"/>
      <c r="F94" s="51"/>
      <c r="G94" s="67"/>
      <c r="H94" s="51"/>
      <c r="I94" s="67"/>
      <c r="J94" s="51"/>
      <c r="K94" s="81"/>
      <c r="L94" s="81"/>
      <c r="O94" s="51"/>
      <c r="P94" s="51"/>
      <c r="Q94" s="51"/>
      <c r="R94" s="51"/>
      <c r="S94" s="51"/>
      <c r="T94" s="51"/>
      <c r="U94" s="51"/>
    </row>
    <row r="95" spans="1:21" ht="12.75" customHeight="1">
      <c r="A95" s="7"/>
      <c r="B95" s="51"/>
      <c r="C95" s="51"/>
      <c r="D95" s="51"/>
      <c r="E95" s="67"/>
      <c r="F95" s="51"/>
      <c r="G95" s="67"/>
      <c r="H95" s="51"/>
      <c r="I95" s="67"/>
      <c r="J95" s="51"/>
      <c r="K95" s="81"/>
      <c r="L95" s="81"/>
      <c r="O95" s="51"/>
      <c r="P95" s="51"/>
      <c r="Q95" s="51"/>
      <c r="R95" s="51"/>
      <c r="S95" s="51"/>
      <c r="T95" s="51"/>
      <c r="U95" s="51"/>
    </row>
    <row r="96" spans="1:21" ht="12.75" customHeight="1">
      <c r="A96" s="7"/>
      <c r="B96" s="51"/>
      <c r="C96" s="51"/>
      <c r="D96" s="51"/>
      <c r="E96" s="67"/>
      <c r="F96" s="51"/>
      <c r="G96" s="67"/>
      <c r="H96" s="51"/>
      <c r="I96" s="67"/>
      <c r="J96" s="51"/>
      <c r="K96" s="81"/>
      <c r="L96" s="81"/>
      <c r="O96" s="51"/>
      <c r="P96" s="51"/>
      <c r="Q96" s="51"/>
      <c r="R96" s="51"/>
      <c r="S96" s="51"/>
      <c r="T96" s="51"/>
      <c r="U96" s="51"/>
    </row>
    <row r="97" spans="1:21" ht="12.75" customHeight="1">
      <c r="A97" s="7"/>
      <c r="B97" s="51"/>
      <c r="C97" s="51"/>
      <c r="D97" s="51"/>
      <c r="E97" s="67"/>
      <c r="F97" s="51"/>
      <c r="G97" s="67"/>
      <c r="H97" s="51"/>
      <c r="I97" s="67"/>
      <c r="J97" s="51"/>
      <c r="K97" s="81"/>
      <c r="L97" s="81"/>
      <c r="O97" s="51"/>
      <c r="P97" s="51"/>
      <c r="Q97" s="51"/>
      <c r="R97" s="51"/>
      <c r="S97" s="51"/>
      <c r="T97" s="51"/>
      <c r="U97" s="51"/>
    </row>
    <row r="98" spans="1:21" ht="12.75" customHeight="1">
      <c r="A98" s="7"/>
      <c r="B98" s="51"/>
      <c r="C98" s="51"/>
      <c r="D98" s="51"/>
      <c r="E98" s="67"/>
      <c r="F98" s="51"/>
      <c r="G98" s="67"/>
      <c r="H98" s="51"/>
      <c r="I98" s="67"/>
      <c r="J98" s="51"/>
      <c r="K98" s="81"/>
      <c r="L98" s="81"/>
      <c r="O98" s="51"/>
      <c r="P98" s="51"/>
      <c r="Q98" s="51"/>
      <c r="R98" s="51"/>
      <c r="S98" s="51"/>
      <c r="T98" s="51"/>
      <c r="U98" s="51"/>
    </row>
    <row r="99" spans="1:21" ht="12.75" customHeight="1">
      <c r="A99" s="7"/>
      <c r="B99" s="51"/>
      <c r="C99" s="51"/>
      <c r="D99" s="51"/>
      <c r="E99" s="67"/>
      <c r="F99" s="51"/>
      <c r="G99" s="67"/>
      <c r="H99" s="51"/>
      <c r="I99" s="67"/>
      <c r="J99" s="51"/>
      <c r="K99" s="81"/>
      <c r="L99" s="81"/>
      <c r="O99" s="51"/>
      <c r="P99" s="51"/>
      <c r="Q99" s="51"/>
      <c r="R99" s="51"/>
      <c r="S99" s="51"/>
      <c r="T99" s="51"/>
      <c r="U99" s="51"/>
    </row>
    <row r="100" spans="1:21" ht="12.75" customHeight="1">
      <c r="A100" s="7"/>
      <c r="B100" s="51"/>
      <c r="C100" s="51"/>
      <c r="D100" s="51"/>
      <c r="E100" s="67"/>
      <c r="F100" s="51"/>
      <c r="G100" s="67"/>
      <c r="H100" s="51"/>
      <c r="I100" s="67"/>
      <c r="J100" s="51"/>
      <c r="K100" s="81"/>
      <c r="L100" s="81"/>
      <c r="O100" s="51"/>
      <c r="P100" s="51"/>
      <c r="Q100" s="51"/>
      <c r="R100" s="51"/>
      <c r="S100" s="51"/>
      <c r="T100" s="51"/>
      <c r="U100" s="51"/>
    </row>
    <row r="101" spans="1:21" ht="12.75" customHeight="1">
      <c r="A101" s="7"/>
      <c r="B101" s="51"/>
      <c r="C101" s="51"/>
      <c r="D101" s="51"/>
      <c r="E101" s="67"/>
      <c r="F101" s="51"/>
      <c r="G101" s="67"/>
      <c r="H101" s="51"/>
      <c r="I101" s="67"/>
      <c r="J101" s="51"/>
      <c r="K101" s="81"/>
      <c r="L101" s="81"/>
      <c r="O101" s="51"/>
      <c r="P101" s="51"/>
      <c r="Q101" s="51"/>
      <c r="R101" s="51"/>
      <c r="S101" s="51"/>
      <c r="T101" s="51"/>
      <c r="U101" s="51"/>
    </row>
    <row r="102" spans="1:21" ht="12.75" customHeight="1">
      <c r="A102" s="7"/>
      <c r="B102" s="51"/>
      <c r="C102" s="51"/>
      <c r="D102" s="51"/>
      <c r="E102" s="67"/>
      <c r="F102" s="51"/>
      <c r="G102" s="67"/>
      <c r="H102" s="51"/>
      <c r="I102" s="67"/>
      <c r="J102" s="51"/>
      <c r="K102" s="81"/>
      <c r="L102" s="81"/>
      <c r="O102" s="51"/>
      <c r="P102" s="51"/>
      <c r="Q102" s="51"/>
      <c r="R102" s="51"/>
      <c r="S102" s="51"/>
      <c r="T102" s="51"/>
      <c r="U102" s="51"/>
    </row>
    <row r="103" spans="1:21" ht="12.75" customHeight="1">
      <c r="A103" s="7"/>
      <c r="B103" s="51"/>
      <c r="C103" s="51"/>
      <c r="D103" s="51"/>
      <c r="E103" s="67"/>
      <c r="F103" s="51"/>
      <c r="G103" s="67"/>
      <c r="H103" s="51"/>
      <c r="I103" s="67"/>
      <c r="J103" s="51"/>
      <c r="K103" s="81"/>
      <c r="L103" s="81"/>
      <c r="O103" s="51"/>
      <c r="P103" s="51"/>
      <c r="Q103" s="51"/>
      <c r="R103" s="51"/>
      <c r="S103" s="51"/>
      <c r="T103" s="51"/>
      <c r="U103" s="51"/>
    </row>
    <row r="104" spans="1:21" ht="12.75" customHeight="1">
      <c r="A104" s="7"/>
      <c r="B104" s="51"/>
      <c r="C104" s="51"/>
      <c r="D104" s="51"/>
      <c r="E104" s="67"/>
      <c r="F104" s="51"/>
      <c r="G104" s="67"/>
      <c r="H104" s="51"/>
      <c r="I104" s="67"/>
      <c r="J104" s="51"/>
      <c r="K104" s="81"/>
      <c r="L104" s="81"/>
      <c r="O104" s="51"/>
      <c r="P104" s="51"/>
      <c r="Q104" s="51"/>
      <c r="R104" s="51"/>
      <c r="S104" s="51"/>
      <c r="T104" s="51"/>
      <c r="U104" s="51"/>
    </row>
    <row r="105" spans="1:21" ht="12.75" customHeight="1">
      <c r="A105" s="7"/>
      <c r="B105" s="51"/>
      <c r="C105" s="51"/>
      <c r="D105" s="51"/>
      <c r="E105" s="67"/>
      <c r="F105" s="51"/>
      <c r="G105" s="67"/>
      <c r="H105" s="51"/>
      <c r="I105" s="67"/>
      <c r="J105" s="51"/>
      <c r="K105" s="81"/>
      <c r="L105" s="81"/>
      <c r="O105" s="51"/>
      <c r="P105" s="51"/>
      <c r="Q105" s="51"/>
      <c r="R105" s="51"/>
      <c r="S105" s="51"/>
      <c r="T105" s="51"/>
      <c r="U105" s="51"/>
    </row>
    <row r="106" spans="1:21" ht="12.75" customHeight="1">
      <c r="A106" s="7"/>
      <c r="B106" s="51"/>
      <c r="C106" s="51"/>
      <c r="D106" s="51"/>
      <c r="E106" s="67"/>
      <c r="F106" s="51"/>
      <c r="G106" s="67"/>
      <c r="H106" s="51"/>
      <c r="I106" s="67"/>
      <c r="J106" s="51"/>
      <c r="K106" s="81"/>
      <c r="L106" s="81"/>
      <c r="O106" s="51"/>
      <c r="P106" s="51"/>
      <c r="Q106" s="51"/>
      <c r="R106" s="51"/>
      <c r="S106" s="51"/>
      <c r="T106" s="51"/>
      <c r="U106" s="51"/>
    </row>
    <row r="107" spans="1:21" ht="12.75" customHeight="1">
      <c r="A107" s="7"/>
      <c r="B107" s="51"/>
      <c r="C107" s="51"/>
      <c r="D107" s="51"/>
      <c r="E107" s="67"/>
      <c r="F107" s="51"/>
      <c r="G107" s="67"/>
      <c r="H107" s="51"/>
      <c r="I107" s="67"/>
      <c r="J107" s="51"/>
      <c r="K107" s="81"/>
      <c r="L107" s="81"/>
      <c r="O107" s="51"/>
      <c r="P107" s="51"/>
      <c r="Q107" s="51"/>
      <c r="R107" s="51"/>
      <c r="S107" s="51"/>
      <c r="T107" s="51"/>
      <c r="U107" s="51"/>
    </row>
    <row r="108" spans="1:21" ht="12.75" customHeight="1">
      <c r="A108" s="7"/>
      <c r="B108" s="51"/>
      <c r="C108" s="51"/>
      <c r="D108" s="51"/>
      <c r="E108" s="67"/>
      <c r="F108" s="51"/>
      <c r="G108" s="67"/>
      <c r="H108" s="51"/>
      <c r="I108" s="67"/>
      <c r="J108" s="51"/>
      <c r="K108" s="81"/>
      <c r="L108" s="81"/>
      <c r="O108" s="51"/>
      <c r="P108" s="51"/>
      <c r="Q108" s="51"/>
      <c r="R108" s="51"/>
      <c r="S108" s="51"/>
      <c r="T108" s="51"/>
      <c r="U108" s="51"/>
    </row>
    <row r="109" spans="1:21" ht="12.75" customHeight="1">
      <c r="A109" s="7"/>
      <c r="B109" s="51"/>
      <c r="C109" s="51"/>
      <c r="D109" s="51"/>
      <c r="E109" s="67"/>
      <c r="F109" s="51"/>
      <c r="G109" s="67"/>
      <c r="H109" s="51"/>
      <c r="I109" s="67"/>
      <c r="J109" s="51"/>
      <c r="K109" s="81"/>
      <c r="L109" s="81"/>
      <c r="O109" s="51"/>
      <c r="P109" s="51"/>
      <c r="Q109" s="51"/>
      <c r="R109" s="51"/>
      <c r="S109" s="51"/>
      <c r="T109" s="51"/>
      <c r="U109" s="51"/>
    </row>
    <row r="110" spans="1:21" ht="12.75" customHeight="1">
      <c r="A110" s="7"/>
      <c r="B110" s="51"/>
      <c r="C110" s="51"/>
      <c r="D110" s="51"/>
      <c r="E110" s="67"/>
      <c r="F110" s="51"/>
      <c r="G110" s="67"/>
      <c r="H110" s="51"/>
      <c r="I110" s="67"/>
      <c r="J110" s="51"/>
      <c r="K110" s="81"/>
      <c r="L110" s="81"/>
      <c r="O110" s="51"/>
      <c r="P110" s="51"/>
      <c r="Q110" s="51"/>
      <c r="R110" s="51"/>
      <c r="S110" s="51"/>
      <c r="T110" s="51"/>
      <c r="U110" s="51"/>
    </row>
    <row r="111" spans="1:21" ht="12.75" customHeight="1">
      <c r="A111" s="7"/>
      <c r="B111" s="51"/>
      <c r="C111" s="51"/>
      <c r="D111" s="51"/>
      <c r="E111" s="67"/>
      <c r="F111" s="51"/>
      <c r="G111" s="67"/>
      <c r="H111" s="51"/>
      <c r="I111" s="67"/>
      <c r="J111" s="51"/>
      <c r="K111" s="81"/>
      <c r="L111" s="81"/>
      <c r="O111" s="51"/>
      <c r="P111" s="51"/>
      <c r="Q111" s="51"/>
      <c r="R111" s="51"/>
      <c r="S111" s="51"/>
      <c r="T111" s="51"/>
      <c r="U111" s="51"/>
    </row>
    <row r="112" spans="1:21" ht="12.75" customHeight="1">
      <c r="A112" s="7"/>
      <c r="B112" s="51"/>
      <c r="C112" s="51"/>
      <c r="D112" s="51"/>
      <c r="E112" s="67"/>
      <c r="F112" s="51"/>
      <c r="G112" s="67"/>
      <c r="H112" s="51"/>
      <c r="I112" s="67"/>
      <c r="J112" s="51"/>
      <c r="K112" s="81"/>
      <c r="L112" s="81"/>
      <c r="O112" s="51"/>
      <c r="P112" s="51"/>
      <c r="Q112" s="51"/>
      <c r="R112" s="51"/>
      <c r="S112" s="51"/>
      <c r="T112" s="51"/>
      <c r="U112" s="51"/>
    </row>
    <row r="113" spans="1:21" ht="12.75" customHeight="1">
      <c r="A113" s="7"/>
      <c r="B113" s="51"/>
      <c r="C113" s="51"/>
      <c r="D113" s="51"/>
      <c r="E113" s="67"/>
      <c r="F113" s="51"/>
      <c r="G113" s="67"/>
      <c r="H113" s="51"/>
      <c r="I113" s="67"/>
      <c r="J113" s="51"/>
      <c r="K113" s="81"/>
      <c r="L113" s="81"/>
      <c r="O113" s="51"/>
      <c r="P113" s="51"/>
      <c r="Q113" s="51"/>
      <c r="R113" s="51"/>
      <c r="S113" s="51"/>
      <c r="T113" s="51"/>
      <c r="U113" s="51"/>
    </row>
    <row r="114" spans="1:21" ht="12.75" customHeight="1">
      <c r="A114" s="7"/>
      <c r="B114" s="51"/>
      <c r="C114" s="51"/>
      <c r="D114" s="51"/>
      <c r="E114" s="67"/>
      <c r="F114" s="51"/>
      <c r="G114" s="67"/>
      <c r="H114" s="51"/>
      <c r="I114" s="67"/>
      <c r="J114" s="51"/>
      <c r="K114" s="81"/>
      <c r="L114" s="81"/>
      <c r="O114" s="51"/>
      <c r="P114" s="51"/>
      <c r="Q114" s="51"/>
      <c r="R114" s="51"/>
      <c r="S114" s="51"/>
      <c r="T114" s="51"/>
      <c r="U114" s="51"/>
    </row>
    <row r="115" spans="1:21" ht="12.75" customHeight="1">
      <c r="A115" s="7"/>
      <c r="B115" s="51"/>
      <c r="C115" s="51"/>
      <c r="D115" s="51"/>
      <c r="E115" s="67"/>
      <c r="F115" s="51"/>
      <c r="G115" s="67"/>
      <c r="H115" s="51"/>
      <c r="I115" s="67"/>
      <c r="J115" s="51"/>
      <c r="K115" s="81"/>
      <c r="L115" s="81"/>
      <c r="O115" s="51"/>
      <c r="P115" s="51"/>
      <c r="Q115" s="51"/>
      <c r="R115" s="51"/>
      <c r="S115" s="51"/>
      <c r="T115" s="51"/>
      <c r="U115" s="51"/>
    </row>
    <row r="116" spans="1:21" ht="12.75" customHeight="1">
      <c r="A116" s="7"/>
      <c r="B116" s="51"/>
      <c r="C116" s="51"/>
      <c r="D116" s="51"/>
      <c r="E116" s="67"/>
      <c r="F116" s="51"/>
      <c r="G116" s="67"/>
      <c r="H116" s="51"/>
      <c r="I116" s="67"/>
      <c r="J116" s="51"/>
      <c r="K116" s="81"/>
      <c r="L116" s="81"/>
      <c r="O116" s="51"/>
      <c r="P116" s="51"/>
      <c r="Q116" s="51"/>
      <c r="R116" s="51"/>
      <c r="S116" s="51"/>
      <c r="T116" s="51"/>
      <c r="U116" s="51"/>
    </row>
    <row r="117" spans="1:21" ht="12.75" customHeight="1">
      <c r="A117" s="7"/>
      <c r="B117" s="51"/>
      <c r="C117" s="51"/>
      <c r="D117" s="51"/>
      <c r="E117" s="67"/>
      <c r="F117" s="51"/>
      <c r="G117" s="67"/>
      <c r="H117" s="51"/>
      <c r="I117" s="67"/>
      <c r="J117" s="51"/>
      <c r="K117" s="81"/>
      <c r="L117" s="81"/>
      <c r="O117" s="51"/>
      <c r="P117" s="51"/>
      <c r="Q117" s="51"/>
      <c r="R117" s="51"/>
      <c r="S117" s="51"/>
      <c r="T117" s="51"/>
      <c r="U117" s="51"/>
    </row>
    <row r="118" spans="1:21" ht="12.75" customHeight="1">
      <c r="A118" s="7"/>
      <c r="B118" s="51"/>
      <c r="C118" s="51"/>
      <c r="D118" s="51"/>
      <c r="E118" s="67"/>
      <c r="F118" s="51"/>
      <c r="G118" s="67"/>
      <c r="H118" s="51"/>
      <c r="I118" s="67"/>
      <c r="J118" s="51"/>
      <c r="K118" s="81"/>
      <c r="L118" s="81"/>
      <c r="O118" s="51"/>
      <c r="P118" s="51"/>
      <c r="Q118" s="51"/>
      <c r="R118" s="51"/>
      <c r="S118" s="51"/>
      <c r="T118" s="51"/>
      <c r="U118" s="51"/>
    </row>
    <row r="119" spans="1:21" ht="12.75" customHeight="1">
      <c r="A119" s="7"/>
      <c r="B119" s="51"/>
      <c r="C119" s="51"/>
      <c r="D119" s="51"/>
      <c r="E119" s="67"/>
      <c r="F119" s="51"/>
      <c r="G119" s="67"/>
      <c r="H119" s="51"/>
      <c r="I119" s="67"/>
      <c r="J119" s="51"/>
      <c r="K119" s="81"/>
      <c r="L119" s="81"/>
      <c r="O119" s="51"/>
      <c r="P119" s="51"/>
      <c r="Q119" s="51"/>
      <c r="R119" s="51"/>
      <c r="S119" s="51"/>
      <c r="T119" s="51"/>
      <c r="U119" s="51"/>
    </row>
    <row r="120" spans="1:21" ht="12.75" customHeight="1">
      <c r="A120" s="7"/>
      <c r="B120" s="51"/>
      <c r="C120" s="51"/>
      <c r="D120" s="51"/>
      <c r="E120" s="67"/>
      <c r="F120" s="51"/>
      <c r="G120" s="67"/>
      <c r="H120" s="51"/>
      <c r="I120" s="67"/>
      <c r="J120" s="51"/>
      <c r="K120" s="81"/>
      <c r="L120" s="81"/>
      <c r="O120" s="51"/>
      <c r="P120" s="51"/>
      <c r="Q120" s="51"/>
      <c r="R120" s="51"/>
      <c r="S120" s="51"/>
      <c r="T120" s="51"/>
      <c r="U120" s="51"/>
    </row>
    <row r="121" spans="1:21" ht="12.75" customHeight="1">
      <c r="A121" s="7"/>
      <c r="B121" s="51"/>
      <c r="C121" s="51"/>
      <c r="D121" s="51"/>
      <c r="E121" s="67"/>
      <c r="F121" s="51"/>
      <c r="G121" s="67"/>
      <c r="H121" s="51"/>
      <c r="I121" s="67"/>
      <c r="J121" s="51"/>
      <c r="K121" s="81"/>
      <c r="L121" s="81"/>
      <c r="O121" s="51"/>
      <c r="P121" s="51"/>
      <c r="Q121" s="51"/>
      <c r="R121" s="51"/>
      <c r="S121" s="51"/>
      <c r="T121" s="51"/>
      <c r="U121" s="51"/>
    </row>
    <row r="122" spans="1:21" ht="12.75" customHeight="1">
      <c r="A122" s="7"/>
      <c r="B122" s="51"/>
      <c r="C122" s="51"/>
      <c r="D122" s="51"/>
      <c r="E122" s="67"/>
      <c r="F122" s="51"/>
      <c r="G122" s="67"/>
      <c r="H122" s="51"/>
      <c r="I122" s="67"/>
      <c r="J122" s="51"/>
      <c r="K122" s="81"/>
      <c r="L122" s="81"/>
      <c r="O122" s="51"/>
      <c r="P122" s="51"/>
      <c r="Q122" s="51"/>
      <c r="R122" s="51"/>
      <c r="S122" s="51"/>
      <c r="T122" s="51"/>
      <c r="U122" s="51"/>
    </row>
    <row r="123" spans="1:21" ht="12.75" customHeight="1">
      <c r="A123" s="7"/>
      <c r="B123" s="51"/>
      <c r="C123" s="51"/>
      <c r="D123" s="51"/>
      <c r="E123" s="67"/>
      <c r="F123" s="51"/>
      <c r="G123" s="67"/>
      <c r="H123" s="51"/>
      <c r="I123" s="67"/>
      <c r="J123" s="51"/>
      <c r="K123" s="81"/>
      <c r="L123" s="81"/>
      <c r="O123" s="51"/>
      <c r="P123" s="51"/>
      <c r="Q123" s="51"/>
      <c r="R123" s="51"/>
      <c r="S123" s="51"/>
      <c r="T123" s="51"/>
      <c r="U123" s="51"/>
    </row>
  </sheetData>
  <mergeCells count="11">
    <mergeCell ref="A1:C1"/>
    <mergeCell ref="E1:L3"/>
    <mergeCell ref="A2:B2"/>
    <mergeCell ref="A4:B4"/>
    <mergeCell ref="A5:B5"/>
    <mergeCell ref="A6:B6"/>
    <mergeCell ref="C6:D6"/>
    <mergeCell ref="A7:B7"/>
    <mergeCell ref="C7:D7"/>
    <mergeCell ref="A8:B8"/>
    <mergeCell ref="A9:B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H6" sqref="H6"/>
    </sheetView>
  </sheetViews>
  <sheetFormatPr defaultColWidth="12.57421875" defaultRowHeight="12.75"/>
  <cols>
    <col min="1" max="2" width="8.7109375" style="0" customWidth="1"/>
    <col min="3" max="3" width="10.00390625" style="0" customWidth="1"/>
    <col min="4" max="4" width="11.7109375" style="0" customWidth="1"/>
    <col min="5" max="20" width="8.7109375" style="0" customWidth="1"/>
    <col min="21" max="16384" width="11.57421875" style="0" customWidth="1"/>
  </cols>
  <sheetData>
    <row r="1" spans="1:10" ht="12.75" customHeight="1">
      <c r="A1" s="82"/>
      <c r="B1" s="83"/>
      <c r="C1" s="82"/>
      <c r="D1" s="83"/>
      <c r="E1" s="82"/>
      <c r="F1" s="83"/>
      <c r="G1" s="68"/>
      <c r="H1" s="83"/>
      <c r="I1" s="84"/>
      <c r="J1" s="84"/>
    </row>
    <row r="2" spans="1:10" ht="12.75" customHeight="1">
      <c r="A2" s="82"/>
      <c r="B2" s="83"/>
      <c r="C2" s="82"/>
      <c r="D2" s="83"/>
      <c r="E2" s="82"/>
      <c r="F2" s="83"/>
      <c r="G2" s="68"/>
      <c r="H2" s="83"/>
      <c r="I2" s="84"/>
      <c r="J2" s="84"/>
    </row>
    <row r="3" spans="1:10" ht="12.75" customHeight="1">
      <c r="A3" s="82"/>
      <c r="B3" s="83"/>
      <c r="C3" s="82"/>
      <c r="D3" s="82"/>
      <c r="E3" s="82"/>
      <c r="F3" s="83"/>
      <c r="G3" s="68"/>
      <c r="H3" s="83"/>
      <c r="I3" s="84"/>
      <c r="J3" s="84"/>
    </row>
    <row r="4" spans="1:10" ht="12.75" customHeight="1">
      <c r="A4" s="82"/>
      <c r="B4" s="83"/>
      <c r="C4" s="82"/>
      <c r="D4" s="83"/>
      <c r="E4" s="82"/>
      <c r="F4" s="83"/>
      <c r="G4" s="68"/>
      <c r="H4" s="83"/>
      <c r="I4" s="84"/>
      <c r="J4" s="84"/>
    </row>
    <row r="5" spans="1:10" ht="12.75" customHeight="1">
      <c r="A5" s="82"/>
      <c r="B5" s="83"/>
      <c r="C5" s="82"/>
      <c r="D5" s="83"/>
      <c r="E5" s="82"/>
      <c r="F5" s="83"/>
      <c r="G5" s="68"/>
      <c r="H5" s="83"/>
      <c r="I5" s="84"/>
      <c r="J5" s="84"/>
    </row>
    <row r="6" spans="1:10" ht="12.75" customHeight="1">
      <c r="A6" s="82"/>
      <c r="B6" s="83"/>
      <c r="C6" s="82"/>
      <c r="D6" s="83"/>
      <c r="E6" s="82"/>
      <c r="F6" s="83"/>
      <c r="G6" s="68"/>
      <c r="H6" s="83"/>
      <c r="I6" s="84"/>
      <c r="J6" s="84"/>
    </row>
    <row r="7" spans="1:10" ht="12.75" customHeight="1">
      <c r="A7" s="82"/>
      <c r="B7" s="83"/>
      <c r="C7" s="82"/>
      <c r="D7" s="83"/>
      <c r="E7" s="82"/>
      <c r="F7" s="83"/>
      <c r="G7" s="68"/>
      <c r="H7" s="83"/>
      <c r="I7" s="84"/>
      <c r="J7" s="84"/>
    </row>
    <row r="8" spans="1:10" ht="12.75" customHeight="1">
      <c r="A8" s="85"/>
      <c r="B8" s="86"/>
      <c r="C8" s="87"/>
      <c r="D8" s="83"/>
      <c r="E8" s="82"/>
      <c r="F8" s="83"/>
      <c r="G8" s="68"/>
      <c r="H8" s="83"/>
      <c r="I8" s="84"/>
      <c r="J8" s="84"/>
    </row>
    <row r="9" spans="1:10" ht="12.75" customHeight="1">
      <c r="A9" s="82"/>
      <c r="B9" s="83"/>
      <c r="C9" s="82"/>
      <c r="D9" s="83"/>
      <c r="E9" s="82"/>
      <c r="F9" s="83"/>
      <c r="G9" s="68"/>
      <c r="H9" s="83"/>
      <c r="I9" s="84"/>
      <c r="J9" s="84"/>
    </row>
    <row r="10" spans="1:10" ht="12.75" customHeight="1">
      <c r="A10" s="82"/>
      <c r="B10" s="83"/>
      <c r="C10" s="88"/>
      <c r="D10" s="83"/>
      <c r="E10" s="82"/>
      <c r="F10" s="83"/>
      <c r="G10" s="68"/>
      <c r="H10" s="83"/>
      <c r="I10" s="84"/>
      <c r="J10" s="84"/>
    </row>
    <row r="11" spans="1:10" ht="12.75" customHeight="1">
      <c r="A11" s="82"/>
      <c r="B11" s="83"/>
      <c r="C11" s="82"/>
      <c r="D11" s="83"/>
      <c r="E11" s="82"/>
      <c r="F11" s="83"/>
      <c r="G11" s="68"/>
      <c r="H11" s="83"/>
      <c r="I11" s="84"/>
      <c r="J11" s="84"/>
    </row>
    <row r="12" spans="1:10" ht="12.75" customHeight="1">
      <c r="A12" s="89"/>
      <c r="B12" s="83"/>
      <c r="C12" s="89"/>
      <c r="D12" s="83"/>
      <c r="E12" s="89"/>
      <c r="F12" s="83"/>
      <c r="G12" s="68"/>
      <c r="H12" s="83"/>
      <c r="I12" s="84"/>
      <c r="J12" s="84"/>
    </row>
    <row r="13" spans="1:10" ht="12.75" customHeight="1">
      <c r="A13" s="89"/>
      <c r="B13" s="83"/>
      <c r="C13" s="89"/>
      <c r="D13" s="83"/>
      <c r="E13" s="89"/>
      <c r="F13" s="83"/>
      <c r="G13" s="68"/>
      <c r="H13" s="83"/>
      <c r="I13" s="84"/>
      <c r="J13" s="84"/>
    </row>
    <row r="14" spans="1:10" ht="12.75" customHeight="1">
      <c r="A14" s="89"/>
      <c r="B14" s="83"/>
      <c r="C14" s="89"/>
      <c r="D14" s="83"/>
      <c r="E14" s="89"/>
      <c r="F14" s="83"/>
      <c r="G14" s="68"/>
      <c r="H14" s="83"/>
      <c r="I14" s="84"/>
      <c r="J14" s="84"/>
    </row>
    <row r="15" spans="1:10" ht="12.75" customHeight="1">
      <c r="A15" s="90"/>
      <c r="B15" s="87"/>
      <c r="C15" s="87"/>
      <c r="D15" s="87"/>
      <c r="E15" s="87"/>
      <c r="F15" s="87"/>
      <c r="G15" s="87"/>
      <c r="H15" s="87"/>
      <c r="I15" s="87"/>
      <c r="J15" s="87"/>
    </row>
    <row r="16" ht="12.75" customHeight="1">
      <c r="A16" s="91"/>
    </row>
    <row r="17" ht="12.75" customHeight="1">
      <c r="A17" s="91"/>
    </row>
    <row r="18" ht="12.75" customHeight="1">
      <c r="A18" s="91"/>
    </row>
    <row r="19" ht="12.75" customHeight="1">
      <c r="A19" s="91"/>
    </row>
    <row r="20" ht="12.75" customHeight="1">
      <c r="A20" s="91"/>
    </row>
    <row r="21" ht="12.75" customHeight="1">
      <c r="A21" s="91"/>
    </row>
    <row r="22" ht="12.75" customHeight="1">
      <c r="A22" s="91"/>
    </row>
    <row r="23" ht="12.75" customHeight="1">
      <c r="A23" s="91"/>
    </row>
    <row r="24" ht="12.75" customHeight="1">
      <c r="A24" s="91"/>
    </row>
    <row r="25" ht="12.75" customHeight="1">
      <c r="A25" s="91"/>
    </row>
    <row r="26" ht="12.75" customHeight="1">
      <c r="A26" s="91"/>
    </row>
    <row r="27" ht="12.75" customHeight="1">
      <c r="A27" s="91"/>
    </row>
    <row r="28" ht="12.75" customHeight="1">
      <c r="A28" s="91"/>
    </row>
    <row r="29" ht="12.75" customHeight="1">
      <c r="A29" s="91"/>
    </row>
    <row r="30" ht="12.75" customHeight="1">
      <c r="A30" s="91"/>
    </row>
    <row r="31" ht="12.75" customHeight="1">
      <c r="A31" s="91"/>
    </row>
    <row r="32" ht="12.75" customHeight="1">
      <c r="A32" s="91"/>
    </row>
    <row r="33" ht="12.75" customHeight="1">
      <c r="A33" s="91"/>
    </row>
    <row r="34" ht="12.75" customHeight="1">
      <c r="A34" s="91"/>
    </row>
    <row r="35" ht="12.75" customHeight="1">
      <c r="A35" s="91"/>
    </row>
    <row r="36" ht="12.75" customHeight="1">
      <c r="A36" s="91"/>
    </row>
    <row r="37" ht="12.75" customHeight="1">
      <c r="A37" s="91"/>
    </row>
    <row r="38" ht="12.75" customHeight="1">
      <c r="A38" s="91"/>
    </row>
    <row r="39" ht="12.75" customHeight="1">
      <c r="A39" s="91"/>
    </row>
    <row r="40" ht="12.75" customHeight="1">
      <c r="A40" s="91"/>
    </row>
    <row r="41" ht="12.75" customHeight="1">
      <c r="A41" s="91"/>
    </row>
    <row r="42" ht="12.75" customHeight="1">
      <c r="A42" s="91"/>
    </row>
    <row r="43" ht="12.75" customHeight="1">
      <c r="A43" s="91"/>
    </row>
    <row r="44" ht="12.75" customHeight="1">
      <c r="A44" s="91"/>
    </row>
    <row r="45" ht="12.75" customHeight="1">
      <c r="A45" s="91"/>
    </row>
    <row r="46" ht="12.75" customHeight="1">
      <c r="A46" s="91"/>
    </row>
    <row r="47" ht="12.75" customHeight="1">
      <c r="A47" s="91"/>
    </row>
    <row r="48" ht="12.75" customHeight="1">
      <c r="A48" s="91"/>
    </row>
    <row r="49" ht="12.75" customHeight="1">
      <c r="A49" s="91"/>
    </row>
    <row r="50" ht="12.75" customHeight="1">
      <c r="A50" s="91"/>
    </row>
    <row r="51" ht="12.75" customHeight="1">
      <c r="A51" s="91"/>
    </row>
    <row r="52" ht="12.75" customHeight="1">
      <c r="A52" s="91"/>
    </row>
    <row r="53" ht="12.75" customHeight="1">
      <c r="A53" s="91"/>
    </row>
    <row r="54" ht="12.75" customHeight="1">
      <c r="A54" s="91"/>
    </row>
    <row r="55" ht="12.75" customHeight="1">
      <c r="A55" s="91"/>
    </row>
    <row r="56" ht="12.75" customHeight="1">
      <c r="A56" s="91"/>
    </row>
    <row r="57" ht="12.75" customHeight="1">
      <c r="A57" s="91"/>
    </row>
    <row r="58" ht="12.75" customHeight="1">
      <c r="A58" s="91"/>
    </row>
    <row r="59" ht="12.75" customHeight="1">
      <c r="A59" s="91"/>
    </row>
    <row r="60" ht="12.75" customHeight="1">
      <c r="A60" s="91"/>
    </row>
    <row r="61" ht="12.75" customHeight="1">
      <c r="A61" s="91"/>
    </row>
    <row r="62" ht="12.75" customHeight="1">
      <c r="A62" s="91"/>
    </row>
    <row r="63" ht="12.75" customHeight="1">
      <c r="A63" s="91"/>
    </row>
    <row r="64" ht="12.75" customHeight="1">
      <c r="A64" s="91"/>
    </row>
    <row r="65" ht="12.75" customHeight="1">
      <c r="A65" s="91"/>
    </row>
    <row r="66" ht="12.75" customHeight="1">
      <c r="A66" s="91"/>
    </row>
    <row r="67" ht="12.75" customHeight="1">
      <c r="A67" s="91"/>
    </row>
    <row r="68" ht="12.75" customHeight="1">
      <c r="A68" s="91"/>
    </row>
    <row r="69" ht="12.75" customHeight="1">
      <c r="A69" s="91"/>
    </row>
    <row r="70" ht="12.75" customHeight="1">
      <c r="A70" s="91"/>
    </row>
    <row r="71" ht="12.75" customHeight="1">
      <c r="A71" s="91"/>
    </row>
    <row r="72" ht="12.75" customHeight="1">
      <c r="A72" s="91"/>
    </row>
    <row r="73" ht="12.75" customHeight="1">
      <c r="A73" s="91"/>
    </row>
    <row r="74" ht="12.75" customHeight="1">
      <c r="A74" s="91"/>
    </row>
    <row r="75" ht="12.75" customHeight="1">
      <c r="A75" s="91"/>
    </row>
    <row r="76" ht="12.75" customHeight="1">
      <c r="A76" s="91"/>
    </row>
    <row r="77" ht="12.75" customHeight="1">
      <c r="A77" s="91"/>
    </row>
    <row r="78" ht="12.75" customHeight="1">
      <c r="A78" s="91"/>
    </row>
    <row r="79" ht="12.75" customHeight="1">
      <c r="A79" s="91"/>
    </row>
    <row r="80" ht="12.75" customHeight="1">
      <c r="A80" s="91"/>
    </row>
    <row r="81" ht="12.75" customHeight="1">
      <c r="A81" s="91"/>
    </row>
    <row r="82" ht="12.75" customHeight="1">
      <c r="A82" s="91"/>
    </row>
    <row r="83" ht="12.75" customHeight="1">
      <c r="A83" s="91"/>
    </row>
    <row r="84" ht="12.75" customHeight="1">
      <c r="A84" s="91"/>
    </row>
    <row r="85" ht="12.75" customHeight="1">
      <c r="A85" s="91"/>
    </row>
    <row r="86" ht="12.75" customHeight="1">
      <c r="A86" s="91"/>
    </row>
    <row r="87" ht="12.75" customHeight="1">
      <c r="A87" s="91"/>
    </row>
    <row r="88" ht="12.75" customHeight="1">
      <c r="A88" s="91"/>
    </row>
    <row r="89" ht="12.75" customHeight="1">
      <c r="A89" s="91"/>
    </row>
    <row r="90" ht="12.75" customHeight="1">
      <c r="A90" s="91"/>
    </row>
    <row r="91" ht="12.75" customHeight="1">
      <c r="A91" s="91"/>
    </row>
    <row r="92" ht="12.75" customHeight="1">
      <c r="A92" s="91"/>
    </row>
    <row r="93" ht="12.75" customHeight="1">
      <c r="A93" s="91"/>
    </row>
    <row r="94" ht="12.75" customHeight="1">
      <c r="A94" s="91"/>
    </row>
    <row r="95" ht="12.75" customHeight="1">
      <c r="A95" s="91"/>
    </row>
    <row r="96" ht="12.75" customHeight="1">
      <c r="A96" s="91"/>
    </row>
    <row r="97" ht="12.75" customHeight="1">
      <c r="A97" s="91"/>
    </row>
    <row r="98" ht="12.75" customHeight="1">
      <c r="A98" s="91"/>
    </row>
    <row r="99" ht="12.75" customHeight="1">
      <c r="A99" s="91"/>
    </row>
    <row r="100" ht="12.75" customHeight="1">
      <c r="A100" s="91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Caringi</cp:lastModifiedBy>
  <dcterms:modified xsi:type="dcterms:W3CDTF">2008-08-01T14:36:22Z</dcterms:modified>
  <cp:category/>
  <cp:version/>
  <cp:contentType/>
  <cp:contentStatus/>
  <cp:revision>48</cp:revision>
</cp:coreProperties>
</file>