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95" windowHeight="6255" tabRatio="882" firstSheet="1" activeTab="3"/>
  </bookViews>
  <sheets>
    <sheet name="GS08" sheetId="1" r:id="rId1"/>
    <sheet name="RN08" sheetId="2" r:id="rId2"/>
    <sheet name="RN 2-4 08" sheetId="3" r:id="rId3"/>
    <sheet name="LPN08" sheetId="4" r:id="rId4"/>
    <sheet name="WG08" sheetId="5" r:id="rId5"/>
    <sheet name="Phs &amp; Dent08" sheetId="6" r:id="rId6"/>
    <sheet name="PA EFDA08" sheetId="7" r:id="rId7"/>
    <sheet name="CRNA08" sheetId="8" r:id="rId8"/>
    <sheet name="Pharm08" sheetId="9" r:id="rId9"/>
    <sheet name="IRM08" sheetId="10" r:id="rId10"/>
    <sheet name="VCS08" sheetId="11" r:id="rId11"/>
    <sheet name="PodOptChir08" sheetId="12" r:id="rId12"/>
    <sheet name="Eng08" sheetId="13" r:id="rId13"/>
    <sheet name="IndHyg08" sheetId="14" r:id="rId14"/>
    <sheet name="PT08" sheetId="15" r:id="rId15"/>
  </sheets>
  <definedNames/>
  <calcPr fullCalcOnLoad="1"/>
</workbook>
</file>

<file path=xl/sharedStrings.xml><?xml version="1.0" encoding="utf-8"?>
<sst xmlns="http://schemas.openxmlformats.org/spreadsheetml/2006/main" count="417" uniqueCount="177">
  <si>
    <t>Veterans Health Administration</t>
  </si>
  <si>
    <t>Nurse Schedule</t>
  </si>
  <si>
    <t xml:space="preserve">for PA's &amp; </t>
  </si>
  <si>
    <t>EFDA's</t>
  </si>
  <si>
    <t>NOTE:  The adjusted annual rates of pay shown on this schedule are applicable to employees in the Metropolitan Statistical Area (MS)</t>
  </si>
  <si>
    <t>or Metropolitan Statistical Area (CMSA) indicated below.  These adjusted rates are considered basic pay for retirement, life insurance,</t>
  </si>
  <si>
    <t>premium pay, and severance pay.  They are not considered basic pay for pay administration purposes.</t>
  </si>
  <si>
    <t>Coverage Area:  Albuquerque, NM:  Memphis, TN-AR-MS; New Orleans, LA; Norfolk, Virginia Beach-Newport News, VA-NC; Oklahoma City, OK;</t>
  </si>
  <si>
    <t>Salt Lake City-Ogden, UT; San Antonio, TX and in the 48 contguous states not covered by the other 31 locality pay areas.</t>
  </si>
  <si>
    <t>Amount</t>
  </si>
  <si>
    <t>of Step</t>
  </si>
  <si>
    <t>Increase</t>
  </si>
  <si>
    <t>GRADE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</si>
  <si>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</si>
  <si>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</si>
  <si>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</si>
  <si>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</si>
  <si>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</si>
  <si>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</si>
  <si>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</si>
  <si>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</si>
  <si>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</si>
  <si>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</si>
  <si>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LCP</t>
  </si>
  <si>
    <t>TOTAL</t>
  </si>
  <si>
    <t>CLINICAL</t>
  </si>
  <si>
    <t>WG RATES</t>
  </si>
  <si>
    <t>Grade</t>
  </si>
  <si>
    <t>WS-16</t>
  </si>
  <si>
    <t>WS-17</t>
  </si>
  <si>
    <t>WS-18</t>
  </si>
  <si>
    <t>WS-19</t>
  </si>
  <si>
    <t>WS-WD-WN RATES</t>
  </si>
  <si>
    <t>WL RATES</t>
  </si>
  <si>
    <t>LPN:  GS-3</t>
  </si>
  <si>
    <t>NO EXPERIENCE</t>
  </si>
  <si>
    <t>ANNUAL</t>
  </si>
  <si>
    <t>HOURLY</t>
  </si>
  <si>
    <t>SUNDAY PAY</t>
  </si>
  <si>
    <t>NIGHT DIFFERENTIAL</t>
  </si>
  <si>
    <t>OVERTIME RATE</t>
  </si>
  <si>
    <t>LPN:  GS-4</t>
  </si>
  <si>
    <t>6 MONTHS EXPERIENCE</t>
  </si>
  <si>
    <t>LPN:  GS-5</t>
  </si>
  <si>
    <t>LPN:  GS-6:  2 YRS 6 MOS EXP which included expanded duty roles</t>
  </si>
  <si>
    <t>(LPN/NA - USE 2087 HOURS/YEAR)</t>
  </si>
  <si>
    <t xml:space="preserve">                      DEPARTMENT OF VETERANS AFFAIRS</t>
  </si>
  <si>
    <t xml:space="preserve">                   VA MEDICAL CENTER</t>
  </si>
  <si>
    <t xml:space="preserve">                            PO BOX 5046</t>
  </si>
  <si>
    <t xml:space="preserve">                      SIOUX FALLS, SOUTH DAKOTA 57117</t>
  </si>
  <si>
    <t>NURSE 1, LEVEL 1</t>
  </si>
  <si>
    <t xml:space="preserve">     NURSE 1, LEVEL 2</t>
  </si>
  <si>
    <t>STEP 3(1)</t>
  </si>
  <si>
    <t>STEP 4(2)</t>
  </si>
  <si>
    <t>HOURLY RATE</t>
  </si>
  <si>
    <t>WEEKEND PAY</t>
  </si>
  <si>
    <t xml:space="preserve">           NURSE 1, LEVEL 3</t>
  </si>
  <si>
    <t>STEP 5 (1)</t>
  </si>
  <si>
    <t>STEP 6 (2)</t>
  </si>
  <si>
    <t>STEP 7 (3)</t>
  </si>
  <si>
    <t>STEP 8 (4)</t>
  </si>
  <si>
    <t>STEP 9 (5)</t>
  </si>
  <si>
    <t>(RN - USE 2080 HOURS/YEAR)</t>
  </si>
  <si>
    <t>IT SPECIALIST - 2210 - VA Sch 99B</t>
  </si>
  <si>
    <t>Title 38, U.S.C. Sec. 7404 Salary Table</t>
  </si>
  <si>
    <t>PHYSICIAN &amp; DENTIST SALARY SCALE</t>
  </si>
  <si>
    <t xml:space="preserve">          PA &amp; EFDA SALARY SCALE</t>
  </si>
  <si>
    <t>VA Medical Center Sioux Falls SD</t>
  </si>
  <si>
    <t xml:space="preserve">   VA Medical Center Sioux Falls SD</t>
  </si>
  <si>
    <t xml:space="preserve">    Department of Veterans Affairs</t>
  </si>
  <si>
    <t xml:space="preserve">  Department of Veterans Affairs</t>
  </si>
  <si>
    <t>VA Sch Y49 SALARY SCALE</t>
  </si>
  <si>
    <t xml:space="preserve">   PHARMACIST - 0660</t>
  </si>
  <si>
    <t>GENERAL ENGINEER - 0801</t>
  </si>
  <si>
    <t>INDUSTRIAL HYGENIST - 0690</t>
  </si>
  <si>
    <t>VA Sch 138 SALARY SCALE</t>
  </si>
  <si>
    <t>STEP 11</t>
  </si>
  <si>
    <t>STEP 12</t>
  </si>
  <si>
    <t>NURSE II</t>
  </si>
  <si>
    <t>NURSE III</t>
  </si>
  <si>
    <t>NURSE IV</t>
  </si>
  <si>
    <t>(RN-USE 2080 HOURS/YEAR)</t>
  </si>
  <si>
    <t>Total</t>
  </si>
  <si>
    <t>ASSOCIATE Basic</t>
  </si>
  <si>
    <t>JUNIOR      Basic</t>
  </si>
  <si>
    <t>ASSOCIATE   Basic</t>
  </si>
  <si>
    <t>FULL       Basic</t>
  </si>
  <si>
    <t>INTERMEDIATE Basic</t>
  </si>
  <si>
    <t>SENIOR         Basic</t>
  </si>
  <si>
    <t>CHIEF         Basic</t>
  </si>
  <si>
    <t>ASST DIR     Basic</t>
  </si>
  <si>
    <t>DIRECTOR     Basic</t>
  </si>
  <si>
    <t xml:space="preserve">        Veterans Health Administration</t>
  </si>
  <si>
    <t>FULL     Basic</t>
  </si>
  <si>
    <t>SENIOR    Basic</t>
  </si>
  <si>
    <t>CHIEF    Basic</t>
  </si>
  <si>
    <t>1YR 6MOS</t>
  </si>
  <si>
    <t>2YR 6MOS</t>
  </si>
  <si>
    <t>3YR 6 MOS</t>
  </si>
  <si>
    <t>4YR 6 MOS</t>
  </si>
  <si>
    <t>NIGHT DIFF</t>
  </si>
  <si>
    <t>U</t>
  </si>
  <si>
    <t>PAY</t>
  </si>
  <si>
    <t>PLAN</t>
  </si>
  <si>
    <t>VETERANS CANTEEN SERVICE</t>
  </si>
  <si>
    <t>PHYSICAL THERAPIST - 0633</t>
  </si>
  <si>
    <t>CLINICAL PODIATRIST, OPTOMETRIST &amp; CHIROPRACTOR SALARY SCALE</t>
  </si>
  <si>
    <t>CHIROPRACTOR</t>
  </si>
  <si>
    <t>OPTOMETRIST&amp;</t>
  </si>
  <si>
    <t>PODIATRIST,</t>
  </si>
  <si>
    <t xml:space="preserve">    LPN SALARY SCALE - 0620</t>
  </si>
  <si>
    <t>NOTE:  The adjusted annual rates of pay shown on this schedule are applicable to employees in thost portions of the</t>
  </si>
  <si>
    <t>continental United States not located within another locality pay area.  These adjusted rates are considered basic pay for retirement, life insurance,</t>
  </si>
  <si>
    <t>Covera Area:  Thos portions of the continential United States not located within another locality pary area.</t>
  </si>
  <si>
    <t xml:space="preserve">     IT SPECIALIST SALARY SCALE - 2210</t>
  </si>
  <si>
    <t>Title 38, U.S.C. Sec. 7431 Salary Table</t>
  </si>
  <si>
    <t>BASE AND LONGEVITY PAY SCHEDULE</t>
  </si>
  <si>
    <t>STEP</t>
  </si>
  <si>
    <t>TENURE (in years)</t>
  </si>
  <si>
    <t>SALARY</t>
  </si>
  <si>
    <t>2 or less</t>
  </si>
  <si>
    <t>2 to 4</t>
  </si>
  <si>
    <t>4 to 6</t>
  </si>
  <si>
    <t>6 to 8</t>
  </si>
  <si>
    <t>8 to 10</t>
  </si>
  <si>
    <t>10 to 12</t>
  </si>
  <si>
    <t>12 to 14</t>
  </si>
  <si>
    <t>14 to 16</t>
  </si>
  <si>
    <t>16 to 18</t>
  </si>
  <si>
    <t>18 to 20</t>
  </si>
  <si>
    <t>20 to 22</t>
  </si>
  <si>
    <t>22 to 24</t>
  </si>
  <si>
    <t>24 to 26</t>
  </si>
  <si>
    <t>26 to 28</t>
  </si>
  <si>
    <t>more than 28</t>
  </si>
  <si>
    <t>VA Sch 099 SPECIAL SALARY SCALE</t>
  </si>
  <si>
    <t xml:space="preserve">     Effective 12/16/2006</t>
  </si>
  <si>
    <t>STEP 13</t>
  </si>
  <si>
    <t>STEP 14</t>
  </si>
  <si>
    <t>STEP 15</t>
  </si>
  <si>
    <t>STEP 16</t>
  </si>
  <si>
    <t>STEP 17</t>
  </si>
  <si>
    <t>GENERAL SCHEDULE (GS) 2008</t>
  </si>
  <si>
    <t>INCORPORATING THE 2.50% GENERAL SCHEDULE INCREASE AND A LOCALITY PAYMENT OF 13.18%</t>
  </si>
  <si>
    <t>TOTAL INCREASE 2.99%</t>
  </si>
  <si>
    <t>Step 1</t>
  </si>
  <si>
    <t>Step 2</t>
  </si>
  <si>
    <t>Step 3</t>
  </si>
  <si>
    <t>Step 4</t>
  </si>
  <si>
    <t>Step 5</t>
  </si>
  <si>
    <t>Step 6</t>
  </si>
  <si>
    <t>Step 7</t>
  </si>
  <si>
    <t>Step 8</t>
  </si>
  <si>
    <t>Step 9</t>
  </si>
  <si>
    <t>Step 10</t>
  </si>
  <si>
    <t>WGI</t>
  </si>
  <si>
    <t>VARIES</t>
  </si>
  <si>
    <t xml:space="preserve">     Effective 1/06/2008</t>
  </si>
  <si>
    <t xml:space="preserve">     Effective 01/06/2008</t>
  </si>
  <si>
    <t xml:space="preserve">                              RN SALARY SCALE EFFECTIVE JANUARY 6, 2008</t>
  </si>
  <si>
    <t xml:space="preserve">        Effective January 6, 2008</t>
  </si>
  <si>
    <t xml:space="preserve">   Effective January 6, 2008</t>
  </si>
  <si>
    <t>2008 WAGE GRADE SCALE EFFECTIVE 12/09/2007</t>
  </si>
  <si>
    <t>NS-RATES 2008</t>
  </si>
  <si>
    <t>NL RATES 2008</t>
  </si>
  <si>
    <t>NA RATES 2008</t>
  </si>
  <si>
    <t>VC-RATES 2007</t>
  </si>
  <si>
    <t xml:space="preserve">          Effective January 6, 2008</t>
  </si>
  <si>
    <t>Rates of Basic Pay and Rest of the United States - 13.18%</t>
  </si>
  <si>
    <t>Step interval</t>
  </si>
  <si>
    <t xml:space="preserve">     Effective January 6, 2008</t>
  </si>
  <si>
    <t>Step Interval</t>
  </si>
  <si>
    <t xml:space="preserve">     Effective January 6,2008</t>
  </si>
  <si>
    <t>Updated January 18, 2008</t>
  </si>
  <si>
    <t xml:space="preserve">   Effective January 6 2008</t>
  </si>
  <si>
    <t xml:space="preserve">                            CRNA SALARY SCALE</t>
  </si>
  <si>
    <t xml:space="preserve">Rest of the United States - 13.18%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</si>
</sst>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"/>
    <numFmt numFmtId="168" formatCode="&quot;$&quot;#,##0;[Red]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mmmm\ d\,\ yyyy;@"/>
  </numFmts>
  <fonts count="22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8"/>
      <color indexed="8"/>
      <name val="Courier New"/>
      <family val="3"/>
    </font>
    <font>
      <sz val="8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double"/>
      <top style="double"/>
      <bottom style="thin"/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 style="double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/>
      <top style="thin"/>
      <bottom style="double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165" fontId="6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7" fillId="2" borderId="26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9" xfId="0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2" borderId="30" xfId="0" applyFill="1" applyBorder="1" applyAlignment="1">
      <alignment/>
    </xf>
    <xf numFmtId="0" fontId="1" fillId="2" borderId="31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8" fillId="2" borderId="33" xfId="0" applyFont="1" applyFill="1" applyBorder="1" applyAlignment="1">
      <alignment/>
    </xf>
    <xf numFmtId="0" fontId="0" fillId="2" borderId="33" xfId="0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37" xfId="0" applyFont="1" applyBorder="1" applyAlignment="1">
      <alignment/>
    </xf>
    <xf numFmtId="0" fontId="3" fillId="2" borderId="4" xfId="0" applyFont="1" applyFill="1" applyBorder="1" applyAlignment="1">
      <alignment/>
    </xf>
    <xf numFmtId="164" fontId="6" fillId="2" borderId="45" xfId="0" applyNumberFormat="1" applyFont="1" applyFill="1" applyBorder="1" applyAlignment="1">
      <alignment/>
    </xf>
    <xf numFmtId="164" fontId="6" fillId="2" borderId="46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6" fillId="2" borderId="39" xfId="0" applyNumberFormat="1" applyFont="1" applyFill="1" applyBorder="1" applyAlignment="1">
      <alignment/>
    </xf>
    <xf numFmtId="0" fontId="9" fillId="2" borderId="26" xfId="0" applyFont="1" applyFill="1" applyBorder="1" applyAlignment="1">
      <alignment/>
    </xf>
    <xf numFmtId="0" fontId="5" fillId="0" borderId="47" xfId="0" applyFont="1" applyBorder="1" applyAlignment="1">
      <alignment/>
    </xf>
    <xf numFmtId="0" fontId="3" fillId="2" borderId="48" xfId="0" applyFont="1" applyFill="1" applyBorder="1" applyAlignment="1">
      <alignment/>
    </xf>
    <xf numFmtId="164" fontId="6" fillId="2" borderId="23" xfId="0" applyNumberFormat="1" applyFont="1" applyFill="1" applyBorder="1" applyAlignment="1">
      <alignment/>
    </xf>
    <xf numFmtId="164" fontId="6" fillId="2" borderId="49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2" borderId="37" xfId="0" applyFont="1" applyFill="1" applyBorder="1" applyAlignment="1">
      <alignment/>
    </xf>
    <xf numFmtId="3" fontId="6" fillId="2" borderId="40" xfId="0" applyNumberFormat="1" applyFont="1" applyFill="1" applyBorder="1" applyAlignment="1">
      <alignment/>
    </xf>
    <xf numFmtId="3" fontId="6" fillId="2" borderId="41" xfId="0" applyNumberFormat="1" applyFont="1" applyFill="1" applyBorder="1" applyAlignment="1">
      <alignment/>
    </xf>
    <xf numFmtId="0" fontId="3" fillId="2" borderId="47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6" fillId="0" borderId="50" xfId="0" applyFont="1" applyBorder="1" applyAlignment="1">
      <alignment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0" fontId="12" fillId="2" borderId="2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2" fillId="2" borderId="29" xfId="0" applyFont="1" applyFill="1" applyBorder="1" applyAlignment="1">
      <alignment/>
    </xf>
    <xf numFmtId="0" fontId="12" fillId="2" borderId="31" xfId="0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64" fontId="10" fillId="3" borderId="45" xfId="0" applyNumberFormat="1" applyFont="1" applyFill="1" applyBorder="1" applyAlignment="1">
      <alignment/>
    </xf>
    <xf numFmtId="164" fontId="10" fillId="3" borderId="46" xfId="0" applyNumberFormat="1" applyFont="1" applyFill="1" applyBorder="1" applyAlignment="1">
      <alignment/>
    </xf>
    <xf numFmtId="164" fontId="10" fillId="3" borderId="39" xfId="0" applyNumberFormat="1" applyFont="1" applyFill="1" applyBorder="1" applyAlignment="1">
      <alignment/>
    </xf>
    <xf numFmtId="0" fontId="10" fillId="3" borderId="39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54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164" fontId="10" fillId="3" borderId="4" xfId="0" applyNumberFormat="1" applyFont="1" applyFill="1" applyBorder="1" applyAlignment="1">
      <alignment/>
    </xf>
    <xf numFmtId="3" fontId="10" fillId="3" borderId="6" xfId="0" applyNumberFormat="1" applyFont="1" applyFill="1" applyBorder="1" applyAlignment="1">
      <alignment/>
    </xf>
    <xf numFmtId="3" fontId="10" fillId="2" borderId="37" xfId="0" applyNumberFormat="1" applyFont="1" applyFill="1" applyBorder="1" applyAlignment="1">
      <alignment/>
    </xf>
    <xf numFmtId="164" fontId="10" fillId="3" borderId="41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/>
    </xf>
    <xf numFmtId="3" fontId="10" fillId="3" borderId="45" xfId="0" applyNumberFormat="1" applyFont="1" applyFill="1" applyBorder="1" applyAlignment="1">
      <alignment/>
    </xf>
    <xf numFmtId="164" fontId="6" fillId="3" borderId="45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6" fillId="0" borderId="61" xfId="0" applyFont="1" applyBorder="1" applyAlignment="1">
      <alignment/>
    </xf>
    <xf numFmtId="0" fontId="3" fillId="0" borderId="62" xfId="0" applyFont="1" applyBorder="1" applyAlignment="1">
      <alignment horizontal="center"/>
    </xf>
    <xf numFmtId="164" fontId="6" fillId="3" borderId="4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6" fillId="2" borderId="37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3" borderId="45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2" borderId="47" xfId="0" applyFont="1" applyFill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6" xfId="0" applyFont="1" applyBorder="1" applyAlignment="1">
      <alignment horizontal="right"/>
    </xf>
    <xf numFmtId="164" fontId="0" fillId="0" borderId="39" xfId="0" applyNumberFormat="1" applyBorder="1" applyAlignment="1">
      <alignment/>
    </xf>
    <xf numFmtId="165" fontId="0" fillId="0" borderId="39" xfId="0" applyNumberFormat="1" applyBorder="1" applyAlignment="1">
      <alignment/>
    </xf>
    <xf numFmtId="0" fontId="2" fillId="0" borderId="37" xfId="0" applyFont="1" applyBorder="1" applyAlignment="1">
      <alignment horizontal="right"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0" fillId="0" borderId="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2" borderId="38" xfId="0" applyFont="1" applyFill="1" applyBorder="1" applyAlignment="1">
      <alignment horizontal="right"/>
    </xf>
    <xf numFmtId="0" fontId="2" fillId="2" borderId="50" xfId="0" applyFont="1" applyFill="1" applyBorder="1" applyAlignment="1">
      <alignment horizontal="right"/>
    </xf>
    <xf numFmtId="164" fontId="6" fillId="2" borderId="12" xfId="0" applyNumberFormat="1" applyFont="1" applyFill="1" applyBorder="1" applyAlignment="1">
      <alignment/>
    </xf>
    <xf numFmtId="164" fontId="6" fillId="2" borderId="39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165" fontId="10" fillId="0" borderId="12" xfId="0" applyNumberFormat="1" applyFont="1" applyBorder="1" applyAlignment="1">
      <alignment/>
    </xf>
    <xf numFmtId="165" fontId="10" fillId="0" borderId="39" xfId="0" applyNumberFormat="1" applyFont="1" applyBorder="1" applyAlignment="1">
      <alignment/>
    </xf>
    <xf numFmtId="165" fontId="10" fillId="0" borderId="40" xfId="0" applyNumberFormat="1" applyFont="1" applyBorder="1" applyAlignment="1">
      <alignment/>
    </xf>
    <xf numFmtId="165" fontId="10" fillId="0" borderId="4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64" xfId="0" applyNumberFormat="1" applyFont="1" applyBorder="1" applyAlignment="1">
      <alignment/>
    </xf>
    <xf numFmtId="0" fontId="6" fillId="0" borderId="65" xfId="0" applyFont="1" applyBorder="1" applyAlignment="1">
      <alignment/>
    </xf>
    <xf numFmtId="0" fontId="0" fillId="0" borderId="21" xfId="0" applyFont="1" applyBorder="1" applyAlignment="1">
      <alignment horizontal="right"/>
    </xf>
    <xf numFmtId="164" fontId="10" fillId="0" borderId="23" xfId="0" applyNumberFormat="1" applyFont="1" applyBorder="1" applyAlignment="1">
      <alignment/>
    </xf>
    <xf numFmtId="164" fontId="10" fillId="0" borderId="20" xfId="0" applyNumberFormat="1" applyFont="1" applyBorder="1" applyAlignment="1">
      <alignment/>
    </xf>
    <xf numFmtId="164" fontId="10" fillId="0" borderId="49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6" fillId="0" borderId="66" xfId="0" applyFont="1" applyBorder="1" applyAlignment="1">
      <alignment/>
    </xf>
    <xf numFmtId="0" fontId="3" fillId="0" borderId="47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14" fontId="4" fillId="2" borderId="31" xfId="0" applyNumberFormat="1" applyFont="1" applyFill="1" applyBorder="1" applyAlignment="1">
      <alignment horizontal="left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>
      <alignment horizontal="right"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6" fontId="10" fillId="3" borderId="41" xfId="0" applyNumberFormat="1" applyFont="1" applyFill="1" applyBorder="1" applyAlignment="1">
      <alignment/>
    </xf>
    <xf numFmtId="0" fontId="13" fillId="0" borderId="67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168" fontId="6" fillId="3" borderId="46" xfId="0" applyNumberFormat="1" applyFont="1" applyFill="1" applyBorder="1" applyAlignment="1">
      <alignment/>
    </xf>
    <xf numFmtId="168" fontId="6" fillId="0" borderId="39" xfId="0" applyNumberFormat="1" applyFont="1" applyBorder="1" applyAlignment="1">
      <alignment/>
    </xf>
    <xf numFmtId="168" fontId="6" fillId="0" borderId="41" xfId="0" applyNumberFormat="1" applyFont="1" applyBorder="1" applyAlignment="1">
      <alignment/>
    </xf>
    <xf numFmtId="168" fontId="6" fillId="3" borderId="41" xfId="0" applyNumberFormat="1" applyFont="1" applyFill="1" applyBorder="1" applyAlignment="1">
      <alignment/>
    </xf>
    <xf numFmtId="2" fontId="0" fillId="0" borderId="61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68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0" fontId="3" fillId="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6" fillId="0" borderId="39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4" fillId="2" borderId="69" xfId="0" applyFont="1" applyFill="1" applyBorder="1" applyAlignment="1">
      <alignment/>
    </xf>
    <xf numFmtId="165" fontId="14" fillId="2" borderId="70" xfId="0" applyNumberFormat="1" applyFont="1" applyFill="1" applyBorder="1" applyAlignment="1">
      <alignment/>
    </xf>
    <xf numFmtId="165" fontId="14" fillId="2" borderId="71" xfId="0" applyNumberFormat="1" applyFont="1" applyFill="1" applyBorder="1" applyAlignment="1">
      <alignment/>
    </xf>
    <xf numFmtId="165" fontId="14" fillId="2" borderId="72" xfId="0" applyNumberFormat="1" applyFont="1" applyFill="1" applyBorder="1" applyAlignment="1">
      <alignment/>
    </xf>
    <xf numFmtId="165" fontId="14" fillId="2" borderId="4" xfId="0" applyNumberFormat="1" applyFont="1" applyFill="1" applyBorder="1" applyAlignment="1">
      <alignment/>
    </xf>
    <xf numFmtId="165" fontId="14" fillId="2" borderId="45" xfId="0" applyNumberFormat="1" applyFont="1" applyFill="1" applyBorder="1" applyAlignment="1">
      <alignment/>
    </xf>
    <xf numFmtId="165" fontId="14" fillId="2" borderId="46" xfId="0" applyNumberFormat="1" applyFont="1" applyFill="1" applyBorder="1" applyAlignment="1">
      <alignment/>
    </xf>
    <xf numFmtId="0" fontId="14" fillId="0" borderId="69" xfId="0" applyFont="1" applyBorder="1" applyAlignment="1">
      <alignment/>
    </xf>
    <xf numFmtId="165" fontId="14" fillId="0" borderId="73" xfId="0" applyNumberFormat="1" applyFont="1" applyBorder="1" applyAlignment="1">
      <alignment/>
    </xf>
    <xf numFmtId="165" fontId="14" fillId="0" borderId="74" xfId="0" applyNumberFormat="1" applyFont="1" applyBorder="1" applyAlignment="1">
      <alignment/>
    </xf>
    <xf numFmtId="165" fontId="14" fillId="0" borderId="75" xfId="0" applyNumberFormat="1" applyFont="1" applyBorder="1" applyAlignment="1">
      <alignment/>
    </xf>
    <xf numFmtId="165" fontId="14" fillId="0" borderId="6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5" fontId="14" fillId="0" borderId="39" xfId="0" applyNumberFormat="1" applyFont="1" applyBorder="1" applyAlignment="1">
      <alignment/>
    </xf>
    <xf numFmtId="165" fontId="14" fillId="2" borderId="73" xfId="0" applyNumberFormat="1" applyFont="1" applyFill="1" applyBorder="1" applyAlignment="1">
      <alignment/>
    </xf>
    <xf numFmtId="165" fontId="14" fillId="2" borderId="74" xfId="0" applyNumberFormat="1" applyFont="1" applyFill="1" applyBorder="1" applyAlignment="1">
      <alignment/>
    </xf>
    <xf numFmtId="165" fontId="14" fillId="2" borderId="75" xfId="0" applyNumberFormat="1" applyFont="1" applyFill="1" applyBorder="1" applyAlignment="1">
      <alignment/>
    </xf>
    <xf numFmtId="165" fontId="14" fillId="2" borderId="6" xfId="0" applyNumberFormat="1" applyFont="1" applyFill="1" applyBorder="1" applyAlignment="1">
      <alignment/>
    </xf>
    <xf numFmtId="165" fontId="14" fillId="2" borderId="12" xfId="0" applyNumberFormat="1" applyFont="1" applyFill="1" applyBorder="1" applyAlignment="1">
      <alignment/>
    </xf>
    <xf numFmtId="165" fontId="14" fillId="2" borderId="39" xfId="0" applyNumberFormat="1" applyFont="1" applyFill="1" applyBorder="1" applyAlignment="1">
      <alignment/>
    </xf>
    <xf numFmtId="0" fontId="14" fillId="2" borderId="38" xfId="0" applyFont="1" applyFill="1" applyBorder="1" applyAlignment="1">
      <alignment/>
    </xf>
    <xf numFmtId="0" fontId="14" fillId="0" borderId="38" xfId="0" applyFont="1" applyBorder="1" applyAlignment="1">
      <alignment/>
    </xf>
    <xf numFmtId="0" fontId="14" fillId="2" borderId="50" xfId="0" applyFont="1" applyFill="1" applyBorder="1" applyAlignment="1">
      <alignment/>
    </xf>
    <xf numFmtId="165" fontId="14" fillId="2" borderId="76" xfId="0" applyNumberFormat="1" applyFont="1" applyFill="1" applyBorder="1" applyAlignment="1">
      <alignment/>
    </xf>
    <xf numFmtId="165" fontId="14" fillId="2" borderId="77" xfId="0" applyNumberFormat="1" applyFont="1" applyFill="1" applyBorder="1" applyAlignment="1">
      <alignment/>
    </xf>
    <xf numFmtId="165" fontId="14" fillId="2" borderId="78" xfId="0" applyNumberFormat="1" applyFont="1" applyFill="1" applyBorder="1" applyAlignment="1">
      <alignment/>
    </xf>
    <xf numFmtId="165" fontId="14" fillId="2" borderId="37" xfId="0" applyNumberFormat="1" applyFont="1" applyFill="1" applyBorder="1" applyAlignment="1">
      <alignment/>
    </xf>
    <xf numFmtId="165" fontId="14" fillId="2" borderId="40" xfId="0" applyNumberFormat="1" applyFont="1" applyFill="1" applyBorder="1" applyAlignment="1">
      <alignment/>
    </xf>
    <xf numFmtId="165" fontId="14" fillId="2" borderId="4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2" borderId="4" xfId="0" applyFont="1" applyFill="1" applyBorder="1" applyAlignment="1">
      <alignment/>
    </xf>
    <xf numFmtId="0" fontId="14" fillId="0" borderId="6" xfId="0" applyFont="1" applyBorder="1" applyAlignment="1">
      <alignment/>
    </xf>
    <xf numFmtId="0" fontId="14" fillId="2" borderId="6" xfId="0" applyFont="1" applyFill="1" applyBorder="1" applyAlignment="1">
      <alignment/>
    </xf>
    <xf numFmtId="0" fontId="14" fillId="0" borderId="37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4" fillId="0" borderId="47" xfId="0" applyFont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4" fillId="0" borderId="44" xfId="0" applyFont="1" applyFill="1" applyBorder="1" applyAlignment="1">
      <alignment/>
    </xf>
    <xf numFmtId="165" fontId="14" fillId="0" borderId="40" xfId="0" applyNumberFormat="1" applyFont="1" applyBorder="1" applyAlignment="1">
      <alignment/>
    </xf>
    <xf numFmtId="165" fontId="14" fillId="0" borderId="41" xfId="0" applyNumberFormat="1" applyFont="1" applyBorder="1" applyAlignment="1">
      <alignment/>
    </xf>
    <xf numFmtId="0" fontId="17" fillId="2" borderId="79" xfId="0" applyFont="1" applyFill="1" applyBorder="1" applyAlignment="1">
      <alignment horizontal="center" vertical="center" wrapText="1"/>
    </xf>
    <xf numFmtId="0" fontId="17" fillId="2" borderId="80" xfId="0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17" fillId="2" borderId="8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83" xfId="0" applyFont="1" applyBorder="1" applyAlignment="1">
      <alignment horizontal="right" wrapText="1"/>
    </xf>
    <xf numFmtId="0" fontId="18" fillId="0" borderId="84" xfId="0" applyFont="1" applyBorder="1" applyAlignment="1">
      <alignment horizontal="right" wrapText="1"/>
    </xf>
    <xf numFmtId="0" fontId="19" fillId="0" borderId="85" xfId="0" applyFont="1" applyBorder="1" applyAlignment="1">
      <alignment horizontal="right" wrapText="1"/>
    </xf>
    <xf numFmtId="0" fontId="18" fillId="0" borderId="86" xfId="0" applyFont="1" applyBorder="1" applyAlignment="1">
      <alignment horizontal="right" wrapText="1"/>
    </xf>
    <xf numFmtId="0" fontId="18" fillId="0" borderId="87" xfId="0" applyFont="1" applyBorder="1" applyAlignment="1">
      <alignment horizontal="right" wrapText="1"/>
    </xf>
    <xf numFmtId="0" fontId="18" fillId="0" borderId="88" xfId="0" applyFont="1" applyBorder="1" applyAlignment="1">
      <alignment horizontal="right" wrapText="1"/>
    </xf>
    <xf numFmtId="0" fontId="18" fillId="2" borderId="86" xfId="0" applyFont="1" applyFill="1" applyBorder="1" applyAlignment="1">
      <alignment horizontal="right" wrapText="1"/>
    </xf>
    <xf numFmtId="0" fontId="18" fillId="2" borderId="87" xfId="0" applyFont="1" applyFill="1" applyBorder="1" applyAlignment="1">
      <alignment horizontal="right" wrapText="1"/>
    </xf>
    <xf numFmtId="0" fontId="14" fillId="2" borderId="88" xfId="0" applyFont="1" applyFill="1" applyBorder="1" applyAlignment="1">
      <alignment/>
    </xf>
    <xf numFmtId="0" fontId="19" fillId="0" borderId="88" xfId="0" applyFont="1" applyBorder="1" applyAlignment="1">
      <alignment horizontal="right" wrapText="1"/>
    </xf>
    <xf numFmtId="0" fontId="18" fillId="2" borderId="88" xfId="0" applyFont="1" applyFill="1" applyBorder="1" applyAlignment="1">
      <alignment horizontal="right" wrapText="1"/>
    </xf>
    <xf numFmtId="0" fontId="18" fillId="2" borderId="89" xfId="0" applyFont="1" applyFill="1" applyBorder="1" applyAlignment="1">
      <alignment horizontal="right" wrapText="1"/>
    </xf>
    <xf numFmtId="0" fontId="18" fillId="2" borderId="90" xfId="0" applyFont="1" applyFill="1" applyBorder="1" applyAlignment="1">
      <alignment horizontal="right" wrapText="1"/>
    </xf>
    <xf numFmtId="0" fontId="18" fillId="2" borderId="91" xfId="0" applyFont="1" applyFill="1" applyBorder="1" applyAlignment="1">
      <alignment horizontal="right" wrapText="1"/>
    </xf>
    <xf numFmtId="0" fontId="13" fillId="2" borderId="26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0" fontId="10" fillId="2" borderId="27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0" fillId="2" borderId="29" xfId="0" applyFont="1" applyFill="1" applyBorder="1" applyAlignment="1">
      <alignment/>
    </xf>
    <xf numFmtId="0" fontId="10" fillId="2" borderId="31" xfId="0" applyFont="1" applyFill="1" applyBorder="1" applyAlignment="1">
      <alignment/>
    </xf>
    <xf numFmtId="0" fontId="10" fillId="2" borderId="32" xfId="0" applyFont="1" applyFill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0" fillId="0" borderId="0" xfId="0" applyFont="1" applyAlignment="1">
      <alignment/>
    </xf>
    <xf numFmtId="165" fontId="20" fillId="2" borderId="6" xfId="0" applyNumberFormat="1" applyFont="1" applyFill="1" applyBorder="1" applyAlignment="1">
      <alignment/>
    </xf>
    <xf numFmtId="165" fontId="20" fillId="2" borderId="12" xfId="0" applyNumberFormat="1" applyFont="1" applyFill="1" applyBorder="1" applyAlignment="1">
      <alignment/>
    </xf>
    <xf numFmtId="165" fontId="20" fillId="2" borderId="39" xfId="0" applyNumberFormat="1" applyFont="1" applyFill="1" applyBorder="1" applyAlignment="1">
      <alignment/>
    </xf>
    <xf numFmtId="165" fontId="20" fillId="0" borderId="6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5" fontId="20" fillId="0" borderId="12" xfId="0" applyNumberFormat="1" applyFont="1" applyFill="1" applyBorder="1" applyAlignment="1">
      <alignment/>
    </xf>
    <xf numFmtId="165" fontId="20" fillId="0" borderId="39" xfId="0" applyNumberFormat="1" applyFont="1" applyFill="1" applyBorder="1" applyAlignment="1">
      <alignment/>
    </xf>
    <xf numFmtId="165" fontId="20" fillId="2" borderId="37" xfId="0" applyNumberFormat="1" applyFont="1" applyFill="1" applyBorder="1" applyAlignment="1">
      <alignment/>
    </xf>
    <xf numFmtId="165" fontId="20" fillId="2" borderId="40" xfId="0" applyNumberFormat="1" applyFont="1" applyFill="1" applyBorder="1" applyAlignment="1">
      <alignment/>
    </xf>
    <xf numFmtId="6" fontId="0" fillId="0" borderId="12" xfId="0" applyNumberFormat="1" applyFont="1" applyBorder="1" applyAlignment="1">
      <alignment horizontal="center"/>
    </xf>
    <xf numFmtId="6" fontId="0" fillId="2" borderId="12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5" xfId="0" applyFill="1" applyBorder="1" applyAlignment="1">
      <alignment/>
    </xf>
    <xf numFmtId="0" fontId="0" fillId="4" borderId="67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57" xfId="0" applyFill="1" applyBorder="1" applyAlignment="1">
      <alignment/>
    </xf>
    <xf numFmtId="0" fontId="0" fillId="4" borderId="4" xfId="0" applyFill="1" applyBorder="1" applyAlignment="1">
      <alignment horizontal="right"/>
    </xf>
    <xf numFmtId="0" fontId="0" fillId="4" borderId="45" xfId="0" applyFill="1" applyBorder="1" applyAlignment="1">
      <alignment/>
    </xf>
    <xf numFmtId="2" fontId="0" fillId="4" borderId="45" xfId="0" applyNumberFormat="1" applyFill="1" applyBorder="1" applyAlignment="1">
      <alignment/>
    </xf>
    <xf numFmtId="2" fontId="0" fillId="4" borderId="46" xfId="0" applyNumberFormat="1" applyFill="1" applyBorder="1" applyAlignment="1">
      <alignment/>
    </xf>
    <xf numFmtId="0" fontId="0" fillId="4" borderId="6" xfId="0" applyFill="1" applyBorder="1" applyAlignment="1">
      <alignment horizontal="right"/>
    </xf>
    <xf numFmtId="0" fontId="0" fillId="4" borderId="12" xfId="0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4" borderId="39" xfId="0" applyNumberFormat="1" applyFill="1" applyBorder="1" applyAlignment="1">
      <alignment/>
    </xf>
    <xf numFmtId="0" fontId="0" fillId="4" borderId="37" xfId="0" applyFill="1" applyBorder="1" applyAlignment="1">
      <alignment horizontal="right"/>
    </xf>
    <xf numFmtId="0" fontId="0" fillId="4" borderId="40" xfId="0" applyFill="1" applyBorder="1" applyAlignment="1">
      <alignment/>
    </xf>
    <xf numFmtId="2" fontId="0" fillId="4" borderId="40" xfId="0" applyNumberFormat="1" applyFill="1" applyBorder="1" applyAlignment="1">
      <alignment/>
    </xf>
    <xf numFmtId="2" fontId="0" fillId="4" borderId="41" xfId="0" applyNumberFormat="1" applyFill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" fillId="2" borderId="92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  <xf numFmtId="0" fontId="1" fillId="2" borderId="94" xfId="0" applyFont="1" applyFill="1" applyBorder="1" applyAlignment="1">
      <alignment horizontal="center"/>
    </xf>
    <xf numFmtId="0" fontId="8" fillId="2" borderId="9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96" xfId="0" applyFont="1" applyFill="1" applyBorder="1" applyAlignment="1">
      <alignment horizontal="center"/>
    </xf>
    <xf numFmtId="0" fontId="8" fillId="2" borderId="9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98" xfId="0" applyFont="1" applyFill="1" applyBorder="1" applyAlignment="1">
      <alignment horizontal="center"/>
    </xf>
    <xf numFmtId="0" fontId="1" fillId="2" borderId="9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8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0" fillId="0" borderId="99" xfId="0" applyBorder="1" applyAlignment="1">
      <alignment horizontal="center" wrapText="1"/>
    </xf>
    <xf numFmtId="164" fontId="6" fillId="2" borderId="100" xfId="0" applyNumberFormat="1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2" borderId="69" xfId="0" applyNumberFormat="1" applyFont="1" applyFill="1" applyBorder="1" applyAlignment="1">
      <alignment/>
    </xf>
    <xf numFmtId="3" fontId="6" fillId="0" borderId="10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pane ySplit="1" topLeftCell="BM2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7.140625" style="0" customWidth="1"/>
    <col min="2" max="10" width="8.00390625" style="0" customWidth="1"/>
    <col min="11" max="11" width="8.7109375" style="0" customWidth="1"/>
    <col min="12" max="12" width="7.140625" style="0" customWidth="1"/>
  </cols>
  <sheetData>
    <row r="1" ht="23.25">
      <c r="C1" s="1" t="s">
        <v>142</v>
      </c>
    </row>
    <row r="2" ht="12.75">
      <c r="A2" t="s">
        <v>143</v>
      </c>
    </row>
    <row r="3" spans="4:9" ht="13.5" thickBot="1">
      <c r="D3" s="377" t="s">
        <v>144</v>
      </c>
      <c r="E3" s="377"/>
      <c r="F3" s="377"/>
      <c r="G3" s="377"/>
      <c r="H3" s="377"/>
      <c r="I3" s="377"/>
    </row>
    <row r="4" spans="1:12" s="318" customFormat="1" ht="12" customHeight="1" thickBot="1" thickTop="1">
      <c r="A4" s="314" t="s">
        <v>27</v>
      </c>
      <c r="B4" s="315" t="s">
        <v>145</v>
      </c>
      <c r="C4" s="315" t="s">
        <v>146</v>
      </c>
      <c r="D4" s="315" t="s">
        <v>147</v>
      </c>
      <c r="E4" s="315" t="s">
        <v>148</v>
      </c>
      <c r="F4" s="315" t="s">
        <v>149</v>
      </c>
      <c r="G4" s="315" t="s">
        <v>150</v>
      </c>
      <c r="H4" s="315" t="s">
        <v>151</v>
      </c>
      <c r="I4" s="315" t="s">
        <v>152</v>
      </c>
      <c r="J4" s="315" t="s">
        <v>153</v>
      </c>
      <c r="K4" s="316" t="s">
        <v>154</v>
      </c>
      <c r="L4" s="317" t="s">
        <v>155</v>
      </c>
    </row>
    <row r="5" spans="1:12" ht="12" customHeight="1" thickTop="1">
      <c r="A5" s="319">
        <v>1</v>
      </c>
      <c r="B5" s="320">
        <v>17046</v>
      </c>
      <c r="C5" s="320">
        <v>17615</v>
      </c>
      <c r="D5" s="320">
        <v>18182</v>
      </c>
      <c r="E5" s="320">
        <v>18746</v>
      </c>
      <c r="F5" s="320">
        <v>19313</v>
      </c>
      <c r="G5" s="320">
        <v>19646</v>
      </c>
      <c r="H5" s="320">
        <v>20206</v>
      </c>
      <c r="I5" s="320">
        <v>20771</v>
      </c>
      <c r="J5" s="320">
        <v>20793</v>
      </c>
      <c r="K5" s="320">
        <v>21324</v>
      </c>
      <c r="L5" s="321" t="s">
        <v>156</v>
      </c>
    </row>
    <row r="6" spans="1:12" ht="12" customHeight="1">
      <c r="A6" s="322" t="s">
        <v>23</v>
      </c>
      <c r="B6" s="323">
        <f>SUM(B7-B5)</f>
        <v>2247</v>
      </c>
      <c r="C6" s="323">
        <f>SUM(C7-C5)</f>
        <v>2322</v>
      </c>
      <c r="D6" s="323">
        <f aca="true" t="shared" si="0" ref="D6:K6">SUM(D7-D5)</f>
        <v>2396</v>
      </c>
      <c r="E6" s="323">
        <f t="shared" si="0"/>
        <v>2471</v>
      </c>
      <c r="F6" s="323">
        <f t="shared" si="0"/>
        <v>2545</v>
      </c>
      <c r="G6" s="323">
        <f t="shared" si="0"/>
        <v>2589</v>
      </c>
      <c r="H6" s="323">
        <f t="shared" si="0"/>
        <v>2663</v>
      </c>
      <c r="I6" s="323">
        <f t="shared" si="0"/>
        <v>2738</v>
      </c>
      <c r="J6" s="323">
        <f t="shared" si="0"/>
        <v>2741</v>
      </c>
      <c r="K6" s="323">
        <f t="shared" si="0"/>
        <v>2811</v>
      </c>
      <c r="L6" s="324"/>
    </row>
    <row r="7" spans="1:12" ht="12" customHeight="1">
      <c r="A7" s="325" t="s">
        <v>24</v>
      </c>
      <c r="B7" s="326">
        <v>19293</v>
      </c>
      <c r="C7" s="326">
        <v>19937</v>
      </c>
      <c r="D7" s="326">
        <v>20578</v>
      </c>
      <c r="E7" s="326">
        <v>21217</v>
      </c>
      <c r="F7" s="326">
        <v>21858</v>
      </c>
      <c r="G7" s="326">
        <v>22235</v>
      </c>
      <c r="H7" s="326">
        <v>22869</v>
      </c>
      <c r="I7" s="326">
        <v>23509</v>
      </c>
      <c r="J7" s="326">
        <v>23534</v>
      </c>
      <c r="K7" s="326">
        <v>24135</v>
      </c>
      <c r="L7" s="327"/>
    </row>
    <row r="8" spans="1:12" ht="12" customHeight="1">
      <c r="A8" s="322">
        <v>2</v>
      </c>
      <c r="B8" s="323">
        <v>19165</v>
      </c>
      <c r="C8" s="323">
        <v>19621</v>
      </c>
      <c r="D8" s="323">
        <v>20255</v>
      </c>
      <c r="E8" s="323">
        <v>20793</v>
      </c>
      <c r="F8" s="323">
        <v>21025</v>
      </c>
      <c r="G8" s="323">
        <v>21643</v>
      </c>
      <c r="H8" s="323">
        <v>22261</v>
      </c>
      <c r="I8" s="323">
        <v>22879</v>
      </c>
      <c r="J8" s="323">
        <v>23497</v>
      </c>
      <c r="K8" s="323">
        <v>24115</v>
      </c>
      <c r="L8" s="328" t="s">
        <v>156</v>
      </c>
    </row>
    <row r="9" spans="1:12" ht="12" customHeight="1">
      <c r="A9" s="322" t="s">
        <v>23</v>
      </c>
      <c r="B9" s="323">
        <f>SUM(B10-B8)</f>
        <v>2526</v>
      </c>
      <c r="C9" s="323">
        <f aca="true" t="shared" si="1" ref="C9:K9">SUM(C10-C8)</f>
        <v>2586</v>
      </c>
      <c r="D9" s="323">
        <f t="shared" si="1"/>
        <v>2670</v>
      </c>
      <c r="E9" s="323">
        <f t="shared" si="1"/>
        <v>2741</v>
      </c>
      <c r="F9" s="323">
        <f t="shared" si="1"/>
        <v>2771</v>
      </c>
      <c r="G9" s="323">
        <f t="shared" si="1"/>
        <v>2853</v>
      </c>
      <c r="H9" s="323">
        <f t="shared" si="1"/>
        <v>2934</v>
      </c>
      <c r="I9" s="323">
        <f t="shared" si="1"/>
        <v>3015</v>
      </c>
      <c r="J9" s="323">
        <f t="shared" si="1"/>
        <v>3097</v>
      </c>
      <c r="K9" s="323">
        <f t="shared" si="1"/>
        <v>3178</v>
      </c>
      <c r="L9" s="324"/>
    </row>
    <row r="10" spans="1:12" ht="12" customHeight="1">
      <c r="A10" s="325" t="s">
        <v>24</v>
      </c>
      <c r="B10" s="326">
        <v>21691</v>
      </c>
      <c r="C10" s="326">
        <v>22207</v>
      </c>
      <c r="D10" s="326">
        <v>22925</v>
      </c>
      <c r="E10" s="326">
        <v>23534</v>
      </c>
      <c r="F10" s="326">
        <v>23796</v>
      </c>
      <c r="G10" s="326">
        <v>24496</v>
      </c>
      <c r="H10" s="326">
        <v>25195</v>
      </c>
      <c r="I10" s="326">
        <v>25894</v>
      </c>
      <c r="J10" s="326">
        <v>26594</v>
      </c>
      <c r="K10" s="326">
        <v>27293</v>
      </c>
      <c r="L10" s="329"/>
    </row>
    <row r="11" spans="1:12" ht="12" customHeight="1">
      <c r="A11" s="322">
        <v>3</v>
      </c>
      <c r="B11" s="323">
        <v>20911</v>
      </c>
      <c r="C11" s="323">
        <v>21608</v>
      </c>
      <c r="D11" s="323">
        <v>22305</v>
      </c>
      <c r="E11" s="323">
        <v>23002</v>
      </c>
      <c r="F11" s="323">
        <v>23699</v>
      </c>
      <c r="G11" s="323">
        <v>24396</v>
      </c>
      <c r="H11" s="323">
        <v>25093</v>
      </c>
      <c r="I11" s="323">
        <v>25790</v>
      </c>
      <c r="J11" s="323">
        <v>26487</v>
      </c>
      <c r="K11" s="323">
        <v>27184</v>
      </c>
      <c r="L11" s="324">
        <v>697</v>
      </c>
    </row>
    <row r="12" spans="1:12" ht="12" customHeight="1">
      <c r="A12" s="322" t="s">
        <v>23</v>
      </c>
      <c r="B12" s="323">
        <f>SUM(B13-B11)</f>
        <v>2756</v>
      </c>
      <c r="C12" s="323">
        <f aca="true" t="shared" si="2" ref="C12:K12">SUM(C13-C11)</f>
        <v>2848</v>
      </c>
      <c r="D12" s="323">
        <f t="shared" si="2"/>
        <v>2940</v>
      </c>
      <c r="E12" s="323">
        <f t="shared" si="2"/>
        <v>3032</v>
      </c>
      <c r="F12" s="323">
        <f t="shared" si="2"/>
        <v>3124</v>
      </c>
      <c r="G12" s="323">
        <f t="shared" si="2"/>
        <v>3215</v>
      </c>
      <c r="H12" s="323">
        <f t="shared" si="2"/>
        <v>3307</v>
      </c>
      <c r="I12" s="323">
        <f t="shared" si="2"/>
        <v>3399</v>
      </c>
      <c r="J12" s="323">
        <f t="shared" si="2"/>
        <v>3491</v>
      </c>
      <c r="K12" s="323">
        <f t="shared" si="2"/>
        <v>3583</v>
      </c>
      <c r="L12" s="324"/>
    </row>
    <row r="13" spans="1:12" ht="12" customHeight="1">
      <c r="A13" s="325" t="s">
        <v>24</v>
      </c>
      <c r="B13" s="326">
        <v>23667</v>
      </c>
      <c r="C13" s="326">
        <v>24456</v>
      </c>
      <c r="D13" s="326">
        <v>25245</v>
      </c>
      <c r="E13" s="326">
        <v>26034</v>
      </c>
      <c r="F13" s="326">
        <v>26823</v>
      </c>
      <c r="G13" s="326">
        <v>27611</v>
      </c>
      <c r="H13" s="326">
        <v>28400</v>
      </c>
      <c r="I13" s="326">
        <v>29189</v>
      </c>
      <c r="J13" s="326">
        <v>29978</v>
      </c>
      <c r="K13" s="326">
        <v>30767</v>
      </c>
      <c r="L13" s="329"/>
    </row>
    <row r="14" spans="1:12" ht="12" customHeight="1">
      <c r="A14" s="322">
        <v>4</v>
      </c>
      <c r="B14" s="323">
        <v>23475</v>
      </c>
      <c r="C14" s="323">
        <v>24258</v>
      </c>
      <c r="D14" s="323">
        <v>25041</v>
      </c>
      <c r="E14" s="323">
        <v>25824</v>
      </c>
      <c r="F14" s="323">
        <v>26607</v>
      </c>
      <c r="G14" s="323">
        <v>27390</v>
      </c>
      <c r="H14" s="323">
        <v>28173</v>
      </c>
      <c r="I14" s="323">
        <v>28956</v>
      </c>
      <c r="J14" s="323">
        <v>29739</v>
      </c>
      <c r="K14" s="323">
        <v>30522</v>
      </c>
      <c r="L14" s="324">
        <v>783</v>
      </c>
    </row>
    <row r="15" spans="1:12" ht="12" customHeight="1">
      <c r="A15" s="322" t="s">
        <v>23</v>
      </c>
      <c r="B15" s="323">
        <f>SUM(B16-B14)</f>
        <v>3094</v>
      </c>
      <c r="C15" s="323">
        <f aca="true" t="shared" si="3" ref="C15:K15">SUM(C16-C14)</f>
        <v>3197</v>
      </c>
      <c r="D15" s="323">
        <f t="shared" si="3"/>
        <v>3300</v>
      </c>
      <c r="E15" s="323">
        <f t="shared" si="3"/>
        <v>3404</v>
      </c>
      <c r="F15" s="323">
        <f t="shared" si="3"/>
        <v>3507</v>
      </c>
      <c r="G15" s="323">
        <f t="shared" si="3"/>
        <v>3610</v>
      </c>
      <c r="H15" s="323">
        <f t="shared" si="3"/>
        <v>3713</v>
      </c>
      <c r="I15" s="323">
        <f t="shared" si="3"/>
        <v>3816</v>
      </c>
      <c r="J15" s="323">
        <f t="shared" si="3"/>
        <v>3920</v>
      </c>
      <c r="K15" s="323">
        <f t="shared" si="3"/>
        <v>4023</v>
      </c>
      <c r="L15" s="324"/>
    </row>
    <row r="16" spans="1:12" ht="12" customHeight="1">
      <c r="A16" s="325" t="s">
        <v>24</v>
      </c>
      <c r="B16" s="326">
        <v>26569</v>
      </c>
      <c r="C16" s="326">
        <v>27455</v>
      </c>
      <c r="D16" s="326">
        <v>28341</v>
      </c>
      <c r="E16" s="326">
        <v>29228</v>
      </c>
      <c r="F16" s="326">
        <v>30114</v>
      </c>
      <c r="G16" s="326">
        <v>31000</v>
      </c>
      <c r="H16" s="326">
        <v>31886</v>
      </c>
      <c r="I16" s="326">
        <v>32772</v>
      </c>
      <c r="J16" s="326">
        <v>33659</v>
      </c>
      <c r="K16" s="326">
        <v>34545</v>
      </c>
      <c r="L16" s="329"/>
    </row>
    <row r="17" spans="1:12" ht="12" customHeight="1">
      <c r="A17" s="322">
        <v>5</v>
      </c>
      <c r="B17" s="323">
        <v>26264</v>
      </c>
      <c r="C17" s="323">
        <v>27139</v>
      </c>
      <c r="D17" s="323">
        <v>28014</v>
      </c>
      <c r="E17" s="323">
        <v>28889</v>
      </c>
      <c r="F17" s="323">
        <v>29764</v>
      </c>
      <c r="G17" s="323">
        <v>30639</v>
      </c>
      <c r="H17" s="323">
        <v>31514</v>
      </c>
      <c r="I17" s="323">
        <v>32389</v>
      </c>
      <c r="J17" s="323">
        <v>33264</v>
      </c>
      <c r="K17" s="323">
        <v>34139</v>
      </c>
      <c r="L17" s="324">
        <v>875</v>
      </c>
    </row>
    <row r="18" spans="1:12" ht="12" customHeight="1">
      <c r="A18" s="322" t="s">
        <v>23</v>
      </c>
      <c r="B18" s="323">
        <f>SUM(B19-B17)</f>
        <v>3462</v>
      </c>
      <c r="C18" s="323">
        <f aca="true" t="shared" si="4" ref="C18:K18">SUM(C19-C17)</f>
        <v>3577</v>
      </c>
      <c r="D18" s="323">
        <f t="shared" si="4"/>
        <v>3692</v>
      </c>
      <c r="E18" s="323">
        <f t="shared" si="4"/>
        <v>3808</v>
      </c>
      <c r="F18" s="323">
        <f t="shared" si="4"/>
        <v>3923</v>
      </c>
      <c r="G18" s="323">
        <f t="shared" si="4"/>
        <v>4038</v>
      </c>
      <c r="H18" s="323">
        <f t="shared" si="4"/>
        <v>4154</v>
      </c>
      <c r="I18" s="323">
        <f t="shared" si="4"/>
        <v>4269</v>
      </c>
      <c r="J18" s="323">
        <f t="shared" si="4"/>
        <v>4384</v>
      </c>
      <c r="K18" s="323">
        <f t="shared" si="4"/>
        <v>4500</v>
      </c>
      <c r="L18" s="324"/>
    </row>
    <row r="19" spans="1:12" ht="12" customHeight="1">
      <c r="A19" s="325" t="s">
        <v>24</v>
      </c>
      <c r="B19" s="326">
        <v>29726</v>
      </c>
      <c r="C19" s="326">
        <v>30716</v>
      </c>
      <c r="D19" s="326">
        <v>31706</v>
      </c>
      <c r="E19" s="326">
        <v>32697</v>
      </c>
      <c r="F19" s="326">
        <v>33687</v>
      </c>
      <c r="G19" s="326">
        <v>34677</v>
      </c>
      <c r="H19" s="326">
        <v>35668</v>
      </c>
      <c r="I19" s="326">
        <v>36658</v>
      </c>
      <c r="J19" s="326">
        <v>37648</v>
      </c>
      <c r="K19" s="326">
        <v>38639</v>
      </c>
      <c r="L19" s="329"/>
    </row>
    <row r="20" spans="1:12" ht="12" customHeight="1">
      <c r="A20" s="322">
        <v>6</v>
      </c>
      <c r="B20" s="323">
        <v>29276</v>
      </c>
      <c r="C20" s="323">
        <v>30252</v>
      </c>
      <c r="D20" s="323">
        <v>31228</v>
      </c>
      <c r="E20" s="323">
        <v>32204</v>
      </c>
      <c r="F20" s="323">
        <v>33180</v>
      </c>
      <c r="G20" s="323">
        <v>34156</v>
      </c>
      <c r="H20" s="323">
        <v>35132</v>
      </c>
      <c r="I20" s="323">
        <v>36108</v>
      </c>
      <c r="J20" s="323">
        <v>37084</v>
      </c>
      <c r="K20" s="323">
        <v>38060</v>
      </c>
      <c r="L20" s="324">
        <v>976</v>
      </c>
    </row>
    <row r="21" spans="1:12" ht="12" customHeight="1">
      <c r="A21" s="322" t="s">
        <v>23</v>
      </c>
      <c r="B21" s="323">
        <f>SUM(B22-B20)</f>
        <v>3859</v>
      </c>
      <c r="C21" s="323">
        <f aca="true" t="shared" si="5" ref="C21:K21">SUM(C22-C20)</f>
        <v>3987</v>
      </c>
      <c r="D21" s="323">
        <f t="shared" si="5"/>
        <v>4116</v>
      </c>
      <c r="E21" s="323">
        <f t="shared" si="5"/>
        <v>4244</v>
      </c>
      <c r="F21" s="323">
        <f t="shared" si="5"/>
        <v>4373</v>
      </c>
      <c r="G21" s="323">
        <f t="shared" si="5"/>
        <v>4502</v>
      </c>
      <c r="H21" s="323">
        <f t="shared" si="5"/>
        <v>4630</v>
      </c>
      <c r="I21" s="323">
        <f t="shared" si="5"/>
        <v>4759</v>
      </c>
      <c r="J21" s="323">
        <f t="shared" si="5"/>
        <v>4888</v>
      </c>
      <c r="K21" s="323">
        <f t="shared" si="5"/>
        <v>5016</v>
      </c>
      <c r="L21" s="324"/>
    </row>
    <row r="22" spans="1:12" ht="12" customHeight="1">
      <c r="A22" s="325" t="s">
        <v>24</v>
      </c>
      <c r="B22" s="326">
        <v>33135</v>
      </c>
      <c r="C22" s="326">
        <v>34239</v>
      </c>
      <c r="D22" s="326">
        <v>35344</v>
      </c>
      <c r="E22" s="326">
        <v>36448</v>
      </c>
      <c r="F22" s="326">
        <v>37553</v>
      </c>
      <c r="G22" s="326">
        <v>38658</v>
      </c>
      <c r="H22" s="326">
        <v>39762</v>
      </c>
      <c r="I22" s="326">
        <v>40867</v>
      </c>
      <c r="J22" s="326">
        <v>41972</v>
      </c>
      <c r="K22" s="326">
        <v>43076</v>
      </c>
      <c r="L22" s="329"/>
    </row>
    <row r="23" spans="1:12" ht="12" customHeight="1">
      <c r="A23" s="322">
        <v>7</v>
      </c>
      <c r="B23" s="323">
        <v>32534</v>
      </c>
      <c r="C23" s="323">
        <v>33618</v>
      </c>
      <c r="D23" s="323">
        <v>34702</v>
      </c>
      <c r="E23" s="323">
        <v>35786</v>
      </c>
      <c r="F23" s="323">
        <v>36870</v>
      </c>
      <c r="G23" s="323">
        <v>37954</v>
      </c>
      <c r="H23" s="323">
        <v>39038</v>
      </c>
      <c r="I23" s="323">
        <v>40122</v>
      </c>
      <c r="J23" s="323">
        <v>41206</v>
      </c>
      <c r="K23" s="323">
        <v>42290</v>
      </c>
      <c r="L23" s="324">
        <v>1084</v>
      </c>
    </row>
    <row r="24" spans="1:12" ht="12" customHeight="1">
      <c r="A24" s="322" t="s">
        <v>23</v>
      </c>
      <c r="B24" s="323">
        <f>SUM(B25-B23)</f>
        <v>4288</v>
      </c>
      <c r="C24" s="323">
        <f aca="true" t="shared" si="6" ref="C24:K24">SUM(C25-C23)</f>
        <v>4431</v>
      </c>
      <c r="D24" s="323">
        <f t="shared" si="6"/>
        <v>4574</v>
      </c>
      <c r="E24" s="323">
        <f t="shared" si="6"/>
        <v>4717</v>
      </c>
      <c r="F24" s="323">
        <f t="shared" si="6"/>
        <v>4859</v>
      </c>
      <c r="G24" s="323">
        <f t="shared" si="6"/>
        <v>5002</v>
      </c>
      <c r="H24" s="323">
        <f t="shared" si="6"/>
        <v>5145</v>
      </c>
      <c r="I24" s="323">
        <f t="shared" si="6"/>
        <v>5288</v>
      </c>
      <c r="J24" s="323">
        <f t="shared" si="6"/>
        <v>5431</v>
      </c>
      <c r="K24" s="323">
        <f t="shared" si="6"/>
        <v>5574</v>
      </c>
      <c r="L24" s="324"/>
    </row>
    <row r="25" spans="1:12" ht="12" customHeight="1">
      <c r="A25" s="325" t="s">
        <v>24</v>
      </c>
      <c r="B25" s="326">
        <v>36822</v>
      </c>
      <c r="C25" s="326">
        <v>38049</v>
      </c>
      <c r="D25" s="326">
        <v>39276</v>
      </c>
      <c r="E25" s="326">
        <v>40503</v>
      </c>
      <c r="F25" s="326">
        <v>41729</v>
      </c>
      <c r="G25" s="326">
        <v>42956</v>
      </c>
      <c r="H25" s="326">
        <v>44183</v>
      </c>
      <c r="I25" s="326">
        <v>45410</v>
      </c>
      <c r="J25" s="326">
        <v>46637</v>
      </c>
      <c r="K25" s="326">
        <v>47864</v>
      </c>
      <c r="L25" s="329"/>
    </row>
    <row r="26" spans="1:12" ht="12" customHeight="1">
      <c r="A26" s="322">
        <v>8</v>
      </c>
      <c r="B26" s="323">
        <v>36030</v>
      </c>
      <c r="C26" s="323">
        <v>37231</v>
      </c>
      <c r="D26" s="323">
        <v>38432</v>
      </c>
      <c r="E26" s="323">
        <v>39633</v>
      </c>
      <c r="F26" s="323">
        <v>40834</v>
      </c>
      <c r="G26" s="323">
        <v>42035</v>
      </c>
      <c r="H26" s="323">
        <v>43236</v>
      </c>
      <c r="I26" s="323">
        <v>44437</v>
      </c>
      <c r="J26" s="323">
        <v>45638</v>
      </c>
      <c r="K26" s="323">
        <v>46839</v>
      </c>
      <c r="L26" s="324">
        <v>1201</v>
      </c>
    </row>
    <row r="27" spans="1:12" ht="12" customHeight="1">
      <c r="A27" s="322" t="s">
        <v>23</v>
      </c>
      <c r="B27" s="323">
        <f>SUM(B28-B26)</f>
        <v>4749</v>
      </c>
      <c r="C27" s="323">
        <f aca="true" t="shared" si="7" ref="C27:K27">SUM(C28-C26)</f>
        <v>4907</v>
      </c>
      <c r="D27" s="323">
        <f t="shared" si="7"/>
        <v>5065</v>
      </c>
      <c r="E27" s="323">
        <f t="shared" si="7"/>
        <v>5224</v>
      </c>
      <c r="F27" s="323">
        <f t="shared" si="7"/>
        <v>5382</v>
      </c>
      <c r="G27" s="323">
        <f t="shared" si="7"/>
        <v>5540</v>
      </c>
      <c r="H27" s="323">
        <f t="shared" si="7"/>
        <v>5699</v>
      </c>
      <c r="I27" s="323">
        <f t="shared" si="7"/>
        <v>5857</v>
      </c>
      <c r="J27" s="323">
        <f t="shared" si="7"/>
        <v>6015</v>
      </c>
      <c r="K27" s="323">
        <f t="shared" si="7"/>
        <v>6173</v>
      </c>
      <c r="L27" s="324"/>
    </row>
    <row r="28" spans="1:12" ht="12" customHeight="1">
      <c r="A28" s="325" t="s">
        <v>24</v>
      </c>
      <c r="B28" s="326">
        <v>40779</v>
      </c>
      <c r="C28" s="326">
        <v>42138</v>
      </c>
      <c r="D28" s="326">
        <v>43497</v>
      </c>
      <c r="E28" s="326">
        <v>44857</v>
      </c>
      <c r="F28" s="326">
        <v>46216</v>
      </c>
      <c r="G28" s="326">
        <v>47575</v>
      </c>
      <c r="H28" s="326">
        <v>48935</v>
      </c>
      <c r="I28" s="326">
        <v>50294</v>
      </c>
      <c r="J28" s="326">
        <v>51653</v>
      </c>
      <c r="K28" s="326">
        <v>53012</v>
      </c>
      <c r="L28" s="329"/>
    </row>
    <row r="29" spans="1:12" ht="12" customHeight="1">
      <c r="A29" s="322">
        <v>9</v>
      </c>
      <c r="B29" s="323">
        <v>39795</v>
      </c>
      <c r="C29" s="323">
        <v>41122</v>
      </c>
      <c r="D29" s="323">
        <v>42449</v>
      </c>
      <c r="E29" s="323">
        <v>43776</v>
      </c>
      <c r="F29" s="323">
        <v>45103</v>
      </c>
      <c r="G29" s="323">
        <v>46430</v>
      </c>
      <c r="H29" s="323">
        <v>47757</v>
      </c>
      <c r="I29" s="323">
        <v>49084</v>
      </c>
      <c r="J29" s="323">
        <v>50411</v>
      </c>
      <c r="K29" s="323">
        <v>51738</v>
      </c>
      <c r="L29" s="324">
        <v>1327</v>
      </c>
    </row>
    <row r="30" spans="1:12" ht="12" customHeight="1">
      <c r="A30" s="322" t="s">
        <v>23</v>
      </c>
      <c r="B30" s="323">
        <f>SUM(B31-B29)</f>
        <v>5245</v>
      </c>
      <c r="C30" s="323">
        <f aca="true" t="shared" si="8" ref="C30:K30">SUM(C31-C29)</f>
        <v>5420</v>
      </c>
      <c r="D30" s="323">
        <f t="shared" si="8"/>
        <v>5595</v>
      </c>
      <c r="E30" s="323">
        <f t="shared" si="8"/>
        <v>5770</v>
      </c>
      <c r="F30" s="323">
        <f t="shared" si="8"/>
        <v>5945</v>
      </c>
      <c r="G30" s="323">
        <f t="shared" si="8"/>
        <v>6119</v>
      </c>
      <c r="H30" s="323">
        <f t="shared" si="8"/>
        <v>6294</v>
      </c>
      <c r="I30" s="323">
        <f t="shared" si="8"/>
        <v>6469</v>
      </c>
      <c r="J30" s="323">
        <f t="shared" si="8"/>
        <v>6644</v>
      </c>
      <c r="K30" s="323">
        <f t="shared" si="8"/>
        <v>6819</v>
      </c>
      <c r="L30" s="324"/>
    </row>
    <row r="31" spans="1:12" ht="12" customHeight="1">
      <c r="A31" s="325" t="s">
        <v>24</v>
      </c>
      <c r="B31" s="326">
        <v>45040</v>
      </c>
      <c r="C31" s="326">
        <v>46542</v>
      </c>
      <c r="D31" s="326">
        <v>48044</v>
      </c>
      <c r="E31" s="326">
        <v>49546</v>
      </c>
      <c r="F31" s="326">
        <v>51048</v>
      </c>
      <c r="G31" s="326">
        <v>52549</v>
      </c>
      <c r="H31" s="326">
        <v>54051</v>
      </c>
      <c r="I31" s="326">
        <v>55553</v>
      </c>
      <c r="J31" s="326">
        <v>57055</v>
      </c>
      <c r="K31" s="326">
        <v>58557</v>
      </c>
      <c r="L31" s="329"/>
    </row>
    <row r="32" spans="1:12" ht="12" customHeight="1">
      <c r="A32" s="322">
        <v>10</v>
      </c>
      <c r="B32" s="323">
        <v>43824</v>
      </c>
      <c r="C32" s="323">
        <v>45285</v>
      </c>
      <c r="D32" s="323">
        <v>46746</v>
      </c>
      <c r="E32" s="323">
        <v>48207</v>
      </c>
      <c r="F32" s="323">
        <v>49668</v>
      </c>
      <c r="G32" s="323">
        <v>51129</v>
      </c>
      <c r="H32" s="323">
        <v>52590</v>
      </c>
      <c r="I32" s="323">
        <v>54051</v>
      </c>
      <c r="J32" s="323">
        <v>55512</v>
      </c>
      <c r="K32" s="323">
        <v>56973</v>
      </c>
      <c r="L32" s="324">
        <v>1461</v>
      </c>
    </row>
    <row r="33" spans="1:12" ht="12" customHeight="1">
      <c r="A33" s="322" t="s">
        <v>23</v>
      </c>
      <c r="B33" s="323">
        <f>SUM(B34-B32)</f>
        <v>5776</v>
      </c>
      <c r="C33" s="323">
        <f aca="true" t="shared" si="9" ref="C33:K33">SUM(C34-C32)</f>
        <v>5969</v>
      </c>
      <c r="D33" s="323">
        <f t="shared" si="9"/>
        <v>6161</v>
      </c>
      <c r="E33" s="323">
        <f t="shared" si="9"/>
        <v>6354</v>
      </c>
      <c r="F33" s="323">
        <f t="shared" si="9"/>
        <v>6546</v>
      </c>
      <c r="G33" s="323">
        <f t="shared" si="9"/>
        <v>6739</v>
      </c>
      <c r="H33" s="323">
        <f t="shared" si="9"/>
        <v>6931</v>
      </c>
      <c r="I33" s="323">
        <f t="shared" si="9"/>
        <v>7124</v>
      </c>
      <c r="J33" s="323">
        <f t="shared" si="9"/>
        <v>7316</v>
      </c>
      <c r="K33" s="323">
        <f t="shared" si="9"/>
        <v>7509</v>
      </c>
      <c r="L33" s="324"/>
    </row>
    <row r="34" spans="1:12" ht="12" customHeight="1">
      <c r="A34" s="325" t="s">
        <v>24</v>
      </c>
      <c r="B34" s="326">
        <v>49600</v>
      </c>
      <c r="C34" s="326">
        <v>51254</v>
      </c>
      <c r="D34" s="326">
        <v>52907</v>
      </c>
      <c r="E34" s="326">
        <v>54561</v>
      </c>
      <c r="F34" s="326">
        <v>56214</v>
      </c>
      <c r="G34" s="326">
        <v>57868</v>
      </c>
      <c r="H34" s="326">
        <v>59521</v>
      </c>
      <c r="I34" s="326">
        <v>61175</v>
      </c>
      <c r="J34" s="326">
        <v>62828</v>
      </c>
      <c r="K34" s="326">
        <v>64482</v>
      </c>
      <c r="L34" s="329"/>
    </row>
    <row r="35" spans="1:12" ht="12" customHeight="1">
      <c r="A35" s="322">
        <v>11</v>
      </c>
      <c r="B35" s="323">
        <v>48148</v>
      </c>
      <c r="C35" s="323">
        <v>49753</v>
      </c>
      <c r="D35" s="323">
        <v>51358</v>
      </c>
      <c r="E35" s="323">
        <v>52963</v>
      </c>
      <c r="F35" s="323">
        <v>54568</v>
      </c>
      <c r="G35" s="323">
        <v>56173</v>
      </c>
      <c r="H35" s="323">
        <v>57778</v>
      </c>
      <c r="I35" s="323">
        <v>59383</v>
      </c>
      <c r="J35" s="323">
        <v>60988</v>
      </c>
      <c r="K35" s="323">
        <v>62593</v>
      </c>
      <c r="L35" s="324">
        <v>1605</v>
      </c>
    </row>
    <row r="36" spans="1:12" ht="12" customHeight="1">
      <c r="A36" s="322" t="s">
        <v>23</v>
      </c>
      <c r="B36" s="323">
        <f>SUM(B37-B35)</f>
        <v>6346</v>
      </c>
      <c r="C36" s="323">
        <f aca="true" t="shared" si="10" ref="C36:K36">SUM(C37-C35)</f>
        <v>6557</v>
      </c>
      <c r="D36" s="323">
        <f t="shared" si="10"/>
        <v>6769</v>
      </c>
      <c r="E36" s="323">
        <f t="shared" si="10"/>
        <v>6981</v>
      </c>
      <c r="F36" s="323">
        <f t="shared" si="10"/>
        <v>7192</v>
      </c>
      <c r="G36" s="323">
        <f t="shared" si="10"/>
        <v>7404</v>
      </c>
      <c r="H36" s="323">
        <f t="shared" si="10"/>
        <v>7615</v>
      </c>
      <c r="I36" s="323">
        <f t="shared" si="10"/>
        <v>7827</v>
      </c>
      <c r="J36" s="323">
        <f t="shared" si="10"/>
        <v>8038</v>
      </c>
      <c r="K36" s="323">
        <f t="shared" si="10"/>
        <v>8250</v>
      </c>
      <c r="L36" s="324"/>
    </row>
    <row r="37" spans="1:12" ht="12" customHeight="1">
      <c r="A37" s="325" t="s">
        <v>24</v>
      </c>
      <c r="B37" s="326">
        <v>54494</v>
      </c>
      <c r="C37" s="326">
        <v>56310</v>
      </c>
      <c r="D37" s="326">
        <v>58127</v>
      </c>
      <c r="E37" s="326">
        <v>59944</v>
      </c>
      <c r="F37" s="326">
        <v>61760</v>
      </c>
      <c r="G37" s="326">
        <v>63577</v>
      </c>
      <c r="H37" s="326">
        <v>65393</v>
      </c>
      <c r="I37" s="326">
        <v>67210</v>
      </c>
      <c r="J37" s="326">
        <v>69026</v>
      </c>
      <c r="K37" s="326">
        <v>70843</v>
      </c>
      <c r="L37" s="329"/>
    </row>
    <row r="38" spans="1:12" ht="12" customHeight="1">
      <c r="A38" s="322">
        <v>12</v>
      </c>
      <c r="B38" s="323">
        <v>57709</v>
      </c>
      <c r="C38" s="323">
        <v>59633</v>
      </c>
      <c r="D38" s="323">
        <v>61557</v>
      </c>
      <c r="E38" s="323">
        <v>63481</v>
      </c>
      <c r="F38" s="323">
        <v>65405</v>
      </c>
      <c r="G38" s="323">
        <v>67329</v>
      </c>
      <c r="H38" s="323">
        <v>69253</v>
      </c>
      <c r="I38" s="323">
        <v>71177</v>
      </c>
      <c r="J38" s="323">
        <v>73101</v>
      </c>
      <c r="K38" s="323">
        <v>75025</v>
      </c>
      <c r="L38" s="324">
        <v>1924</v>
      </c>
    </row>
    <row r="39" spans="1:12" ht="12" customHeight="1">
      <c r="A39" s="322" t="s">
        <v>23</v>
      </c>
      <c r="B39" s="323">
        <f>SUM(B40-B38)</f>
        <v>7606</v>
      </c>
      <c r="C39" s="323">
        <f aca="true" t="shared" si="11" ref="C39:K39">SUM(C40-C38)</f>
        <v>7860</v>
      </c>
      <c r="D39" s="323">
        <f t="shared" si="11"/>
        <v>8113</v>
      </c>
      <c r="E39" s="323">
        <f t="shared" si="11"/>
        <v>8367</v>
      </c>
      <c r="F39" s="323">
        <f t="shared" si="11"/>
        <v>8620</v>
      </c>
      <c r="G39" s="323">
        <f t="shared" si="11"/>
        <v>8874</v>
      </c>
      <c r="H39" s="323">
        <f t="shared" si="11"/>
        <v>9128</v>
      </c>
      <c r="I39" s="323">
        <f t="shared" si="11"/>
        <v>9381</v>
      </c>
      <c r="J39" s="323">
        <f t="shared" si="11"/>
        <v>9635</v>
      </c>
      <c r="K39" s="323">
        <f t="shared" si="11"/>
        <v>9888</v>
      </c>
      <c r="L39" s="324"/>
    </row>
    <row r="40" spans="1:12" ht="12" customHeight="1">
      <c r="A40" s="325" t="s">
        <v>24</v>
      </c>
      <c r="B40" s="326">
        <v>65315</v>
      </c>
      <c r="C40" s="326">
        <v>67493</v>
      </c>
      <c r="D40" s="326">
        <v>69670</v>
      </c>
      <c r="E40" s="326">
        <v>71848</v>
      </c>
      <c r="F40" s="326">
        <v>74025</v>
      </c>
      <c r="G40" s="326">
        <v>76203</v>
      </c>
      <c r="H40" s="326">
        <v>78381</v>
      </c>
      <c r="I40" s="326">
        <v>80558</v>
      </c>
      <c r="J40" s="326">
        <v>82736</v>
      </c>
      <c r="K40" s="326">
        <v>84913</v>
      </c>
      <c r="L40" s="329"/>
    </row>
    <row r="41" spans="1:12" ht="12" customHeight="1">
      <c r="A41" s="322">
        <v>13</v>
      </c>
      <c r="B41" s="323">
        <v>68625</v>
      </c>
      <c r="C41" s="323">
        <v>70913</v>
      </c>
      <c r="D41" s="323">
        <v>73201</v>
      </c>
      <c r="E41" s="323">
        <v>75489</v>
      </c>
      <c r="F41" s="323">
        <v>77777</v>
      </c>
      <c r="G41" s="323">
        <v>80065</v>
      </c>
      <c r="H41" s="323">
        <v>82353</v>
      </c>
      <c r="I41" s="323">
        <v>84641</v>
      </c>
      <c r="J41" s="323">
        <v>86929</v>
      </c>
      <c r="K41" s="323">
        <v>89217</v>
      </c>
      <c r="L41" s="324">
        <v>2288</v>
      </c>
    </row>
    <row r="42" spans="1:12" ht="12" customHeight="1">
      <c r="A42" s="322" t="s">
        <v>23</v>
      </c>
      <c r="B42" s="323">
        <f>SUM(B43-B41)</f>
        <v>9045</v>
      </c>
      <c r="C42" s="323">
        <f aca="true" t="shared" si="12" ref="C42:K42">SUM(C43-C41)</f>
        <v>9346</v>
      </c>
      <c r="D42" s="323">
        <f t="shared" si="12"/>
        <v>9648</v>
      </c>
      <c r="E42" s="323">
        <f t="shared" si="12"/>
        <v>9949</v>
      </c>
      <c r="F42" s="323">
        <f t="shared" si="12"/>
        <v>10251</v>
      </c>
      <c r="G42" s="323">
        <f t="shared" si="12"/>
        <v>10553</v>
      </c>
      <c r="H42" s="323">
        <f t="shared" si="12"/>
        <v>10854</v>
      </c>
      <c r="I42" s="323">
        <f t="shared" si="12"/>
        <v>11156</v>
      </c>
      <c r="J42" s="323">
        <f t="shared" si="12"/>
        <v>11457</v>
      </c>
      <c r="K42" s="323">
        <f t="shared" si="12"/>
        <v>11759</v>
      </c>
      <c r="L42" s="324"/>
    </row>
    <row r="43" spans="1:12" ht="12" customHeight="1">
      <c r="A43" s="325" t="s">
        <v>24</v>
      </c>
      <c r="B43" s="326">
        <v>77670</v>
      </c>
      <c r="C43" s="326">
        <v>80259</v>
      </c>
      <c r="D43" s="326">
        <v>82849</v>
      </c>
      <c r="E43" s="326">
        <v>85438</v>
      </c>
      <c r="F43" s="326">
        <v>88028</v>
      </c>
      <c r="G43" s="326">
        <v>90618</v>
      </c>
      <c r="H43" s="326">
        <v>93207</v>
      </c>
      <c r="I43" s="326">
        <v>95797</v>
      </c>
      <c r="J43" s="326">
        <v>98386</v>
      </c>
      <c r="K43" s="326">
        <v>100976</v>
      </c>
      <c r="L43" s="329"/>
    </row>
    <row r="44" spans="1:12" ht="12" customHeight="1">
      <c r="A44" s="322">
        <v>14</v>
      </c>
      <c r="B44" s="323">
        <v>81093</v>
      </c>
      <c r="C44" s="323">
        <v>83796</v>
      </c>
      <c r="D44" s="323">
        <v>86499</v>
      </c>
      <c r="E44" s="323">
        <v>89202</v>
      </c>
      <c r="F44" s="323">
        <v>91905</v>
      </c>
      <c r="G44" s="323">
        <v>94608</v>
      </c>
      <c r="H44" s="323">
        <v>97311</v>
      </c>
      <c r="I44" s="323">
        <v>100014</v>
      </c>
      <c r="J44" s="323">
        <v>102717</v>
      </c>
      <c r="K44" s="323">
        <v>105420</v>
      </c>
      <c r="L44" s="324">
        <v>2703</v>
      </c>
    </row>
    <row r="45" spans="1:12" ht="12" customHeight="1">
      <c r="A45" s="322" t="s">
        <v>23</v>
      </c>
      <c r="B45" s="323">
        <f>SUM(B46-B44)</f>
        <v>10688</v>
      </c>
      <c r="C45" s="323">
        <f aca="true" t="shared" si="13" ref="C45:K45">SUM(C46-C44)</f>
        <v>11044</v>
      </c>
      <c r="D45" s="323">
        <f t="shared" si="13"/>
        <v>11401</v>
      </c>
      <c r="E45" s="323">
        <f t="shared" si="13"/>
        <v>11757</v>
      </c>
      <c r="F45" s="323">
        <f t="shared" si="13"/>
        <v>12113</v>
      </c>
      <c r="G45" s="323">
        <f t="shared" si="13"/>
        <v>12469</v>
      </c>
      <c r="H45" s="323">
        <f t="shared" si="13"/>
        <v>12826</v>
      </c>
      <c r="I45" s="323">
        <f t="shared" si="13"/>
        <v>13182</v>
      </c>
      <c r="J45" s="323">
        <f t="shared" si="13"/>
        <v>13538</v>
      </c>
      <c r="K45" s="323">
        <f t="shared" si="13"/>
        <v>13894</v>
      </c>
      <c r="L45" s="324"/>
    </row>
    <row r="46" spans="1:12" ht="12" customHeight="1">
      <c r="A46" s="325" t="s">
        <v>24</v>
      </c>
      <c r="B46" s="326">
        <v>91781</v>
      </c>
      <c r="C46" s="326">
        <v>94840</v>
      </c>
      <c r="D46" s="326">
        <v>97900</v>
      </c>
      <c r="E46" s="326">
        <v>100959</v>
      </c>
      <c r="F46" s="326">
        <v>104018</v>
      </c>
      <c r="G46" s="326">
        <v>107077</v>
      </c>
      <c r="H46" s="326">
        <v>110137</v>
      </c>
      <c r="I46" s="326">
        <v>113196</v>
      </c>
      <c r="J46" s="326">
        <v>116255</v>
      </c>
      <c r="K46" s="326">
        <v>119314</v>
      </c>
      <c r="L46" s="329"/>
    </row>
    <row r="47" spans="1:12" ht="12" customHeight="1">
      <c r="A47" s="322">
        <v>15</v>
      </c>
      <c r="B47" s="323">
        <v>95390</v>
      </c>
      <c r="C47" s="323">
        <v>98570</v>
      </c>
      <c r="D47" s="323">
        <v>101750</v>
      </c>
      <c r="E47" s="323">
        <v>104930</v>
      </c>
      <c r="F47" s="323">
        <v>108110</v>
      </c>
      <c r="G47" s="323">
        <v>111290</v>
      </c>
      <c r="H47" s="323">
        <v>114470</v>
      </c>
      <c r="I47" s="323">
        <v>117650</v>
      </c>
      <c r="J47" s="323">
        <v>120830</v>
      </c>
      <c r="K47" s="323">
        <v>124010</v>
      </c>
      <c r="L47" s="324">
        <v>3180</v>
      </c>
    </row>
    <row r="48" spans="1:12" ht="12" customHeight="1">
      <c r="A48" s="322" t="s">
        <v>23</v>
      </c>
      <c r="B48" s="323">
        <f>SUM(B49-B47)</f>
        <v>12572</v>
      </c>
      <c r="C48" s="323">
        <f aca="true" t="shared" si="14" ref="C48:K48">SUM(C49-C47)</f>
        <v>12992</v>
      </c>
      <c r="D48" s="323">
        <f t="shared" si="14"/>
        <v>13411</v>
      </c>
      <c r="E48" s="323">
        <f t="shared" si="14"/>
        <v>13830</v>
      </c>
      <c r="F48" s="323">
        <f t="shared" si="14"/>
        <v>14249</v>
      </c>
      <c r="G48" s="323">
        <f t="shared" si="14"/>
        <v>14668</v>
      </c>
      <c r="H48" s="323">
        <f t="shared" si="14"/>
        <v>15087</v>
      </c>
      <c r="I48" s="323">
        <f t="shared" si="14"/>
        <v>15506</v>
      </c>
      <c r="J48" s="323">
        <f t="shared" si="14"/>
        <v>15925</v>
      </c>
      <c r="K48" s="323">
        <f t="shared" si="14"/>
        <v>16345</v>
      </c>
      <c r="L48" s="324"/>
    </row>
    <row r="49" spans="1:12" ht="12" customHeight="1" thickBot="1">
      <c r="A49" s="330" t="s">
        <v>24</v>
      </c>
      <c r="B49" s="331">
        <v>107962</v>
      </c>
      <c r="C49" s="331">
        <v>111562</v>
      </c>
      <c r="D49" s="331">
        <v>115161</v>
      </c>
      <c r="E49" s="331">
        <v>118760</v>
      </c>
      <c r="F49" s="331">
        <v>122359</v>
      </c>
      <c r="G49" s="331">
        <v>125958</v>
      </c>
      <c r="H49" s="331">
        <v>129557</v>
      </c>
      <c r="I49" s="331">
        <v>133156</v>
      </c>
      <c r="J49" s="331">
        <v>136755</v>
      </c>
      <c r="K49" s="331">
        <v>140355</v>
      </c>
      <c r="L49" s="332"/>
    </row>
    <row r="50" ht="13.5" thickTop="1"/>
  </sheetData>
  <mergeCells count="1">
    <mergeCell ref="D3:I3"/>
  </mergeCells>
  <printOptions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E2" sqref="E2"/>
    </sheetView>
  </sheetViews>
  <sheetFormatPr defaultColWidth="9.140625" defaultRowHeight="12.75"/>
  <cols>
    <col min="1" max="1" width="9.421875" style="0" bestFit="1" customWidth="1"/>
    <col min="2" max="7" width="9.7109375" style="0" bestFit="1" customWidth="1"/>
    <col min="8" max="9" width="10.28125" style="0" bestFit="1" customWidth="1"/>
    <col min="10" max="10" width="9.57421875" style="0" bestFit="1" customWidth="1"/>
    <col min="11" max="11" width="9.7109375" style="0" bestFit="1" customWidth="1"/>
  </cols>
  <sheetData>
    <row r="1" spans="1:11" ht="28.5" thickTop="1">
      <c r="A1" s="392" t="s">
        <v>114</v>
      </c>
      <c r="B1" s="393"/>
      <c r="C1" s="393"/>
      <c r="D1" s="393"/>
      <c r="E1" s="393"/>
      <c r="F1" s="393"/>
      <c r="G1" s="393"/>
      <c r="H1" s="393"/>
      <c r="I1" s="393"/>
      <c r="J1" s="393"/>
      <c r="K1" s="394"/>
    </row>
    <row r="2" spans="1:11" ht="23.25">
      <c r="A2" s="58"/>
      <c r="B2" s="60"/>
      <c r="C2" s="60"/>
      <c r="D2" s="69" t="s">
        <v>158</v>
      </c>
      <c r="E2" s="60"/>
      <c r="F2" s="59"/>
      <c r="G2" s="59"/>
      <c r="H2" s="60"/>
      <c r="I2" s="60"/>
      <c r="J2" s="60"/>
      <c r="K2" s="61"/>
    </row>
    <row r="3" spans="1:11" ht="23.25">
      <c r="A3" s="62"/>
      <c r="B3" s="60"/>
      <c r="C3" s="60"/>
      <c r="D3" s="59" t="s">
        <v>70</v>
      </c>
      <c r="E3" s="60"/>
      <c r="F3" s="59"/>
      <c r="G3" s="59"/>
      <c r="H3" s="60"/>
      <c r="I3" s="60"/>
      <c r="J3" s="60"/>
      <c r="K3" s="61"/>
    </row>
    <row r="4" spans="1:11" ht="23.25">
      <c r="A4" s="62"/>
      <c r="B4" s="60"/>
      <c r="C4" s="60"/>
      <c r="D4" s="59" t="s">
        <v>67</v>
      </c>
      <c r="E4" s="60"/>
      <c r="F4" s="60"/>
      <c r="G4" s="59"/>
      <c r="H4" s="60"/>
      <c r="I4" s="60"/>
      <c r="J4" s="60"/>
      <c r="K4" s="61"/>
    </row>
    <row r="5" spans="1:11" ht="24" thickBot="1">
      <c r="A5" s="63"/>
      <c r="B5" s="65"/>
      <c r="C5" s="65"/>
      <c r="D5" s="64"/>
      <c r="E5" s="65"/>
      <c r="F5" s="65"/>
      <c r="G5" s="64"/>
      <c r="H5" s="65"/>
      <c r="I5" s="65"/>
      <c r="J5" s="65"/>
      <c r="K5" s="66"/>
    </row>
    <row r="6" spans="1:11" ht="19.5" thickBot="1" thickTop="1">
      <c r="A6" s="94" t="s">
        <v>63</v>
      </c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 ht="17.25" thickBot="1" thickTop="1">
      <c r="A7" s="82" t="s">
        <v>27</v>
      </c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4">
        <v>10</v>
      </c>
    </row>
    <row r="8" spans="1:11" ht="16.5" thickTop="1">
      <c r="A8" s="87">
        <v>5</v>
      </c>
      <c r="B8" s="88">
        <v>36244</v>
      </c>
      <c r="C8" s="88">
        <v>37452</v>
      </c>
      <c r="D8" s="88">
        <v>38659</v>
      </c>
      <c r="E8" s="88">
        <v>39867</v>
      </c>
      <c r="F8" s="88">
        <v>41074</v>
      </c>
      <c r="G8" s="88">
        <v>42282</v>
      </c>
      <c r="H8" s="88">
        <v>43489</v>
      </c>
      <c r="I8" s="88">
        <v>44697</v>
      </c>
      <c r="J8" s="88">
        <v>45904</v>
      </c>
      <c r="K8" s="89">
        <v>47112</v>
      </c>
    </row>
    <row r="9" spans="1:11" ht="15.75">
      <c r="A9" s="85">
        <v>7</v>
      </c>
      <c r="B9" s="78">
        <v>43270</v>
      </c>
      <c r="C9" s="78">
        <v>44712</v>
      </c>
      <c r="D9" s="78">
        <v>46154</v>
      </c>
      <c r="E9" s="78">
        <v>47595</v>
      </c>
      <c r="F9" s="78">
        <v>49037</v>
      </c>
      <c r="G9" s="78">
        <v>50479</v>
      </c>
      <c r="H9" s="78">
        <v>51921</v>
      </c>
      <c r="I9" s="78">
        <v>53362</v>
      </c>
      <c r="J9" s="78">
        <v>54804</v>
      </c>
      <c r="K9" s="79">
        <v>56246</v>
      </c>
    </row>
    <row r="10" spans="1:11" ht="15.75">
      <c r="A10" s="90">
        <v>9</v>
      </c>
      <c r="B10" s="91">
        <v>51734</v>
      </c>
      <c r="C10" s="91">
        <v>53459</v>
      </c>
      <c r="D10" s="91">
        <v>55184</v>
      </c>
      <c r="E10" s="91">
        <v>56909</v>
      </c>
      <c r="F10" s="91">
        <v>58634</v>
      </c>
      <c r="G10" s="91">
        <v>60359</v>
      </c>
      <c r="H10" s="91">
        <v>62084</v>
      </c>
      <c r="I10" s="91">
        <v>63809</v>
      </c>
      <c r="J10" s="91">
        <v>65534</v>
      </c>
      <c r="K10" s="92">
        <v>67259</v>
      </c>
    </row>
    <row r="11" spans="1:11" ht="15.75">
      <c r="A11" s="85">
        <v>11</v>
      </c>
      <c r="B11" s="78">
        <v>56815</v>
      </c>
      <c r="C11" s="78">
        <v>58709</v>
      </c>
      <c r="D11" s="78">
        <v>60602</v>
      </c>
      <c r="E11" s="78">
        <v>62496</v>
      </c>
      <c r="F11" s="78">
        <v>64390</v>
      </c>
      <c r="G11" s="78">
        <v>66284</v>
      </c>
      <c r="H11" s="78">
        <v>68178</v>
      </c>
      <c r="I11" s="78">
        <v>70072</v>
      </c>
      <c r="J11" s="78">
        <v>71966</v>
      </c>
      <c r="K11" s="79">
        <v>73860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H15" sqref="H15"/>
    </sheetView>
  </sheetViews>
  <sheetFormatPr defaultColWidth="9.140625" defaultRowHeight="12.75"/>
  <cols>
    <col min="1" max="1" width="5.57421875" style="0" customWidth="1"/>
    <col min="2" max="2" width="7.7109375" style="0" customWidth="1"/>
    <col min="3" max="3" width="7.57421875" style="0" customWidth="1"/>
    <col min="4" max="4" width="7.7109375" style="0" customWidth="1"/>
    <col min="5" max="5" width="7.00390625" style="0" customWidth="1"/>
    <col min="6" max="6" width="7.421875" style="0" customWidth="1"/>
    <col min="7" max="7" width="7.8515625" style="0" customWidth="1"/>
    <col min="9" max="9" width="6.7109375" style="0" customWidth="1"/>
    <col min="10" max="10" width="7.7109375" style="0" customWidth="1"/>
    <col min="11" max="11" width="7.28125" style="0" customWidth="1"/>
    <col min="12" max="12" width="7.7109375" style="0" customWidth="1"/>
    <col min="13" max="13" width="7.57421875" style="0" customWidth="1"/>
    <col min="14" max="15" width="7.7109375" style="0" customWidth="1"/>
  </cols>
  <sheetData>
    <row r="1" spans="1:15" ht="28.5" thickTop="1">
      <c r="A1" s="68"/>
      <c r="B1" s="56"/>
      <c r="C1" s="56"/>
      <c r="D1" s="56"/>
      <c r="E1" s="93" t="s">
        <v>104</v>
      </c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23.25">
      <c r="A2" s="58"/>
      <c r="B2" s="60"/>
      <c r="C2" s="60"/>
      <c r="D2" s="60"/>
      <c r="E2" s="60"/>
      <c r="F2" s="69" t="s">
        <v>136</v>
      </c>
      <c r="G2" s="60"/>
      <c r="H2" s="60"/>
      <c r="I2" s="60"/>
      <c r="J2" s="60"/>
      <c r="K2" s="60"/>
      <c r="L2" s="60"/>
      <c r="M2" s="60"/>
      <c r="N2" s="60"/>
      <c r="O2" s="61"/>
    </row>
    <row r="3" spans="1:15" ht="23.25">
      <c r="A3" s="62"/>
      <c r="B3" s="60"/>
      <c r="C3" s="60"/>
      <c r="D3" s="60"/>
      <c r="E3" s="60"/>
      <c r="F3" s="59" t="s">
        <v>70</v>
      </c>
      <c r="G3" s="60"/>
      <c r="H3" s="60"/>
      <c r="I3" s="60"/>
      <c r="J3" s="60"/>
      <c r="K3" s="60"/>
      <c r="L3" s="60"/>
      <c r="M3" s="60"/>
      <c r="N3" s="60"/>
      <c r="O3" s="61"/>
    </row>
    <row r="4" spans="1:15" ht="23.25">
      <c r="A4" s="62"/>
      <c r="B4" s="60"/>
      <c r="C4" s="60"/>
      <c r="D4" s="60"/>
      <c r="E4" s="60"/>
      <c r="F4" s="59" t="s">
        <v>67</v>
      </c>
      <c r="G4" s="60"/>
      <c r="H4" s="60"/>
      <c r="I4" s="60"/>
      <c r="J4" s="60"/>
      <c r="K4" s="60"/>
      <c r="L4" s="60"/>
      <c r="M4" s="60"/>
      <c r="N4" s="60"/>
      <c r="O4" s="61"/>
    </row>
    <row r="5" spans="1:15" ht="23.25">
      <c r="A5" s="58"/>
      <c r="B5" s="60"/>
      <c r="C5" s="60"/>
      <c r="D5" s="60"/>
      <c r="E5" s="60"/>
      <c r="F5" s="60"/>
      <c r="G5" s="59" t="s">
        <v>173</v>
      </c>
      <c r="H5" s="60"/>
      <c r="I5" s="60"/>
      <c r="J5" s="60"/>
      <c r="K5" s="60"/>
      <c r="L5" s="60"/>
      <c r="M5" s="60"/>
      <c r="N5" s="60"/>
      <c r="O5" s="61"/>
    </row>
    <row r="6" spans="1:15" ht="13.5" thickBot="1">
      <c r="A6" s="63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</row>
    <row r="7" ht="13.5" thickTop="1"/>
    <row r="8" spans="1:9" ht="13.5" thickBot="1">
      <c r="A8" t="s">
        <v>165</v>
      </c>
      <c r="I8" t="s">
        <v>164</v>
      </c>
    </row>
    <row r="9" spans="1:15" ht="13.5" thickTop="1">
      <c r="A9" s="216" t="s">
        <v>102</v>
      </c>
      <c r="B9" s="217"/>
      <c r="C9" s="217"/>
      <c r="D9" s="217"/>
      <c r="E9" s="217"/>
      <c r="F9" s="217"/>
      <c r="G9" s="143"/>
      <c r="I9" s="216" t="s">
        <v>102</v>
      </c>
      <c r="J9" s="217"/>
      <c r="K9" s="217"/>
      <c r="L9" s="217"/>
      <c r="M9" s="217"/>
      <c r="N9" s="217"/>
      <c r="O9" s="143"/>
    </row>
    <row r="10" spans="1:15" ht="13.5" thickBot="1">
      <c r="A10" s="218" t="s">
        <v>103</v>
      </c>
      <c r="B10" s="219" t="s">
        <v>12</v>
      </c>
      <c r="C10" s="219" t="s">
        <v>13</v>
      </c>
      <c r="D10" s="219" t="s">
        <v>14</v>
      </c>
      <c r="E10" s="219" t="s">
        <v>15</v>
      </c>
      <c r="F10" s="219" t="s">
        <v>16</v>
      </c>
      <c r="G10" s="145" t="s">
        <v>17</v>
      </c>
      <c r="I10" s="218" t="s">
        <v>103</v>
      </c>
      <c r="J10" s="219" t="s">
        <v>12</v>
      </c>
      <c r="K10" s="219" t="s">
        <v>13</v>
      </c>
      <c r="L10" s="219" t="s">
        <v>14</v>
      </c>
      <c r="M10" s="219" t="s">
        <v>15</v>
      </c>
      <c r="N10" s="219" t="s">
        <v>16</v>
      </c>
      <c r="O10" s="145" t="s">
        <v>17</v>
      </c>
    </row>
    <row r="11" spans="1:15" ht="13.5" thickTop="1">
      <c r="A11" s="213">
        <v>5</v>
      </c>
      <c r="B11" s="214">
        <v>1</v>
      </c>
      <c r="C11" s="220">
        <v>7.92</v>
      </c>
      <c r="D11" s="220">
        <v>8.23</v>
      </c>
      <c r="E11" s="220">
        <v>8.56</v>
      </c>
      <c r="F11" s="220">
        <v>8.91</v>
      </c>
      <c r="G11" s="221">
        <v>9.24</v>
      </c>
      <c r="I11" s="215">
        <v>6</v>
      </c>
      <c r="J11" s="214">
        <v>1</v>
      </c>
      <c r="K11" s="220">
        <v>8.7</v>
      </c>
      <c r="L11" s="220">
        <v>9.05</v>
      </c>
      <c r="M11" s="220">
        <v>9.43</v>
      </c>
      <c r="N11" s="220">
        <v>9.8</v>
      </c>
      <c r="O11" s="221">
        <v>10.17</v>
      </c>
    </row>
    <row r="12" spans="1:15" ht="12.75">
      <c r="A12" s="209">
        <v>5</v>
      </c>
      <c r="B12" s="208">
        <v>2</v>
      </c>
      <c r="C12" s="222">
        <v>8.4</v>
      </c>
      <c r="D12" s="222">
        <v>8.72</v>
      </c>
      <c r="E12" s="222">
        <v>9.06</v>
      </c>
      <c r="F12" s="222">
        <v>9.46</v>
      </c>
      <c r="G12" s="223">
        <v>9.79</v>
      </c>
      <c r="I12" s="8">
        <v>6</v>
      </c>
      <c r="J12" s="208">
        <v>2</v>
      </c>
      <c r="K12" s="222">
        <v>9.24</v>
      </c>
      <c r="L12" s="222">
        <v>9.62</v>
      </c>
      <c r="M12" s="222">
        <v>10.01</v>
      </c>
      <c r="N12" s="222">
        <v>10.38</v>
      </c>
      <c r="O12" s="223">
        <v>10.75</v>
      </c>
    </row>
    <row r="13" spans="1:15" ht="12.75">
      <c r="A13" s="209">
        <v>5</v>
      </c>
      <c r="B13" s="208">
        <v>3</v>
      </c>
      <c r="C13" s="222">
        <v>8.98</v>
      </c>
      <c r="D13" s="222">
        <v>9.35</v>
      </c>
      <c r="E13" s="222">
        <v>9.72</v>
      </c>
      <c r="F13" s="222">
        <v>10.1</v>
      </c>
      <c r="G13" s="223">
        <v>10.49</v>
      </c>
      <c r="I13" s="8">
        <v>6</v>
      </c>
      <c r="J13" s="208">
        <v>3</v>
      </c>
      <c r="K13" s="222">
        <v>9.87</v>
      </c>
      <c r="L13" s="222">
        <v>10.28</v>
      </c>
      <c r="M13" s="222">
        <v>10.7</v>
      </c>
      <c r="N13" s="222">
        <v>11.12</v>
      </c>
      <c r="O13" s="223">
        <v>11.53</v>
      </c>
    </row>
    <row r="14" spans="1:15" ht="12.75">
      <c r="A14" s="209">
        <v>5</v>
      </c>
      <c r="B14" s="208">
        <v>4</v>
      </c>
      <c r="C14" s="222">
        <v>9.48</v>
      </c>
      <c r="D14" s="222">
        <v>9.85</v>
      </c>
      <c r="E14" s="222">
        <v>10.24</v>
      </c>
      <c r="F14" s="222">
        <v>10.63</v>
      </c>
      <c r="G14" s="223">
        <v>11.07</v>
      </c>
      <c r="I14" s="8">
        <v>6</v>
      </c>
      <c r="J14" s="208">
        <v>4</v>
      </c>
      <c r="K14" s="222">
        <v>10.42</v>
      </c>
      <c r="L14" s="222">
        <v>10.85</v>
      </c>
      <c r="M14" s="222">
        <v>11.27</v>
      </c>
      <c r="N14" s="222">
        <v>11.7</v>
      </c>
      <c r="O14" s="223">
        <v>12.14</v>
      </c>
    </row>
    <row r="15" spans="1:15" ht="12.75">
      <c r="A15" s="209">
        <v>5</v>
      </c>
      <c r="B15" s="208">
        <v>5</v>
      </c>
      <c r="C15" s="222">
        <v>10.01</v>
      </c>
      <c r="D15" s="222">
        <v>10.45</v>
      </c>
      <c r="E15" s="222">
        <v>10.86</v>
      </c>
      <c r="F15" s="222">
        <v>11.3</v>
      </c>
      <c r="G15" s="223">
        <v>11.7</v>
      </c>
      <c r="I15" s="8">
        <v>6</v>
      </c>
      <c r="J15" s="208">
        <v>5</v>
      </c>
      <c r="K15" s="222">
        <v>10.97</v>
      </c>
      <c r="L15" s="222">
        <v>11.51</v>
      </c>
      <c r="M15" s="222">
        <v>11.95</v>
      </c>
      <c r="N15" s="222">
        <v>12.45</v>
      </c>
      <c r="O15" s="223">
        <v>12.92</v>
      </c>
    </row>
    <row r="16" spans="1:15" ht="12.75">
      <c r="A16" s="209">
        <v>5</v>
      </c>
      <c r="B16" s="208">
        <v>6</v>
      </c>
      <c r="C16" s="222">
        <v>10.64</v>
      </c>
      <c r="D16" s="222">
        <v>11.05</v>
      </c>
      <c r="E16" s="222">
        <v>11.5</v>
      </c>
      <c r="F16" s="222">
        <v>11.94</v>
      </c>
      <c r="G16" s="223">
        <v>12.4</v>
      </c>
      <c r="I16" s="8">
        <v>6</v>
      </c>
      <c r="J16" s="208">
        <v>6</v>
      </c>
      <c r="K16" s="222">
        <v>11.69</v>
      </c>
      <c r="L16" s="222">
        <v>12.19</v>
      </c>
      <c r="M16" s="222">
        <v>12.66</v>
      </c>
      <c r="N16" s="222">
        <v>13.19</v>
      </c>
      <c r="O16" s="223">
        <v>13.65</v>
      </c>
    </row>
    <row r="17" spans="1:15" ht="12.75">
      <c r="A17" s="209">
        <v>5</v>
      </c>
      <c r="B17" s="208">
        <v>7</v>
      </c>
      <c r="C17" s="222">
        <v>11.23</v>
      </c>
      <c r="D17" s="222">
        <v>11.69</v>
      </c>
      <c r="E17" s="222">
        <v>12.15</v>
      </c>
      <c r="F17" s="222">
        <v>12.62</v>
      </c>
      <c r="G17" s="223">
        <v>13.11</v>
      </c>
      <c r="I17" s="8">
        <v>6</v>
      </c>
      <c r="J17" s="208">
        <v>7</v>
      </c>
      <c r="K17" s="222">
        <v>12.36</v>
      </c>
      <c r="L17" s="222">
        <v>12.85</v>
      </c>
      <c r="M17" s="222">
        <v>13.38</v>
      </c>
      <c r="N17" s="222">
        <v>13.89</v>
      </c>
      <c r="O17" s="223">
        <v>14.4</v>
      </c>
    </row>
    <row r="18" spans="1:15" ht="12.75">
      <c r="A18" s="209">
        <v>5</v>
      </c>
      <c r="B18" s="208">
        <v>8</v>
      </c>
      <c r="C18" s="222">
        <v>11.81</v>
      </c>
      <c r="D18" s="222">
        <v>12.3</v>
      </c>
      <c r="E18" s="222">
        <v>12.8</v>
      </c>
      <c r="F18" s="222">
        <v>13.27</v>
      </c>
      <c r="G18" s="223">
        <v>13.77</v>
      </c>
      <c r="I18" s="8">
        <v>6</v>
      </c>
      <c r="J18" s="208">
        <v>8</v>
      </c>
      <c r="K18" s="222">
        <v>12.98</v>
      </c>
      <c r="L18" s="222">
        <v>13.53</v>
      </c>
      <c r="M18" s="222">
        <v>14.07</v>
      </c>
      <c r="N18" s="222">
        <v>14.62</v>
      </c>
      <c r="O18" s="223">
        <v>15.18</v>
      </c>
    </row>
    <row r="19" spans="1:15" ht="12.75">
      <c r="A19" s="209">
        <v>5</v>
      </c>
      <c r="B19" s="208">
        <v>9</v>
      </c>
      <c r="C19" s="222">
        <v>12.38</v>
      </c>
      <c r="D19" s="222">
        <v>12.88</v>
      </c>
      <c r="E19" s="222">
        <v>13.42</v>
      </c>
      <c r="F19" s="222">
        <v>13.92</v>
      </c>
      <c r="G19" s="223">
        <v>14.43</v>
      </c>
      <c r="I19" s="8">
        <v>6</v>
      </c>
      <c r="J19" s="208">
        <v>9</v>
      </c>
      <c r="K19" s="222">
        <v>13.61</v>
      </c>
      <c r="L19" s="222">
        <v>14.19</v>
      </c>
      <c r="M19" s="222">
        <v>14.75</v>
      </c>
      <c r="N19" s="222">
        <v>15.32</v>
      </c>
      <c r="O19" s="223">
        <v>15.89</v>
      </c>
    </row>
    <row r="20" spans="1:15" ht="13.5" thickBot="1">
      <c r="A20" s="210">
        <v>5</v>
      </c>
      <c r="B20" s="211">
        <v>10</v>
      </c>
      <c r="C20" s="224">
        <v>12.86</v>
      </c>
      <c r="D20" s="224">
        <v>13.4</v>
      </c>
      <c r="E20" s="224">
        <v>13.92</v>
      </c>
      <c r="F20" s="224">
        <v>14.45</v>
      </c>
      <c r="G20" s="225">
        <v>14.99</v>
      </c>
      <c r="I20" s="212">
        <v>6</v>
      </c>
      <c r="J20" s="211">
        <v>10</v>
      </c>
      <c r="K20" s="224">
        <v>14.15</v>
      </c>
      <c r="L20" s="224">
        <v>14.73</v>
      </c>
      <c r="M20" s="224">
        <v>15.32</v>
      </c>
      <c r="N20" s="224">
        <v>15.91</v>
      </c>
      <c r="O20" s="225">
        <v>16.49</v>
      </c>
    </row>
    <row r="21" spans="1:15" ht="13.5" thickTop="1">
      <c r="A21" s="51"/>
      <c r="B21" s="2"/>
      <c r="C21" s="2"/>
      <c r="D21" s="2"/>
      <c r="E21" s="2"/>
      <c r="F21" s="2"/>
      <c r="G21" s="2"/>
      <c r="I21" s="2"/>
      <c r="J21" s="2"/>
      <c r="K21" s="235"/>
      <c r="L21" s="2"/>
      <c r="M21" s="235"/>
      <c r="N21" s="2"/>
      <c r="O21" s="2"/>
    </row>
    <row r="22" spans="1:15" ht="13.5" thickBot="1">
      <c r="A22" s="357" t="s">
        <v>166</v>
      </c>
      <c r="B22" s="358"/>
      <c r="C22" s="358"/>
      <c r="D22" s="358"/>
      <c r="E22" s="358"/>
      <c r="F22" s="358"/>
      <c r="G22" s="358"/>
      <c r="I22" s="2" t="s">
        <v>163</v>
      </c>
      <c r="J22" s="2"/>
      <c r="K22" s="2"/>
      <c r="L22" s="2"/>
      <c r="M22" s="2"/>
      <c r="N22" s="2"/>
      <c r="O22" s="2"/>
    </row>
    <row r="23" spans="1:15" ht="13.5" thickTop="1">
      <c r="A23" s="359" t="s">
        <v>102</v>
      </c>
      <c r="B23" s="360"/>
      <c r="C23" s="360"/>
      <c r="D23" s="360"/>
      <c r="E23" s="360"/>
      <c r="F23" s="360"/>
      <c r="G23" s="361"/>
      <c r="I23" s="216" t="s">
        <v>102</v>
      </c>
      <c r="J23" s="217"/>
      <c r="K23" s="217"/>
      <c r="L23" s="217"/>
      <c r="M23" s="217"/>
      <c r="N23" s="217"/>
      <c r="O23" s="143"/>
    </row>
    <row r="24" spans="1:15" ht="13.5" thickBot="1">
      <c r="A24" s="362" t="s">
        <v>103</v>
      </c>
      <c r="B24" s="363" t="s">
        <v>12</v>
      </c>
      <c r="C24" s="363" t="s">
        <v>13</v>
      </c>
      <c r="D24" s="363" t="s">
        <v>14</v>
      </c>
      <c r="E24" s="363" t="s">
        <v>15</v>
      </c>
      <c r="F24" s="363" t="s">
        <v>16</v>
      </c>
      <c r="G24" s="364" t="s">
        <v>17</v>
      </c>
      <c r="I24" s="218" t="s">
        <v>103</v>
      </c>
      <c r="J24" s="219" t="s">
        <v>12</v>
      </c>
      <c r="K24" s="219" t="s">
        <v>13</v>
      </c>
      <c r="L24" s="219" t="s">
        <v>14</v>
      </c>
      <c r="M24" s="219" t="s">
        <v>15</v>
      </c>
      <c r="N24" s="219" t="s">
        <v>16</v>
      </c>
      <c r="O24" s="145" t="s">
        <v>17</v>
      </c>
    </row>
    <row r="25" spans="1:15" ht="13.5" thickTop="1">
      <c r="A25" s="365" t="s">
        <v>101</v>
      </c>
      <c r="B25" s="366">
        <v>1</v>
      </c>
      <c r="C25" s="367">
        <v>7.76</v>
      </c>
      <c r="D25" s="367">
        <v>8.08</v>
      </c>
      <c r="E25" s="367">
        <v>8.4</v>
      </c>
      <c r="F25" s="367">
        <v>8.73</v>
      </c>
      <c r="G25" s="368">
        <v>9.05</v>
      </c>
      <c r="I25" s="6">
        <v>7</v>
      </c>
      <c r="J25" s="207">
        <v>1</v>
      </c>
      <c r="K25" s="226">
        <v>10.3</v>
      </c>
      <c r="L25" s="226">
        <v>10.71</v>
      </c>
      <c r="M25" s="226">
        <v>11.16</v>
      </c>
      <c r="N25" s="226">
        <v>11.6</v>
      </c>
      <c r="O25" s="227">
        <v>12.03</v>
      </c>
    </row>
    <row r="26" spans="1:15" ht="12.75">
      <c r="A26" s="369" t="s">
        <v>101</v>
      </c>
      <c r="B26" s="370">
        <v>2</v>
      </c>
      <c r="C26" s="371">
        <v>8.34</v>
      </c>
      <c r="D26" s="371">
        <v>8.69</v>
      </c>
      <c r="E26" s="371">
        <v>9.04</v>
      </c>
      <c r="F26" s="371">
        <v>9.39</v>
      </c>
      <c r="G26" s="372">
        <v>9.73</v>
      </c>
      <c r="I26" s="8">
        <v>7</v>
      </c>
      <c r="J26" s="208">
        <v>2</v>
      </c>
      <c r="K26" s="222">
        <v>10.79</v>
      </c>
      <c r="L26" s="222">
        <v>11.22</v>
      </c>
      <c r="M26" s="222">
        <v>11.66</v>
      </c>
      <c r="N26" s="222">
        <v>12.11</v>
      </c>
      <c r="O26" s="223">
        <v>12.57</v>
      </c>
    </row>
    <row r="27" spans="1:15" ht="12.75">
      <c r="A27" s="369" t="s">
        <v>101</v>
      </c>
      <c r="B27" s="370">
        <v>3</v>
      </c>
      <c r="C27" s="371">
        <v>8.92</v>
      </c>
      <c r="D27" s="371">
        <v>9.29</v>
      </c>
      <c r="E27" s="371">
        <v>9.66</v>
      </c>
      <c r="F27" s="371">
        <v>10.03</v>
      </c>
      <c r="G27" s="372">
        <v>10.4</v>
      </c>
      <c r="I27" s="8">
        <v>7</v>
      </c>
      <c r="J27" s="208">
        <v>3</v>
      </c>
      <c r="K27" s="222">
        <v>11.41</v>
      </c>
      <c r="L27" s="222">
        <v>11.88</v>
      </c>
      <c r="M27" s="222">
        <v>12.35</v>
      </c>
      <c r="N27" s="222">
        <v>12.84</v>
      </c>
      <c r="O27" s="223">
        <v>13.3</v>
      </c>
    </row>
    <row r="28" spans="1:15" ht="12.75">
      <c r="A28" s="369" t="s">
        <v>101</v>
      </c>
      <c r="B28" s="370">
        <v>4</v>
      </c>
      <c r="C28" s="371">
        <v>9.5</v>
      </c>
      <c r="D28" s="371">
        <v>9.9</v>
      </c>
      <c r="E28" s="371">
        <v>10.3</v>
      </c>
      <c r="F28" s="371">
        <v>10.69</v>
      </c>
      <c r="G28" s="372">
        <v>11.09</v>
      </c>
      <c r="I28" s="8">
        <v>7</v>
      </c>
      <c r="J28" s="208">
        <v>4</v>
      </c>
      <c r="K28" s="222">
        <v>11.93</v>
      </c>
      <c r="L28" s="222">
        <v>12.44</v>
      </c>
      <c r="M28" s="222">
        <v>12.9</v>
      </c>
      <c r="N28" s="222">
        <v>13.42</v>
      </c>
      <c r="O28" s="223">
        <v>13.93</v>
      </c>
    </row>
    <row r="29" spans="1:15" ht="12.75">
      <c r="A29" s="369" t="s">
        <v>101</v>
      </c>
      <c r="B29" s="370">
        <v>5</v>
      </c>
      <c r="C29" s="371">
        <v>10.08</v>
      </c>
      <c r="D29" s="371">
        <v>10.5</v>
      </c>
      <c r="E29" s="371">
        <v>10.92</v>
      </c>
      <c r="F29" s="371">
        <v>11.34</v>
      </c>
      <c r="G29" s="372">
        <v>11.76</v>
      </c>
      <c r="I29" s="8">
        <v>7</v>
      </c>
      <c r="J29" s="208">
        <v>5</v>
      </c>
      <c r="K29" s="222">
        <v>12.46</v>
      </c>
      <c r="L29" s="222">
        <v>12.98</v>
      </c>
      <c r="M29" s="222">
        <v>13.5</v>
      </c>
      <c r="N29" s="222">
        <v>14</v>
      </c>
      <c r="O29" s="223">
        <v>14.55</v>
      </c>
    </row>
    <row r="30" spans="1:15" ht="12.75">
      <c r="A30" s="369" t="s">
        <v>101</v>
      </c>
      <c r="B30" s="370">
        <v>6</v>
      </c>
      <c r="C30" s="371">
        <v>10.67</v>
      </c>
      <c r="D30" s="371">
        <v>11.11</v>
      </c>
      <c r="E30" s="371">
        <v>11.55</v>
      </c>
      <c r="F30" s="371">
        <v>12</v>
      </c>
      <c r="G30" s="372">
        <v>12.44</v>
      </c>
      <c r="I30" s="8">
        <v>7</v>
      </c>
      <c r="J30" s="208">
        <v>6</v>
      </c>
      <c r="K30" s="222">
        <v>12.98</v>
      </c>
      <c r="L30" s="222">
        <v>13.55</v>
      </c>
      <c r="M30" s="222">
        <v>14.08</v>
      </c>
      <c r="N30" s="222">
        <v>14.63</v>
      </c>
      <c r="O30" s="223">
        <v>15.19</v>
      </c>
    </row>
    <row r="31" spans="1:15" ht="12.75">
      <c r="A31" s="369" t="s">
        <v>101</v>
      </c>
      <c r="B31" s="370">
        <v>7</v>
      </c>
      <c r="C31" s="371">
        <v>11.25</v>
      </c>
      <c r="D31" s="371">
        <v>11.72</v>
      </c>
      <c r="E31" s="371">
        <v>12.19</v>
      </c>
      <c r="F31" s="371">
        <v>12.66</v>
      </c>
      <c r="G31" s="372">
        <v>13.13</v>
      </c>
      <c r="I31" s="8">
        <v>7</v>
      </c>
      <c r="J31" s="208">
        <v>7</v>
      </c>
      <c r="K31" s="222">
        <v>13.6</v>
      </c>
      <c r="L31" s="222">
        <v>14.19</v>
      </c>
      <c r="M31" s="222">
        <v>14.73</v>
      </c>
      <c r="N31" s="222">
        <v>15.32</v>
      </c>
      <c r="O31" s="223">
        <v>15.86</v>
      </c>
    </row>
    <row r="32" spans="1:15" ht="12.75">
      <c r="A32" s="369" t="s">
        <v>101</v>
      </c>
      <c r="B32" s="370">
        <v>8</v>
      </c>
      <c r="C32" s="371">
        <v>11.83</v>
      </c>
      <c r="D32" s="371">
        <v>12.33</v>
      </c>
      <c r="E32" s="371">
        <v>12.82</v>
      </c>
      <c r="F32" s="371">
        <v>13.31</v>
      </c>
      <c r="G32" s="372">
        <v>13.81</v>
      </c>
      <c r="I32" s="8">
        <v>7</v>
      </c>
      <c r="J32" s="208">
        <v>8</v>
      </c>
      <c r="K32" s="222">
        <v>14.18</v>
      </c>
      <c r="L32" s="222">
        <v>14.76</v>
      </c>
      <c r="M32" s="222">
        <v>15.35</v>
      </c>
      <c r="N32" s="222">
        <v>15.94</v>
      </c>
      <c r="O32" s="223">
        <v>16.55</v>
      </c>
    </row>
    <row r="33" spans="1:15" ht="12.75">
      <c r="A33" s="369" t="s">
        <v>101</v>
      </c>
      <c r="B33" s="370">
        <v>9</v>
      </c>
      <c r="C33" s="371">
        <v>12.42</v>
      </c>
      <c r="D33" s="371">
        <v>12.94</v>
      </c>
      <c r="E33" s="371">
        <v>13.45</v>
      </c>
      <c r="F33" s="371">
        <v>13.97</v>
      </c>
      <c r="G33" s="372">
        <v>14.49</v>
      </c>
      <c r="I33" s="8">
        <v>7</v>
      </c>
      <c r="J33" s="208">
        <v>9</v>
      </c>
      <c r="K33" s="222">
        <v>14.84</v>
      </c>
      <c r="L33" s="222">
        <v>15.47</v>
      </c>
      <c r="M33" s="222">
        <v>16.09</v>
      </c>
      <c r="N33" s="222">
        <v>16.69</v>
      </c>
      <c r="O33" s="223">
        <v>17.32</v>
      </c>
    </row>
    <row r="34" spans="1:15" ht="13.5" thickBot="1">
      <c r="A34" s="373" t="s">
        <v>101</v>
      </c>
      <c r="B34" s="374">
        <v>10</v>
      </c>
      <c r="C34" s="375">
        <v>13</v>
      </c>
      <c r="D34" s="375">
        <v>13.54</v>
      </c>
      <c r="E34" s="375">
        <v>14.09</v>
      </c>
      <c r="F34" s="375">
        <v>14.63</v>
      </c>
      <c r="G34" s="376">
        <v>15.17</v>
      </c>
      <c r="I34" s="212">
        <v>7</v>
      </c>
      <c r="J34" s="211">
        <v>10</v>
      </c>
      <c r="K34" s="224">
        <v>15.43</v>
      </c>
      <c r="L34" s="224">
        <v>16.08</v>
      </c>
      <c r="M34" s="224">
        <v>16.7</v>
      </c>
      <c r="N34" s="224">
        <v>17.34</v>
      </c>
      <c r="O34" s="225">
        <v>18.01</v>
      </c>
    </row>
    <row r="35" ht="13.5" thickTop="1"/>
  </sheetData>
  <printOptions/>
  <pageMargins left="1" right="0.25" top="0.2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F18" sqref="F18"/>
    </sheetView>
  </sheetViews>
  <sheetFormatPr defaultColWidth="9.140625" defaultRowHeight="12.75"/>
  <cols>
    <col min="1" max="1" width="18.140625" style="0" customWidth="1"/>
    <col min="2" max="10" width="9.28125" style="0" customWidth="1"/>
    <col min="11" max="11" width="9.421875" style="0" customWidth="1"/>
    <col min="12" max="12" width="10.28125" style="0" bestFit="1" customWidth="1"/>
  </cols>
  <sheetData>
    <row r="1" spans="1:12" ht="24" thickTop="1">
      <c r="A1" s="67" t="s">
        <v>106</v>
      </c>
      <c r="B1" s="56"/>
      <c r="C1" s="56"/>
      <c r="D1" s="56"/>
      <c r="E1" s="55"/>
      <c r="F1" s="56"/>
      <c r="G1" s="56"/>
      <c r="H1" s="56"/>
      <c r="I1" s="56"/>
      <c r="J1" s="56"/>
      <c r="K1" s="56"/>
      <c r="L1" s="57"/>
    </row>
    <row r="2" spans="1:12" ht="23.25">
      <c r="A2" s="58"/>
      <c r="B2" s="60"/>
      <c r="C2" s="60"/>
      <c r="D2" s="69" t="s">
        <v>174</v>
      </c>
      <c r="E2" s="60"/>
      <c r="F2" s="59"/>
      <c r="G2" s="59"/>
      <c r="H2" s="60"/>
      <c r="I2" s="60"/>
      <c r="J2" s="60"/>
      <c r="K2" s="60"/>
      <c r="L2" s="61"/>
    </row>
    <row r="3" spans="1:12" ht="23.25">
      <c r="A3" s="62"/>
      <c r="B3" s="60"/>
      <c r="C3" s="60"/>
      <c r="D3" s="59" t="s">
        <v>0</v>
      </c>
      <c r="E3" s="60"/>
      <c r="F3" s="59"/>
      <c r="G3" s="59"/>
      <c r="H3" s="60"/>
      <c r="I3" s="60"/>
      <c r="J3" s="60"/>
      <c r="K3" s="60"/>
      <c r="L3" s="61"/>
    </row>
    <row r="4" spans="1:12" ht="23.25">
      <c r="A4" s="62"/>
      <c r="B4" s="60"/>
      <c r="C4" s="59" t="s">
        <v>64</v>
      </c>
      <c r="D4" s="60"/>
      <c r="E4" s="60"/>
      <c r="F4" s="60"/>
      <c r="G4" s="59"/>
      <c r="H4" s="60"/>
      <c r="I4" s="60"/>
      <c r="J4" s="60"/>
      <c r="K4" s="60"/>
      <c r="L4" s="61"/>
    </row>
    <row r="5" spans="1:12" ht="24" thickBot="1">
      <c r="A5" s="63"/>
      <c r="B5" s="64" t="s">
        <v>176</v>
      </c>
      <c r="C5" s="65"/>
      <c r="D5" s="65"/>
      <c r="E5" s="65"/>
      <c r="F5" s="64"/>
      <c r="G5" s="64"/>
      <c r="H5" s="65"/>
      <c r="I5" s="65"/>
      <c r="J5" s="65"/>
      <c r="K5" s="65"/>
      <c r="L5" s="66"/>
    </row>
    <row r="6" spans="1:12" ht="16.5" thickTop="1">
      <c r="A6" s="146" t="s">
        <v>25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3"/>
    </row>
    <row r="7" spans="1:12" ht="15.75">
      <c r="A7" s="148" t="s">
        <v>109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4" t="s">
        <v>9</v>
      </c>
    </row>
    <row r="8" spans="1:12" ht="15.75">
      <c r="A8" s="230" t="s">
        <v>108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4" t="s">
        <v>10</v>
      </c>
    </row>
    <row r="9" spans="1:12" ht="16.5" thickBot="1">
      <c r="A9" s="229" t="s">
        <v>107</v>
      </c>
      <c r="B9" s="150">
        <v>1</v>
      </c>
      <c r="C9" s="150">
        <v>2</v>
      </c>
      <c r="D9" s="150">
        <v>3</v>
      </c>
      <c r="E9" s="150">
        <v>4</v>
      </c>
      <c r="F9" s="150">
        <v>5</v>
      </c>
      <c r="G9" s="150">
        <v>6</v>
      </c>
      <c r="H9" s="150">
        <v>7</v>
      </c>
      <c r="I9" s="150">
        <v>8</v>
      </c>
      <c r="J9" s="150">
        <v>9</v>
      </c>
      <c r="K9" s="150">
        <v>10</v>
      </c>
      <c r="L9" s="145" t="s">
        <v>11</v>
      </c>
    </row>
    <row r="10" spans="1:12" ht="15.75" thickTop="1">
      <c r="A10" s="132" t="s">
        <v>83</v>
      </c>
      <c r="B10" s="151">
        <v>48148</v>
      </c>
      <c r="C10" s="142">
        <v>49753</v>
      </c>
      <c r="D10" s="151">
        <v>51358</v>
      </c>
      <c r="E10" s="142">
        <v>52963</v>
      </c>
      <c r="F10" s="151">
        <v>54568</v>
      </c>
      <c r="G10" s="142">
        <v>56173</v>
      </c>
      <c r="H10" s="151">
        <v>57778</v>
      </c>
      <c r="I10" s="142">
        <v>59383</v>
      </c>
      <c r="J10" s="151">
        <v>60988</v>
      </c>
      <c r="K10" s="142">
        <v>62593</v>
      </c>
      <c r="L10" s="231">
        <v>1605</v>
      </c>
    </row>
    <row r="11" spans="1:12" ht="15">
      <c r="A11" s="133" t="s">
        <v>23</v>
      </c>
      <c r="B11" s="152">
        <f>B10*0.1318</f>
        <v>6345.9064</v>
      </c>
      <c r="C11" s="152">
        <f aca="true" t="shared" si="0" ref="C11:K11">C10*0.1318</f>
        <v>6557.4454</v>
      </c>
      <c r="D11" s="152">
        <f t="shared" si="0"/>
        <v>6768.9844</v>
      </c>
      <c r="E11" s="152">
        <f t="shared" si="0"/>
        <v>6980.5234</v>
      </c>
      <c r="F11" s="152">
        <f t="shared" si="0"/>
        <v>7192.0624</v>
      </c>
      <c r="G11" s="152">
        <f t="shared" si="0"/>
        <v>7403.6014000000005</v>
      </c>
      <c r="H11" s="152">
        <f t="shared" si="0"/>
        <v>7615.1404</v>
      </c>
      <c r="I11" s="152">
        <f t="shared" si="0"/>
        <v>7826.6794</v>
      </c>
      <c r="J11" s="152">
        <f t="shared" si="0"/>
        <v>8038.2184</v>
      </c>
      <c r="K11" s="152">
        <f t="shared" si="0"/>
        <v>8249.7574</v>
      </c>
      <c r="L11" s="232"/>
    </row>
    <row r="12" spans="1:12" ht="15.75" thickBot="1">
      <c r="A12" s="134" t="s">
        <v>82</v>
      </c>
      <c r="B12" s="153">
        <f>SUM(B10:B11)</f>
        <v>54493.9064</v>
      </c>
      <c r="C12" s="153">
        <f>SUM(C10:C11)</f>
        <v>56310.4454</v>
      </c>
      <c r="D12" s="153">
        <f aca="true" t="shared" si="1" ref="C12:K12">SUM(D10:D11)</f>
        <v>58126.9844</v>
      </c>
      <c r="E12" s="153">
        <f t="shared" si="1"/>
        <v>59943.5234</v>
      </c>
      <c r="F12" s="153">
        <f t="shared" si="1"/>
        <v>61760.0624</v>
      </c>
      <c r="G12" s="153">
        <f t="shared" si="1"/>
        <v>63576.6014</v>
      </c>
      <c r="H12" s="153">
        <f t="shared" si="1"/>
        <v>65393.140400000004</v>
      </c>
      <c r="I12" s="153">
        <f t="shared" si="1"/>
        <v>67209.6794</v>
      </c>
      <c r="J12" s="153">
        <f t="shared" si="1"/>
        <v>69026.2184</v>
      </c>
      <c r="K12" s="153">
        <f t="shared" si="1"/>
        <v>70842.7574</v>
      </c>
      <c r="L12" s="233"/>
    </row>
    <row r="13" spans="1:12" ht="15.75" thickTop="1">
      <c r="A13" s="132" t="s">
        <v>93</v>
      </c>
      <c r="B13" s="154">
        <v>57709</v>
      </c>
      <c r="C13" s="155">
        <v>59633</v>
      </c>
      <c r="D13" s="154">
        <v>61557</v>
      </c>
      <c r="E13" s="155">
        <v>63481</v>
      </c>
      <c r="F13" s="154">
        <v>65405</v>
      </c>
      <c r="G13" s="155">
        <v>67329</v>
      </c>
      <c r="H13" s="154">
        <v>69253</v>
      </c>
      <c r="I13" s="155">
        <v>71177</v>
      </c>
      <c r="J13" s="154">
        <v>73101</v>
      </c>
      <c r="K13" s="155">
        <v>75025</v>
      </c>
      <c r="L13" s="231">
        <v>1924</v>
      </c>
    </row>
    <row r="14" spans="1:12" ht="15">
      <c r="A14" s="133" t="s">
        <v>23</v>
      </c>
      <c r="B14" s="152">
        <f>B13*0.1318</f>
        <v>7606.0462</v>
      </c>
      <c r="C14" s="152">
        <f aca="true" t="shared" si="2" ref="C14:K14">C13*0.1318</f>
        <v>7859.6294</v>
      </c>
      <c r="D14" s="152">
        <f t="shared" si="2"/>
        <v>8113.2126</v>
      </c>
      <c r="E14" s="152">
        <f t="shared" si="2"/>
        <v>8366.7958</v>
      </c>
      <c r="F14" s="152">
        <f t="shared" si="2"/>
        <v>8620.379</v>
      </c>
      <c r="G14" s="152">
        <f t="shared" si="2"/>
        <v>8873.9622</v>
      </c>
      <c r="H14" s="152">
        <f t="shared" si="2"/>
        <v>9127.5454</v>
      </c>
      <c r="I14" s="152">
        <f t="shared" si="2"/>
        <v>9381.1286</v>
      </c>
      <c r="J14" s="152">
        <f t="shared" si="2"/>
        <v>9634.7118</v>
      </c>
      <c r="K14" s="152">
        <f t="shared" si="2"/>
        <v>9888.295</v>
      </c>
      <c r="L14" s="232"/>
    </row>
    <row r="15" spans="1:12" ht="15.75" thickBot="1">
      <c r="A15" s="134" t="s">
        <v>82</v>
      </c>
      <c r="B15" s="153">
        <f aca="true" t="shared" si="3" ref="B15:K15">B13+B14</f>
        <v>65315.0462</v>
      </c>
      <c r="C15" s="102">
        <f t="shared" si="3"/>
        <v>67492.6294</v>
      </c>
      <c r="D15" s="102">
        <f t="shared" si="3"/>
        <v>69670.2126</v>
      </c>
      <c r="E15" s="102">
        <f t="shared" si="3"/>
        <v>71847.79579999999</v>
      </c>
      <c r="F15" s="102">
        <f t="shared" si="3"/>
        <v>74025.379</v>
      </c>
      <c r="G15" s="102">
        <f t="shared" si="3"/>
        <v>76202.9622</v>
      </c>
      <c r="H15" s="102">
        <f t="shared" si="3"/>
        <v>78380.5454</v>
      </c>
      <c r="I15" s="102">
        <f t="shared" si="3"/>
        <v>80558.1286</v>
      </c>
      <c r="J15" s="102">
        <f t="shared" si="3"/>
        <v>82735.7118</v>
      </c>
      <c r="K15" s="102">
        <f t="shared" si="3"/>
        <v>84913.295</v>
      </c>
      <c r="L15" s="233"/>
    </row>
    <row r="16" spans="1:12" ht="15.75" thickTop="1">
      <c r="A16" s="135" t="s">
        <v>87</v>
      </c>
      <c r="B16" s="154">
        <v>68625</v>
      </c>
      <c r="C16" s="155">
        <v>70913</v>
      </c>
      <c r="D16" s="154">
        <v>73201</v>
      </c>
      <c r="E16" s="155">
        <v>75489</v>
      </c>
      <c r="F16" s="154">
        <v>77777</v>
      </c>
      <c r="G16" s="155">
        <v>80065</v>
      </c>
      <c r="H16" s="154">
        <v>82353</v>
      </c>
      <c r="I16" s="155">
        <v>84641</v>
      </c>
      <c r="J16" s="154">
        <v>86929</v>
      </c>
      <c r="K16" s="155">
        <v>89217</v>
      </c>
      <c r="L16" s="231">
        <v>2288</v>
      </c>
    </row>
    <row r="17" spans="1:12" ht="15">
      <c r="A17" s="133" t="s">
        <v>23</v>
      </c>
      <c r="B17" s="152">
        <f>B16*0.1318</f>
        <v>9044.775</v>
      </c>
      <c r="C17" s="152">
        <f aca="true" t="shared" si="4" ref="C17:K17">C16*0.1318</f>
        <v>9346.3334</v>
      </c>
      <c r="D17" s="152">
        <f t="shared" si="4"/>
        <v>9647.8918</v>
      </c>
      <c r="E17" s="152">
        <f t="shared" si="4"/>
        <v>9949.4502</v>
      </c>
      <c r="F17" s="152">
        <f t="shared" si="4"/>
        <v>10251.0086</v>
      </c>
      <c r="G17" s="152">
        <f t="shared" si="4"/>
        <v>10552.567000000001</v>
      </c>
      <c r="H17" s="152">
        <f t="shared" si="4"/>
        <v>10854.1254</v>
      </c>
      <c r="I17" s="152">
        <f t="shared" si="4"/>
        <v>11155.6838</v>
      </c>
      <c r="J17" s="152">
        <f t="shared" si="4"/>
        <v>11457.2422</v>
      </c>
      <c r="K17" s="152">
        <f t="shared" si="4"/>
        <v>11758.8006</v>
      </c>
      <c r="L17" s="232"/>
    </row>
    <row r="18" spans="1:12" ht="15.75" thickBot="1">
      <c r="A18" s="134" t="s">
        <v>82</v>
      </c>
      <c r="B18" s="153">
        <f aca="true" t="shared" si="5" ref="B18:K18">B16+B17</f>
        <v>77669.775</v>
      </c>
      <c r="C18" s="102">
        <f t="shared" si="5"/>
        <v>80259.3334</v>
      </c>
      <c r="D18" s="102">
        <f t="shared" si="5"/>
        <v>82848.8918</v>
      </c>
      <c r="E18" s="102">
        <f t="shared" si="5"/>
        <v>85438.45019999999</v>
      </c>
      <c r="F18" s="102">
        <f t="shared" si="5"/>
        <v>88028.0086</v>
      </c>
      <c r="G18" s="102">
        <f t="shared" si="5"/>
        <v>90617.567</v>
      </c>
      <c r="H18" s="102">
        <f t="shared" si="5"/>
        <v>93207.1254</v>
      </c>
      <c r="I18" s="102">
        <f t="shared" si="5"/>
        <v>95796.6838</v>
      </c>
      <c r="J18" s="102">
        <f t="shared" si="5"/>
        <v>98386.24220000001</v>
      </c>
      <c r="K18" s="102">
        <f t="shared" si="5"/>
        <v>100975.8006</v>
      </c>
      <c r="L18" s="234"/>
    </row>
    <row r="19" spans="1:12" ht="15.75" thickTop="1">
      <c r="A19" s="132" t="s">
        <v>94</v>
      </c>
      <c r="B19" s="154">
        <v>81093</v>
      </c>
      <c r="C19" s="155">
        <v>83796</v>
      </c>
      <c r="D19" s="154">
        <v>86499</v>
      </c>
      <c r="E19" s="155">
        <v>89202</v>
      </c>
      <c r="F19" s="154">
        <v>91905</v>
      </c>
      <c r="G19" s="155">
        <v>94608</v>
      </c>
      <c r="H19" s="154">
        <v>97311</v>
      </c>
      <c r="I19" s="155">
        <v>100014</v>
      </c>
      <c r="J19" s="154">
        <v>102717</v>
      </c>
      <c r="K19" s="155">
        <v>105420</v>
      </c>
      <c r="L19" s="231">
        <v>2703</v>
      </c>
    </row>
    <row r="20" spans="1:12" ht="15">
      <c r="A20" s="133" t="s">
        <v>23</v>
      </c>
      <c r="B20" s="152">
        <f>B19*0.1318</f>
        <v>10688.0574</v>
      </c>
      <c r="C20" s="152">
        <f aca="true" t="shared" si="6" ref="C20:K20">C19*0.1318</f>
        <v>11044.3128</v>
      </c>
      <c r="D20" s="152">
        <f t="shared" si="6"/>
        <v>11400.5682</v>
      </c>
      <c r="E20" s="152">
        <f t="shared" si="6"/>
        <v>11756.8236</v>
      </c>
      <c r="F20" s="152">
        <f t="shared" si="6"/>
        <v>12113.079</v>
      </c>
      <c r="G20" s="152">
        <f t="shared" si="6"/>
        <v>12469.3344</v>
      </c>
      <c r="H20" s="152">
        <f t="shared" si="6"/>
        <v>12825.5898</v>
      </c>
      <c r="I20" s="152">
        <f t="shared" si="6"/>
        <v>13181.8452</v>
      </c>
      <c r="J20" s="152">
        <f t="shared" si="6"/>
        <v>13538.1006</v>
      </c>
      <c r="K20" s="152">
        <f t="shared" si="6"/>
        <v>13894.356</v>
      </c>
      <c r="L20" s="232"/>
    </row>
    <row r="21" spans="1:12" ht="15.75" thickBot="1">
      <c r="A21" s="134" t="s">
        <v>82</v>
      </c>
      <c r="B21" s="153">
        <f aca="true" t="shared" si="7" ref="B21:K21">B19+B20</f>
        <v>91781.0574</v>
      </c>
      <c r="C21" s="102">
        <f t="shared" si="7"/>
        <v>94840.3128</v>
      </c>
      <c r="D21" s="102">
        <f t="shared" si="7"/>
        <v>97899.5682</v>
      </c>
      <c r="E21" s="102">
        <f t="shared" si="7"/>
        <v>100958.8236</v>
      </c>
      <c r="F21" s="102">
        <f t="shared" si="7"/>
        <v>104018.079</v>
      </c>
      <c r="G21" s="102">
        <f t="shared" si="7"/>
        <v>107077.33439999999</v>
      </c>
      <c r="H21" s="102">
        <f t="shared" si="7"/>
        <v>110136.5898</v>
      </c>
      <c r="I21" s="102">
        <f t="shared" si="7"/>
        <v>113195.8452</v>
      </c>
      <c r="J21" s="102">
        <f t="shared" si="7"/>
        <v>116255.1006</v>
      </c>
      <c r="K21" s="102">
        <f t="shared" si="7"/>
        <v>119314.356</v>
      </c>
      <c r="L21" s="233"/>
    </row>
    <row r="22" spans="1:12" ht="15.75" thickTop="1">
      <c r="A22" s="132" t="s">
        <v>95</v>
      </c>
      <c r="B22" s="154">
        <v>95390</v>
      </c>
      <c r="C22" s="155">
        <v>98570</v>
      </c>
      <c r="D22" s="154">
        <v>101750</v>
      </c>
      <c r="E22" s="155">
        <v>104930</v>
      </c>
      <c r="F22" s="154">
        <v>108110</v>
      </c>
      <c r="G22" s="155">
        <v>111290</v>
      </c>
      <c r="H22" s="154">
        <v>114470</v>
      </c>
      <c r="I22" s="155">
        <v>117650</v>
      </c>
      <c r="J22" s="154">
        <v>120830</v>
      </c>
      <c r="K22" s="155">
        <v>124010</v>
      </c>
      <c r="L22" s="231">
        <v>3180</v>
      </c>
    </row>
    <row r="23" spans="1:12" ht="15">
      <c r="A23" s="133" t="s">
        <v>23</v>
      </c>
      <c r="B23" s="152">
        <f>B22*0.1318</f>
        <v>12572.402</v>
      </c>
      <c r="C23" s="152">
        <f>C22*0.1318</f>
        <v>12991.526</v>
      </c>
      <c r="D23" s="152">
        <f aca="true" t="shared" si="8" ref="C23:K23">D22*0.1318</f>
        <v>13410.65</v>
      </c>
      <c r="E23" s="152">
        <f t="shared" si="8"/>
        <v>13829.774</v>
      </c>
      <c r="F23" s="152">
        <f t="shared" si="8"/>
        <v>14248.898</v>
      </c>
      <c r="G23" s="152">
        <f t="shared" si="8"/>
        <v>14668.022</v>
      </c>
      <c r="H23" s="152">
        <f t="shared" si="8"/>
        <v>15087.146</v>
      </c>
      <c r="I23" s="152">
        <f t="shared" si="8"/>
        <v>15506.27</v>
      </c>
      <c r="J23" s="152">
        <f t="shared" si="8"/>
        <v>15925.394</v>
      </c>
      <c r="K23" s="152">
        <f t="shared" si="8"/>
        <v>16344.518</v>
      </c>
      <c r="L23" s="232"/>
    </row>
    <row r="24" spans="1:12" ht="15.75" thickBot="1">
      <c r="A24" s="134" t="s">
        <v>82</v>
      </c>
      <c r="B24" s="153">
        <f aca="true" t="shared" si="9" ref="B24:K24">B22+B23</f>
        <v>107962.402</v>
      </c>
      <c r="C24" s="102">
        <f t="shared" si="9"/>
        <v>111561.526</v>
      </c>
      <c r="D24" s="102">
        <f t="shared" si="9"/>
        <v>115160.65</v>
      </c>
      <c r="E24" s="102">
        <f t="shared" si="9"/>
        <v>118759.774</v>
      </c>
      <c r="F24" s="102">
        <f t="shared" si="9"/>
        <v>122358.898</v>
      </c>
      <c r="G24" s="102">
        <f t="shared" si="9"/>
        <v>125958.022</v>
      </c>
      <c r="H24" s="102">
        <f t="shared" si="9"/>
        <v>129557.14600000001</v>
      </c>
      <c r="I24" s="102">
        <f t="shared" si="9"/>
        <v>133156.27</v>
      </c>
      <c r="J24" s="102">
        <f t="shared" si="9"/>
        <v>136755.394</v>
      </c>
      <c r="K24" s="102">
        <f t="shared" si="9"/>
        <v>140354.518</v>
      </c>
      <c r="L24" s="233"/>
    </row>
    <row r="25" ht="4.5" customHeight="1" thickTop="1"/>
    <row r="26" ht="12.75">
      <c r="A26" t="s">
        <v>4</v>
      </c>
    </row>
    <row r="27" ht="12.75">
      <c r="A27" t="s">
        <v>5</v>
      </c>
    </row>
    <row r="28" ht="12.75">
      <c r="A28" t="s">
        <v>6</v>
      </c>
    </row>
    <row r="29" ht="12.75">
      <c r="A29" t="s">
        <v>7</v>
      </c>
    </row>
    <row r="30" ht="12.75">
      <c r="A30" t="s">
        <v>8</v>
      </c>
    </row>
  </sheetData>
  <printOptions/>
  <pageMargins left="1" right="0.5" top="1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D4" sqref="D4"/>
    </sheetView>
  </sheetViews>
  <sheetFormatPr defaultColWidth="9.140625" defaultRowHeight="12.75"/>
  <cols>
    <col min="2" max="2" width="9.7109375" style="0" customWidth="1"/>
    <col min="3" max="3" width="10.140625" style="0" customWidth="1"/>
    <col min="4" max="7" width="9.57421875" style="0" customWidth="1"/>
    <col min="8" max="9" width="10.00390625" style="0" bestFit="1" customWidth="1"/>
    <col min="10" max="11" width="9.57421875" style="0" customWidth="1"/>
  </cols>
  <sheetData>
    <row r="1" spans="1:11" ht="28.5" thickTop="1">
      <c r="A1" s="68"/>
      <c r="B1" s="56"/>
      <c r="C1" s="56"/>
      <c r="D1" s="93" t="s">
        <v>73</v>
      </c>
      <c r="E1" s="56"/>
      <c r="F1" s="56"/>
      <c r="G1" s="56"/>
      <c r="H1" s="56"/>
      <c r="I1" s="56"/>
      <c r="J1" s="56"/>
      <c r="K1" s="57"/>
    </row>
    <row r="2" spans="1:11" ht="23.25">
      <c r="A2" s="58"/>
      <c r="B2" s="69"/>
      <c r="C2" s="60"/>
      <c r="D2" s="69" t="s">
        <v>135</v>
      </c>
      <c r="E2" s="60"/>
      <c r="F2" s="60"/>
      <c r="G2" s="60"/>
      <c r="H2" s="60"/>
      <c r="I2" s="60"/>
      <c r="J2" s="60"/>
      <c r="K2" s="61"/>
    </row>
    <row r="3" spans="1:11" ht="23.25">
      <c r="A3" s="58"/>
      <c r="B3" s="60"/>
      <c r="C3" s="60"/>
      <c r="D3" s="69" t="s">
        <v>170</v>
      </c>
      <c r="E3" s="60"/>
      <c r="F3" s="59"/>
      <c r="G3" s="59"/>
      <c r="H3" s="60"/>
      <c r="I3" s="60"/>
      <c r="J3" s="60"/>
      <c r="K3" s="61"/>
    </row>
    <row r="4" spans="1:11" ht="23.25">
      <c r="A4" s="62"/>
      <c r="B4" s="60"/>
      <c r="C4" s="60"/>
      <c r="D4" s="59" t="s">
        <v>70</v>
      </c>
      <c r="E4" s="60"/>
      <c r="F4" s="59"/>
      <c r="G4" s="59"/>
      <c r="H4" s="60"/>
      <c r="I4" s="60"/>
      <c r="J4" s="60"/>
      <c r="K4" s="61"/>
    </row>
    <row r="5" spans="1:11" ht="23.25">
      <c r="A5" s="62"/>
      <c r="B5" s="60"/>
      <c r="C5" s="60"/>
      <c r="D5" s="59" t="s">
        <v>67</v>
      </c>
      <c r="E5" s="60"/>
      <c r="F5" s="60"/>
      <c r="G5" s="59"/>
      <c r="H5" s="60"/>
      <c r="I5" s="60"/>
      <c r="J5" s="60"/>
      <c r="K5" s="61"/>
    </row>
    <row r="6" spans="1:11" ht="24" thickBot="1">
      <c r="A6" s="63"/>
      <c r="B6" s="65"/>
      <c r="C6" s="65"/>
      <c r="D6" s="64"/>
      <c r="E6" s="65"/>
      <c r="F6" s="65"/>
      <c r="G6" s="64"/>
      <c r="H6" s="65"/>
      <c r="I6" s="65"/>
      <c r="J6" s="65"/>
      <c r="K6" s="66"/>
    </row>
    <row r="7" spans="1:12" ht="27.75" thickBot="1" thickTop="1">
      <c r="A7" s="98" t="s">
        <v>12</v>
      </c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100">
        <v>10</v>
      </c>
      <c r="L7" s="395" t="s">
        <v>169</v>
      </c>
    </row>
    <row r="8" spans="1:12" ht="16.5" thickTop="1">
      <c r="A8" s="87">
        <v>5</v>
      </c>
      <c r="B8" s="88">
        <v>34139</v>
      </c>
      <c r="C8" s="88">
        <v>35014</v>
      </c>
      <c r="D8" s="88">
        <v>35889</v>
      </c>
      <c r="E8" s="88">
        <v>36764</v>
      </c>
      <c r="F8" s="88">
        <v>37639</v>
      </c>
      <c r="G8" s="88">
        <v>38514</v>
      </c>
      <c r="H8" s="88">
        <v>39389</v>
      </c>
      <c r="I8" s="88">
        <v>40264</v>
      </c>
      <c r="J8" s="88">
        <v>41139</v>
      </c>
      <c r="K8" s="88">
        <v>42014</v>
      </c>
      <c r="L8" s="89">
        <v>875</v>
      </c>
    </row>
    <row r="9" spans="1:12" ht="15.75">
      <c r="A9" s="85">
        <v>7</v>
      </c>
      <c r="B9" s="78">
        <v>42290</v>
      </c>
      <c r="C9" s="78">
        <v>43374</v>
      </c>
      <c r="D9" s="78">
        <v>44458</v>
      </c>
      <c r="E9" s="78">
        <v>45542</v>
      </c>
      <c r="F9" s="78">
        <v>46626</v>
      </c>
      <c r="G9" s="78">
        <v>47710</v>
      </c>
      <c r="H9" s="78">
        <v>48794</v>
      </c>
      <c r="I9" s="78">
        <v>49878</v>
      </c>
      <c r="J9" s="78">
        <v>50962</v>
      </c>
      <c r="K9" s="78">
        <v>52046</v>
      </c>
      <c r="L9" s="179">
        <v>1084</v>
      </c>
    </row>
    <row r="10" spans="1:12" ht="15.75">
      <c r="A10" s="90">
        <v>9</v>
      </c>
      <c r="B10" s="91">
        <v>51738</v>
      </c>
      <c r="C10" s="91">
        <v>53065</v>
      </c>
      <c r="D10" s="91">
        <v>54392</v>
      </c>
      <c r="E10" s="91">
        <v>55719</v>
      </c>
      <c r="F10" s="91">
        <v>57046</v>
      </c>
      <c r="G10" s="91">
        <v>58373</v>
      </c>
      <c r="H10" s="91">
        <v>59700</v>
      </c>
      <c r="I10" s="91">
        <v>61027</v>
      </c>
      <c r="J10" s="91">
        <v>62354</v>
      </c>
      <c r="K10" s="91">
        <v>63681</v>
      </c>
      <c r="L10" s="92">
        <v>1327</v>
      </c>
    </row>
    <row r="11" spans="1:12" ht="15.75">
      <c r="A11" s="85">
        <v>11</v>
      </c>
      <c r="B11" s="78">
        <v>54568</v>
      </c>
      <c r="C11" s="78">
        <v>56173</v>
      </c>
      <c r="D11" s="78">
        <v>57778</v>
      </c>
      <c r="E11" s="78">
        <v>59383</v>
      </c>
      <c r="F11" s="78">
        <v>60988</v>
      </c>
      <c r="G11" s="78">
        <v>62593</v>
      </c>
      <c r="H11" s="78">
        <v>64198</v>
      </c>
      <c r="I11" s="78">
        <v>65803</v>
      </c>
      <c r="J11" s="78">
        <v>67408</v>
      </c>
      <c r="K11" s="78">
        <v>69013</v>
      </c>
      <c r="L11" s="179">
        <v>1605</v>
      </c>
    </row>
    <row r="12" spans="1:12" ht="16.5" thickBot="1">
      <c r="A12" s="101">
        <v>12</v>
      </c>
      <c r="B12" s="102">
        <v>59633</v>
      </c>
      <c r="C12" s="102">
        <v>61557</v>
      </c>
      <c r="D12" s="102">
        <v>63481</v>
      </c>
      <c r="E12" s="102">
        <v>65405</v>
      </c>
      <c r="F12" s="102">
        <v>67329</v>
      </c>
      <c r="G12" s="102">
        <v>69253</v>
      </c>
      <c r="H12" s="102">
        <v>71177</v>
      </c>
      <c r="I12" s="102">
        <v>73101</v>
      </c>
      <c r="J12" s="102">
        <v>75025</v>
      </c>
      <c r="K12" s="102">
        <v>76949</v>
      </c>
      <c r="L12" s="103">
        <v>1924</v>
      </c>
    </row>
    <row r="13" ht="13.5" thickTop="1"/>
  </sheetData>
  <printOptions/>
  <pageMargins left="1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L17" sqref="L17"/>
    </sheetView>
  </sheetViews>
  <sheetFormatPr defaultColWidth="9.140625" defaultRowHeight="12.75"/>
  <cols>
    <col min="2" max="3" width="9.7109375" style="0" customWidth="1"/>
    <col min="4" max="4" width="9.57421875" style="0" customWidth="1"/>
    <col min="5" max="6" width="9.7109375" style="0" customWidth="1"/>
    <col min="7" max="7" width="9.57421875" style="0" bestFit="1" customWidth="1"/>
    <col min="8" max="9" width="10.00390625" style="0" bestFit="1" customWidth="1"/>
    <col min="10" max="11" width="9.57421875" style="0" bestFit="1" customWidth="1"/>
  </cols>
  <sheetData>
    <row r="1" spans="1:11" ht="28.5" customHeight="1" thickTop="1">
      <c r="A1" s="392" t="s">
        <v>74</v>
      </c>
      <c r="B1" s="393"/>
      <c r="C1" s="393"/>
      <c r="D1" s="393"/>
      <c r="E1" s="393"/>
      <c r="F1" s="393"/>
      <c r="G1" s="393"/>
      <c r="H1" s="393"/>
      <c r="I1" s="393"/>
      <c r="J1" s="393"/>
      <c r="K1" s="394"/>
    </row>
    <row r="2" spans="1:11" ht="23.25">
      <c r="A2" s="58"/>
      <c r="B2" s="69"/>
      <c r="C2" s="60"/>
      <c r="D2" s="69" t="s">
        <v>135</v>
      </c>
      <c r="E2" s="60"/>
      <c r="F2" s="60"/>
      <c r="G2" s="60"/>
      <c r="H2" s="60"/>
      <c r="I2" s="60"/>
      <c r="J2" s="60"/>
      <c r="K2" s="61"/>
    </row>
    <row r="3" spans="1:11" ht="23.25">
      <c r="A3" s="58"/>
      <c r="B3" s="60"/>
      <c r="C3" s="60"/>
      <c r="D3" s="69" t="s">
        <v>172</v>
      </c>
      <c r="E3" s="60"/>
      <c r="F3" s="59"/>
      <c r="G3" s="59"/>
      <c r="H3" s="60"/>
      <c r="I3" s="60"/>
      <c r="J3" s="60"/>
      <c r="K3" s="61"/>
    </row>
    <row r="4" spans="1:11" ht="23.25">
      <c r="A4" s="62"/>
      <c r="B4" s="60"/>
      <c r="C4" s="60"/>
      <c r="D4" s="59" t="s">
        <v>70</v>
      </c>
      <c r="E4" s="60"/>
      <c r="F4" s="59"/>
      <c r="G4" s="59"/>
      <c r="H4" s="60"/>
      <c r="I4" s="60"/>
      <c r="J4" s="60"/>
      <c r="K4" s="61"/>
    </row>
    <row r="5" spans="1:11" ht="23.25">
      <c r="A5" s="62"/>
      <c r="B5" s="60"/>
      <c r="C5" s="60"/>
      <c r="D5" s="59" t="s">
        <v>67</v>
      </c>
      <c r="E5" s="60"/>
      <c r="F5" s="60"/>
      <c r="G5" s="59"/>
      <c r="H5" s="60"/>
      <c r="I5" s="60"/>
      <c r="J5" s="60"/>
      <c r="K5" s="61"/>
    </row>
    <row r="6" spans="1:11" ht="24" thickBot="1">
      <c r="A6" s="63"/>
      <c r="B6" s="65"/>
      <c r="C6" s="65"/>
      <c r="D6" s="64"/>
      <c r="E6" s="65"/>
      <c r="F6" s="65"/>
      <c r="G6" s="64"/>
      <c r="H6" s="65"/>
      <c r="I6" s="65"/>
      <c r="J6" s="65"/>
      <c r="K6" s="66"/>
    </row>
    <row r="7" spans="1:12" ht="27.75" thickBot="1" thickTop="1">
      <c r="A7" s="98" t="s">
        <v>12</v>
      </c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100">
        <v>10</v>
      </c>
      <c r="L7" s="395" t="s">
        <v>171</v>
      </c>
    </row>
    <row r="8" spans="1:12" ht="15.75" thickTop="1">
      <c r="A8" s="76">
        <v>5</v>
      </c>
      <c r="B8" s="88">
        <v>30639</v>
      </c>
      <c r="C8" s="88">
        <v>31514</v>
      </c>
      <c r="D8" s="88">
        <v>32389</v>
      </c>
      <c r="E8" s="88">
        <v>33264</v>
      </c>
      <c r="F8" s="88">
        <v>34139</v>
      </c>
      <c r="G8" s="88">
        <v>35014</v>
      </c>
      <c r="H8" s="88">
        <v>35889</v>
      </c>
      <c r="I8" s="88">
        <v>36764</v>
      </c>
      <c r="J8" s="88">
        <v>37639</v>
      </c>
      <c r="K8" s="88">
        <v>38514</v>
      </c>
      <c r="L8" s="396">
        <v>875</v>
      </c>
    </row>
    <row r="9" spans="1:12" ht="15">
      <c r="A9" s="73">
        <v>7</v>
      </c>
      <c r="B9" s="78">
        <v>36870</v>
      </c>
      <c r="C9" s="78">
        <v>37954</v>
      </c>
      <c r="D9" s="78">
        <v>39038</v>
      </c>
      <c r="E9" s="78">
        <v>40122</v>
      </c>
      <c r="F9" s="78">
        <v>41206</v>
      </c>
      <c r="G9" s="78">
        <v>42290</v>
      </c>
      <c r="H9" s="78">
        <v>43374</v>
      </c>
      <c r="I9" s="78">
        <v>44458</v>
      </c>
      <c r="J9" s="78">
        <v>45542</v>
      </c>
      <c r="K9" s="78">
        <v>46626</v>
      </c>
      <c r="L9" s="397">
        <v>1084</v>
      </c>
    </row>
    <row r="10" spans="1:12" ht="15">
      <c r="A10" s="77">
        <v>9</v>
      </c>
      <c r="B10" s="91">
        <v>45103</v>
      </c>
      <c r="C10" s="91">
        <v>46430</v>
      </c>
      <c r="D10" s="91">
        <v>47757</v>
      </c>
      <c r="E10" s="91">
        <v>49084</v>
      </c>
      <c r="F10" s="91">
        <v>50411</v>
      </c>
      <c r="G10" s="91">
        <v>51738</v>
      </c>
      <c r="H10" s="91">
        <v>53065</v>
      </c>
      <c r="I10" s="91">
        <v>54392</v>
      </c>
      <c r="J10" s="91">
        <v>55719</v>
      </c>
      <c r="K10" s="91">
        <v>57046</v>
      </c>
      <c r="L10" s="398">
        <v>1327</v>
      </c>
    </row>
    <row r="11" spans="1:12" ht="15">
      <c r="A11" s="73">
        <v>10</v>
      </c>
      <c r="B11" s="78">
        <v>48207</v>
      </c>
      <c r="C11" s="78">
        <v>49668</v>
      </c>
      <c r="D11" s="78">
        <v>51129</v>
      </c>
      <c r="E11" s="78">
        <v>52590</v>
      </c>
      <c r="F11" s="78">
        <v>54051</v>
      </c>
      <c r="G11" s="78">
        <v>55512</v>
      </c>
      <c r="H11" s="78">
        <v>56973</v>
      </c>
      <c r="I11" s="78">
        <v>58434</v>
      </c>
      <c r="J11" s="78">
        <v>59895</v>
      </c>
      <c r="K11" s="78">
        <v>61356</v>
      </c>
      <c r="L11" s="397">
        <v>1461</v>
      </c>
    </row>
    <row r="12" spans="1:12" ht="15">
      <c r="A12" s="77">
        <v>11</v>
      </c>
      <c r="B12" s="91">
        <v>51358</v>
      </c>
      <c r="C12" s="91">
        <v>52963</v>
      </c>
      <c r="D12" s="91">
        <v>54568</v>
      </c>
      <c r="E12" s="91">
        <v>56173</v>
      </c>
      <c r="F12" s="91">
        <v>57778</v>
      </c>
      <c r="G12" s="91">
        <v>59383</v>
      </c>
      <c r="H12" s="91">
        <v>60988</v>
      </c>
      <c r="I12" s="91">
        <v>62593</v>
      </c>
      <c r="J12" s="91">
        <v>64198</v>
      </c>
      <c r="K12" s="91">
        <v>65803</v>
      </c>
      <c r="L12" s="398">
        <v>1605</v>
      </c>
    </row>
    <row r="13" spans="1:12" ht="15.75" thickBot="1">
      <c r="A13" s="74">
        <v>12</v>
      </c>
      <c r="B13" s="80">
        <v>59633</v>
      </c>
      <c r="C13" s="80">
        <v>61557</v>
      </c>
      <c r="D13" s="80">
        <v>63481</v>
      </c>
      <c r="E13" s="80">
        <v>65405</v>
      </c>
      <c r="F13" s="80">
        <v>67329</v>
      </c>
      <c r="G13" s="80">
        <v>69253</v>
      </c>
      <c r="H13" s="80">
        <v>71177</v>
      </c>
      <c r="I13" s="80">
        <v>73101</v>
      </c>
      <c r="J13" s="80">
        <v>75025</v>
      </c>
      <c r="K13" s="80">
        <v>76949</v>
      </c>
      <c r="L13" s="399">
        <v>1924</v>
      </c>
    </row>
    <row r="14" ht="13.5" thickTop="1"/>
  </sheetData>
  <mergeCells count="1">
    <mergeCell ref="A1:K1"/>
  </mergeCells>
  <printOptions/>
  <pageMargins left="1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F20" sqref="F20"/>
    </sheetView>
  </sheetViews>
  <sheetFormatPr defaultColWidth="9.140625" defaultRowHeight="12.75"/>
  <cols>
    <col min="1" max="1" width="9.28125" style="0" bestFit="1" customWidth="1"/>
    <col min="2" max="7" width="9.57421875" style="0" bestFit="1" customWidth="1"/>
    <col min="8" max="9" width="10.140625" style="0" bestFit="1" customWidth="1"/>
    <col min="10" max="11" width="9.57421875" style="0" bestFit="1" customWidth="1"/>
  </cols>
  <sheetData>
    <row r="1" spans="1:11" ht="28.5" thickTop="1">
      <c r="A1" s="68"/>
      <c r="B1" s="56"/>
      <c r="C1" s="93" t="s">
        <v>105</v>
      </c>
      <c r="D1" s="56"/>
      <c r="E1" s="56"/>
      <c r="F1" s="56"/>
      <c r="G1" s="56"/>
      <c r="H1" s="56"/>
      <c r="I1" s="56"/>
      <c r="J1" s="56"/>
      <c r="K1" s="57"/>
    </row>
    <row r="2" spans="1:11" ht="23.25">
      <c r="A2" s="58"/>
      <c r="B2" s="69"/>
      <c r="C2" s="60"/>
      <c r="D2" s="69" t="s">
        <v>75</v>
      </c>
      <c r="E2" s="60"/>
      <c r="F2" s="60"/>
      <c r="G2" s="60"/>
      <c r="H2" s="60"/>
      <c r="I2" s="60"/>
      <c r="J2" s="60"/>
      <c r="K2" s="61"/>
    </row>
    <row r="3" spans="1:11" ht="23.25">
      <c r="A3" s="58"/>
      <c r="B3" s="60"/>
      <c r="C3" s="60"/>
      <c r="D3" s="69" t="s">
        <v>157</v>
      </c>
      <c r="E3" s="60"/>
      <c r="F3" s="59"/>
      <c r="G3" s="59"/>
      <c r="H3" s="60"/>
      <c r="I3" s="60"/>
      <c r="J3" s="60"/>
      <c r="K3" s="61"/>
    </row>
    <row r="4" spans="1:11" ht="23.25">
      <c r="A4" s="62"/>
      <c r="B4" s="60"/>
      <c r="C4" s="60"/>
      <c r="D4" s="59" t="s">
        <v>70</v>
      </c>
      <c r="E4" s="60"/>
      <c r="F4" s="59"/>
      <c r="G4" s="59"/>
      <c r="H4" s="60"/>
      <c r="I4" s="60"/>
      <c r="J4" s="60"/>
      <c r="K4" s="61"/>
    </row>
    <row r="5" spans="1:11" ht="23.25">
      <c r="A5" s="62"/>
      <c r="B5" s="60"/>
      <c r="C5" s="60"/>
      <c r="D5" s="59" t="s">
        <v>67</v>
      </c>
      <c r="E5" s="60"/>
      <c r="F5" s="60"/>
      <c r="G5" s="59"/>
      <c r="H5" s="60"/>
      <c r="I5" s="60"/>
      <c r="J5" s="60"/>
      <c r="K5" s="61"/>
    </row>
    <row r="6" spans="1:11" ht="24" thickBot="1">
      <c r="A6" s="63"/>
      <c r="B6" s="65"/>
      <c r="C6" s="65"/>
      <c r="D6" s="64"/>
      <c r="E6" s="65"/>
      <c r="F6" s="65"/>
      <c r="G6" s="64"/>
      <c r="H6" s="65"/>
      <c r="I6" s="65"/>
      <c r="J6" s="65"/>
      <c r="K6" s="66"/>
    </row>
    <row r="7" spans="1:11" ht="17.25" thickBot="1" thickTop="1">
      <c r="A7" s="82" t="s">
        <v>27</v>
      </c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4">
        <v>10</v>
      </c>
    </row>
    <row r="8" spans="1:11" ht="16.5" thickTop="1">
      <c r="A8" s="95">
        <v>7</v>
      </c>
      <c r="B8" s="96">
        <v>42290</v>
      </c>
      <c r="C8" s="96">
        <v>43374</v>
      </c>
      <c r="D8" s="96">
        <v>44458</v>
      </c>
      <c r="E8" s="96">
        <v>45542</v>
      </c>
      <c r="F8" s="96">
        <v>46626</v>
      </c>
      <c r="G8" s="96">
        <v>47710</v>
      </c>
      <c r="H8" s="96">
        <v>48794</v>
      </c>
      <c r="I8" s="96">
        <v>49878</v>
      </c>
      <c r="J8" s="96">
        <v>50962</v>
      </c>
      <c r="K8" s="97">
        <v>52046</v>
      </c>
    </row>
    <row r="9" spans="1:12" ht="15.75">
      <c r="A9" s="85">
        <v>9</v>
      </c>
      <c r="B9" s="78">
        <v>51738</v>
      </c>
      <c r="C9" s="78">
        <v>53065</v>
      </c>
      <c r="D9" s="78">
        <v>54392</v>
      </c>
      <c r="E9" s="78">
        <v>55719</v>
      </c>
      <c r="F9" s="78">
        <v>57046</v>
      </c>
      <c r="G9" s="78">
        <v>58373</v>
      </c>
      <c r="H9" s="78">
        <v>59700</v>
      </c>
      <c r="I9" s="78">
        <v>61027</v>
      </c>
      <c r="J9" s="78">
        <v>62354</v>
      </c>
      <c r="K9" s="79">
        <v>63681</v>
      </c>
      <c r="L9" s="253"/>
    </row>
    <row r="10" spans="1:11" ht="15.75">
      <c r="A10" s="90">
        <v>10</v>
      </c>
      <c r="B10" s="91">
        <v>54051</v>
      </c>
      <c r="C10" s="91">
        <v>55512</v>
      </c>
      <c r="D10" s="91">
        <v>56973</v>
      </c>
      <c r="E10" s="91">
        <v>58434</v>
      </c>
      <c r="F10" s="91">
        <v>59895</v>
      </c>
      <c r="G10" s="91">
        <v>61356</v>
      </c>
      <c r="H10" s="91">
        <v>62817</v>
      </c>
      <c r="I10" s="91">
        <v>64278</v>
      </c>
      <c r="J10" s="91">
        <v>65739</v>
      </c>
      <c r="K10" s="92">
        <v>67200</v>
      </c>
    </row>
    <row r="11" spans="1:11" ht="16.5" thickBot="1">
      <c r="A11" s="86">
        <v>11</v>
      </c>
      <c r="B11" s="80">
        <v>54568</v>
      </c>
      <c r="C11" s="80">
        <v>56173</v>
      </c>
      <c r="D11" s="80">
        <v>57778</v>
      </c>
      <c r="E11" s="80">
        <v>59383</v>
      </c>
      <c r="F11" s="80">
        <v>60988</v>
      </c>
      <c r="G11" s="80">
        <v>62593</v>
      </c>
      <c r="H11" s="80">
        <v>64198</v>
      </c>
      <c r="I11" s="80">
        <v>65803</v>
      </c>
      <c r="J11" s="80">
        <v>67408</v>
      </c>
      <c r="K11" s="81">
        <v>69013</v>
      </c>
    </row>
    <row r="12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13.57421875" style="0" customWidth="1"/>
    <col min="3" max="3" width="13.00390625" style="0" customWidth="1"/>
    <col min="4" max="4" width="12.7109375" style="0" customWidth="1"/>
    <col min="5" max="5" width="11.421875" style="0" customWidth="1"/>
    <col min="6" max="6" width="13.28125" style="0" customWidth="1"/>
    <col min="7" max="7" width="12.28125" style="0" customWidth="1"/>
    <col min="8" max="9" width="9.57421875" style="0" bestFit="1" customWidth="1"/>
    <col min="10" max="10" width="9.8515625" style="0" customWidth="1"/>
  </cols>
  <sheetData>
    <row r="1" spans="1:10" ht="21" thickBot="1">
      <c r="A1" s="18" t="s">
        <v>159</v>
      </c>
      <c r="B1" s="19"/>
      <c r="C1" s="19"/>
      <c r="D1" s="19"/>
      <c r="E1" s="19"/>
      <c r="F1" s="20"/>
      <c r="G1" s="20"/>
      <c r="H1" s="20"/>
      <c r="I1" s="20"/>
      <c r="J1" s="21"/>
    </row>
    <row r="2" spans="1:9" ht="15">
      <c r="A2" s="22"/>
      <c r="C2" s="22" t="s">
        <v>46</v>
      </c>
      <c r="E2" s="22"/>
      <c r="F2" s="22"/>
      <c r="G2" s="22"/>
      <c r="H2" s="22"/>
      <c r="I2" s="22"/>
    </row>
    <row r="3" spans="1:9" ht="15">
      <c r="A3" s="23"/>
      <c r="B3" s="23"/>
      <c r="D3" s="23" t="s">
        <v>47</v>
      </c>
      <c r="G3" s="23"/>
      <c r="H3" s="23"/>
      <c r="I3" s="23"/>
    </row>
    <row r="4" spans="1:9" ht="15">
      <c r="A4" s="23"/>
      <c r="B4" s="23"/>
      <c r="D4" s="23" t="s">
        <v>48</v>
      </c>
      <c r="G4" s="23"/>
      <c r="H4" s="23"/>
      <c r="I4" s="23"/>
    </row>
    <row r="5" spans="1:8" ht="18.75" customHeight="1">
      <c r="A5" s="23"/>
      <c r="C5" s="23" t="s">
        <v>49</v>
      </c>
      <c r="E5" s="23"/>
      <c r="F5" s="23"/>
      <c r="G5" s="23"/>
      <c r="H5" s="54"/>
    </row>
    <row r="7" spans="1:10" ht="15.75">
      <c r="A7" s="24"/>
      <c r="B7" s="15" t="s">
        <v>50</v>
      </c>
      <c r="C7" s="15"/>
      <c r="D7" s="25"/>
      <c r="F7" s="24"/>
      <c r="G7" s="15" t="s">
        <v>51</v>
      </c>
      <c r="H7" s="15"/>
      <c r="I7" s="26"/>
      <c r="J7" s="13"/>
    </row>
    <row r="8" spans="1:10" ht="15.75">
      <c r="A8" s="27"/>
      <c r="B8" s="28"/>
      <c r="C8" s="28"/>
      <c r="D8" s="29"/>
      <c r="F8" s="30"/>
      <c r="G8" s="31"/>
      <c r="H8" s="31"/>
      <c r="I8" s="31"/>
      <c r="J8" s="32"/>
    </row>
    <row r="9" spans="1:10" ht="15.75">
      <c r="A9" s="33"/>
      <c r="B9" s="34"/>
      <c r="C9" s="34"/>
      <c r="D9" s="35"/>
      <c r="F9" s="33"/>
      <c r="G9" s="36"/>
      <c r="H9" s="36"/>
      <c r="I9" s="36"/>
      <c r="J9" s="37"/>
    </row>
    <row r="10" spans="1:10" ht="15.75">
      <c r="A10" s="27"/>
      <c r="B10" s="29"/>
      <c r="C10" s="38" t="s">
        <v>13</v>
      </c>
      <c r="D10" s="38" t="s">
        <v>14</v>
      </c>
      <c r="F10" s="39"/>
      <c r="G10" s="40"/>
      <c r="H10" s="11"/>
      <c r="I10" s="41" t="s">
        <v>52</v>
      </c>
      <c r="J10" s="42" t="s">
        <v>53</v>
      </c>
    </row>
    <row r="11" spans="1:10" ht="15">
      <c r="A11" s="39"/>
      <c r="B11" s="43" t="s">
        <v>36</v>
      </c>
      <c r="C11" s="44">
        <v>41762</v>
      </c>
      <c r="D11" s="44">
        <v>43014</v>
      </c>
      <c r="F11" s="39"/>
      <c r="G11" s="45"/>
      <c r="H11" s="43" t="s">
        <v>36</v>
      </c>
      <c r="I11" s="44">
        <v>44266</v>
      </c>
      <c r="J11" s="44">
        <v>45518</v>
      </c>
    </row>
    <row r="12" spans="1:10" ht="15">
      <c r="A12" s="39"/>
      <c r="B12" s="43" t="s">
        <v>54</v>
      </c>
      <c r="C12" s="46">
        <f>C11/2080</f>
        <v>20.077884615384615</v>
      </c>
      <c r="D12" s="46">
        <f>D11/2080</f>
        <v>20.67980769230769</v>
      </c>
      <c r="F12" s="47"/>
      <c r="G12" s="40"/>
      <c r="H12" s="43" t="s">
        <v>54</v>
      </c>
      <c r="I12" s="46">
        <f>I11/2080</f>
        <v>21.28173076923077</v>
      </c>
      <c r="J12" s="46">
        <f>J11/2080</f>
        <v>21.883653846153845</v>
      </c>
    </row>
    <row r="13" spans="1:10" ht="15">
      <c r="A13" s="39"/>
      <c r="B13" s="43" t="s">
        <v>55</v>
      </c>
      <c r="C13" s="46">
        <f>C12*0.25</f>
        <v>5.019471153846154</v>
      </c>
      <c r="D13" s="46">
        <f>D12*0.25</f>
        <v>5.169951923076923</v>
      </c>
      <c r="F13" s="47"/>
      <c r="G13" s="40"/>
      <c r="H13" s="43" t="s">
        <v>55</v>
      </c>
      <c r="I13" s="46">
        <f>I12*0.25</f>
        <v>5.320432692307692</v>
      </c>
      <c r="J13" s="46">
        <f>J12*0.25</f>
        <v>5.470913461538461</v>
      </c>
    </row>
    <row r="14" spans="1:10" ht="15">
      <c r="A14" s="39"/>
      <c r="B14" s="43" t="s">
        <v>39</v>
      </c>
      <c r="C14" s="46">
        <f>C12*0.1</f>
        <v>2.007788461538462</v>
      </c>
      <c r="D14" s="46">
        <f>D12*0.1</f>
        <v>2.0679807692307692</v>
      </c>
      <c r="F14" s="47"/>
      <c r="G14" s="40"/>
      <c r="H14" s="43" t="s">
        <v>39</v>
      </c>
      <c r="I14" s="46">
        <f>I12*0.1</f>
        <v>2.128173076923077</v>
      </c>
      <c r="J14" s="46">
        <f>J12*0.1</f>
        <v>2.1883653846153845</v>
      </c>
    </row>
    <row r="15" spans="1:10" ht="15">
      <c r="A15" s="39"/>
      <c r="B15" s="43" t="s">
        <v>40</v>
      </c>
      <c r="C15" s="46">
        <f>C12*1.5</f>
        <v>30.11682692307692</v>
      </c>
      <c r="D15" s="46">
        <f>D12*1.5</f>
        <v>31.019711538461536</v>
      </c>
      <c r="F15" s="47"/>
      <c r="G15" s="40"/>
      <c r="H15" s="43" t="s">
        <v>40</v>
      </c>
      <c r="I15" s="46">
        <f>I12*1.5</f>
        <v>31.922596153846154</v>
      </c>
      <c r="J15" s="46">
        <f>J12*1.5</f>
        <v>32.825480769230765</v>
      </c>
    </row>
    <row r="17" spans="1:10" ht="15.75">
      <c r="A17" s="14"/>
      <c r="B17" s="15"/>
      <c r="C17" s="15" t="s">
        <v>56</v>
      </c>
      <c r="D17" s="15"/>
      <c r="E17" s="15"/>
      <c r="F17" s="15"/>
      <c r="G17" s="15"/>
      <c r="H17" s="114"/>
      <c r="I17" s="12"/>
      <c r="J17" s="13"/>
    </row>
    <row r="18" spans="1:10" ht="15.75">
      <c r="A18" s="48"/>
      <c r="B18" s="40"/>
      <c r="C18" s="49"/>
      <c r="D18" s="49"/>
      <c r="E18" s="49"/>
      <c r="F18" s="49"/>
      <c r="G18" s="49"/>
      <c r="H18" s="115"/>
      <c r="I18" s="45"/>
      <c r="J18" s="11"/>
    </row>
    <row r="19" spans="1:10" ht="15.75">
      <c r="A19" s="112"/>
      <c r="B19" s="35"/>
      <c r="C19" s="113" t="s">
        <v>57</v>
      </c>
      <c r="D19" s="113" t="s">
        <v>58</v>
      </c>
      <c r="E19" s="113" t="s">
        <v>59</v>
      </c>
      <c r="F19" s="113" t="s">
        <v>60</v>
      </c>
      <c r="G19" s="113" t="s">
        <v>61</v>
      </c>
      <c r="H19" s="113" t="s">
        <v>22</v>
      </c>
      <c r="I19" s="113" t="s">
        <v>76</v>
      </c>
      <c r="J19" s="113" t="s">
        <v>77</v>
      </c>
    </row>
    <row r="20" spans="1:10" ht="15">
      <c r="A20" s="39"/>
      <c r="B20" s="50" t="s">
        <v>36</v>
      </c>
      <c r="C20" s="44">
        <v>46770</v>
      </c>
      <c r="D20" s="44">
        <v>48022</v>
      </c>
      <c r="E20" s="44">
        <v>49274</v>
      </c>
      <c r="F20" s="44">
        <v>50526</v>
      </c>
      <c r="G20" s="44">
        <v>51778</v>
      </c>
      <c r="H20" s="44">
        <v>53030</v>
      </c>
      <c r="I20" s="44">
        <v>54282</v>
      </c>
      <c r="J20" s="44">
        <v>55534</v>
      </c>
    </row>
    <row r="21" spans="1:10" ht="15">
      <c r="A21" s="39"/>
      <c r="B21" s="50" t="s">
        <v>54</v>
      </c>
      <c r="C21" s="46">
        <f aca="true" t="shared" si="0" ref="C21:J21">C20/2080</f>
        <v>22.485576923076923</v>
      </c>
      <c r="D21" s="46">
        <f t="shared" si="0"/>
        <v>23.0875</v>
      </c>
      <c r="E21" s="46">
        <f t="shared" si="0"/>
        <v>23.689423076923077</v>
      </c>
      <c r="F21" s="46">
        <f t="shared" si="0"/>
        <v>24.291346153846153</v>
      </c>
      <c r="G21" s="46">
        <f t="shared" si="0"/>
        <v>24.89326923076923</v>
      </c>
      <c r="H21" s="46">
        <f t="shared" si="0"/>
        <v>25.495192307692307</v>
      </c>
      <c r="I21" s="46">
        <f t="shared" si="0"/>
        <v>26.097115384615385</v>
      </c>
      <c r="J21" s="46">
        <f t="shared" si="0"/>
        <v>26.69903846153846</v>
      </c>
    </row>
    <row r="22" spans="1:10" ht="15">
      <c r="A22" s="39"/>
      <c r="B22" s="50" t="s">
        <v>55</v>
      </c>
      <c r="C22" s="46">
        <f aca="true" t="shared" si="1" ref="C22:J22">C21*0.25</f>
        <v>5.621394230769231</v>
      </c>
      <c r="D22" s="46">
        <f t="shared" si="1"/>
        <v>5.771875</v>
      </c>
      <c r="E22" s="46">
        <f t="shared" si="1"/>
        <v>5.922355769230769</v>
      </c>
      <c r="F22" s="46">
        <f t="shared" si="1"/>
        <v>6.072836538461538</v>
      </c>
      <c r="G22" s="46">
        <f t="shared" si="1"/>
        <v>6.223317307692308</v>
      </c>
      <c r="H22" s="46">
        <f t="shared" si="1"/>
        <v>6.373798076923077</v>
      </c>
      <c r="I22" s="46">
        <f t="shared" si="1"/>
        <v>6.524278846153846</v>
      </c>
      <c r="J22" s="46">
        <f t="shared" si="1"/>
        <v>6.674759615384615</v>
      </c>
    </row>
    <row r="23" spans="1:10" ht="15">
      <c r="A23" s="39"/>
      <c r="B23" s="50" t="s">
        <v>39</v>
      </c>
      <c r="C23" s="46">
        <f aca="true" t="shared" si="2" ref="C23:J23">C21*0.1</f>
        <v>2.2485576923076924</v>
      </c>
      <c r="D23" s="46">
        <f t="shared" si="2"/>
        <v>2.30875</v>
      </c>
      <c r="E23" s="46">
        <f t="shared" si="2"/>
        <v>2.3689423076923077</v>
      </c>
      <c r="F23" s="46">
        <f t="shared" si="2"/>
        <v>2.4291346153846156</v>
      </c>
      <c r="G23" s="46">
        <f t="shared" si="2"/>
        <v>2.4893269230769235</v>
      </c>
      <c r="H23" s="46">
        <f t="shared" si="2"/>
        <v>2.549519230769231</v>
      </c>
      <c r="I23" s="46">
        <f t="shared" si="2"/>
        <v>2.609711538461539</v>
      </c>
      <c r="J23" s="46">
        <f t="shared" si="2"/>
        <v>2.6699038461538462</v>
      </c>
    </row>
    <row r="24" spans="1:10" ht="15">
      <c r="A24" s="39"/>
      <c r="B24" s="50" t="s">
        <v>40</v>
      </c>
      <c r="C24" s="46">
        <f aca="true" t="shared" si="3" ref="C24:J24">C21*1.5</f>
        <v>33.72836538461539</v>
      </c>
      <c r="D24" s="46">
        <f t="shared" si="3"/>
        <v>34.631249999999994</v>
      </c>
      <c r="E24" s="46">
        <f t="shared" si="3"/>
        <v>35.534134615384616</v>
      </c>
      <c r="F24" s="46">
        <f t="shared" si="3"/>
        <v>36.43701923076923</v>
      </c>
      <c r="G24" s="46">
        <f t="shared" si="3"/>
        <v>37.339903846153845</v>
      </c>
      <c r="H24" s="46">
        <f t="shared" si="3"/>
        <v>38.24278846153846</v>
      </c>
      <c r="I24" s="46">
        <f t="shared" si="3"/>
        <v>39.145673076923075</v>
      </c>
      <c r="J24" s="46">
        <f t="shared" si="3"/>
        <v>40.04855769230769</v>
      </c>
    </row>
    <row r="25" spans="1:10" ht="15">
      <c r="A25" s="23"/>
      <c r="B25" s="110"/>
      <c r="C25" s="111"/>
      <c r="D25" s="111"/>
      <c r="E25" s="111"/>
      <c r="F25" s="111"/>
      <c r="G25" s="111"/>
      <c r="H25" s="111"/>
      <c r="I25" s="111"/>
      <c r="J25" s="111"/>
    </row>
    <row r="26" spans="1:7" ht="15.75">
      <c r="A26" s="14"/>
      <c r="B26" s="15"/>
      <c r="C26" s="15" t="s">
        <v>56</v>
      </c>
      <c r="D26" s="15"/>
      <c r="E26" s="15"/>
      <c r="F26" s="15"/>
      <c r="G26" s="257"/>
    </row>
    <row r="27" spans="1:7" ht="15.75">
      <c r="A27" s="48"/>
      <c r="B27" s="40"/>
      <c r="C27" s="49"/>
      <c r="D27" s="49"/>
      <c r="E27" s="49"/>
      <c r="F27" s="49"/>
      <c r="G27" s="258"/>
    </row>
    <row r="28" spans="1:7" ht="15.75">
      <c r="A28" s="112"/>
      <c r="B28" s="35"/>
      <c r="C28" s="113" t="s">
        <v>137</v>
      </c>
      <c r="D28" s="113" t="s">
        <v>138</v>
      </c>
      <c r="E28" s="113" t="s">
        <v>139</v>
      </c>
      <c r="F28" s="254" t="s">
        <v>140</v>
      </c>
      <c r="G28" s="113" t="s">
        <v>141</v>
      </c>
    </row>
    <row r="29" spans="1:7" ht="15">
      <c r="A29" s="39"/>
      <c r="B29" s="50" t="s">
        <v>36</v>
      </c>
      <c r="C29" s="44">
        <v>56786</v>
      </c>
      <c r="D29" s="44">
        <v>58038</v>
      </c>
      <c r="E29" s="44">
        <v>59290</v>
      </c>
      <c r="F29" s="255">
        <v>60542</v>
      </c>
      <c r="G29" s="44">
        <v>61794</v>
      </c>
    </row>
    <row r="30" spans="1:7" ht="15">
      <c r="A30" s="39"/>
      <c r="B30" s="50" t="s">
        <v>54</v>
      </c>
      <c r="C30" s="46">
        <f>C29/2080</f>
        <v>27.30096153846154</v>
      </c>
      <c r="D30" s="46">
        <f>D29/2080</f>
        <v>27.902884615384615</v>
      </c>
      <c r="E30" s="46">
        <f>E29/2080</f>
        <v>28.504807692307693</v>
      </c>
      <c r="F30" s="256">
        <f>F29/2080</f>
        <v>29.10673076923077</v>
      </c>
      <c r="G30" s="46">
        <f>G29/2080</f>
        <v>29.708653846153847</v>
      </c>
    </row>
    <row r="31" spans="1:7" ht="15">
      <c r="A31" s="39"/>
      <c r="B31" s="50" t="s">
        <v>55</v>
      </c>
      <c r="C31" s="46">
        <f>C30*0.25</f>
        <v>6.825240384615385</v>
      </c>
      <c r="D31" s="46">
        <f>D30*0.25</f>
        <v>6.975721153846154</v>
      </c>
      <c r="E31" s="46">
        <f>E30*0.25</f>
        <v>7.126201923076923</v>
      </c>
      <c r="F31" s="256">
        <f>F30*0.25</f>
        <v>7.276682692307692</v>
      </c>
      <c r="G31" s="46">
        <f>G30*0.25</f>
        <v>7.427163461538462</v>
      </c>
    </row>
    <row r="32" spans="1:7" ht="15">
      <c r="A32" s="39"/>
      <c r="B32" s="50" t="s">
        <v>39</v>
      </c>
      <c r="C32" s="46">
        <f>C30*0.1</f>
        <v>2.730096153846154</v>
      </c>
      <c r="D32" s="46">
        <f>D30*0.1</f>
        <v>2.7902884615384616</v>
      </c>
      <c r="E32" s="46">
        <f>E30*0.1</f>
        <v>2.8504807692307694</v>
      </c>
      <c r="F32" s="256">
        <f>F30*0.1</f>
        <v>2.910673076923077</v>
      </c>
      <c r="G32" s="46">
        <f>G30*0.1</f>
        <v>2.9708653846153847</v>
      </c>
    </row>
    <row r="33" spans="1:7" ht="15">
      <c r="A33" s="39"/>
      <c r="B33" s="50" t="s">
        <v>40</v>
      </c>
      <c r="C33" s="46">
        <f>C30*1.5</f>
        <v>40.95144230769231</v>
      </c>
      <c r="D33" s="46">
        <f>D30*1.5</f>
        <v>41.854326923076925</v>
      </c>
      <c r="E33" s="46">
        <f>E30*1.5</f>
        <v>42.75721153846154</v>
      </c>
      <c r="F33" s="256">
        <f>F30*1.5</f>
        <v>43.660096153846155</v>
      </c>
      <c r="G33" s="46">
        <f>G30*1.5</f>
        <v>44.56298076923077</v>
      </c>
    </row>
    <row r="35" ht="12.75">
      <c r="A35" t="s">
        <v>62</v>
      </c>
    </row>
  </sheetData>
  <printOptions/>
  <pageMargins left="0.75" right="0.75" top="0.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4">
      <selection activeCell="P3" sqref="P3"/>
    </sheetView>
  </sheetViews>
  <sheetFormatPr defaultColWidth="9.140625" defaultRowHeight="12.75"/>
  <cols>
    <col min="1" max="1" width="10.421875" style="0" customWidth="1"/>
    <col min="2" max="2" width="5.28125" style="0" customWidth="1"/>
    <col min="3" max="14" width="9.00390625" style="0" customWidth="1"/>
  </cols>
  <sheetData>
    <row r="1" spans="1:14" ht="21" thickTop="1">
      <c r="A1" s="199" t="s">
        <v>159</v>
      </c>
      <c r="B1" s="55"/>
      <c r="C1" s="55"/>
      <c r="D1" s="55"/>
      <c r="E1" s="55"/>
      <c r="F1" s="56"/>
      <c r="G1" s="56"/>
      <c r="H1" s="56"/>
      <c r="I1" s="56"/>
      <c r="J1" s="56"/>
      <c r="K1" s="56"/>
      <c r="L1" s="56"/>
      <c r="M1" s="56"/>
      <c r="N1" s="57"/>
    </row>
    <row r="2" spans="1:14" ht="15">
      <c r="A2" s="200"/>
      <c r="B2" s="60"/>
      <c r="C2" s="60"/>
      <c r="D2" s="201" t="s">
        <v>46</v>
      </c>
      <c r="E2" s="60"/>
      <c r="F2" s="201"/>
      <c r="G2" s="201"/>
      <c r="H2" s="201"/>
      <c r="I2" s="201"/>
      <c r="J2" s="60"/>
      <c r="K2" s="60"/>
      <c r="L2" s="60"/>
      <c r="M2" s="60"/>
      <c r="N2" s="61"/>
    </row>
    <row r="3" spans="1:14" ht="15">
      <c r="A3" s="200"/>
      <c r="B3" s="201"/>
      <c r="C3" s="60"/>
      <c r="D3" s="60"/>
      <c r="E3" s="201" t="s">
        <v>47</v>
      </c>
      <c r="F3" s="60"/>
      <c r="G3" s="201"/>
      <c r="H3" s="201"/>
      <c r="I3" s="201"/>
      <c r="J3" s="60"/>
      <c r="K3" s="60"/>
      <c r="L3" s="60"/>
      <c r="M3" s="60"/>
      <c r="N3" s="61"/>
    </row>
    <row r="4" spans="1:14" ht="15">
      <c r="A4" s="200"/>
      <c r="B4" s="201"/>
      <c r="C4" s="60"/>
      <c r="D4" s="60"/>
      <c r="E4" s="201" t="s">
        <v>48</v>
      </c>
      <c r="F4" s="60"/>
      <c r="G4" s="201"/>
      <c r="H4" s="201"/>
      <c r="I4" s="201"/>
      <c r="J4" s="60"/>
      <c r="K4" s="60"/>
      <c r="L4" s="60"/>
      <c r="M4" s="60"/>
      <c r="N4" s="61"/>
    </row>
    <row r="5" spans="1:14" ht="18.75" customHeight="1" thickBot="1">
      <c r="A5" s="202"/>
      <c r="B5" s="65"/>
      <c r="C5" s="65"/>
      <c r="D5" s="203" t="s">
        <v>49</v>
      </c>
      <c r="E5" s="65"/>
      <c r="F5" s="203"/>
      <c r="G5" s="203"/>
      <c r="H5" s="65"/>
      <c r="I5" s="65"/>
      <c r="J5" s="204"/>
      <c r="K5" s="65"/>
      <c r="L5" s="65"/>
      <c r="M5" s="65"/>
      <c r="N5" s="66"/>
    </row>
    <row r="6" ht="14.25" thickBot="1" thickTop="1"/>
    <row r="7" spans="1:14" ht="17.25" thickBot="1" thickTop="1">
      <c r="A7" s="104"/>
      <c r="B7" s="105"/>
      <c r="C7" s="105"/>
      <c r="D7" s="105"/>
      <c r="E7" s="105" t="s">
        <v>78</v>
      </c>
      <c r="F7" s="105"/>
      <c r="G7" s="105"/>
      <c r="H7" s="106"/>
      <c r="I7" s="107"/>
      <c r="J7" s="107"/>
      <c r="K7" s="107"/>
      <c r="L7" s="107"/>
      <c r="M7" s="107"/>
      <c r="N7" s="108"/>
    </row>
    <row r="8" spans="1:14" ht="17.25" thickBot="1" thickTop="1">
      <c r="A8" s="195"/>
      <c r="B8" s="196"/>
      <c r="C8" s="197"/>
      <c r="D8" s="197"/>
      <c r="E8" s="197"/>
      <c r="F8" s="197"/>
      <c r="G8" s="197"/>
      <c r="H8" s="198"/>
      <c r="I8" s="52"/>
      <c r="J8" s="52"/>
      <c r="K8" s="52"/>
      <c r="L8" s="52"/>
      <c r="M8" s="52"/>
      <c r="N8" s="53"/>
    </row>
    <row r="9" spans="1:14" ht="17.25" thickBot="1" thickTop="1">
      <c r="A9" s="193"/>
      <c r="B9" s="194"/>
      <c r="C9" s="83" t="s">
        <v>13</v>
      </c>
      <c r="D9" s="83" t="s">
        <v>14</v>
      </c>
      <c r="E9" s="83" t="s">
        <v>15</v>
      </c>
      <c r="F9" s="83" t="s">
        <v>16</v>
      </c>
      <c r="G9" s="83" t="s">
        <v>17</v>
      </c>
      <c r="H9" s="83" t="s">
        <v>18</v>
      </c>
      <c r="I9" s="83" t="s">
        <v>19</v>
      </c>
      <c r="J9" s="83" t="s">
        <v>20</v>
      </c>
      <c r="K9" s="99" t="s">
        <v>21</v>
      </c>
      <c r="L9" s="205" t="s">
        <v>22</v>
      </c>
      <c r="M9" s="205" t="s">
        <v>76</v>
      </c>
      <c r="N9" s="206" t="s">
        <v>77</v>
      </c>
    </row>
    <row r="10" spans="1:14" ht="15.75" thickTop="1">
      <c r="A10" s="188"/>
      <c r="B10" s="189" t="s">
        <v>36</v>
      </c>
      <c r="C10" s="190">
        <v>55127</v>
      </c>
      <c r="D10" s="190">
        <v>56780</v>
      </c>
      <c r="E10" s="190">
        <v>58433</v>
      </c>
      <c r="F10" s="190">
        <v>60086</v>
      </c>
      <c r="G10" s="190">
        <v>61739</v>
      </c>
      <c r="H10" s="190">
        <v>63392</v>
      </c>
      <c r="I10" s="190">
        <v>65045</v>
      </c>
      <c r="J10" s="191">
        <v>66698</v>
      </c>
      <c r="K10" s="190">
        <v>68351</v>
      </c>
      <c r="L10" s="190">
        <v>70004</v>
      </c>
      <c r="M10" s="190">
        <v>71657</v>
      </c>
      <c r="N10" s="192">
        <v>73310</v>
      </c>
    </row>
    <row r="11" spans="1:14" ht="15">
      <c r="A11" s="75"/>
      <c r="B11" s="180" t="s">
        <v>54</v>
      </c>
      <c r="C11" s="182">
        <f aca="true" t="shared" si="0" ref="C11:N11">C10/2080</f>
        <v>26.503365384615385</v>
      </c>
      <c r="D11" s="182">
        <f t="shared" si="0"/>
        <v>27.298076923076923</v>
      </c>
      <c r="E11" s="182">
        <f t="shared" si="0"/>
        <v>28.09278846153846</v>
      </c>
      <c r="F11" s="182">
        <f t="shared" si="0"/>
        <v>28.8875</v>
      </c>
      <c r="G11" s="182">
        <f t="shared" si="0"/>
        <v>29.682211538461537</v>
      </c>
      <c r="H11" s="182">
        <f t="shared" si="0"/>
        <v>30.476923076923075</v>
      </c>
      <c r="I11" s="182">
        <f t="shared" si="0"/>
        <v>31.271634615384617</v>
      </c>
      <c r="J11" s="186">
        <f t="shared" si="0"/>
        <v>32.066346153846155</v>
      </c>
      <c r="K11" s="182">
        <f t="shared" si="0"/>
        <v>32.86105769230769</v>
      </c>
      <c r="L11" s="182">
        <f t="shared" si="0"/>
        <v>33.65576923076923</v>
      </c>
      <c r="M11" s="182">
        <f t="shared" si="0"/>
        <v>34.45048076923077</v>
      </c>
      <c r="N11" s="183">
        <f t="shared" si="0"/>
        <v>35.24519230769231</v>
      </c>
    </row>
    <row r="12" spans="1:14" ht="15">
      <c r="A12" s="75"/>
      <c r="B12" s="180" t="s">
        <v>55</v>
      </c>
      <c r="C12" s="182">
        <f aca="true" t="shared" si="1" ref="C12:N12">C11*0.25</f>
        <v>6.625841346153846</v>
      </c>
      <c r="D12" s="182">
        <f t="shared" si="1"/>
        <v>6.824519230769231</v>
      </c>
      <c r="E12" s="182">
        <f t="shared" si="1"/>
        <v>7.023197115384615</v>
      </c>
      <c r="F12" s="182">
        <f t="shared" si="1"/>
        <v>7.221875</v>
      </c>
      <c r="G12" s="182">
        <f t="shared" si="1"/>
        <v>7.420552884615384</v>
      </c>
      <c r="H12" s="182">
        <f t="shared" si="1"/>
        <v>7.619230769230769</v>
      </c>
      <c r="I12" s="182">
        <f t="shared" si="1"/>
        <v>7.817908653846154</v>
      </c>
      <c r="J12" s="186">
        <f t="shared" si="1"/>
        <v>8.016586538461539</v>
      </c>
      <c r="K12" s="182">
        <f t="shared" si="1"/>
        <v>8.215264423076922</v>
      </c>
      <c r="L12" s="182">
        <f t="shared" si="1"/>
        <v>8.413942307692308</v>
      </c>
      <c r="M12" s="182">
        <f t="shared" si="1"/>
        <v>8.612620192307693</v>
      </c>
      <c r="N12" s="183">
        <f t="shared" si="1"/>
        <v>8.811298076923077</v>
      </c>
    </row>
    <row r="13" spans="1:14" ht="15">
      <c r="A13" s="75"/>
      <c r="B13" s="180" t="s">
        <v>100</v>
      </c>
      <c r="C13" s="182">
        <f aca="true" t="shared" si="2" ref="C13:J13">C11*0.1</f>
        <v>2.6503365384615387</v>
      </c>
      <c r="D13" s="182">
        <f t="shared" si="2"/>
        <v>2.7298076923076926</v>
      </c>
      <c r="E13" s="182">
        <f t="shared" si="2"/>
        <v>2.8092788461538465</v>
      </c>
      <c r="F13" s="182">
        <f t="shared" si="2"/>
        <v>2.88875</v>
      </c>
      <c r="G13" s="182">
        <f t="shared" si="2"/>
        <v>2.968221153846154</v>
      </c>
      <c r="H13" s="182">
        <f t="shared" si="2"/>
        <v>3.0476923076923077</v>
      </c>
      <c r="I13" s="182">
        <f t="shared" si="2"/>
        <v>3.127163461538462</v>
      </c>
      <c r="J13" s="186">
        <f t="shared" si="2"/>
        <v>3.2066346153846155</v>
      </c>
      <c r="K13" s="182">
        <f>K11*0.1</f>
        <v>3.286105769230769</v>
      </c>
      <c r="L13" s="182">
        <f>L11*0.1</f>
        <v>3.3655769230769232</v>
      </c>
      <c r="M13" s="182">
        <f>M11*0.1</f>
        <v>3.4450480769230776</v>
      </c>
      <c r="N13" s="183">
        <f>N11*0.1</f>
        <v>3.524519230769231</v>
      </c>
    </row>
    <row r="14" spans="1:14" ht="15.75" thickBot="1">
      <c r="A14" s="109"/>
      <c r="B14" s="181" t="s">
        <v>40</v>
      </c>
      <c r="C14" s="184">
        <f aca="true" t="shared" si="3" ref="C14:J14">C11*1.5</f>
        <v>39.755048076923075</v>
      </c>
      <c r="D14" s="184">
        <f t="shared" si="3"/>
        <v>40.94711538461539</v>
      </c>
      <c r="E14" s="184">
        <f t="shared" si="3"/>
        <v>42.13918269230769</v>
      </c>
      <c r="F14" s="184">
        <f t="shared" si="3"/>
        <v>43.33125</v>
      </c>
      <c r="G14" s="184">
        <f t="shared" si="3"/>
        <v>44.52331730769231</v>
      </c>
      <c r="H14" s="184">
        <f t="shared" si="3"/>
        <v>45.715384615384615</v>
      </c>
      <c r="I14" s="184">
        <f t="shared" si="3"/>
        <v>46.90745192307693</v>
      </c>
      <c r="J14" s="187">
        <f t="shared" si="3"/>
        <v>48.09951923076923</v>
      </c>
      <c r="K14" s="184">
        <f>K11*1.5</f>
        <v>49.29158653846153</v>
      </c>
      <c r="L14" s="184">
        <f>L11*1.5</f>
        <v>50.48365384615384</v>
      </c>
      <c r="M14" s="184">
        <f>M11*1.5</f>
        <v>51.675721153846155</v>
      </c>
      <c r="N14" s="185">
        <f>N11*1.5</f>
        <v>52.86778846153846</v>
      </c>
    </row>
    <row r="15" spans="1:10" ht="16.5" thickBot="1" thickTop="1">
      <c r="A15" s="23"/>
      <c r="B15" s="110"/>
      <c r="C15" s="111"/>
      <c r="D15" s="111"/>
      <c r="E15" s="111"/>
      <c r="F15" s="111"/>
      <c r="G15" s="111"/>
      <c r="H15" s="111"/>
      <c r="I15" s="111"/>
      <c r="J15" s="111"/>
    </row>
    <row r="16" spans="1:14" ht="17.25" thickBot="1" thickTop="1">
      <c r="A16" s="104"/>
      <c r="B16" s="105"/>
      <c r="C16" s="105"/>
      <c r="D16" s="105"/>
      <c r="E16" s="105" t="s">
        <v>79</v>
      </c>
      <c r="F16" s="105"/>
      <c r="G16" s="105"/>
      <c r="H16" s="106"/>
      <c r="I16" s="107"/>
      <c r="J16" s="107"/>
      <c r="K16" s="107"/>
      <c r="L16" s="107"/>
      <c r="M16" s="107"/>
      <c r="N16" s="108"/>
    </row>
    <row r="17" spans="1:14" ht="17.25" thickBot="1" thickTop="1">
      <c r="A17" s="195"/>
      <c r="B17" s="196"/>
      <c r="C17" s="197"/>
      <c r="D17" s="197"/>
      <c r="E17" s="197"/>
      <c r="F17" s="197"/>
      <c r="G17" s="197"/>
      <c r="H17" s="198"/>
      <c r="I17" s="52"/>
      <c r="J17" s="52"/>
      <c r="K17" s="52"/>
      <c r="L17" s="52"/>
      <c r="M17" s="52"/>
      <c r="N17" s="53"/>
    </row>
    <row r="18" spans="1:14" ht="17.25" thickBot="1" thickTop="1">
      <c r="A18" s="193"/>
      <c r="B18" s="194"/>
      <c r="C18" s="83" t="s">
        <v>13</v>
      </c>
      <c r="D18" s="83" t="s">
        <v>14</v>
      </c>
      <c r="E18" s="83" t="s">
        <v>15</v>
      </c>
      <c r="F18" s="83" t="s">
        <v>16</v>
      </c>
      <c r="G18" s="83" t="s">
        <v>17</v>
      </c>
      <c r="H18" s="83" t="s">
        <v>18</v>
      </c>
      <c r="I18" s="83" t="s">
        <v>19</v>
      </c>
      <c r="J18" s="83" t="s">
        <v>20</v>
      </c>
      <c r="K18" s="99" t="s">
        <v>21</v>
      </c>
      <c r="L18" s="205" t="s">
        <v>22</v>
      </c>
      <c r="M18" s="205" t="s">
        <v>76</v>
      </c>
      <c r="N18" s="206" t="s">
        <v>77</v>
      </c>
    </row>
    <row r="19" spans="1:14" ht="15.75" thickTop="1">
      <c r="A19" s="188"/>
      <c r="B19" s="189" t="s">
        <v>36</v>
      </c>
      <c r="C19" s="190">
        <v>61943</v>
      </c>
      <c r="D19" s="190">
        <v>63801</v>
      </c>
      <c r="E19" s="190">
        <v>65659</v>
      </c>
      <c r="F19" s="190">
        <v>67517</v>
      </c>
      <c r="G19" s="190">
        <v>69375</v>
      </c>
      <c r="H19" s="190">
        <v>71233</v>
      </c>
      <c r="I19" s="190">
        <v>73091</v>
      </c>
      <c r="J19" s="192">
        <v>74949</v>
      </c>
      <c r="K19" s="190">
        <v>76807</v>
      </c>
      <c r="L19" s="190">
        <v>78665</v>
      </c>
      <c r="M19" s="190">
        <v>80523</v>
      </c>
      <c r="N19" s="192">
        <v>82381</v>
      </c>
    </row>
    <row r="20" spans="1:14" ht="15">
      <c r="A20" s="75"/>
      <c r="B20" s="180" t="s">
        <v>54</v>
      </c>
      <c r="C20" s="182">
        <f aca="true" t="shared" si="4" ref="C20:J20">C19/2080</f>
        <v>29.78028846153846</v>
      </c>
      <c r="D20" s="182">
        <f t="shared" si="4"/>
        <v>30.673557692307693</v>
      </c>
      <c r="E20" s="182">
        <f t="shared" si="4"/>
        <v>31.566826923076924</v>
      </c>
      <c r="F20" s="182">
        <f t="shared" si="4"/>
        <v>32.46009615384615</v>
      </c>
      <c r="G20" s="182">
        <f t="shared" si="4"/>
        <v>33.35336538461539</v>
      </c>
      <c r="H20" s="182">
        <f t="shared" si="4"/>
        <v>34.246634615384615</v>
      </c>
      <c r="I20" s="182">
        <f t="shared" si="4"/>
        <v>35.13990384615385</v>
      </c>
      <c r="J20" s="183">
        <f t="shared" si="4"/>
        <v>36.03317307692308</v>
      </c>
      <c r="K20" s="182">
        <f>K19/2080</f>
        <v>36.926442307692305</v>
      </c>
      <c r="L20" s="182">
        <f>L19/2080</f>
        <v>37.81971153846154</v>
      </c>
      <c r="M20" s="182">
        <f>M19/2080</f>
        <v>38.71298076923077</v>
      </c>
      <c r="N20" s="183">
        <f>N19/2080</f>
        <v>39.60625</v>
      </c>
    </row>
    <row r="21" spans="1:14" ht="15">
      <c r="A21" s="75"/>
      <c r="B21" s="180" t="s">
        <v>55</v>
      </c>
      <c r="C21" s="182">
        <f aca="true" t="shared" si="5" ref="C21:J21">C20*0.25</f>
        <v>7.445072115384615</v>
      </c>
      <c r="D21" s="182">
        <f t="shared" si="5"/>
        <v>7.668389423076923</v>
      </c>
      <c r="E21" s="182">
        <f t="shared" si="5"/>
        <v>7.891706730769231</v>
      </c>
      <c r="F21" s="182">
        <f t="shared" si="5"/>
        <v>8.115024038461538</v>
      </c>
      <c r="G21" s="182">
        <f t="shared" si="5"/>
        <v>8.338341346153847</v>
      </c>
      <c r="H21" s="182">
        <f t="shared" si="5"/>
        <v>8.561658653846154</v>
      </c>
      <c r="I21" s="182">
        <f t="shared" si="5"/>
        <v>8.784975961538462</v>
      </c>
      <c r="J21" s="183">
        <f t="shared" si="5"/>
        <v>9.00829326923077</v>
      </c>
      <c r="K21" s="182">
        <f>K20*0.25</f>
        <v>9.231610576923076</v>
      </c>
      <c r="L21" s="182">
        <f>L20*0.25</f>
        <v>9.454927884615385</v>
      </c>
      <c r="M21" s="182">
        <f>M20*0.25</f>
        <v>9.678245192307692</v>
      </c>
      <c r="N21" s="183">
        <f>N20*0.25</f>
        <v>9.9015625</v>
      </c>
    </row>
    <row r="22" spans="1:14" ht="15">
      <c r="A22" s="75"/>
      <c r="B22" s="180" t="s">
        <v>100</v>
      </c>
      <c r="C22" s="182">
        <f aca="true" t="shared" si="6" ref="C22:N22">C20*0.1</f>
        <v>2.978028846153846</v>
      </c>
      <c r="D22" s="182">
        <f t="shared" si="6"/>
        <v>3.0673557692307694</v>
      </c>
      <c r="E22" s="182">
        <f t="shared" si="6"/>
        <v>3.1566826923076925</v>
      </c>
      <c r="F22" s="182">
        <f t="shared" si="6"/>
        <v>3.246009615384615</v>
      </c>
      <c r="G22" s="182">
        <f t="shared" si="6"/>
        <v>3.3353365384615388</v>
      </c>
      <c r="H22" s="182">
        <f t="shared" si="6"/>
        <v>3.4246634615384615</v>
      </c>
      <c r="I22" s="182">
        <f t="shared" si="6"/>
        <v>3.513990384615385</v>
      </c>
      <c r="J22" s="183">
        <f t="shared" si="6"/>
        <v>3.6033173076923077</v>
      </c>
      <c r="K22" s="182">
        <f t="shared" si="6"/>
        <v>3.692644230769231</v>
      </c>
      <c r="L22" s="182">
        <f t="shared" si="6"/>
        <v>3.781971153846154</v>
      </c>
      <c r="M22" s="182">
        <f t="shared" si="6"/>
        <v>3.871298076923077</v>
      </c>
      <c r="N22" s="183">
        <f t="shared" si="6"/>
        <v>3.9606250000000003</v>
      </c>
    </row>
    <row r="23" spans="1:14" ht="15.75" thickBot="1">
      <c r="A23" s="109"/>
      <c r="B23" s="181" t="s">
        <v>40</v>
      </c>
      <c r="C23" s="184">
        <f aca="true" t="shared" si="7" ref="C23:N23">C20*1.5</f>
        <v>44.67043269230769</v>
      </c>
      <c r="D23" s="184">
        <f t="shared" si="7"/>
        <v>46.01033653846154</v>
      </c>
      <c r="E23" s="184">
        <f t="shared" si="7"/>
        <v>47.35024038461539</v>
      </c>
      <c r="F23" s="184">
        <f t="shared" si="7"/>
        <v>48.69014423076923</v>
      </c>
      <c r="G23" s="184">
        <f t="shared" si="7"/>
        <v>50.03004807692308</v>
      </c>
      <c r="H23" s="184">
        <f t="shared" si="7"/>
        <v>51.369951923076925</v>
      </c>
      <c r="I23" s="184">
        <f t="shared" si="7"/>
        <v>52.70985576923077</v>
      </c>
      <c r="J23" s="185">
        <f t="shared" si="7"/>
        <v>54.049759615384616</v>
      </c>
      <c r="K23" s="184">
        <f t="shared" si="7"/>
        <v>55.38966346153846</v>
      </c>
      <c r="L23" s="184">
        <f t="shared" si="7"/>
        <v>56.72956730769231</v>
      </c>
      <c r="M23" s="184">
        <f t="shared" si="7"/>
        <v>58.06947115384615</v>
      </c>
      <c r="N23" s="185">
        <f t="shared" si="7"/>
        <v>59.409375000000004</v>
      </c>
    </row>
    <row r="24" spans="1:10" ht="16.5" thickBot="1" thickTop="1">
      <c r="A24" s="23"/>
      <c r="B24" s="110"/>
      <c r="C24" s="111"/>
      <c r="D24" s="111"/>
      <c r="E24" s="111"/>
      <c r="F24" s="111"/>
      <c r="G24" s="111"/>
      <c r="H24" s="111"/>
      <c r="I24" s="111"/>
      <c r="J24" s="111"/>
    </row>
    <row r="25" spans="1:14" ht="17.25" thickBot="1" thickTop="1">
      <c r="A25" s="104"/>
      <c r="B25" s="105"/>
      <c r="C25" s="105"/>
      <c r="D25" s="105"/>
      <c r="E25" s="105" t="s">
        <v>80</v>
      </c>
      <c r="F25" s="105"/>
      <c r="G25" s="105"/>
      <c r="H25" s="106"/>
      <c r="I25" s="107"/>
      <c r="J25" s="107"/>
      <c r="K25" s="107"/>
      <c r="L25" s="107"/>
      <c r="M25" s="107"/>
      <c r="N25" s="108"/>
    </row>
    <row r="26" spans="1:14" ht="17.25" thickBot="1" thickTop="1">
      <c r="A26" s="195"/>
      <c r="B26" s="196"/>
      <c r="C26" s="197"/>
      <c r="D26" s="197"/>
      <c r="E26" s="197"/>
      <c r="F26" s="197"/>
      <c r="G26" s="197"/>
      <c r="H26" s="198"/>
      <c r="I26" s="52"/>
      <c r="J26" s="52"/>
      <c r="K26" s="52"/>
      <c r="L26" s="52"/>
      <c r="M26" s="52"/>
      <c r="N26" s="53"/>
    </row>
    <row r="27" spans="1:14" ht="17.25" thickBot="1" thickTop="1">
      <c r="A27" s="193"/>
      <c r="B27" s="194"/>
      <c r="C27" s="83" t="s">
        <v>13</v>
      </c>
      <c r="D27" s="83" t="s">
        <v>14</v>
      </c>
      <c r="E27" s="83" t="s">
        <v>15</v>
      </c>
      <c r="F27" s="83" t="s">
        <v>16</v>
      </c>
      <c r="G27" s="83" t="s">
        <v>17</v>
      </c>
      <c r="H27" s="83" t="s">
        <v>18</v>
      </c>
      <c r="I27" s="83" t="s">
        <v>19</v>
      </c>
      <c r="J27" s="83" t="s">
        <v>20</v>
      </c>
      <c r="K27" s="99" t="s">
        <v>21</v>
      </c>
      <c r="L27" s="205" t="s">
        <v>22</v>
      </c>
      <c r="M27" s="205" t="s">
        <v>76</v>
      </c>
      <c r="N27" s="206" t="s">
        <v>77</v>
      </c>
    </row>
    <row r="28" spans="1:14" ht="15.75" thickTop="1">
      <c r="A28" s="188"/>
      <c r="B28" s="189" t="s">
        <v>36</v>
      </c>
      <c r="C28" s="190">
        <v>80272</v>
      </c>
      <c r="D28" s="190">
        <v>82680</v>
      </c>
      <c r="E28" s="190">
        <v>85088</v>
      </c>
      <c r="F28" s="190">
        <v>87496</v>
      </c>
      <c r="G28" s="190">
        <v>89904</v>
      </c>
      <c r="H28" s="190">
        <v>92312</v>
      </c>
      <c r="I28" s="190">
        <v>94720</v>
      </c>
      <c r="J28" s="192">
        <v>97128</v>
      </c>
      <c r="K28" s="190">
        <v>99536</v>
      </c>
      <c r="L28" s="190">
        <v>101944</v>
      </c>
      <c r="M28" s="190">
        <v>104352</v>
      </c>
      <c r="N28" s="192">
        <v>106760</v>
      </c>
    </row>
    <row r="29" spans="1:14" ht="15">
      <c r="A29" s="75"/>
      <c r="B29" s="180" t="s">
        <v>54</v>
      </c>
      <c r="C29" s="182">
        <f aca="true" t="shared" si="8" ref="C29:J29">C28/2080</f>
        <v>38.59230769230769</v>
      </c>
      <c r="D29" s="182">
        <f t="shared" si="8"/>
        <v>39.75</v>
      </c>
      <c r="E29" s="182">
        <f t="shared" si="8"/>
        <v>40.90769230769231</v>
      </c>
      <c r="F29" s="182">
        <f t="shared" si="8"/>
        <v>42.065384615384616</v>
      </c>
      <c r="G29" s="182">
        <f t="shared" si="8"/>
        <v>43.223076923076924</v>
      </c>
      <c r="H29" s="182">
        <f t="shared" si="8"/>
        <v>44.38076923076923</v>
      </c>
      <c r="I29" s="182">
        <f t="shared" si="8"/>
        <v>45.53846153846154</v>
      </c>
      <c r="J29" s="183">
        <f t="shared" si="8"/>
        <v>46.69615384615385</v>
      </c>
      <c r="K29" s="182">
        <f>K28/2080</f>
        <v>47.853846153846156</v>
      </c>
      <c r="L29" s="182">
        <f>L28/2080</f>
        <v>49.011538461538464</v>
      </c>
      <c r="M29" s="182">
        <f>M28/2080</f>
        <v>50.16923076923077</v>
      </c>
      <c r="N29" s="183">
        <f>N28/2080</f>
        <v>51.32692307692308</v>
      </c>
    </row>
    <row r="30" spans="1:14" ht="15">
      <c r="A30" s="75"/>
      <c r="B30" s="180" t="s">
        <v>55</v>
      </c>
      <c r="C30" s="182">
        <f aca="true" t="shared" si="9" ref="C30:J30">C29*0.25</f>
        <v>9.648076923076923</v>
      </c>
      <c r="D30" s="182">
        <f t="shared" si="9"/>
        <v>9.9375</v>
      </c>
      <c r="E30" s="182">
        <f t="shared" si="9"/>
        <v>10.226923076923077</v>
      </c>
      <c r="F30" s="182">
        <f t="shared" si="9"/>
        <v>10.516346153846154</v>
      </c>
      <c r="G30" s="182">
        <f t="shared" si="9"/>
        <v>10.805769230769231</v>
      </c>
      <c r="H30" s="182">
        <f t="shared" si="9"/>
        <v>11.095192307692308</v>
      </c>
      <c r="I30" s="182">
        <f t="shared" si="9"/>
        <v>11.384615384615385</v>
      </c>
      <c r="J30" s="183">
        <f t="shared" si="9"/>
        <v>11.674038461538462</v>
      </c>
      <c r="K30" s="182">
        <f>K29*0.25</f>
        <v>11.963461538461539</v>
      </c>
      <c r="L30" s="182">
        <f>L29*0.25</f>
        <v>12.252884615384616</v>
      </c>
      <c r="M30" s="182">
        <f>M29*0.25</f>
        <v>12.542307692307693</v>
      </c>
      <c r="N30" s="183">
        <f>N29*0.25</f>
        <v>12.83173076923077</v>
      </c>
    </row>
    <row r="31" spans="1:14" ht="15">
      <c r="A31" s="75"/>
      <c r="B31" s="180" t="s">
        <v>100</v>
      </c>
      <c r="C31" s="182">
        <f aca="true" t="shared" si="10" ref="C31:N31">C29*0.1</f>
        <v>3.8592307692307695</v>
      </c>
      <c r="D31" s="182">
        <f t="shared" si="10"/>
        <v>3.975</v>
      </c>
      <c r="E31" s="182">
        <f t="shared" si="10"/>
        <v>4.090769230769231</v>
      </c>
      <c r="F31" s="182">
        <f t="shared" si="10"/>
        <v>4.206538461538462</v>
      </c>
      <c r="G31" s="182">
        <f t="shared" si="10"/>
        <v>4.322307692307692</v>
      </c>
      <c r="H31" s="182">
        <f t="shared" si="10"/>
        <v>4.438076923076923</v>
      </c>
      <c r="I31" s="182">
        <f t="shared" si="10"/>
        <v>4.5538461538461545</v>
      </c>
      <c r="J31" s="183">
        <f t="shared" si="10"/>
        <v>4.669615384615385</v>
      </c>
      <c r="K31" s="182">
        <f t="shared" si="10"/>
        <v>4.785384615384616</v>
      </c>
      <c r="L31" s="182">
        <f t="shared" si="10"/>
        <v>4.901153846153846</v>
      </c>
      <c r="M31" s="182">
        <f t="shared" si="10"/>
        <v>5.016923076923078</v>
      </c>
      <c r="N31" s="183">
        <f t="shared" si="10"/>
        <v>5.1326923076923086</v>
      </c>
    </row>
    <row r="32" spans="1:14" ht="15.75" thickBot="1">
      <c r="A32" s="109"/>
      <c r="B32" s="181" t="s">
        <v>40</v>
      </c>
      <c r="C32" s="184">
        <f aca="true" t="shared" si="11" ref="C32:N32">C29*1.5</f>
        <v>57.88846153846154</v>
      </c>
      <c r="D32" s="184">
        <f t="shared" si="11"/>
        <v>59.625</v>
      </c>
      <c r="E32" s="184">
        <f t="shared" si="11"/>
        <v>61.36153846153846</v>
      </c>
      <c r="F32" s="184">
        <f t="shared" si="11"/>
        <v>63.098076923076924</v>
      </c>
      <c r="G32" s="184">
        <f t="shared" si="11"/>
        <v>64.83461538461539</v>
      </c>
      <c r="H32" s="184">
        <f t="shared" si="11"/>
        <v>66.57115384615385</v>
      </c>
      <c r="I32" s="184">
        <f t="shared" si="11"/>
        <v>68.3076923076923</v>
      </c>
      <c r="J32" s="185">
        <f t="shared" si="11"/>
        <v>70.04423076923078</v>
      </c>
      <c r="K32" s="184">
        <f t="shared" si="11"/>
        <v>71.78076923076924</v>
      </c>
      <c r="L32" s="184">
        <f t="shared" si="11"/>
        <v>73.5173076923077</v>
      </c>
      <c r="M32" s="184">
        <f t="shared" si="11"/>
        <v>75.25384615384615</v>
      </c>
      <c r="N32" s="185">
        <f t="shared" si="11"/>
        <v>76.99038461538461</v>
      </c>
    </row>
    <row r="33" ht="13.5" thickTop="1">
      <c r="A33" t="s">
        <v>81</v>
      </c>
    </row>
  </sheetData>
  <printOptions/>
  <pageMargins left="0.5" right="0.5" top="0.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B1">
      <selection activeCell="D3" sqref="D3"/>
    </sheetView>
  </sheetViews>
  <sheetFormatPr defaultColWidth="9.140625" defaultRowHeight="12.75"/>
  <cols>
    <col min="1" max="1" width="20.00390625" style="0" customWidth="1"/>
    <col min="2" max="11" width="10.28125" style="0" customWidth="1"/>
  </cols>
  <sheetData>
    <row r="1" spans="1:11" ht="28.5" thickTop="1">
      <c r="A1" s="68"/>
      <c r="B1" s="56"/>
      <c r="C1" s="56"/>
      <c r="D1" s="93" t="s">
        <v>110</v>
      </c>
      <c r="E1" s="56"/>
      <c r="F1" s="56"/>
      <c r="G1" s="56"/>
      <c r="H1" s="56"/>
      <c r="I1" s="56"/>
      <c r="J1" s="56"/>
      <c r="K1" s="57"/>
    </row>
    <row r="2" spans="1:11" ht="23.25">
      <c r="A2" s="58"/>
      <c r="B2" s="60"/>
      <c r="C2" s="60"/>
      <c r="D2" s="69" t="s">
        <v>157</v>
      </c>
      <c r="E2" s="60"/>
      <c r="F2" s="59"/>
      <c r="G2" s="59"/>
      <c r="H2" s="60"/>
      <c r="I2" s="60"/>
      <c r="J2" s="60"/>
      <c r="K2" s="61"/>
    </row>
    <row r="3" spans="1:11" ht="23.25">
      <c r="A3" s="62"/>
      <c r="B3" s="60"/>
      <c r="C3" s="60"/>
      <c r="D3" s="59" t="s">
        <v>70</v>
      </c>
      <c r="E3" s="60"/>
      <c r="F3" s="59"/>
      <c r="G3" s="59"/>
      <c r="H3" s="60"/>
      <c r="I3" s="60"/>
      <c r="J3" s="60"/>
      <c r="K3" s="61"/>
    </row>
    <row r="4" spans="1:11" ht="23.25">
      <c r="A4" s="62"/>
      <c r="B4" s="60"/>
      <c r="C4" s="60"/>
      <c r="D4" s="59" t="s">
        <v>67</v>
      </c>
      <c r="E4" s="60"/>
      <c r="F4" s="60"/>
      <c r="G4" s="59"/>
      <c r="H4" s="60"/>
      <c r="I4" s="60"/>
      <c r="J4" s="60"/>
      <c r="K4" s="61"/>
    </row>
    <row r="5" spans="1:11" ht="24" thickBot="1">
      <c r="A5" s="63"/>
      <c r="B5" s="65"/>
      <c r="C5" s="65"/>
      <c r="D5" s="64"/>
      <c r="E5" s="65"/>
      <c r="F5" s="65"/>
      <c r="G5" s="64"/>
      <c r="H5" s="65"/>
      <c r="I5" s="65"/>
      <c r="J5" s="65"/>
      <c r="K5" s="66"/>
    </row>
    <row r="6" ht="5.25" customHeight="1" thickBot="1" thickTop="1"/>
    <row r="7" spans="1:11" ht="17.25" thickBot="1" thickTop="1">
      <c r="A7" s="104" t="s">
        <v>34</v>
      </c>
      <c r="B7" s="105" t="s">
        <v>35</v>
      </c>
      <c r="C7" s="105"/>
      <c r="D7" s="105"/>
      <c r="E7" s="105"/>
      <c r="F7" s="107"/>
      <c r="G7" s="107"/>
      <c r="H7" s="107"/>
      <c r="I7" s="107"/>
      <c r="J7" s="107"/>
      <c r="K7" s="108"/>
    </row>
    <row r="8" spans="1:11" ht="13.5" thickTop="1">
      <c r="A8" s="6"/>
      <c r="B8" s="158" t="s">
        <v>13</v>
      </c>
      <c r="C8" s="158" t="s">
        <v>14</v>
      </c>
      <c r="D8" s="158" t="s">
        <v>15</v>
      </c>
      <c r="E8" s="158" t="s">
        <v>16</v>
      </c>
      <c r="F8" s="159" t="s">
        <v>17</v>
      </c>
      <c r="G8" s="159" t="s">
        <v>18</v>
      </c>
      <c r="H8" s="159" t="s">
        <v>19</v>
      </c>
      <c r="I8" s="159" t="s">
        <v>20</v>
      </c>
      <c r="J8" s="159" t="s">
        <v>21</v>
      </c>
      <c r="K8" s="160" t="s">
        <v>22</v>
      </c>
    </row>
    <row r="9" spans="1:11" ht="12.75">
      <c r="A9" s="161" t="s">
        <v>36</v>
      </c>
      <c r="B9" s="156">
        <v>27184</v>
      </c>
      <c r="C9" s="156">
        <v>27881</v>
      </c>
      <c r="D9" s="156">
        <v>28578</v>
      </c>
      <c r="E9" s="156">
        <v>29275</v>
      </c>
      <c r="F9" s="156">
        <v>29972</v>
      </c>
      <c r="G9" s="156">
        <v>30669</v>
      </c>
      <c r="H9" s="156">
        <v>31366</v>
      </c>
      <c r="I9" s="156">
        <v>32063</v>
      </c>
      <c r="J9" s="156">
        <v>32760</v>
      </c>
      <c r="K9" s="162">
        <v>33457</v>
      </c>
    </row>
    <row r="10" spans="1:11" ht="12.75">
      <c r="A10" s="161" t="s">
        <v>37</v>
      </c>
      <c r="B10" s="16">
        <f>B9/2087</f>
        <v>13.025395304264494</v>
      </c>
      <c r="C10" s="16">
        <f>C9/2087</f>
        <v>13.359367513176808</v>
      </c>
      <c r="D10" s="16">
        <f>D9/2087</f>
        <v>13.693339722089123</v>
      </c>
      <c r="E10" s="16">
        <f>E9/2087</f>
        <v>14.027311931001437</v>
      </c>
      <c r="F10" s="16">
        <f aca="true" t="shared" si="0" ref="F10:K10">F9/2087</f>
        <v>14.361284139913751</v>
      </c>
      <c r="G10" s="16">
        <f t="shared" si="0"/>
        <v>14.695256348826065</v>
      </c>
      <c r="H10" s="16">
        <f t="shared" si="0"/>
        <v>15.02922855773838</v>
      </c>
      <c r="I10" s="16">
        <f t="shared" si="0"/>
        <v>15.363200766650694</v>
      </c>
      <c r="J10" s="16">
        <f t="shared" si="0"/>
        <v>15.697172975563008</v>
      </c>
      <c r="K10" s="163">
        <f t="shared" si="0"/>
        <v>16.031145184475324</v>
      </c>
    </row>
    <row r="11" spans="1:11" ht="12.75">
      <c r="A11" s="161" t="s">
        <v>38</v>
      </c>
      <c r="B11" s="16">
        <f>B10*0.25</f>
        <v>3.2563488260661235</v>
      </c>
      <c r="C11" s="16">
        <f>C10*0.25</f>
        <v>3.339841878294202</v>
      </c>
      <c r="D11" s="16">
        <f>D10*0.25</f>
        <v>3.4233349305222807</v>
      </c>
      <c r="E11" s="16">
        <f>E10*0.25</f>
        <v>3.5068279827503592</v>
      </c>
      <c r="F11" s="16">
        <f aca="true" t="shared" si="1" ref="F11:K11">F10*0.25</f>
        <v>3.590321034978438</v>
      </c>
      <c r="G11" s="16">
        <f t="shared" si="1"/>
        <v>3.6738140872065164</v>
      </c>
      <c r="H11" s="16">
        <f t="shared" si="1"/>
        <v>3.757307139434595</v>
      </c>
      <c r="I11" s="16">
        <f t="shared" si="1"/>
        <v>3.8408001916626735</v>
      </c>
      <c r="J11" s="16">
        <f t="shared" si="1"/>
        <v>3.924293243890752</v>
      </c>
      <c r="K11" s="163">
        <f t="shared" si="1"/>
        <v>4.007786296118831</v>
      </c>
    </row>
    <row r="12" spans="1:11" ht="12.75">
      <c r="A12" s="161" t="s">
        <v>39</v>
      </c>
      <c r="B12" s="16">
        <f>B10*0.1</f>
        <v>1.3025395304264495</v>
      </c>
      <c r="C12" s="16">
        <f>C10*0.1</f>
        <v>1.335936751317681</v>
      </c>
      <c r="D12" s="16">
        <f>D10*0.1</f>
        <v>1.3693339722089124</v>
      </c>
      <c r="E12" s="16">
        <f>E10*0.1</f>
        <v>1.4027311931001438</v>
      </c>
      <c r="F12" s="16">
        <f aca="true" t="shared" si="2" ref="F12:K12">F10*0.1</f>
        <v>1.4361284139913753</v>
      </c>
      <c r="G12" s="16">
        <f t="shared" si="2"/>
        <v>1.4695256348826067</v>
      </c>
      <c r="H12" s="16">
        <f t="shared" si="2"/>
        <v>1.502922855773838</v>
      </c>
      <c r="I12" s="16">
        <f t="shared" si="2"/>
        <v>1.5363200766650695</v>
      </c>
      <c r="J12" s="16">
        <f t="shared" si="2"/>
        <v>1.569717297556301</v>
      </c>
      <c r="K12" s="163">
        <f t="shared" si="2"/>
        <v>1.6031145184475326</v>
      </c>
    </row>
    <row r="13" spans="1:11" ht="13.5" thickBot="1">
      <c r="A13" s="164" t="s">
        <v>40</v>
      </c>
      <c r="B13" s="165">
        <f>B10*1.5</f>
        <v>19.538092956396742</v>
      </c>
      <c r="C13" s="165">
        <f>C10*1.5</f>
        <v>20.039051269765213</v>
      </c>
      <c r="D13" s="165">
        <f>D10*1.5</f>
        <v>20.540009583133685</v>
      </c>
      <c r="E13" s="165">
        <f>E10*1.5</f>
        <v>21.040967896502156</v>
      </c>
      <c r="F13" s="165">
        <f aca="true" t="shared" si="3" ref="F13:K13">F10*1.5</f>
        <v>21.541926209870628</v>
      </c>
      <c r="G13" s="165">
        <f t="shared" si="3"/>
        <v>22.0428845232391</v>
      </c>
      <c r="H13" s="165">
        <f t="shared" si="3"/>
        <v>22.54384283660757</v>
      </c>
      <c r="I13" s="165">
        <f t="shared" si="3"/>
        <v>23.044801149976042</v>
      </c>
      <c r="J13" s="165">
        <f t="shared" si="3"/>
        <v>23.545759463344513</v>
      </c>
      <c r="K13" s="166">
        <f t="shared" si="3"/>
        <v>24.04671777671299</v>
      </c>
    </row>
    <row r="14" ht="4.5" customHeight="1" thickBot="1" thickTop="1"/>
    <row r="15" spans="1:11" ht="17.25" thickBot="1" thickTop="1">
      <c r="A15" s="157" t="s">
        <v>41</v>
      </c>
      <c r="B15" s="105" t="s">
        <v>42</v>
      </c>
      <c r="C15" s="105"/>
      <c r="D15" s="105"/>
      <c r="E15" s="105"/>
      <c r="F15" s="107"/>
      <c r="G15" s="107"/>
      <c r="H15" s="107"/>
      <c r="I15" s="107"/>
      <c r="J15" s="107"/>
      <c r="K15" s="108"/>
    </row>
    <row r="16" spans="1:11" ht="13.5" thickTop="1">
      <c r="A16" s="6"/>
      <c r="B16" s="158" t="s">
        <v>13</v>
      </c>
      <c r="C16" s="158" t="s">
        <v>14</v>
      </c>
      <c r="D16" s="158" t="s">
        <v>15</v>
      </c>
      <c r="E16" s="158" t="s">
        <v>16</v>
      </c>
      <c r="F16" s="159" t="s">
        <v>17</v>
      </c>
      <c r="G16" s="159" t="s">
        <v>18</v>
      </c>
      <c r="H16" s="159" t="s">
        <v>19</v>
      </c>
      <c r="I16" s="159" t="s">
        <v>20</v>
      </c>
      <c r="J16" s="159" t="s">
        <v>21</v>
      </c>
      <c r="K16" s="160" t="s">
        <v>22</v>
      </c>
    </row>
    <row r="17" spans="1:11" ht="12.75">
      <c r="A17" s="161" t="s">
        <v>36</v>
      </c>
      <c r="B17" s="156">
        <v>28956</v>
      </c>
      <c r="C17" s="156">
        <v>29739</v>
      </c>
      <c r="D17" s="156">
        <v>30522</v>
      </c>
      <c r="E17" s="156">
        <v>31305</v>
      </c>
      <c r="F17" s="156">
        <v>32088</v>
      </c>
      <c r="G17" s="156">
        <v>32871</v>
      </c>
      <c r="H17" s="156">
        <v>33654</v>
      </c>
      <c r="I17" s="156">
        <v>34437</v>
      </c>
      <c r="J17" s="156">
        <v>35220</v>
      </c>
      <c r="K17" s="162">
        <v>36003</v>
      </c>
    </row>
    <row r="18" spans="1:11" ht="12.75">
      <c r="A18" s="161" t="s">
        <v>37</v>
      </c>
      <c r="B18" s="16">
        <f>B17/2087</f>
        <v>13.874460948730235</v>
      </c>
      <c r="C18" s="16">
        <f>C17/2087</f>
        <v>14.249640632486823</v>
      </c>
      <c r="D18" s="16">
        <f>D17/2087</f>
        <v>14.624820316243412</v>
      </c>
      <c r="E18" s="16">
        <f>E17/2087</f>
        <v>15</v>
      </c>
      <c r="F18" s="16">
        <f aca="true" t="shared" si="4" ref="F18:K18">F17/2087</f>
        <v>15.375179683756588</v>
      </c>
      <c r="G18" s="16">
        <f t="shared" si="4"/>
        <v>15.750359367513177</v>
      </c>
      <c r="H18" s="16">
        <f t="shared" si="4"/>
        <v>16.125539051269765</v>
      </c>
      <c r="I18" s="16">
        <f t="shared" si="4"/>
        <v>16.500718735026354</v>
      </c>
      <c r="J18" s="16">
        <f t="shared" si="4"/>
        <v>16.875898418782942</v>
      </c>
      <c r="K18" s="163">
        <f t="shared" si="4"/>
        <v>17.25107810253953</v>
      </c>
    </row>
    <row r="19" spans="1:11" ht="12.75">
      <c r="A19" s="161" t="s">
        <v>38</v>
      </c>
      <c r="B19" s="16">
        <f>B18*0.25</f>
        <v>3.4686152371825587</v>
      </c>
      <c r="C19" s="16">
        <f>C18*0.25</f>
        <v>3.562410158121706</v>
      </c>
      <c r="D19" s="16">
        <f>D18*0.25</f>
        <v>3.656205079060853</v>
      </c>
      <c r="E19" s="16">
        <f>E18*0.25</f>
        <v>3.75</v>
      </c>
      <c r="F19" s="16">
        <f aca="true" t="shared" si="5" ref="F19:K19">F18*0.25</f>
        <v>3.843794920939147</v>
      </c>
      <c r="G19" s="16">
        <f t="shared" si="5"/>
        <v>3.937589841878294</v>
      </c>
      <c r="H19" s="16">
        <f t="shared" si="5"/>
        <v>4.031384762817441</v>
      </c>
      <c r="I19" s="16">
        <f t="shared" si="5"/>
        <v>4.125179683756588</v>
      </c>
      <c r="J19" s="16">
        <f t="shared" si="5"/>
        <v>4.2189746046957355</v>
      </c>
      <c r="K19" s="163">
        <f t="shared" si="5"/>
        <v>4.312769525634883</v>
      </c>
    </row>
    <row r="20" spans="1:11" ht="12.75">
      <c r="A20" s="161" t="s">
        <v>39</v>
      </c>
      <c r="B20" s="16">
        <f>B18*0.1</f>
        <v>1.3874460948730236</v>
      </c>
      <c r="C20" s="16">
        <f>C18*0.1</f>
        <v>1.4249640632486824</v>
      </c>
      <c r="D20" s="16">
        <f>D18*0.1</f>
        <v>1.4624820316243412</v>
      </c>
      <c r="E20" s="16">
        <f>E18*0.1</f>
        <v>1.5</v>
      </c>
      <c r="F20" s="16">
        <f aca="true" t="shared" si="6" ref="F20:K20">F18*0.1</f>
        <v>1.537517968375659</v>
      </c>
      <c r="G20" s="16">
        <f t="shared" si="6"/>
        <v>1.5750359367513178</v>
      </c>
      <c r="H20" s="16">
        <f t="shared" si="6"/>
        <v>1.6125539051269766</v>
      </c>
      <c r="I20" s="16">
        <f t="shared" si="6"/>
        <v>1.6500718735026354</v>
      </c>
      <c r="J20" s="16">
        <f t="shared" si="6"/>
        <v>1.6875898418782942</v>
      </c>
      <c r="K20" s="163">
        <f t="shared" si="6"/>
        <v>1.7251078102539532</v>
      </c>
    </row>
    <row r="21" spans="1:11" ht="13.5" thickBot="1">
      <c r="A21" s="164" t="s">
        <v>40</v>
      </c>
      <c r="B21" s="165">
        <f>B18*1.5</f>
        <v>20.811691423095354</v>
      </c>
      <c r="C21" s="165">
        <f>C18*1.5</f>
        <v>21.374460948730235</v>
      </c>
      <c r="D21" s="165">
        <f>D18*1.5</f>
        <v>21.937230474365116</v>
      </c>
      <c r="E21" s="165">
        <f>E18*1.5</f>
        <v>22.5</v>
      </c>
      <c r="F21" s="165">
        <f aca="true" t="shared" si="7" ref="F21:K21">F18*1.5</f>
        <v>23.062769525634884</v>
      </c>
      <c r="G21" s="165">
        <f t="shared" si="7"/>
        <v>23.625539051269765</v>
      </c>
      <c r="H21" s="165">
        <f t="shared" si="7"/>
        <v>24.188308576904646</v>
      </c>
      <c r="I21" s="165">
        <f t="shared" si="7"/>
        <v>24.75107810253953</v>
      </c>
      <c r="J21" s="165">
        <f t="shared" si="7"/>
        <v>25.313847628174415</v>
      </c>
      <c r="K21" s="166">
        <f t="shared" si="7"/>
        <v>25.876617153809296</v>
      </c>
    </row>
    <row r="22" ht="4.5" customHeight="1" thickBot="1" thickTop="1"/>
    <row r="23" spans="1:11" ht="17.25" thickBot="1" thickTop="1">
      <c r="A23" s="157" t="s">
        <v>43</v>
      </c>
      <c r="B23" s="105"/>
      <c r="C23" s="105"/>
      <c r="D23" s="105"/>
      <c r="E23" s="105"/>
      <c r="F23" s="107"/>
      <c r="G23" s="107"/>
      <c r="H23" s="107"/>
      <c r="I23" s="107"/>
      <c r="J23" s="107"/>
      <c r="K23" s="108"/>
    </row>
    <row r="24" spans="1:11" ht="13.5" thickTop="1">
      <c r="A24" s="167"/>
      <c r="B24" s="168" t="s">
        <v>96</v>
      </c>
      <c r="C24" s="168" t="s">
        <v>97</v>
      </c>
      <c r="D24" s="168" t="s">
        <v>98</v>
      </c>
      <c r="E24" s="168" t="s">
        <v>99</v>
      </c>
      <c r="F24" s="168" t="s">
        <v>17</v>
      </c>
      <c r="G24" s="168" t="s">
        <v>18</v>
      </c>
      <c r="H24" s="168" t="s">
        <v>19</v>
      </c>
      <c r="I24" s="168" t="s">
        <v>20</v>
      </c>
      <c r="J24" s="168" t="s">
        <v>21</v>
      </c>
      <c r="K24" s="169" t="s">
        <v>22</v>
      </c>
    </row>
    <row r="25" spans="1:11" ht="12.75">
      <c r="A25" s="161" t="s">
        <v>36</v>
      </c>
      <c r="B25" s="156">
        <v>30639</v>
      </c>
      <c r="C25" s="156">
        <v>31514</v>
      </c>
      <c r="D25" s="156">
        <v>32389</v>
      </c>
      <c r="E25" s="156">
        <v>33264</v>
      </c>
      <c r="F25" s="156">
        <v>34139</v>
      </c>
      <c r="G25" s="156">
        <v>35014</v>
      </c>
      <c r="H25" s="156">
        <v>35889</v>
      </c>
      <c r="I25" s="156">
        <v>36764</v>
      </c>
      <c r="J25" s="156">
        <v>37639</v>
      </c>
      <c r="K25" s="162">
        <v>38514</v>
      </c>
    </row>
    <row r="26" spans="1:11" ht="12.75">
      <c r="A26" s="161" t="s">
        <v>37</v>
      </c>
      <c r="B26" s="16">
        <f>B25/2087</f>
        <v>14.680881648298994</v>
      </c>
      <c r="C26" s="16">
        <f>C25/2087</f>
        <v>15.100143747005271</v>
      </c>
      <c r="D26" s="16">
        <f>D25/2087</f>
        <v>15.519405845711548</v>
      </c>
      <c r="E26" s="16">
        <f>E25/2087</f>
        <v>15.938667944417825</v>
      </c>
      <c r="F26" s="16">
        <f aca="true" t="shared" si="8" ref="F26:K26">F25/2087</f>
        <v>16.357930043124103</v>
      </c>
      <c r="G26" s="16">
        <f t="shared" si="8"/>
        <v>16.77719214183038</v>
      </c>
      <c r="H26" s="16">
        <f t="shared" si="8"/>
        <v>17.196454240536656</v>
      </c>
      <c r="I26" s="16">
        <f t="shared" si="8"/>
        <v>17.615716339242933</v>
      </c>
      <c r="J26" s="16">
        <f t="shared" si="8"/>
        <v>18.03497843794921</v>
      </c>
      <c r="K26" s="163">
        <f t="shared" si="8"/>
        <v>18.454240536655487</v>
      </c>
    </row>
    <row r="27" spans="1:11" ht="12.75">
      <c r="A27" s="161" t="s">
        <v>38</v>
      </c>
      <c r="B27" s="16">
        <f>B26*0.25</f>
        <v>3.6702204120747486</v>
      </c>
      <c r="C27" s="16">
        <f>C26*0.25</f>
        <v>3.7750359367513178</v>
      </c>
      <c r="D27" s="16">
        <f>D26*0.25</f>
        <v>3.879851461427887</v>
      </c>
      <c r="E27" s="16">
        <f>E26*0.25</f>
        <v>3.984666986104456</v>
      </c>
      <c r="F27" s="16">
        <f aca="true" t="shared" si="9" ref="F27:K27">F26*0.25</f>
        <v>4.089482510781026</v>
      </c>
      <c r="G27" s="16">
        <f t="shared" si="9"/>
        <v>4.194298035457595</v>
      </c>
      <c r="H27" s="16">
        <f t="shared" si="9"/>
        <v>4.299113560134164</v>
      </c>
      <c r="I27" s="16">
        <f t="shared" si="9"/>
        <v>4.403929084810733</v>
      </c>
      <c r="J27" s="16">
        <f t="shared" si="9"/>
        <v>4.5087446094873025</v>
      </c>
      <c r="K27" s="163">
        <f t="shared" si="9"/>
        <v>4.613560134163872</v>
      </c>
    </row>
    <row r="28" spans="1:11" ht="12.75">
      <c r="A28" s="161" t="s">
        <v>39</v>
      </c>
      <c r="B28" s="16">
        <f>B26*0.1</f>
        <v>1.4680881648298996</v>
      </c>
      <c r="C28" s="16">
        <f>C26*0.1</f>
        <v>1.5100143747005272</v>
      </c>
      <c r="D28" s="16">
        <f>D26*0.1</f>
        <v>1.551940584571155</v>
      </c>
      <c r="E28" s="16">
        <f>E26*0.1</f>
        <v>1.5938667944417826</v>
      </c>
      <c r="F28" s="16">
        <f aca="true" t="shared" si="10" ref="F28:K28">F26*0.1</f>
        <v>1.6357930043124105</v>
      </c>
      <c r="G28" s="16">
        <f t="shared" si="10"/>
        <v>1.6777192141830382</v>
      </c>
      <c r="H28" s="16">
        <f t="shared" si="10"/>
        <v>1.7196454240536658</v>
      </c>
      <c r="I28" s="16">
        <f t="shared" si="10"/>
        <v>1.7615716339242935</v>
      </c>
      <c r="J28" s="16">
        <f t="shared" si="10"/>
        <v>1.8034978437949212</v>
      </c>
      <c r="K28" s="163">
        <f t="shared" si="10"/>
        <v>1.8454240536655488</v>
      </c>
    </row>
    <row r="29" spans="1:11" ht="13.5" thickBot="1">
      <c r="A29" s="164" t="s">
        <v>40</v>
      </c>
      <c r="B29" s="165">
        <f>B26*1.5</f>
        <v>22.021322472448492</v>
      </c>
      <c r="C29" s="165">
        <f>C26*1.5</f>
        <v>22.650215620507907</v>
      </c>
      <c r="D29" s="165">
        <f>D26*1.5</f>
        <v>23.279108768567323</v>
      </c>
      <c r="E29" s="165">
        <f>E26*1.5</f>
        <v>23.908001916626738</v>
      </c>
      <c r="F29" s="165">
        <f aca="true" t="shared" si="11" ref="F29:K29">F26*1.5</f>
        <v>24.536895064686156</v>
      </c>
      <c r="G29" s="165">
        <f t="shared" si="11"/>
        <v>25.165788212745568</v>
      </c>
      <c r="H29" s="165">
        <f t="shared" si="11"/>
        <v>25.794681360804987</v>
      </c>
      <c r="I29" s="165">
        <f t="shared" si="11"/>
        <v>26.423574508864398</v>
      </c>
      <c r="J29" s="165">
        <f t="shared" si="11"/>
        <v>27.052467656923817</v>
      </c>
      <c r="K29" s="166">
        <f t="shared" si="11"/>
        <v>27.68136080498323</v>
      </c>
    </row>
    <row r="30" ht="4.5" customHeight="1" thickBot="1" thickTop="1"/>
    <row r="31" spans="1:11" ht="17.25" thickBot="1" thickTop="1">
      <c r="A31" s="157" t="s">
        <v>44</v>
      </c>
      <c r="B31" s="105"/>
      <c r="C31" s="105"/>
      <c r="D31" s="105"/>
      <c r="E31" s="105"/>
      <c r="F31" s="107"/>
      <c r="G31" s="107"/>
      <c r="H31" s="107"/>
      <c r="I31" s="107"/>
      <c r="J31" s="107"/>
      <c r="K31" s="108"/>
    </row>
    <row r="32" spans="1:11" ht="13.5" thickTop="1">
      <c r="A32" s="170"/>
      <c r="B32" s="171" t="s">
        <v>13</v>
      </c>
      <c r="C32" s="171" t="s">
        <v>14</v>
      </c>
      <c r="D32" s="171" t="s">
        <v>15</v>
      </c>
      <c r="E32" s="171" t="s">
        <v>16</v>
      </c>
      <c r="F32" s="168" t="s">
        <v>17</v>
      </c>
      <c r="G32" s="168" t="s">
        <v>18</v>
      </c>
      <c r="H32" s="168" t="s">
        <v>19</v>
      </c>
      <c r="I32" s="168" t="s">
        <v>20</v>
      </c>
      <c r="J32" s="168" t="s">
        <v>21</v>
      </c>
      <c r="K32" s="169" t="s">
        <v>22</v>
      </c>
    </row>
    <row r="33" spans="1:11" ht="12.75">
      <c r="A33" s="161" t="s">
        <v>36</v>
      </c>
      <c r="B33" s="156">
        <v>33180</v>
      </c>
      <c r="C33" s="156">
        <v>34156</v>
      </c>
      <c r="D33" s="156">
        <v>35132</v>
      </c>
      <c r="E33" s="156">
        <v>36108</v>
      </c>
      <c r="F33" s="156">
        <v>37084</v>
      </c>
      <c r="G33" s="156">
        <v>38060</v>
      </c>
      <c r="H33" s="156">
        <v>39036</v>
      </c>
      <c r="I33" s="156">
        <v>40012</v>
      </c>
      <c r="J33" s="156">
        <v>40988</v>
      </c>
      <c r="K33" s="162">
        <v>41964</v>
      </c>
    </row>
    <row r="34" spans="1:11" ht="12.75">
      <c r="A34" s="161" t="s">
        <v>37</v>
      </c>
      <c r="B34" s="16">
        <f>B33/2087</f>
        <v>15.898418782942022</v>
      </c>
      <c r="C34" s="16">
        <f>C33/2087</f>
        <v>16.36607570675611</v>
      </c>
      <c r="D34" s="16">
        <f>D33/2087</f>
        <v>16.833732630570196</v>
      </c>
      <c r="E34" s="16">
        <f>E33/2087</f>
        <v>17.301389554384283</v>
      </c>
      <c r="F34" s="16">
        <f aca="true" t="shared" si="12" ref="F34:K34">F33/2087</f>
        <v>17.76904647819837</v>
      </c>
      <c r="G34" s="16">
        <f t="shared" si="12"/>
        <v>18.23670340201246</v>
      </c>
      <c r="H34" s="16">
        <f t="shared" si="12"/>
        <v>18.704360325826546</v>
      </c>
      <c r="I34" s="16">
        <f t="shared" si="12"/>
        <v>19.172017249640632</v>
      </c>
      <c r="J34" s="16">
        <f t="shared" si="12"/>
        <v>19.63967417345472</v>
      </c>
      <c r="K34" s="163">
        <f t="shared" si="12"/>
        <v>20.10733109726881</v>
      </c>
    </row>
    <row r="35" spans="1:11" ht="12.75">
      <c r="A35" s="161" t="s">
        <v>38</v>
      </c>
      <c r="B35" s="16">
        <f>B34*0.25</f>
        <v>3.9746046957355055</v>
      </c>
      <c r="C35" s="16">
        <f>C34*0.25</f>
        <v>4.0915189266890275</v>
      </c>
      <c r="D35" s="16">
        <f>D34*0.25</f>
        <v>4.208433157642549</v>
      </c>
      <c r="E35" s="16">
        <f>E34*0.25</f>
        <v>4.325347388596071</v>
      </c>
      <c r="F35" s="16">
        <f aca="true" t="shared" si="13" ref="F35:K35">F34*0.25</f>
        <v>4.442261619549592</v>
      </c>
      <c r="G35" s="16">
        <f t="shared" si="13"/>
        <v>4.559175850503115</v>
      </c>
      <c r="H35" s="16">
        <f t="shared" si="13"/>
        <v>4.676090081456636</v>
      </c>
      <c r="I35" s="16">
        <f t="shared" si="13"/>
        <v>4.793004312410158</v>
      </c>
      <c r="J35" s="16">
        <f t="shared" si="13"/>
        <v>4.90991854336368</v>
      </c>
      <c r="K35" s="163">
        <f t="shared" si="13"/>
        <v>5.026832774317202</v>
      </c>
    </row>
    <row r="36" spans="1:11" ht="12.75">
      <c r="A36" s="161" t="s">
        <v>39</v>
      </c>
      <c r="B36" s="16">
        <f>B34*0.1</f>
        <v>1.5898418782942023</v>
      </c>
      <c r="C36" s="16">
        <f>C34*0.1</f>
        <v>1.6366075706756111</v>
      </c>
      <c r="D36" s="16">
        <f>D34*0.1</f>
        <v>1.6833732630570197</v>
      </c>
      <c r="E36" s="16">
        <f>E34*0.1</f>
        <v>1.7301389554384283</v>
      </c>
      <c r="F36" s="16">
        <f aca="true" t="shared" si="14" ref="F36:K36">F34*0.1</f>
        <v>1.776904647819837</v>
      </c>
      <c r="G36" s="16">
        <f t="shared" si="14"/>
        <v>1.823670340201246</v>
      </c>
      <c r="H36" s="16">
        <f t="shared" si="14"/>
        <v>1.8704360325826546</v>
      </c>
      <c r="I36" s="16">
        <f t="shared" si="14"/>
        <v>1.9172017249640634</v>
      </c>
      <c r="J36" s="16">
        <f t="shared" si="14"/>
        <v>1.963967417345472</v>
      </c>
      <c r="K36" s="163">
        <f t="shared" si="14"/>
        <v>2.010733109726881</v>
      </c>
    </row>
    <row r="37" spans="1:11" ht="13.5" thickBot="1">
      <c r="A37" s="164" t="s">
        <v>40</v>
      </c>
      <c r="B37" s="165">
        <f>B34*1.5</f>
        <v>23.847628174413032</v>
      </c>
      <c r="C37" s="165">
        <f>C34*1.5</f>
        <v>24.549113560134167</v>
      </c>
      <c r="D37" s="165">
        <f>D34*1.5</f>
        <v>25.250598945855295</v>
      </c>
      <c r="E37" s="165">
        <f>E34*1.5</f>
        <v>25.952084331576422</v>
      </c>
      <c r="F37" s="165">
        <f aca="true" t="shared" si="15" ref="F37:K37">F34*1.5</f>
        <v>26.653569717297554</v>
      </c>
      <c r="G37" s="165">
        <f t="shared" si="15"/>
        <v>27.35505510301869</v>
      </c>
      <c r="H37" s="165">
        <f t="shared" si="15"/>
        <v>28.05654048873982</v>
      </c>
      <c r="I37" s="165">
        <f t="shared" si="15"/>
        <v>28.758025874460948</v>
      </c>
      <c r="J37" s="165">
        <f t="shared" si="15"/>
        <v>29.459511260182076</v>
      </c>
      <c r="K37" s="166">
        <f t="shared" si="15"/>
        <v>30.16099664590321</v>
      </c>
    </row>
    <row r="38" ht="12" customHeight="1" thickTop="1">
      <c r="B38" s="17" t="s">
        <v>45</v>
      </c>
    </row>
    <row r="39" ht="6.75" customHeight="1"/>
  </sheetData>
  <printOptions/>
  <pageMargins left="0.75" right="0.75" top="0.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1">
      <selection activeCell="C4" sqref="C4:I5"/>
    </sheetView>
  </sheetViews>
  <sheetFormatPr defaultColWidth="9.140625" defaultRowHeight="12.75"/>
  <cols>
    <col min="1" max="1" width="6.00390625" style="0" customWidth="1"/>
    <col min="2" max="12" width="8.140625" style="0" customWidth="1"/>
  </cols>
  <sheetData>
    <row r="2" spans="3:10" ht="12.75">
      <c r="C2" s="378" t="s">
        <v>162</v>
      </c>
      <c r="D2" s="378"/>
      <c r="E2" s="378"/>
      <c r="F2" s="378"/>
      <c r="G2" s="378"/>
      <c r="H2" s="378"/>
      <c r="I2" s="378"/>
      <c r="J2" s="378"/>
    </row>
    <row r="3" spans="3:10" ht="12.75">
      <c r="C3" s="378"/>
      <c r="D3" s="378"/>
      <c r="E3" s="378"/>
      <c r="F3" s="378"/>
      <c r="G3" s="378"/>
      <c r="H3" s="378"/>
      <c r="I3" s="378"/>
      <c r="J3" s="378"/>
    </row>
    <row r="4" spans="3:9" ht="12.75">
      <c r="C4" s="379"/>
      <c r="D4" s="379"/>
      <c r="E4" s="379"/>
      <c r="F4" s="379"/>
      <c r="G4" s="379"/>
      <c r="H4" s="379"/>
      <c r="I4" s="379"/>
    </row>
    <row r="5" spans="3:9" ht="12.75">
      <c r="C5" s="379"/>
      <c r="D5" s="379"/>
      <c r="E5" s="379"/>
      <c r="F5" s="379"/>
      <c r="G5" s="379"/>
      <c r="H5" s="379"/>
      <c r="I5" s="379"/>
    </row>
    <row r="6" ht="13.5" thickBot="1"/>
    <row r="7" spans="1:11" ht="13.5" thickTop="1">
      <c r="A7" s="9"/>
      <c r="B7" s="262"/>
      <c r="C7" s="263" t="s">
        <v>26</v>
      </c>
      <c r="D7" s="264"/>
      <c r="E7" s="264"/>
      <c r="F7" s="265"/>
      <c r="G7" s="262"/>
      <c r="H7" s="263" t="s">
        <v>33</v>
      </c>
      <c r="I7" s="264"/>
      <c r="J7" s="264"/>
      <c r="K7" s="265"/>
    </row>
    <row r="8" spans="1:11" ht="13.5" thickBot="1">
      <c r="A8" s="7"/>
      <c r="B8" s="266"/>
      <c r="C8" s="267"/>
      <c r="D8" s="267"/>
      <c r="E8" s="267"/>
      <c r="F8" s="268"/>
      <c r="G8" s="266"/>
      <c r="H8" s="267"/>
      <c r="I8" s="267"/>
      <c r="J8" s="267"/>
      <c r="K8" s="268"/>
    </row>
    <row r="9" spans="1:11" ht="14.25" thickBot="1" thickTop="1">
      <c r="A9" s="10" t="s">
        <v>27</v>
      </c>
      <c r="B9" s="269">
        <v>1</v>
      </c>
      <c r="C9" s="270">
        <v>2</v>
      </c>
      <c r="D9" s="270">
        <v>3</v>
      </c>
      <c r="E9" s="270">
        <v>4</v>
      </c>
      <c r="F9" s="271">
        <v>5</v>
      </c>
      <c r="G9" s="269">
        <v>1</v>
      </c>
      <c r="H9" s="270">
        <v>2</v>
      </c>
      <c r="I9" s="270">
        <v>3</v>
      </c>
      <c r="J9" s="270">
        <v>4</v>
      </c>
      <c r="K9" s="271">
        <v>5</v>
      </c>
    </row>
    <row r="10" spans="1:11" ht="14.25" thickTop="1">
      <c r="A10" s="272">
        <v>1</v>
      </c>
      <c r="B10" s="273">
        <v>9.84</v>
      </c>
      <c r="C10" s="274">
        <v>10.25</v>
      </c>
      <c r="D10" s="274">
        <v>10.66</v>
      </c>
      <c r="E10" s="274">
        <v>11.08</v>
      </c>
      <c r="F10" s="275">
        <v>11.48</v>
      </c>
      <c r="G10" s="276">
        <v>10.83</v>
      </c>
      <c r="H10" s="277">
        <v>11.28</v>
      </c>
      <c r="I10" s="277">
        <v>11.73</v>
      </c>
      <c r="J10" s="277">
        <v>12.18</v>
      </c>
      <c r="K10" s="278">
        <v>12.63</v>
      </c>
    </row>
    <row r="11" spans="1:11" ht="13.5">
      <c r="A11" s="279">
        <v>2</v>
      </c>
      <c r="B11" s="280">
        <v>10.88</v>
      </c>
      <c r="C11" s="281">
        <v>11.33</v>
      </c>
      <c r="D11" s="281">
        <v>11.78</v>
      </c>
      <c r="E11" s="281">
        <v>12.24</v>
      </c>
      <c r="F11" s="282">
        <v>12.69</v>
      </c>
      <c r="G11" s="283">
        <v>11.96</v>
      </c>
      <c r="H11" s="284">
        <v>12.46</v>
      </c>
      <c r="I11" s="284">
        <v>12.96</v>
      </c>
      <c r="J11" s="284">
        <v>13.46</v>
      </c>
      <c r="K11" s="285">
        <v>13.96</v>
      </c>
    </row>
    <row r="12" spans="1:11" ht="13.5">
      <c r="A12" s="272">
        <v>3</v>
      </c>
      <c r="B12" s="286">
        <v>11.9</v>
      </c>
      <c r="C12" s="287">
        <v>12.39</v>
      </c>
      <c r="D12" s="287">
        <v>12.89</v>
      </c>
      <c r="E12" s="287">
        <v>13.37</v>
      </c>
      <c r="F12" s="288">
        <v>13.88</v>
      </c>
      <c r="G12" s="289">
        <v>13.08</v>
      </c>
      <c r="H12" s="290">
        <v>13.63</v>
      </c>
      <c r="I12" s="290">
        <v>14.18</v>
      </c>
      <c r="J12" s="290">
        <v>14.72</v>
      </c>
      <c r="K12" s="291">
        <v>15.27</v>
      </c>
    </row>
    <row r="13" spans="1:11" ht="13.5">
      <c r="A13" s="279">
        <v>4</v>
      </c>
      <c r="B13" s="280">
        <v>12.91</v>
      </c>
      <c r="C13" s="281">
        <v>13.45</v>
      </c>
      <c r="D13" s="281">
        <v>13.97</v>
      </c>
      <c r="E13" s="281">
        <v>14.51</v>
      </c>
      <c r="F13" s="282">
        <v>15.05</v>
      </c>
      <c r="G13" s="283">
        <v>14.19</v>
      </c>
      <c r="H13" s="284">
        <v>14.78</v>
      </c>
      <c r="I13" s="284">
        <v>15.38</v>
      </c>
      <c r="J13" s="284">
        <v>15.96</v>
      </c>
      <c r="K13" s="285">
        <v>16.56</v>
      </c>
    </row>
    <row r="14" spans="1:11" ht="13.5">
      <c r="A14" s="272">
        <v>5</v>
      </c>
      <c r="B14" s="286">
        <v>13.9</v>
      </c>
      <c r="C14" s="287">
        <v>14.48</v>
      </c>
      <c r="D14" s="287">
        <v>15.06</v>
      </c>
      <c r="E14" s="287">
        <v>15.63</v>
      </c>
      <c r="F14" s="288">
        <v>16.22</v>
      </c>
      <c r="G14" s="289">
        <v>15.29</v>
      </c>
      <c r="H14" s="290">
        <v>15.93</v>
      </c>
      <c r="I14" s="290">
        <v>16.57</v>
      </c>
      <c r="J14" s="290">
        <v>17.19</v>
      </c>
      <c r="K14" s="291">
        <v>17.83</v>
      </c>
    </row>
    <row r="15" spans="1:11" ht="13.5">
      <c r="A15" s="279">
        <v>6</v>
      </c>
      <c r="B15" s="280">
        <v>14.9</v>
      </c>
      <c r="C15" s="281">
        <v>15.53</v>
      </c>
      <c r="D15" s="281">
        <v>16.14</v>
      </c>
      <c r="E15" s="281">
        <v>16.76</v>
      </c>
      <c r="F15" s="282">
        <v>17.39</v>
      </c>
      <c r="G15" s="283">
        <v>16.39</v>
      </c>
      <c r="H15" s="284">
        <v>17.08</v>
      </c>
      <c r="I15" s="284">
        <v>17.77</v>
      </c>
      <c r="J15" s="284">
        <v>18.44</v>
      </c>
      <c r="K15" s="285">
        <v>19.12</v>
      </c>
    </row>
    <row r="16" spans="1:11" ht="13.5">
      <c r="A16" s="272">
        <v>7</v>
      </c>
      <c r="B16" s="286">
        <v>15.92</v>
      </c>
      <c r="C16" s="287">
        <v>16.58</v>
      </c>
      <c r="D16" s="287">
        <v>17.24</v>
      </c>
      <c r="E16" s="287">
        <v>17.9</v>
      </c>
      <c r="F16" s="288">
        <v>18.57</v>
      </c>
      <c r="G16" s="289">
        <v>17.51</v>
      </c>
      <c r="H16" s="290">
        <v>18.23</v>
      </c>
      <c r="I16" s="290">
        <v>18.97</v>
      </c>
      <c r="J16" s="290">
        <v>19.7</v>
      </c>
      <c r="K16" s="291">
        <v>20.43</v>
      </c>
    </row>
    <row r="17" spans="1:11" ht="13.5">
      <c r="A17" s="279">
        <v>8</v>
      </c>
      <c r="B17" s="280">
        <v>16.97</v>
      </c>
      <c r="C17" s="281">
        <v>17.67</v>
      </c>
      <c r="D17" s="281">
        <v>18.38</v>
      </c>
      <c r="E17" s="281">
        <v>19.09</v>
      </c>
      <c r="F17" s="282">
        <v>19.79</v>
      </c>
      <c r="G17" s="283">
        <v>18.66</v>
      </c>
      <c r="H17" s="284">
        <v>19.44</v>
      </c>
      <c r="I17" s="284">
        <v>20.22</v>
      </c>
      <c r="J17" s="284">
        <v>20.99</v>
      </c>
      <c r="K17" s="285">
        <v>21.77</v>
      </c>
    </row>
    <row r="18" spans="1:11" ht="13.5">
      <c r="A18" s="272">
        <v>9</v>
      </c>
      <c r="B18" s="286">
        <v>18.04</v>
      </c>
      <c r="C18" s="287">
        <v>18.78</v>
      </c>
      <c r="D18" s="287">
        <v>19.53</v>
      </c>
      <c r="E18" s="287">
        <v>20.29</v>
      </c>
      <c r="F18" s="288">
        <v>21.04</v>
      </c>
      <c r="G18" s="289">
        <v>19.83</v>
      </c>
      <c r="H18" s="290">
        <v>20.66</v>
      </c>
      <c r="I18" s="290">
        <v>21.49</v>
      </c>
      <c r="J18" s="290">
        <v>22.31</v>
      </c>
      <c r="K18" s="291">
        <v>23.14</v>
      </c>
    </row>
    <row r="19" spans="1:11" ht="13.5">
      <c r="A19" s="279">
        <v>10</v>
      </c>
      <c r="B19" s="280">
        <v>19.07</v>
      </c>
      <c r="C19" s="281">
        <v>19.88</v>
      </c>
      <c r="D19" s="281">
        <v>20.68</v>
      </c>
      <c r="E19" s="281">
        <v>21.47</v>
      </c>
      <c r="F19" s="282">
        <v>22.27</v>
      </c>
      <c r="G19" s="283">
        <v>20.99</v>
      </c>
      <c r="H19" s="284">
        <v>21.87</v>
      </c>
      <c r="I19" s="284">
        <v>22.75</v>
      </c>
      <c r="J19" s="284">
        <v>23.63</v>
      </c>
      <c r="K19" s="285">
        <v>24.5</v>
      </c>
    </row>
    <row r="20" spans="1:11" ht="13.5">
      <c r="A20" s="292">
        <v>11</v>
      </c>
      <c r="B20" s="286">
        <v>20.08</v>
      </c>
      <c r="C20" s="287">
        <v>20.92</v>
      </c>
      <c r="D20" s="287">
        <v>21.75</v>
      </c>
      <c r="E20" s="287">
        <v>22.6</v>
      </c>
      <c r="F20" s="288">
        <v>23.44</v>
      </c>
      <c r="G20" s="289">
        <v>22.1</v>
      </c>
      <c r="H20" s="290">
        <v>23.02</v>
      </c>
      <c r="I20" s="290">
        <v>23.93</v>
      </c>
      <c r="J20" s="290">
        <v>24.86</v>
      </c>
      <c r="K20" s="291">
        <v>25.79</v>
      </c>
    </row>
    <row r="21" spans="1:11" ht="13.5">
      <c r="A21" s="293">
        <v>12</v>
      </c>
      <c r="B21" s="280">
        <v>20.95</v>
      </c>
      <c r="C21" s="281">
        <v>21.87</v>
      </c>
      <c r="D21" s="281">
        <v>22.73</v>
      </c>
      <c r="E21" s="281">
        <v>23.59</v>
      </c>
      <c r="F21" s="282">
        <v>24.46</v>
      </c>
      <c r="G21" s="283">
        <v>23.06</v>
      </c>
      <c r="H21" s="284">
        <v>24.05</v>
      </c>
      <c r="I21" s="284">
        <v>25.03</v>
      </c>
      <c r="J21" s="284">
        <v>25.96</v>
      </c>
      <c r="K21" s="285">
        <v>26.92</v>
      </c>
    </row>
    <row r="22" spans="1:11" ht="13.5">
      <c r="A22" s="292">
        <v>13</v>
      </c>
      <c r="B22" s="286">
        <v>21.89</v>
      </c>
      <c r="C22" s="287">
        <v>22.8</v>
      </c>
      <c r="D22" s="287">
        <v>23.71</v>
      </c>
      <c r="E22" s="287">
        <v>24.61</v>
      </c>
      <c r="F22" s="288">
        <v>25.54</v>
      </c>
      <c r="G22" s="289">
        <v>24.08</v>
      </c>
      <c r="H22" s="290">
        <v>25.08</v>
      </c>
      <c r="I22" s="290">
        <v>26.1</v>
      </c>
      <c r="J22" s="290">
        <v>27.09</v>
      </c>
      <c r="K22" s="291">
        <v>28.1</v>
      </c>
    </row>
    <row r="23" spans="1:11" ht="13.5">
      <c r="A23" s="293">
        <v>14</v>
      </c>
      <c r="B23" s="280">
        <v>22.81</v>
      </c>
      <c r="C23" s="281">
        <v>23.75</v>
      </c>
      <c r="D23" s="281">
        <v>24.74</v>
      </c>
      <c r="E23" s="281">
        <v>25.7</v>
      </c>
      <c r="F23" s="282">
        <v>26.63</v>
      </c>
      <c r="G23" s="283">
        <v>25.1</v>
      </c>
      <c r="H23" s="284">
        <v>26.16</v>
      </c>
      <c r="I23" s="284">
        <v>27.21</v>
      </c>
      <c r="J23" s="284">
        <v>28.24</v>
      </c>
      <c r="K23" s="285">
        <v>29.33</v>
      </c>
    </row>
    <row r="24" spans="1:11" ht="14.25" thickBot="1">
      <c r="A24" s="294">
        <v>15</v>
      </c>
      <c r="B24" s="295">
        <v>23.65</v>
      </c>
      <c r="C24" s="296">
        <v>24.66</v>
      </c>
      <c r="D24" s="296">
        <v>25.62</v>
      </c>
      <c r="E24" s="296">
        <v>26.64</v>
      </c>
      <c r="F24" s="297">
        <v>27.64</v>
      </c>
      <c r="G24" s="298">
        <v>26.03</v>
      </c>
      <c r="H24" s="299">
        <v>27.14</v>
      </c>
      <c r="I24" s="299">
        <v>28.2</v>
      </c>
      <c r="J24" s="299">
        <v>29.33</v>
      </c>
      <c r="K24" s="300">
        <v>30.4</v>
      </c>
    </row>
    <row r="25" spans="1:11" ht="15" thickBot="1" thickTop="1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  <row r="26" spans="1:12" ht="15" thickBot="1" thickTop="1">
      <c r="A26" s="301"/>
      <c r="B26" s="262"/>
      <c r="C26" s="263" t="s">
        <v>32</v>
      </c>
      <c r="D26" s="264"/>
      <c r="E26" s="264"/>
      <c r="F26" s="265"/>
      <c r="G26" s="308"/>
      <c r="H26" s="309">
        <v>1</v>
      </c>
      <c r="I26" s="310">
        <v>2</v>
      </c>
      <c r="J26" s="310">
        <v>3</v>
      </c>
      <c r="K26" s="310">
        <v>4</v>
      </c>
      <c r="L26" s="311">
        <v>5</v>
      </c>
    </row>
    <row r="27" spans="1:12" ht="15" thickBot="1" thickTop="1">
      <c r="A27" s="301"/>
      <c r="B27" s="266"/>
      <c r="C27" s="267"/>
      <c r="D27" s="267"/>
      <c r="E27" s="267"/>
      <c r="F27" s="268"/>
      <c r="G27" s="302" t="s">
        <v>28</v>
      </c>
      <c r="H27" s="277">
        <v>32.6</v>
      </c>
      <c r="I27" s="277">
        <v>33.96</v>
      </c>
      <c r="J27" s="277">
        <v>35.3</v>
      </c>
      <c r="K27" s="277">
        <v>36.68</v>
      </c>
      <c r="L27" s="278">
        <v>38.03</v>
      </c>
    </row>
    <row r="28" spans="1:12" ht="15" thickBot="1" thickTop="1">
      <c r="A28" s="10" t="s">
        <v>27</v>
      </c>
      <c r="B28" s="269">
        <v>1</v>
      </c>
      <c r="C28" s="270">
        <v>2</v>
      </c>
      <c r="D28" s="270">
        <v>3</v>
      </c>
      <c r="E28" s="270">
        <v>4</v>
      </c>
      <c r="F28" s="271">
        <v>5</v>
      </c>
      <c r="G28" s="303" t="s">
        <v>29</v>
      </c>
      <c r="H28" s="284">
        <v>34.8</v>
      </c>
      <c r="I28" s="284">
        <v>36.25</v>
      </c>
      <c r="J28" s="284">
        <v>37.68</v>
      </c>
      <c r="K28" s="284">
        <v>39.12</v>
      </c>
      <c r="L28" s="285">
        <v>40.58</v>
      </c>
    </row>
    <row r="29" spans="1:12" ht="14.25" thickTop="1">
      <c r="A29" s="272">
        <v>1</v>
      </c>
      <c r="B29" s="276">
        <v>15.57</v>
      </c>
      <c r="C29" s="277">
        <v>16.22</v>
      </c>
      <c r="D29" s="277">
        <v>16.85</v>
      </c>
      <c r="E29" s="277">
        <v>17.5</v>
      </c>
      <c r="F29" s="278">
        <v>18.16</v>
      </c>
      <c r="G29" s="304" t="s">
        <v>30</v>
      </c>
      <c r="H29" s="290">
        <v>37.22</v>
      </c>
      <c r="I29" s="290">
        <v>38.76</v>
      </c>
      <c r="J29" s="290">
        <v>40.3</v>
      </c>
      <c r="K29" s="290">
        <v>41.87</v>
      </c>
      <c r="L29" s="291">
        <v>43.42</v>
      </c>
    </row>
    <row r="30" spans="1:16" ht="14.25" thickBot="1">
      <c r="A30" s="279">
        <v>2</v>
      </c>
      <c r="B30" s="283">
        <v>16.57</v>
      </c>
      <c r="C30" s="284">
        <v>17.25</v>
      </c>
      <c r="D30" s="284">
        <v>17.93</v>
      </c>
      <c r="E30" s="284">
        <v>18.63</v>
      </c>
      <c r="F30" s="285">
        <v>19.32</v>
      </c>
      <c r="G30" s="305" t="s">
        <v>31</v>
      </c>
      <c r="H30" s="312">
        <v>38.82</v>
      </c>
      <c r="I30" s="312">
        <v>40.44</v>
      </c>
      <c r="J30" s="312">
        <v>42.06</v>
      </c>
      <c r="K30" s="312">
        <v>43.68</v>
      </c>
      <c r="L30" s="313">
        <v>45.29</v>
      </c>
      <c r="M30" s="307"/>
      <c r="N30" s="306"/>
      <c r="O30" s="306"/>
      <c r="P30" s="306"/>
    </row>
    <row r="31" spans="1:16" ht="14.25" thickTop="1">
      <c r="A31" s="272">
        <v>3</v>
      </c>
      <c r="B31" s="289">
        <v>17.57</v>
      </c>
      <c r="C31" s="290">
        <v>18.31</v>
      </c>
      <c r="D31" s="290">
        <v>19.03</v>
      </c>
      <c r="E31" s="290">
        <v>19.77</v>
      </c>
      <c r="F31" s="291">
        <v>20.5</v>
      </c>
      <c r="G31" s="307"/>
      <c r="H31" s="306"/>
      <c r="I31" s="306"/>
      <c r="J31" s="306"/>
      <c r="K31" s="306"/>
      <c r="L31" s="306"/>
      <c r="M31" s="307"/>
      <c r="N31" s="306"/>
      <c r="O31" s="306"/>
      <c r="P31" s="306"/>
    </row>
    <row r="32" spans="1:16" ht="13.5">
      <c r="A32" s="279">
        <v>4</v>
      </c>
      <c r="B32" s="283">
        <v>18.58</v>
      </c>
      <c r="C32" s="284">
        <v>19.35</v>
      </c>
      <c r="D32" s="284">
        <v>20.12</v>
      </c>
      <c r="E32" s="284">
        <v>20.89</v>
      </c>
      <c r="F32" s="285">
        <v>21.67</v>
      </c>
      <c r="G32" s="307"/>
      <c r="H32" s="306"/>
      <c r="I32" s="306"/>
      <c r="J32" s="306"/>
      <c r="K32" s="306"/>
      <c r="L32" s="306"/>
      <c r="M32" s="307"/>
      <c r="N32" s="306"/>
      <c r="O32" s="306"/>
      <c r="P32" s="306"/>
    </row>
    <row r="33" spans="1:16" ht="13.5">
      <c r="A33" s="272">
        <v>5</v>
      </c>
      <c r="B33" s="289">
        <v>19.56</v>
      </c>
      <c r="C33" s="290">
        <v>20.39</v>
      </c>
      <c r="D33" s="290">
        <v>21.2</v>
      </c>
      <c r="E33" s="290">
        <v>22.01</v>
      </c>
      <c r="F33" s="291">
        <v>22.84</v>
      </c>
      <c r="G33" s="307"/>
      <c r="H33" s="306"/>
      <c r="I33" s="306"/>
      <c r="J33" s="306"/>
      <c r="K33" s="306"/>
      <c r="L33" s="306"/>
      <c r="M33" s="307"/>
      <c r="N33" s="306"/>
      <c r="O33" s="306"/>
      <c r="P33" s="306"/>
    </row>
    <row r="34" spans="1:16" ht="13.5">
      <c r="A34" s="279">
        <v>6</v>
      </c>
      <c r="B34" s="283">
        <v>20.58</v>
      </c>
      <c r="C34" s="284">
        <v>21.44</v>
      </c>
      <c r="D34" s="284">
        <v>22.3</v>
      </c>
      <c r="E34" s="284">
        <v>23.15</v>
      </c>
      <c r="F34" s="285">
        <v>24.01</v>
      </c>
      <c r="G34" s="307"/>
      <c r="H34" s="306"/>
      <c r="I34" s="306"/>
      <c r="J34" s="306"/>
      <c r="K34" s="306"/>
      <c r="L34" s="306"/>
      <c r="M34" s="307"/>
      <c r="N34" s="306"/>
      <c r="O34" s="306"/>
      <c r="P34" s="306"/>
    </row>
    <row r="35" spans="1:16" ht="13.5">
      <c r="A35" s="272">
        <v>7</v>
      </c>
      <c r="B35" s="289">
        <v>21.64</v>
      </c>
      <c r="C35" s="290">
        <v>22.54</v>
      </c>
      <c r="D35" s="290">
        <v>23.44</v>
      </c>
      <c r="E35" s="290">
        <v>24.35</v>
      </c>
      <c r="F35" s="291">
        <v>25.25</v>
      </c>
      <c r="G35" s="307"/>
      <c r="H35" s="306"/>
      <c r="I35" s="306"/>
      <c r="J35" s="306"/>
      <c r="K35" s="306"/>
      <c r="L35" s="306"/>
      <c r="M35" s="307"/>
      <c r="N35" s="306"/>
      <c r="O35" s="306"/>
      <c r="P35" s="306"/>
    </row>
    <row r="36" spans="1:16" ht="13.5">
      <c r="A36" s="279">
        <v>8</v>
      </c>
      <c r="B36" s="283">
        <v>22.7</v>
      </c>
      <c r="C36" s="284">
        <v>23.64</v>
      </c>
      <c r="D36" s="284">
        <v>24.58</v>
      </c>
      <c r="E36" s="284">
        <v>25.53</v>
      </c>
      <c r="F36" s="285">
        <v>26.47</v>
      </c>
      <c r="G36" s="307"/>
      <c r="H36" s="306"/>
      <c r="I36" s="306"/>
      <c r="J36" s="306"/>
      <c r="K36" s="306"/>
      <c r="L36" s="306"/>
      <c r="M36" s="307"/>
      <c r="N36" s="306"/>
      <c r="O36" s="306"/>
      <c r="P36" s="306"/>
    </row>
    <row r="37" spans="1:16" ht="13.5">
      <c r="A37" s="272">
        <v>9</v>
      </c>
      <c r="B37" s="289">
        <v>23.76</v>
      </c>
      <c r="C37" s="290">
        <v>24.75</v>
      </c>
      <c r="D37" s="290">
        <v>25.74</v>
      </c>
      <c r="E37" s="290">
        <v>26.73</v>
      </c>
      <c r="F37" s="291">
        <v>27.72</v>
      </c>
      <c r="G37" s="307"/>
      <c r="H37" s="306"/>
      <c r="I37" s="306"/>
      <c r="J37" s="306"/>
      <c r="K37" s="306"/>
      <c r="L37" s="306"/>
      <c r="M37" s="307"/>
      <c r="N37" s="306"/>
      <c r="O37" s="306"/>
      <c r="P37" s="306"/>
    </row>
    <row r="38" spans="1:16" ht="13.5">
      <c r="A38" s="279">
        <v>10</v>
      </c>
      <c r="B38" s="283">
        <v>24.81</v>
      </c>
      <c r="C38" s="284">
        <v>25.85</v>
      </c>
      <c r="D38" s="284">
        <v>26.89</v>
      </c>
      <c r="E38" s="284">
        <v>27.91</v>
      </c>
      <c r="F38" s="285">
        <v>28.95</v>
      </c>
      <c r="G38" s="307"/>
      <c r="H38" s="306"/>
      <c r="I38" s="306"/>
      <c r="J38" s="306"/>
      <c r="K38" s="306"/>
      <c r="L38" s="306"/>
      <c r="M38" s="307"/>
      <c r="N38" s="306"/>
      <c r="O38" s="306"/>
      <c r="P38" s="306"/>
    </row>
    <row r="39" spans="1:16" ht="13.5">
      <c r="A39" s="292">
        <v>11</v>
      </c>
      <c r="B39" s="289">
        <v>25.55</v>
      </c>
      <c r="C39" s="290">
        <v>26.62</v>
      </c>
      <c r="D39" s="290">
        <v>27.69</v>
      </c>
      <c r="E39" s="290">
        <v>28.74</v>
      </c>
      <c r="F39" s="291">
        <v>29.81</v>
      </c>
      <c r="G39" s="307"/>
      <c r="H39" s="306"/>
      <c r="I39" s="306"/>
      <c r="J39" s="306"/>
      <c r="K39" s="306"/>
      <c r="L39" s="306"/>
      <c r="M39" s="307"/>
      <c r="N39" s="306"/>
      <c r="O39" s="306"/>
      <c r="P39" s="306"/>
    </row>
    <row r="40" spans="1:16" ht="13.5">
      <c r="A40" s="293">
        <v>12</v>
      </c>
      <c r="B40" s="283">
        <v>26.51</v>
      </c>
      <c r="C40" s="284">
        <v>27.62</v>
      </c>
      <c r="D40" s="284">
        <v>28.73</v>
      </c>
      <c r="E40" s="284">
        <v>29.83</v>
      </c>
      <c r="F40" s="285">
        <v>30.94</v>
      </c>
      <c r="G40" s="307"/>
      <c r="H40" s="306"/>
      <c r="I40" s="306"/>
      <c r="J40" s="306"/>
      <c r="K40" s="306"/>
      <c r="L40" s="306"/>
      <c r="M40" s="307"/>
      <c r="N40" s="306"/>
      <c r="O40" s="306"/>
      <c r="P40" s="306"/>
    </row>
    <row r="41" spans="1:16" ht="13.5">
      <c r="A41" s="292">
        <v>13</v>
      </c>
      <c r="B41" s="289">
        <v>27.65</v>
      </c>
      <c r="C41" s="290">
        <v>28.8</v>
      </c>
      <c r="D41" s="290">
        <v>29.95</v>
      </c>
      <c r="E41" s="290">
        <v>31.1</v>
      </c>
      <c r="F41" s="291">
        <v>32.26</v>
      </c>
      <c r="G41" s="307"/>
      <c r="H41" s="306"/>
      <c r="I41" s="306"/>
      <c r="J41" s="306"/>
      <c r="K41" s="306"/>
      <c r="L41" s="306"/>
      <c r="M41" s="307"/>
      <c r="N41" s="306"/>
      <c r="O41" s="306"/>
      <c r="P41" s="306"/>
    </row>
    <row r="42" spans="1:6" ht="13.5">
      <c r="A42" s="293">
        <v>14</v>
      </c>
      <c r="B42" s="283">
        <v>28.98</v>
      </c>
      <c r="C42" s="284">
        <v>30.19</v>
      </c>
      <c r="D42" s="284">
        <v>31.4</v>
      </c>
      <c r="E42" s="284">
        <v>32.61</v>
      </c>
      <c r="F42" s="285">
        <v>33.81</v>
      </c>
    </row>
    <row r="43" spans="1:6" ht="14.25" thickBot="1">
      <c r="A43" s="294">
        <v>15</v>
      </c>
      <c r="B43" s="298">
        <v>30.65</v>
      </c>
      <c r="C43" s="299">
        <v>31.93</v>
      </c>
      <c r="D43" s="299">
        <v>33.21</v>
      </c>
      <c r="E43" s="299">
        <v>34.49</v>
      </c>
      <c r="F43" s="300">
        <v>35.75</v>
      </c>
    </row>
    <row r="44" ht="13.5" thickTop="1"/>
  </sheetData>
  <mergeCells count="2">
    <mergeCell ref="C2:J3"/>
    <mergeCell ref="C4:I5"/>
  </mergeCells>
  <printOptions/>
  <pageMargins left="0.5" right="0.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2">
      <selection activeCell="G22" sqref="G22"/>
    </sheetView>
  </sheetViews>
  <sheetFormatPr defaultColWidth="9.140625" defaultRowHeight="12.75"/>
  <cols>
    <col min="1" max="1" width="12.57421875" style="0" bestFit="1" customWidth="1"/>
    <col min="2" max="2" width="11.8515625" style="0" customWidth="1"/>
    <col min="3" max="3" width="14.28125" style="0" bestFit="1" customWidth="1"/>
    <col min="4" max="4" width="22.00390625" style="0" bestFit="1" customWidth="1"/>
    <col min="5" max="5" width="10.8515625" style="0" bestFit="1" customWidth="1"/>
    <col min="6" max="11" width="10.28125" style="0" customWidth="1"/>
  </cols>
  <sheetData>
    <row r="1" spans="1:12" s="242" customFormat="1" ht="23.25">
      <c r="A1" s="383" t="s">
        <v>65</v>
      </c>
      <c r="B1" s="384"/>
      <c r="C1" s="384"/>
      <c r="D1" s="384"/>
      <c r="E1" s="384"/>
      <c r="F1" s="384"/>
      <c r="G1" s="385"/>
      <c r="H1" s="244"/>
      <c r="I1" s="244"/>
      <c r="J1" s="244"/>
      <c r="K1" s="244"/>
      <c r="L1" s="244"/>
    </row>
    <row r="2" spans="1:12" s="242" customFormat="1" ht="23.25">
      <c r="A2" s="386" t="s">
        <v>161</v>
      </c>
      <c r="B2" s="387"/>
      <c r="C2" s="387"/>
      <c r="D2" s="387"/>
      <c r="E2" s="387"/>
      <c r="F2" s="387"/>
      <c r="G2" s="388"/>
      <c r="H2" s="244"/>
      <c r="I2" s="244"/>
      <c r="J2" s="244"/>
      <c r="K2" s="244"/>
      <c r="L2" s="244"/>
    </row>
    <row r="3" spans="1:12" s="242" customFormat="1" ht="23.25">
      <c r="A3" s="389" t="s">
        <v>0</v>
      </c>
      <c r="B3" s="390"/>
      <c r="C3" s="390"/>
      <c r="D3" s="390"/>
      <c r="E3" s="390"/>
      <c r="F3" s="390"/>
      <c r="G3" s="391"/>
      <c r="H3" s="244"/>
      <c r="I3" s="244"/>
      <c r="J3" s="244"/>
      <c r="K3" s="244"/>
      <c r="L3" s="244"/>
    </row>
    <row r="4" spans="1:12" s="242" customFormat="1" ht="23.25">
      <c r="A4" s="389" t="s">
        <v>115</v>
      </c>
      <c r="B4" s="390"/>
      <c r="C4" s="390"/>
      <c r="D4" s="390"/>
      <c r="E4" s="390"/>
      <c r="F4" s="390"/>
      <c r="G4" s="391"/>
      <c r="H4" s="244"/>
      <c r="I4" s="244"/>
      <c r="J4" s="244"/>
      <c r="K4" s="244"/>
      <c r="L4" s="244"/>
    </row>
    <row r="5" spans="1:12" s="242" customFormat="1" ht="24" thickBot="1">
      <c r="A5" s="380" t="s">
        <v>116</v>
      </c>
      <c r="B5" s="381"/>
      <c r="C5" s="381"/>
      <c r="D5" s="381"/>
      <c r="E5" s="381"/>
      <c r="F5" s="381"/>
      <c r="G5" s="382"/>
      <c r="H5" s="244"/>
      <c r="I5" s="244"/>
      <c r="J5" s="244"/>
      <c r="K5" s="244"/>
      <c r="L5" s="244"/>
    </row>
    <row r="6" spans="1:14" ht="15">
      <c r="A6" s="245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"/>
      <c r="N6" s="2"/>
    </row>
    <row r="7" spans="1:14" ht="15">
      <c r="A7" s="24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"/>
      <c r="N7" s="2"/>
    </row>
    <row r="8" spans="3:14" ht="15.75">
      <c r="C8" s="41" t="s">
        <v>117</v>
      </c>
      <c r="D8" s="38" t="s">
        <v>118</v>
      </c>
      <c r="E8" s="41" t="s">
        <v>119</v>
      </c>
      <c r="F8" s="237"/>
      <c r="G8" s="237"/>
      <c r="H8" s="237"/>
      <c r="I8" s="237"/>
      <c r="J8" s="237"/>
      <c r="K8" s="237"/>
      <c r="L8" s="23"/>
      <c r="M8" s="2"/>
      <c r="N8" s="2"/>
    </row>
    <row r="9" spans="3:14" ht="15">
      <c r="C9" s="238">
        <v>1</v>
      </c>
      <c r="D9" s="247" t="s">
        <v>120</v>
      </c>
      <c r="E9" s="356">
        <v>93818</v>
      </c>
      <c r="F9" s="240"/>
      <c r="G9" s="240"/>
      <c r="H9" s="240"/>
      <c r="I9" s="240"/>
      <c r="J9" s="240"/>
      <c r="K9" s="240"/>
      <c r="L9" s="240"/>
      <c r="M9" s="2"/>
      <c r="N9" s="2"/>
    </row>
    <row r="10" spans="3:14" ht="15">
      <c r="C10" s="239">
        <v>2</v>
      </c>
      <c r="D10" s="248" t="s">
        <v>121</v>
      </c>
      <c r="E10" s="355">
        <f aca="true" t="shared" si="0" ref="E10:E23">E9+3127</f>
        <v>96945</v>
      </c>
      <c r="F10" s="241"/>
      <c r="G10" s="241"/>
      <c r="H10" s="241"/>
      <c r="I10" s="241"/>
      <c r="J10" s="241"/>
      <c r="K10" s="241"/>
      <c r="L10" s="240"/>
      <c r="M10" s="2"/>
      <c r="N10" s="2"/>
    </row>
    <row r="11" spans="3:14" ht="15">
      <c r="C11" s="238">
        <v>3</v>
      </c>
      <c r="D11" s="249" t="s">
        <v>122</v>
      </c>
      <c r="E11" s="356">
        <f t="shared" si="0"/>
        <v>100072</v>
      </c>
      <c r="F11" s="241"/>
      <c r="G11" s="241"/>
      <c r="H11" s="241"/>
      <c r="I11" s="241"/>
      <c r="J11" s="241"/>
      <c r="K11" s="241"/>
      <c r="L11" s="240"/>
      <c r="M11" s="2"/>
      <c r="N11" s="2"/>
    </row>
    <row r="12" spans="3:14" ht="15">
      <c r="C12" s="239">
        <v>4</v>
      </c>
      <c r="D12" s="248" t="s">
        <v>123</v>
      </c>
      <c r="E12" s="355">
        <f t="shared" si="0"/>
        <v>103199</v>
      </c>
      <c r="F12" s="241"/>
      <c r="G12" s="241"/>
      <c r="H12" s="241"/>
      <c r="I12" s="241"/>
      <c r="J12" s="241"/>
      <c r="K12" s="241"/>
      <c r="L12" s="240"/>
      <c r="M12" s="2"/>
      <c r="N12" s="2"/>
    </row>
    <row r="13" spans="3:14" ht="15">
      <c r="C13" s="238">
        <v>5</v>
      </c>
      <c r="D13" s="249" t="s">
        <v>124</v>
      </c>
      <c r="E13" s="356">
        <f t="shared" si="0"/>
        <v>106326</v>
      </c>
      <c r="F13" s="241"/>
      <c r="G13" s="241"/>
      <c r="H13" s="241"/>
      <c r="I13" s="241"/>
      <c r="J13" s="241"/>
      <c r="K13" s="241"/>
      <c r="L13" s="240"/>
      <c r="M13" s="2"/>
      <c r="N13" s="2"/>
    </row>
    <row r="14" spans="3:14" ht="15">
      <c r="C14" s="239">
        <v>6</v>
      </c>
      <c r="D14" s="248" t="s">
        <v>125</v>
      </c>
      <c r="E14" s="355">
        <f t="shared" si="0"/>
        <v>109453</v>
      </c>
      <c r="F14" s="241"/>
      <c r="G14" s="241"/>
      <c r="H14" s="241"/>
      <c r="I14" s="241"/>
      <c r="J14" s="241"/>
      <c r="K14" s="241"/>
      <c r="L14" s="241"/>
      <c r="M14" s="2"/>
      <c r="N14" s="2"/>
    </row>
    <row r="15" spans="3:14" ht="15">
      <c r="C15" s="238">
        <v>7</v>
      </c>
      <c r="D15" s="249" t="s">
        <v>126</v>
      </c>
      <c r="E15" s="356">
        <f t="shared" si="0"/>
        <v>112580</v>
      </c>
      <c r="F15" s="241"/>
      <c r="G15" s="241"/>
      <c r="H15" s="241"/>
      <c r="I15" s="241"/>
      <c r="J15" s="241"/>
      <c r="K15" s="241"/>
      <c r="L15" s="241"/>
      <c r="M15" s="2"/>
      <c r="N15" s="2"/>
    </row>
    <row r="16" spans="3:12" ht="15">
      <c r="C16" s="239">
        <v>8</v>
      </c>
      <c r="D16" s="250" t="s">
        <v>127</v>
      </c>
      <c r="E16" s="355">
        <f t="shared" si="0"/>
        <v>115707</v>
      </c>
      <c r="F16" s="242"/>
      <c r="G16" s="242"/>
      <c r="H16" s="242"/>
      <c r="I16" s="242"/>
      <c r="J16" s="242"/>
      <c r="K16" s="242"/>
      <c r="L16" s="242"/>
    </row>
    <row r="17" spans="3:12" ht="15">
      <c r="C17" s="238">
        <v>9</v>
      </c>
      <c r="D17" s="249" t="s">
        <v>128</v>
      </c>
      <c r="E17" s="356">
        <f t="shared" si="0"/>
        <v>118834</v>
      </c>
      <c r="F17" s="242"/>
      <c r="G17" s="242"/>
      <c r="H17" s="242"/>
      <c r="I17" s="242"/>
      <c r="J17" s="242"/>
      <c r="K17" s="242"/>
      <c r="L17" s="242"/>
    </row>
    <row r="18" spans="3:5" ht="15">
      <c r="C18" s="239">
        <v>10</v>
      </c>
      <c r="D18" s="250" t="s">
        <v>129</v>
      </c>
      <c r="E18" s="355">
        <f t="shared" si="0"/>
        <v>121961</v>
      </c>
    </row>
    <row r="19" spans="3:5" ht="15">
      <c r="C19" s="238">
        <v>11</v>
      </c>
      <c r="D19" s="251" t="s">
        <v>130</v>
      </c>
      <c r="E19" s="356">
        <f t="shared" si="0"/>
        <v>125088</v>
      </c>
    </row>
    <row r="20" spans="3:5" ht="15">
      <c r="C20" s="239">
        <v>12</v>
      </c>
      <c r="D20" s="252" t="s">
        <v>131</v>
      </c>
      <c r="E20" s="355">
        <f t="shared" si="0"/>
        <v>128215</v>
      </c>
    </row>
    <row r="21" spans="3:5" ht="15">
      <c r="C21" s="238">
        <v>13</v>
      </c>
      <c r="D21" s="251" t="s">
        <v>132</v>
      </c>
      <c r="E21" s="356">
        <f t="shared" si="0"/>
        <v>131342</v>
      </c>
    </row>
    <row r="22" spans="3:5" ht="15">
      <c r="C22" s="239">
        <v>14</v>
      </c>
      <c r="D22" s="252" t="s">
        <v>133</v>
      </c>
      <c r="E22" s="355">
        <f t="shared" si="0"/>
        <v>134469</v>
      </c>
    </row>
    <row r="23" spans="3:5" ht="15">
      <c r="C23" s="238">
        <v>15</v>
      </c>
      <c r="D23" s="251" t="s">
        <v>134</v>
      </c>
      <c r="E23" s="356">
        <f t="shared" si="0"/>
        <v>137596</v>
      </c>
    </row>
  </sheetData>
  <mergeCells count="5">
    <mergeCell ref="A5:G5"/>
    <mergeCell ref="A1:G1"/>
    <mergeCell ref="A2:G2"/>
    <mergeCell ref="A3:G3"/>
    <mergeCell ref="A4:G4"/>
  </mergeCells>
  <printOptions horizontalCentered="1"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22">
      <selection activeCell="C6" sqref="C6"/>
    </sheetView>
  </sheetViews>
  <sheetFormatPr defaultColWidth="9.140625" defaultRowHeight="12.75"/>
  <cols>
    <col min="1" max="1" width="19.00390625" style="0" bestFit="1" customWidth="1"/>
    <col min="2" max="2" width="9.28125" style="0" customWidth="1"/>
    <col min="3" max="3" width="10.57421875" style="0" customWidth="1"/>
    <col min="4" max="5" width="10.8515625" style="0" customWidth="1"/>
    <col min="6" max="6" width="10.7109375" style="0" customWidth="1"/>
    <col min="7" max="7" width="10.8515625" style="0" customWidth="1"/>
    <col min="8" max="9" width="9.28125" style="0" customWidth="1"/>
    <col min="10" max="10" width="9.8515625" style="0" customWidth="1"/>
    <col min="11" max="11" width="9.421875" style="0" customWidth="1"/>
  </cols>
  <sheetData>
    <row r="1" spans="1:12" ht="18.75" thickTop="1">
      <c r="A1" s="68"/>
      <c r="B1" s="116"/>
      <c r="C1" s="56"/>
      <c r="D1" s="116" t="s">
        <v>66</v>
      </c>
      <c r="E1" s="116"/>
      <c r="F1" s="117"/>
      <c r="G1" s="117"/>
      <c r="H1" s="117"/>
      <c r="I1" s="117"/>
      <c r="J1" s="117"/>
      <c r="K1" s="117"/>
      <c r="L1" s="118"/>
    </row>
    <row r="2" spans="1:12" ht="18">
      <c r="A2" s="58"/>
      <c r="B2" s="119"/>
      <c r="C2" s="60"/>
      <c r="D2" s="120" t="s">
        <v>167</v>
      </c>
      <c r="E2" s="60"/>
      <c r="F2" s="119"/>
      <c r="G2" s="119"/>
      <c r="H2" s="119"/>
      <c r="I2" s="119"/>
      <c r="J2" s="119"/>
      <c r="K2" s="119"/>
      <c r="L2" s="121"/>
    </row>
    <row r="3" spans="1:12" ht="17.25" customHeight="1">
      <c r="A3" s="62"/>
      <c r="B3" s="119"/>
      <c r="C3" s="119"/>
      <c r="D3" s="119" t="s">
        <v>92</v>
      </c>
      <c r="E3" s="119"/>
      <c r="F3" s="119"/>
      <c r="G3" s="119"/>
      <c r="H3" s="119"/>
      <c r="I3" s="119"/>
      <c r="J3" s="119"/>
      <c r="K3" s="119"/>
      <c r="L3" s="121"/>
    </row>
    <row r="4" spans="1:12" ht="18" customHeight="1">
      <c r="A4" s="62"/>
      <c r="B4" s="119"/>
      <c r="C4" s="60"/>
      <c r="D4" s="119" t="s">
        <v>64</v>
      </c>
      <c r="E4" s="119"/>
      <c r="F4" s="119"/>
      <c r="G4" s="119"/>
      <c r="H4" s="119"/>
      <c r="I4" s="60"/>
      <c r="J4" s="60"/>
      <c r="K4" s="119"/>
      <c r="L4" s="121"/>
    </row>
    <row r="5" spans="1:12" ht="18.75" thickBot="1">
      <c r="A5" s="63"/>
      <c r="B5" s="122"/>
      <c r="C5" s="122" t="s">
        <v>168</v>
      </c>
      <c r="D5" s="65"/>
      <c r="E5" s="65"/>
      <c r="F5" s="122"/>
      <c r="G5" s="122"/>
      <c r="H5" s="122"/>
      <c r="I5" s="122"/>
      <c r="J5" s="124"/>
      <c r="K5" s="65"/>
      <c r="L5" s="123"/>
    </row>
    <row r="6" spans="1:12" ht="16.5" thickTop="1">
      <c r="A6" s="3" t="s">
        <v>1</v>
      </c>
      <c r="B6" s="70"/>
      <c r="C6" s="71"/>
      <c r="D6" s="71"/>
      <c r="E6" s="71"/>
      <c r="F6" s="71"/>
      <c r="G6" s="71"/>
      <c r="H6" s="71"/>
      <c r="I6" s="71"/>
      <c r="J6" s="71"/>
      <c r="K6" s="70"/>
      <c r="L6" s="125" t="s">
        <v>9</v>
      </c>
    </row>
    <row r="7" spans="1:12" ht="15.75">
      <c r="A7" s="4" t="s">
        <v>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126" t="s">
        <v>10</v>
      </c>
    </row>
    <row r="8" spans="1:12" ht="16.5" thickBot="1">
      <c r="A8" s="5" t="s">
        <v>3</v>
      </c>
      <c r="B8" s="72">
        <v>1</v>
      </c>
      <c r="C8" s="72">
        <v>2</v>
      </c>
      <c r="D8" s="72">
        <v>3</v>
      </c>
      <c r="E8" s="72">
        <v>4</v>
      </c>
      <c r="F8" s="72">
        <v>5</v>
      </c>
      <c r="G8" s="72">
        <v>6</v>
      </c>
      <c r="H8" s="72">
        <v>7</v>
      </c>
      <c r="I8" s="72">
        <v>8</v>
      </c>
      <c r="J8" s="72">
        <v>9</v>
      </c>
      <c r="K8" s="72">
        <v>10</v>
      </c>
      <c r="L8" s="127" t="s">
        <v>11</v>
      </c>
    </row>
    <row r="9" spans="1:12" ht="15" thickTop="1">
      <c r="A9" s="132" t="s">
        <v>84</v>
      </c>
      <c r="B9" s="136">
        <v>29276</v>
      </c>
      <c r="C9" s="128">
        <v>30252</v>
      </c>
      <c r="D9" s="128">
        <v>31228</v>
      </c>
      <c r="E9" s="136">
        <v>32204</v>
      </c>
      <c r="F9" s="128">
        <v>33180</v>
      </c>
      <c r="G9" s="128">
        <v>34156</v>
      </c>
      <c r="H9" s="136">
        <v>35132</v>
      </c>
      <c r="I9" s="128">
        <v>36108</v>
      </c>
      <c r="J9" s="128">
        <v>37084</v>
      </c>
      <c r="K9" s="136">
        <v>38060</v>
      </c>
      <c r="L9" s="129">
        <v>976</v>
      </c>
    </row>
    <row r="10" spans="1:12" ht="14.25">
      <c r="A10" s="133" t="s">
        <v>23</v>
      </c>
      <c r="B10" s="137">
        <f>SUM(B9*0.1318)</f>
        <v>3858.5768</v>
      </c>
      <c r="C10" s="137">
        <f aca="true" t="shared" si="0" ref="C10:K10">SUM(C9*0.1318)</f>
        <v>3987.2136</v>
      </c>
      <c r="D10" s="137">
        <f t="shared" si="0"/>
        <v>4115.8504</v>
      </c>
      <c r="E10" s="137">
        <f t="shared" si="0"/>
        <v>4244.4872</v>
      </c>
      <c r="F10" s="137">
        <f t="shared" si="0"/>
        <v>4373.124</v>
      </c>
      <c r="G10" s="137">
        <f t="shared" si="0"/>
        <v>4501.7608</v>
      </c>
      <c r="H10" s="137">
        <f t="shared" si="0"/>
        <v>4630.3976</v>
      </c>
      <c r="I10" s="137">
        <f t="shared" si="0"/>
        <v>4759.0344000000005</v>
      </c>
      <c r="J10" s="137">
        <f t="shared" si="0"/>
        <v>4887.6712</v>
      </c>
      <c r="K10" s="137">
        <f t="shared" si="0"/>
        <v>5016.308</v>
      </c>
      <c r="L10" s="130"/>
    </row>
    <row r="11" spans="1:12" ht="15" thickBot="1">
      <c r="A11" s="134" t="s">
        <v>82</v>
      </c>
      <c r="B11" s="138">
        <f>SUM(B9*1.1318)</f>
        <v>33134.576799999995</v>
      </c>
      <c r="C11" s="138">
        <f aca="true" t="shared" si="1" ref="C11:K11">SUM(C9*1.1318)</f>
        <v>34239.213599999995</v>
      </c>
      <c r="D11" s="138">
        <f t="shared" si="1"/>
        <v>35343.850399999996</v>
      </c>
      <c r="E11" s="138">
        <f t="shared" si="1"/>
        <v>36448.487199999996</v>
      </c>
      <c r="F11" s="138">
        <f t="shared" si="1"/>
        <v>37553.123999999996</v>
      </c>
      <c r="G11" s="138">
        <f t="shared" si="1"/>
        <v>38657.7608</v>
      </c>
      <c r="H11" s="138">
        <f t="shared" si="1"/>
        <v>39762.3976</v>
      </c>
      <c r="I11" s="138">
        <f t="shared" si="1"/>
        <v>40867.0344</v>
      </c>
      <c r="J11" s="138">
        <f t="shared" si="1"/>
        <v>41971.6712</v>
      </c>
      <c r="K11" s="138">
        <f t="shared" si="1"/>
        <v>43076.308</v>
      </c>
      <c r="L11" s="139"/>
    </row>
    <row r="12" spans="1:12" ht="15" thickTop="1">
      <c r="A12" s="132" t="s">
        <v>85</v>
      </c>
      <c r="B12" s="140">
        <v>34244</v>
      </c>
      <c r="C12" s="141">
        <v>35385</v>
      </c>
      <c r="D12" s="140">
        <v>36526</v>
      </c>
      <c r="E12" s="141">
        <v>37667</v>
      </c>
      <c r="F12" s="140">
        <v>38808</v>
      </c>
      <c r="G12" s="141">
        <v>39949</v>
      </c>
      <c r="H12" s="140">
        <v>41090</v>
      </c>
      <c r="I12" s="141">
        <v>42231</v>
      </c>
      <c r="J12" s="140">
        <v>43372</v>
      </c>
      <c r="K12" s="141">
        <v>44513</v>
      </c>
      <c r="L12" s="129">
        <v>1141</v>
      </c>
    </row>
    <row r="13" spans="1:12" ht="14.25">
      <c r="A13" s="133" t="s">
        <v>23</v>
      </c>
      <c r="B13" s="137">
        <f>SUM(B12*0.1318)</f>
        <v>4513.3592</v>
      </c>
      <c r="C13" s="137">
        <f aca="true" t="shared" si="2" ref="C13:K13">SUM(C12*0.1318)</f>
        <v>4663.743</v>
      </c>
      <c r="D13" s="137">
        <f t="shared" si="2"/>
        <v>4814.1268</v>
      </c>
      <c r="E13" s="137">
        <f t="shared" si="2"/>
        <v>4964.5106</v>
      </c>
      <c r="F13" s="137">
        <f t="shared" si="2"/>
        <v>5114.8944</v>
      </c>
      <c r="G13" s="137">
        <f t="shared" si="2"/>
        <v>5265.2782</v>
      </c>
      <c r="H13" s="137">
        <f t="shared" si="2"/>
        <v>5415.662</v>
      </c>
      <c r="I13" s="137">
        <f t="shared" si="2"/>
        <v>5566.0458</v>
      </c>
      <c r="J13" s="137">
        <f t="shared" si="2"/>
        <v>5716.4296</v>
      </c>
      <c r="K13" s="137">
        <f t="shared" si="2"/>
        <v>5866.8134</v>
      </c>
      <c r="L13" s="131"/>
    </row>
    <row r="14" spans="1:12" ht="15" thickBot="1">
      <c r="A14" s="134" t="s">
        <v>82</v>
      </c>
      <c r="B14" s="138">
        <f>SUM(B12*1.1318)</f>
        <v>38757.3592</v>
      </c>
      <c r="C14" s="138">
        <f aca="true" t="shared" si="3" ref="C14:K14">SUM(C12*1.1318)</f>
        <v>40048.742999999995</v>
      </c>
      <c r="D14" s="138">
        <f t="shared" si="3"/>
        <v>41340.1268</v>
      </c>
      <c r="E14" s="138">
        <f t="shared" si="3"/>
        <v>42631.510599999994</v>
      </c>
      <c r="F14" s="138">
        <f t="shared" si="3"/>
        <v>43922.8944</v>
      </c>
      <c r="G14" s="138">
        <f t="shared" si="3"/>
        <v>45214.27819999999</v>
      </c>
      <c r="H14" s="138">
        <f t="shared" si="3"/>
        <v>46505.662</v>
      </c>
      <c r="I14" s="138">
        <f t="shared" si="3"/>
        <v>47797.0458</v>
      </c>
      <c r="J14" s="138">
        <f t="shared" si="3"/>
        <v>49088.429599999996</v>
      </c>
      <c r="K14" s="138">
        <f t="shared" si="3"/>
        <v>50379.8134</v>
      </c>
      <c r="L14" s="228"/>
    </row>
    <row r="15" spans="1:12" ht="15" thickTop="1">
      <c r="A15" s="132" t="s">
        <v>86</v>
      </c>
      <c r="B15" s="140">
        <v>39795</v>
      </c>
      <c r="C15" s="141">
        <v>41122</v>
      </c>
      <c r="D15" s="140">
        <v>42449</v>
      </c>
      <c r="E15" s="141">
        <v>43776</v>
      </c>
      <c r="F15" s="140">
        <v>45103</v>
      </c>
      <c r="G15" s="141">
        <v>46430</v>
      </c>
      <c r="H15" s="140">
        <v>47757</v>
      </c>
      <c r="I15" s="141">
        <v>49084</v>
      </c>
      <c r="J15" s="140">
        <v>50411</v>
      </c>
      <c r="K15" s="141">
        <v>51738</v>
      </c>
      <c r="L15" s="129">
        <v>1327</v>
      </c>
    </row>
    <row r="16" spans="1:12" ht="14.25">
      <c r="A16" s="133" t="s">
        <v>23</v>
      </c>
      <c r="B16" s="137">
        <f>SUM(B15*0.1318)</f>
        <v>5244.981</v>
      </c>
      <c r="C16" s="137">
        <f aca="true" t="shared" si="4" ref="C16:K16">SUM(C15*0.1318)</f>
        <v>5419.8796</v>
      </c>
      <c r="D16" s="137">
        <f t="shared" si="4"/>
        <v>5594.7782</v>
      </c>
      <c r="E16" s="137">
        <f t="shared" si="4"/>
        <v>5769.6768</v>
      </c>
      <c r="F16" s="137">
        <f t="shared" si="4"/>
        <v>5944.5754</v>
      </c>
      <c r="G16" s="137">
        <f t="shared" si="4"/>
        <v>6119.474</v>
      </c>
      <c r="H16" s="137">
        <f t="shared" si="4"/>
        <v>6294.3726</v>
      </c>
      <c r="I16" s="137">
        <f t="shared" si="4"/>
        <v>6469.2712</v>
      </c>
      <c r="J16" s="137">
        <f t="shared" si="4"/>
        <v>6644.1698</v>
      </c>
      <c r="K16" s="137">
        <f t="shared" si="4"/>
        <v>6819.0684</v>
      </c>
      <c r="L16" s="131"/>
    </row>
    <row r="17" spans="1:12" ht="15" thickBot="1">
      <c r="A17" s="134" t="s">
        <v>82</v>
      </c>
      <c r="B17" s="138">
        <f>SUM(B15*1.1318)</f>
        <v>45039.981</v>
      </c>
      <c r="C17" s="138">
        <f aca="true" t="shared" si="5" ref="C17:K17">SUM(C15*1.1318)</f>
        <v>46541.8796</v>
      </c>
      <c r="D17" s="138">
        <f t="shared" si="5"/>
        <v>48043.77819999999</v>
      </c>
      <c r="E17" s="138">
        <f t="shared" si="5"/>
        <v>49545.676799999994</v>
      </c>
      <c r="F17" s="138">
        <f t="shared" si="5"/>
        <v>51047.575399999994</v>
      </c>
      <c r="G17" s="138">
        <f t="shared" si="5"/>
        <v>52549.473999999995</v>
      </c>
      <c r="H17" s="138">
        <f t="shared" si="5"/>
        <v>54051.372599999995</v>
      </c>
      <c r="I17" s="138">
        <f t="shared" si="5"/>
        <v>55553.271199999996</v>
      </c>
      <c r="J17" s="138">
        <f t="shared" si="5"/>
        <v>57055.169799999996</v>
      </c>
      <c r="K17" s="138">
        <f t="shared" si="5"/>
        <v>58557.0684</v>
      </c>
      <c r="L17" s="228"/>
    </row>
    <row r="18" spans="1:12" ht="15" thickTop="1">
      <c r="A18" s="135" t="s">
        <v>87</v>
      </c>
      <c r="B18" s="140">
        <v>48148</v>
      </c>
      <c r="C18" s="141">
        <v>49753</v>
      </c>
      <c r="D18" s="140">
        <v>51358</v>
      </c>
      <c r="E18" s="141">
        <v>52963</v>
      </c>
      <c r="F18" s="140">
        <v>54568</v>
      </c>
      <c r="G18" s="141">
        <v>56173</v>
      </c>
      <c r="H18" s="140">
        <v>57778</v>
      </c>
      <c r="I18" s="141">
        <v>59383</v>
      </c>
      <c r="J18" s="140">
        <v>60988</v>
      </c>
      <c r="K18" s="141">
        <v>62593</v>
      </c>
      <c r="L18" s="129">
        <v>1605</v>
      </c>
    </row>
    <row r="19" spans="1:12" ht="14.25">
      <c r="A19" s="133" t="s">
        <v>23</v>
      </c>
      <c r="B19" s="137">
        <f>SUM(B18*0.1318)</f>
        <v>6345.9064</v>
      </c>
      <c r="C19" s="137">
        <f aca="true" t="shared" si="6" ref="C19:K19">SUM(C18*0.1318)</f>
        <v>6557.4454</v>
      </c>
      <c r="D19" s="137">
        <f t="shared" si="6"/>
        <v>6768.9844</v>
      </c>
      <c r="E19" s="137">
        <f t="shared" si="6"/>
        <v>6980.5234</v>
      </c>
      <c r="F19" s="137">
        <f t="shared" si="6"/>
        <v>7192.0624</v>
      </c>
      <c r="G19" s="137">
        <f t="shared" si="6"/>
        <v>7403.6014000000005</v>
      </c>
      <c r="H19" s="137">
        <f t="shared" si="6"/>
        <v>7615.1404</v>
      </c>
      <c r="I19" s="137">
        <f t="shared" si="6"/>
        <v>7826.6794</v>
      </c>
      <c r="J19" s="137">
        <f t="shared" si="6"/>
        <v>8038.2184</v>
      </c>
      <c r="K19" s="137">
        <f t="shared" si="6"/>
        <v>8249.7574</v>
      </c>
      <c r="L19" s="131"/>
    </row>
    <row r="20" spans="1:12" ht="15" thickBot="1">
      <c r="A20" s="134" t="s">
        <v>82</v>
      </c>
      <c r="B20" s="138">
        <f>SUM(B18*1.1318)</f>
        <v>54493.90639999999</v>
      </c>
      <c r="C20" s="138">
        <f aca="true" t="shared" si="7" ref="C20:K20">SUM(C18*1.1318)</f>
        <v>56310.4454</v>
      </c>
      <c r="D20" s="138">
        <f t="shared" si="7"/>
        <v>58126.984399999994</v>
      </c>
      <c r="E20" s="138">
        <f t="shared" si="7"/>
        <v>59943.5234</v>
      </c>
      <c r="F20" s="138">
        <f t="shared" si="7"/>
        <v>61760.062399999995</v>
      </c>
      <c r="G20" s="138">
        <f t="shared" si="7"/>
        <v>63576.60139999999</v>
      </c>
      <c r="H20" s="138">
        <f t="shared" si="7"/>
        <v>65393.1404</v>
      </c>
      <c r="I20" s="138">
        <f t="shared" si="7"/>
        <v>67209.6794</v>
      </c>
      <c r="J20" s="138">
        <f t="shared" si="7"/>
        <v>69026.2184</v>
      </c>
      <c r="K20" s="138">
        <f t="shared" si="7"/>
        <v>70842.75739999999</v>
      </c>
      <c r="L20" s="228"/>
    </row>
    <row r="21" spans="1:12" ht="15" thickTop="1">
      <c r="A21" s="132" t="s">
        <v>88</v>
      </c>
      <c r="B21" s="140">
        <v>57709</v>
      </c>
      <c r="C21" s="141">
        <v>59633</v>
      </c>
      <c r="D21" s="140">
        <v>61557</v>
      </c>
      <c r="E21" s="141">
        <v>63481</v>
      </c>
      <c r="F21" s="140">
        <v>65405</v>
      </c>
      <c r="G21" s="141">
        <v>67329</v>
      </c>
      <c r="H21" s="140">
        <v>69253</v>
      </c>
      <c r="I21" s="141">
        <v>71177</v>
      </c>
      <c r="J21" s="140">
        <v>73101</v>
      </c>
      <c r="K21" s="141">
        <v>75025</v>
      </c>
      <c r="L21" s="129">
        <v>1924</v>
      </c>
    </row>
    <row r="22" spans="1:12" ht="14.25">
      <c r="A22" s="133" t="s">
        <v>23</v>
      </c>
      <c r="B22" s="137">
        <f>SUM(B21*0.1318)</f>
        <v>7606.0462</v>
      </c>
      <c r="C22" s="137">
        <f aca="true" t="shared" si="8" ref="C22:K22">SUM(C21*0.1318)</f>
        <v>7859.6294</v>
      </c>
      <c r="D22" s="137">
        <f t="shared" si="8"/>
        <v>8113.2126</v>
      </c>
      <c r="E22" s="137">
        <f t="shared" si="8"/>
        <v>8366.7958</v>
      </c>
      <c r="F22" s="137">
        <f t="shared" si="8"/>
        <v>8620.379</v>
      </c>
      <c r="G22" s="137">
        <f t="shared" si="8"/>
        <v>8873.9622</v>
      </c>
      <c r="H22" s="137">
        <f t="shared" si="8"/>
        <v>9127.5454</v>
      </c>
      <c r="I22" s="137">
        <f t="shared" si="8"/>
        <v>9381.1286</v>
      </c>
      <c r="J22" s="137">
        <f t="shared" si="8"/>
        <v>9634.7118</v>
      </c>
      <c r="K22" s="137">
        <f t="shared" si="8"/>
        <v>9888.295</v>
      </c>
      <c r="L22" s="131"/>
    </row>
    <row r="23" spans="1:12" ht="15" thickBot="1">
      <c r="A23" s="134" t="s">
        <v>82</v>
      </c>
      <c r="B23" s="138">
        <f>SUM(B21*1.1318)</f>
        <v>65315.0462</v>
      </c>
      <c r="C23" s="138">
        <f aca="true" t="shared" si="9" ref="C23:K23">SUM(C21*1.1318)</f>
        <v>67492.62939999999</v>
      </c>
      <c r="D23" s="138">
        <f t="shared" si="9"/>
        <v>69670.2126</v>
      </c>
      <c r="E23" s="138">
        <f t="shared" si="9"/>
        <v>71847.79579999999</v>
      </c>
      <c r="F23" s="138">
        <f t="shared" si="9"/>
        <v>74025.379</v>
      </c>
      <c r="G23" s="138">
        <f t="shared" si="9"/>
        <v>76202.9622</v>
      </c>
      <c r="H23" s="138">
        <f t="shared" si="9"/>
        <v>78380.54539999999</v>
      </c>
      <c r="I23" s="138">
        <f t="shared" si="9"/>
        <v>80558.1286</v>
      </c>
      <c r="J23" s="138">
        <f t="shared" si="9"/>
        <v>82735.71179999999</v>
      </c>
      <c r="K23" s="138">
        <f t="shared" si="9"/>
        <v>84913.295</v>
      </c>
      <c r="L23" s="228"/>
    </row>
    <row r="24" spans="1:12" ht="15" thickTop="1">
      <c r="A24" s="132" t="s">
        <v>89</v>
      </c>
      <c r="B24" s="140">
        <v>68625</v>
      </c>
      <c r="C24" s="141">
        <v>70913</v>
      </c>
      <c r="D24" s="140">
        <v>73201</v>
      </c>
      <c r="E24" s="141">
        <v>75489</v>
      </c>
      <c r="F24" s="140">
        <v>77777</v>
      </c>
      <c r="G24" s="141">
        <v>80065</v>
      </c>
      <c r="H24" s="140">
        <v>82353</v>
      </c>
      <c r="I24" s="141">
        <v>84641</v>
      </c>
      <c r="J24" s="140">
        <v>86929</v>
      </c>
      <c r="K24" s="141">
        <v>89217</v>
      </c>
      <c r="L24" s="129">
        <v>2288</v>
      </c>
    </row>
    <row r="25" spans="1:12" ht="14.25">
      <c r="A25" s="133" t="s">
        <v>23</v>
      </c>
      <c r="B25" s="137">
        <f>SUM(B24*0.1318)</f>
        <v>9044.775</v>
      </c>
      <c r="C25" s="137">
        <f aca="true" t="shared" si="10" ref="C25:K25">SUM(C24*0.1318)</f>
        <v>9346.3334</v>
      </c>
      <c r="D25" s="137">
        <f t="shared" si="10"/>
        <v>9647.8918</v>
      </c>
      <c r="E25" s="137">
        <f t="shared" si="10"/>
        <v>9949.4502</v>
      </c>
      <c r="F25" s="137">
        <f t="shared" si="10"/>
        <v>10251.0086</v>
      </c>
      <c r="G25" s="137">
        <f t="shared" si="10"/>
        <v>10552.567000000001</v>
      </c>
      <c r="H25" s="137">
        <f t="shared" si="10"/>
        <v>10854.1254</v>
      </c>
      <c r="I25" s="137">
        <f t="shared" si="10"/>
        <v>11155.6838</v>
      </c>
      <c r="J25" s="137">
        <f t="shared" si="10"/>
        <v>11457.2422</v>
      </c>
      <c r="K25" s="137">
        <f t="shared" si="10"/>
        <v>11758.8006</v>
      </c>
      <c r="L25" s="131"/>
    </row>
    <row r="26" spans="1:12" ht="15" thickBot="1">
      <c r="A26" s="134" t="s">
        <v>82</v>
      </c>
      <c r="B26" s="138">
        <f>SUM(B24*1.1318)</f>
        <v>77669.775</v>
      </c>
      <c r="C26" s="138">
        <f aca="true" t="shared" si="11" ref="C26:K26">SUM(C24*1.1318)</f>
        <v>80259.33339999999</v>
      </c>
      <c r="D26" s="138">
        <f t="shared" si="11"/>
        <v>82848.8918</v>
      </c>
      <c r="E26" s="138">
        <f t="shared" si="11"/>
        <v>85438.45019999999</v>
      </c>
      <c r="F26" s="138">
        <f t="shared" si="11"/>
        <v>88028.00859999999</v>
      </c>
      <c r="G26" s="138">
        <f t="shared" si="11"/>
        <v>90617.567</v>
      </c>
      <c r="H26" s="138">
        <f t="shared" si="11"/>
        <v>93207.12539999999</v>
      </c>
      <c r="I26" s="138">
        <f t="shared" si="11"/>
        <v>95796.6838</v>
      </c>
      <c r="J26" s="138">
        <f t="shared" si="11"/>
        <v>98386.2422</v>
      </c>
      <c r="K26" s="138">
        <f t="shared" si="11"/>
        <v>100975.80059999999</v>
      </c>
      <c r="L26" s="228"/>
    </row>
    <row r="27" spans="1:12" ht="15" thickTop="1">
      <c r="A27" s="132" t="s">
        <v>90</v>
      </c>
      <c r="B27" s="140">
        <v>81093</v>
      </c>
      <c r="C27" s="141">
        <v>83796</v>
      </c>
      <c r="D27" s="140">
        <v>86499</v>
      </c>
      <c r="E27" s="141">
        <v>89202</v>
      </c>
      <c r="F27" s="140">
        <v>91905</v>
      </c>
      <c r="G27" s="141">
        <v>94608</v>
      </c>
      <c r="H27" s="140">
        <v>97311</v>
      </c>
      <c r="I27" s="141">
        <v>100014</v>
      </c>
      <c r="J27" s="140">
        <v>102717</v>
      </c>
      <c r="K27" s="141">
        <v>105420</v>
      </c>
      <c r="L27" s="129">
        <v>2703</v>
      </c>
    </row>
    <row r="28" spans="1:12" ht="14.25">
      <c r="A28" s="133" t="s">
        <v>23</v>
      </c>
      <c r="B28" s="137">
        <f>SUM(B27*0.1318)</f>
        <v>10688.0574</v>
      </c>
      <c r="C28" s="137">
        <f aca="true" t="shared" si="12" ref="C28:K28">SUM(C27*0.1318)</f>
        <v>11044.3128</v>
      </c>
      <c r="D28" s="137">
        <f t="shared" si="12"/>
        <v>11400.5682</v>
      </c>
      <c r="E28" s="137">
        <f t="shared" si="12"/>
        <v>11756.8236</v>
      </c>
      <c r="F28" s="137">
        <f t="shared" si="12"/>
        <v>12113.079</v>
      </c>
      <c r="G28" s="137">
        <f t="shared" si="12"/>
        <v>12469.3344</v>
      </c>
      <c r="H28" s="137">
        <f t="shared" si="12"/>
        <v>12825.5898</v>
      </c>
      <c r="I28" s="137">
        <f t="shared" si="12"/>
        <v>13181.8452</v>
      </c>
      <c r="J28" s="137">
        <f t="shared" si="12"/>
        <v>13538.1006</v>
      </c>
      <c r="K28" s="137">
        <f t="shared" si="12"/>
        <v>13894.356</v>
      </c>
      <c r="L28" s="131"/>
    </row>
    <row r="29" spans="1:12" ht="15" thickBot="1">
      <c r="A29" s="134" t="s">
        <v>82</v>
      </c>
      <c r="B29" s="138">
        <f>SUM(B27*1.1318)</f>
        <v>91781.05739999999</v>
      </c>
      <c r="C29" s="138">
        <f aca="true" t="shared" si="13" ref="C29:K29">SUM(C27*1.1318)</f>
        <v>94840.3128</v>
      </c>
      <c r="D29" s="138">
        <f t="shared" si="13"/>
        <v>97899.5682</v>
      </c>
      <c r="E29" s="138">
        <f t="shared" si="13"/>
        <v>100958.82359999999</v>
      </c>
      <c r="F29" s="138">
        <f t="shared" si="13"/>
        <v>104018.079</v>
      </c>
      <c r="G29" s="138">
        <f t="shared" si="13"/>
        <v>107077.33439999999</v>
      </c>
      <c r="H29" s="138">
        <f t="shared" si="13"/>
        <v>110136.58979999999</v>
      </c>
      <c r="I29" s="138">
        <f t="shared" si="13"/>
        <v>113195.8452</v>
      </c>
      <c r="J29" s="138">
        <f t="shared" si="13"/>
        <v>116255.10059999999</v>
      </c>
      <c r="K29" s="138">
        <f t="shared" si="13"/>
        <v>119314.35599999999</v>
      </c>
      <c r="L29" s="228"/>
    </row>
    <row r="30" spans="1:12" ht="15" thickTop="1">
      <c r="A30" s="132" t="s">
        <v>91</v>
      </c>
      <c r="B30" s="140">
        <v>95390</v>
      </c>
      <c r="C30" s="141">
        <v>98570</v>
      </c>
      <c r="D30" s="140">
        <v>101750</v>
      </c>
      <c r="E30" s="141">
        <v>104930</v>
      </c>
      <c r="F30" s="140">
        <v>108110</v>
      </c>
      <c r="G30" s="141">
        <v>111290</v>
      </c>
      <c r="H30" s="140">
        <v>114470</v>
      </c>
      <c r="I30" s="141">
        <v>117650</v>
      </c>
      <c r="J30" s="140">
        <v>120830</v>
      </c>
      <c r="K30" s="141">
        <v>124010</v>
      </c>
      <c r="L30" s="129">
        <v>3180</v>
      </c>
    </row>
    <row r="31" spans="1:12" ht="14.25">
      <c r="A31" s="133" t="s">
        <v>23</v>
      </c>
      <c r="B31" s="137">
        <f>SUM(B30*0.1318)</f>
        <v>12572.402</v>
      </c>
      <c r="C31" s="137">
        <f aca="true" t="shared" si="14" ref="C31:K31">SUM(C30*0.1318)</f>
        <v>12991.526</v>
      </c>
      <c r="D31" s="137">
        <f t="shared" si="14"/>
        <v>13410.65</v>
      </c>
      <c r="E31" s="137">
        <f t="shared" si="14"/>
        <v>13829.774</v>
      </c>
      <c r="F31" s="137">
        <f t="shared" si="14"/>
        <v>14248.898</v>
      </c>
      <c r="G31" s="137">
        <f t="shared" si="14"/>
        <v>14668.022</v>
      </c>
      <c r="H31" s="137">
        <f t="shared" si="14"/>
        <v>15087.146</v>
      </c>
      <c r="I31" s="137">
        <f t="shared" si="14"/>
        <v>15506.27</v>
      </c>
      <c r="J31" s="137">
        <f t="shared" si="14"/>
        <v>15925.394</v>
      </c>
      <c r="K31" s="137">
        <f t="shared" si="14"/>
        <v>16344.518</v>
      </c>
      <c r="L31" s="131"/>
    </row>
    <row r="32" spans="1:12" ht="15" thickBot="1">
      <c r="A32" s="134" t="s">
        <v>82</v>
      </c>
      <c r="B32" s="138">
        <f>SUM(B30*1.1318)</f>
        <v>107962.40199999999</v>
      </c>
      <c r="C32" s="138">
        <f aca="true" t="shared" si="15" ref="C32:K32">SUM(C30*1.1318)</f>
        <v>111561.526</v>
      </c>
      <c r="D32" s="138">
        <f t="shared" si="15"/>
        <v>115160.65</v>
      </c>
      <c r="E32" s="138">
        <f t="shared" si="15"/>
        <v>118759.77399999999</v>
      </c>
      <c r="F32" s="138">
        <f t="shared" si="15"/>
        <v>122358.89799999999</v>
      </c>
      <c r="G32" s="138">
        <f t="shared" si="15"/>
        <v>125958.022</v>
      </c>
      <c r="H32" s="138">
        <f t="shared" si="15"/>
        <v>129557.146</v>
      </c>
      <c r="I32" s="138">
        <f t="shared" si="15"/>
        <v>133156.27</v>
      </c>
      <c r="J32" s="138">
        <f t="shared" si="15"/>
        <v>136755.394</v>
      </c>
      <c r="K32" s="138">
        <f t="shared" si="15"/>
        <v>140354.51799999998</v>
      </c>
      <c r="L32" s="228"/>
    </row>
    <row r="33" ht="2.25" customHeight="1" thickTop="1"/>
    <row r="34" ht="12.75">
      <c r="A34" t="s">
        <v>111</v>
      </c>
    </row>
    <row r="35" ht="12.75">
      <c r="A35" t="s">
        <v>112</v>
      </c>
    </row>
    <row r="36" ht="12.75">
      <c r="A36" t="s">
        <v>6</v>
      </c>
    </row>
    <row r="38" ht="12.75">
      <c r="A38" s="236" t="s">
        <v>113</v>
      </c>
    </row>
  </sheetData>
  <printOptions/>
  <pageMargins left="0.5" right="0.5" top="0.25" bottom="0.2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D2" sqref="D2"/>
    </sheetView>
  </sheetViews>
  <sheetFormatPr defaultColWidth="9.140625" defaultRowHeight="12.75"/>
  <cols>
    <col min="1" max="1" width="8.421875" style="0" customWidth="1"/>
    <col min="2" max="13" width="10.421875" style="345" customWidth="1"/>
  </cols>
  <sheetData>
    <row r="1" spans="1:13" ht="15.75" thickTop="1">
      <c r="A1" s="68"/>
      <c r="B1" s="333"/>
      <c r="C1" s="334"/>
      <c r="D1" s="333" t="s">
        <v>175</v>
      </c>
      <c r="E1" s="334"/>
      <c r="F1" s="334"/>
      <c r="G1" s="334"/>
      <c r="H1" s="334"/>
      <c r="I1" s="334"/>
      <c r="J1" s="334"/>
      <c r="K1" s="334"/>
      <c r="L1" s="334"/>
      <c r="M1" s="335"/>
    </row>
    <row r="2" spans="1:13" ht="15">
      <c r="A2" s="58"/>
      <c r="B2" s="336"/>
      <c r="C2" s="336"/>
      <c r="D2" s="336"/>
      <c r="E2" s="337" t="s">
        <v>160</v>
      </c>
      <c r="F2" s="336"/>
      <c r="G2" s="336"/>
      <c r="H2" s="336"/>
      <c r="I2" s="336"/>
      <c r="J2" s="336"/>
      <c r="K2" s="336"/>
      <c r="L2" s="336"/>
      <c r="M2" s="338"/>
    </row>
    <row r="3" spans="1:13" ht="23.25">
      <c r="A3" s="62"/>
      <c r="B3" s="336"/>
      <c r="C3" s="336"/>
      <c r="D3" s="336"/>
      <c r="E3" s="336" t="s">
        <v>69</v>
      </c>
      <c r="F3" s="336"/>
      <c r="G3" s="336"/>
      <c r="H3" s="336"/>
      <c r="I3" s="336"/>
      <c r="J3" s="336"/>
      <c r="K3" s="336"/>
      <c r="L3" s="336"/>
      <c r="M3" s="338"/>
    </row>
    <row r="4" spans="1:13" ht="23.25">
      <c r="A4" s="62"/>
      <c r="B4" s="336"/>
      <c r="C4" s="336"/>
      <c r="D4" s="336"/>
      <c r="E4" s="336" t="s">
        <v>68</v>
      </c>
      <c r="F4" s="336"/>
      <c r="G4" s="336"/>
      <c r="H4" s="336"/>
      <c r="I4" s="336"/>
      <c r="J4" s="336"/>
      <c r="K4" s="336"/>
      <c r="L4" s="336"/>
      <c r="M4" s="338"/>
    </row>
    <row r="5" spans="1:13" ht="15" thickBot="1">
      <c r="A5" s="63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</row>
    <row r="6" spans="1:13" ht="17.25" thickBot="1" thickTop="1">
      <c r="A6" s="172" t="s">
        <v>12</v>
      </c>
      <c r="B6" s="341">
        <v>1</v>
      </c>
      <c r="C6" s="342">
        <v>2</v>
      </c>
      <c r="D6" s="342">
        <v>3</v>
      </c>
      <c r="E6" s="342">
        <v>4</v>
      </c>
      <c r="F6" s="342">
        <v>5</v>
      </c>
      <c r="G6" s="342">
        <v>6</v>
      </c>
      <c r="H6" s="342">
        <v>7</v>
      </c>
      <c r="I6" s="342">
        <v>8</v>
      </c>
      <c r="J6" s="342">
        <v>9</v>
      </c>
      <c r="K6" s="342">
        <v>10</v>
      </c>
      <c r="L6" s="343">
        <v>11</v>
      </c>
      <c r="M6" s="344">
        <v>12</v>
      </c>
    </row>
    <row r="7" spans="1:13" ht="13.5" thickTop="1">
      <c r="A7" s="173">
        <v>1</v>
      </c>
      <c r="B7" s="346">
        <v>92186</v>
      </c>
      <c r="C7" s="347">
        <v>94951</v>
      </c>
      <c r="D7" s="347">
        <v>97716</v>
      </c>
      <c r="E7" s="347">
        <v>100481</v>
      </c>
      <c r="F7" s="347">
        <v>103246</v>
      </c>
      <c r="G7" s="347">
        <v>106011</v>
      </c>
      <c r="H7" s="347">
        <v>108776</v>
      </c>
      <c r="I7" s="347">
        <v>111541</v>
      </c>
      <c r="J7" s="347">
        <v>114306</v>
      </c>
      <c r="K7" s="347">
        <v>117071</v>
      </c>
      <c r="L7" s="347">
        <v>119836</v>
      </c>
      <c r="M7" s="348">
        <v>122601</v>
      </c>
    </row>
    <row r="8" spans="1:13" ht="12.75">
      <c r="A8" s="174">
        <v>2</v>
      </c>
      <c r="B8" s="349">
        <v>100881</v>
      </c>
      <c r="C8" s="350">
        <v>103907</v>
      </c>
      <c r="D8" s="350">
        <v>106933</v>
      </c>
      <c r="E8" s="350">
        <v>109959</v>
      </c>
      <c r="F8" s="350">
        <v>112985</v>
      </c>
      <c r="G8" s="350">
        <v>116011</v>
      </c>
      <c r="H8" s="350">
        <v>119037</v>
      </c>
      <c r="I8" s="350">
        <v>122063</v>
      </c>
      <c r="J8" s="350">
        <v>125089</v>
      </c>
      <c r="K8" s="350">
        <v>128115</v>
      </c>
      <c r="L8" s="351">
        <v>131141</v>
      </c>
      <c r="M8" s="352">
        <v>134167</v>
      </c>
    </row>
    <row r="9" spans="1:13" ht="12.75">
      <c r="A9" s="175">
        <v>3</v>
      </c>
      <c r="B9" s="346">
        <v>109962</v>
      </c>
      <c r="C9" s="347">
        <v>113260</v>
      </c>
      <c r="D9" s="347">
        <v>116558</v>
      </c>
      <c r="E9" s="347">
        <v>119856</v>
      </c>
      <c r="F9" s="347">
        <v>123154</v>
      </c>
      <c r="G9" s="347">
        <v>126452</v>
      </c>
      <c r="H9" s="347">
        <v>129750</v>
      </c>
      <c r="I9" s="347">
        <v>133048</v>
      </c>
      <c r="J9" s="347">
        <v>136346</v>
      </c>
      <c r="K9" s="347">
        <v>139600</v>
      </c>
      <c r="L9" s="347">
        <v>139600</v>
      </c>
      <c r="M9" s="348">
        <v>139600</v>
      </c>
    </row>
    <row r="10" spans="1:13" ht="12.75">
      <c r="A10" s="174">
        <v>4</v>
      </c>
      <c r="B10" s="349">
        <v>119857</v>
      </c>
      <c r="C10" s="350">
        <v>123452</v>
      </c>
      <c r="D10" s="350">
        <v>127047</v>
      </c>
      <c r="E10" s="350">
        <v>130642</v>
      </c>
      <c r="F10" s="350">
        <v>134237</v>
      </c>
      <c r="G10" s="350">
        <v>137832</v>
      </c>
      <c r="H10" s="350">
        <v>139600</v>
      </c>
      <c r="I10" s="350">
        <v>139600</v>
      </c>
      <c r="J10" s="350">
        <v>139600</v>
      </c>
      <c r="K10" s="350">
        <v>139600</v>
      </c>
      <c r="L10" s="351">
        <v>139600</v>
      </c>
      <c r="M10" s="352">
        <v>139600</v>
      </c>
    </row>
    <row r="11" spans="1:13" ht="13.5" thickBot="1">
      <c r="A11" s="176">
        <v>5</v>
      </c>
      <c r="B11" s="353">
        <v>130644</v>
      </c>
      <c r="C11" s="354">
        <v>134563</v>
      </c>
      <c r="D11" s="354">
        <v>138482</v>
      </c>
      <c r="E11" s="354">
        <v>139600</v>
      </c>
      <c r="F11" s="354">
        <v>139600</v>
      </c>
      <c r="G11" s="354">
        <v>139600</v>
      </c>
      <c r="H11" s="354">
        <v>139600</v>
      </c>
      <c r="I11" s="354">
        <v>139600</v>
      </c>
      <c r="J11" s="354">
        <v>139600</v>
      </c>
      <c r="K11" s="354">
        <v>139600</v>
      </c>
      <c r="L11" s="354">
        <v>139600</v>
      </c>
      <c r="M11" s="354">
        <v>139600</v>
      </c>
    </row>
    <row r="12" ht="15" thickTop="1"/>
  </sheetData>
  <printOptions horizontalCentered="1"/>
  <pageMargins left="0.25" right="0.2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15" sqref="B15"/>
    </sheetView>
  </sheetViews>
  <sheetFormatPr defaultColWidth="9.140625" defaultRowHeight="12.75"/>
  <cols>
    <col min="1" max="1" width="9.28125" style="0" bestFit="1" customWidth="1"/>
    <col min="2" max="11" width="10.8515625" style="0" bestFit="1" customWidth="1"/>
  </cols>
  <sheetData>
    <row r="1" spans="1:11" ht="28.5" thickTop="1">
      <c r="A1" s="68"/>
      <c r="B1" s="56"/>
      <c r="C1" s="56"/>
      <c r="D1" s="93" t="s">
        <v>72</v>
      </c>
      <c r="E1" s="56"/>
      <c r="F1" s="56"/>
      <c r="G1" s="56"/>
      <c r="H1" s="56"/>
      <c r="I1" s="56"/>
      <c r="J1" s="56"/>
      <c r="K1" s="57"/>
    </row>
    <row r="2" spans="1:11" ht="23.25">
      <c r="A2" s="58"/>
      <c r="B2" s="69"/>
      <c r="C2" s="60"/>
      <c r="D2" s="69" t="s">
        <v>71</v>
      </c>
      <c r="E2" s="60"/>
      <c r="F2" s="60"/>
      <c r="G2" s="60"/>
      <c r="H2" s="60"/>
      <c r="I2" s="60"/>
      <c r="J2" s="60"/>
      <c r="K2" s="61"/>
    </row>
    <row r="3" spans="1:11" ht="23.25">
      <c r="A3" s="58"/>
      <c r="B3" s="60"/>
      <c r="C3" s="60"/>
      <c r="D3" s="69" t="s">
        <v>158</v>
      </c>
      <c r="E3" s="60"/>
      <c r="F3" s="59"/>
      <c r="G3" s="59"/>
      <c r="H3" s="60"/>
      <c r="I3" s="60"/>
      <c r="J3" s="60"/>
      <c r="K3" s="61"/>
    </row>
    <row r="4" spans="1:11" ht="23.25">
      <c r="A4" s="62"/>
      <c r="B4" s="60"/>
      <c r="C4" s="60"/>
      <c r="D4" s="59" t="s">
        <v>70</v>
      </c>
      <c r="E4" s="60"/>
      <c r="F4" s="59"/>
      <c r="G4" s="59"/>
      <c r="H4" s="60"/>
      <c r="I4" s="60"/>
      <c r="J4" s="60"/>
      <c r="K4" s="61"/>
    </row>
    <row r="5" spans="1:11" ht="23.25">
      <c r="A5" s="62"/>
      <c r="B5" s="60"/>
      <c r="C5" s="60"/>
      <c r="D5" s="59" t="s">
        <v>67</v>
      </c>
      <c r="E5" s="60"/>
      <c r="F5" s="60"/>
      <c r="G5" s="59"/>
      <c r="H5" s="60"/>
      <c r="I5" s="60"/>
      <c r="J5" s="60"/>
      <c r="K5" s="61"/>
    </row>
    <row r="6" spans="1:11" ht="24" thickBot="1">
      <c r="A6" s="63"/>
      <c r="B6" s="65"/>
      <c r="C6" s="65"/>
      <c r="D6" s="64"/>
      <c r="E6" s="65"/>
      <c r="F6" s="65"/>
      <c r="G6" s="64"/>
      <c r="H6" s="65"/>
      <c r="I6" s="65"/>
      <c r="J6" s="65"/>
      <c r="K6" s="66"/>
    </row>
    <row r="7" spans="1:11" ht="17.25" thickBot="1" thickTop="1">
      <c r="A7" s="82" t="s">
        <v>27</v>
      </c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4">
        <v>10</v>
      </c>
    </row>
    <row r="8" spans="1:11" ht="16.5" thickTop="1">
      <c r="A8" s="85">
        <v>10</v>
      </c>
      <c r="B8" s="44">
        <v>81810</v>
      </c>
      <c r="C8" s="44">
        <v>83271</v>
      </c>
      <c r="D8" s="44">
        <v>84732</v>
      </c>
      <c r="E8" s="44">
        <v>86193</v>
      </c>
      <c r="F8" s="44">
        <v>87654</v>
      </c>
      <c r="G8" s="44">
        <v>89115</v>
      </c>
      <c r="H8" s="44">
        <v>90576</v>
      </c>
      <c r="I8" s="44">
        <v>92037</v>
      </c>
      <c r="J8" s="44">
        <v>93498</v>
      </c>
      <c r="K8" s="259">
        <v>94959</v>
      </c>
    </row>
    <row r="9" spans="1:11" ht="15.75">
      <c r="A9" s="90">
        <v>11</v>
      </c>
      <c r="B9" s="177">
        <v>85063</v>
      </c>
      <c r="C9" s="177">
        <v>86668</v>
      </c>
      <c r="D9" s="177">
        <v>88273</v>
      </c>
      <c r="E9" s="177">
        <v>89878</v>
      </c>
      <c r="F9" s="177">
        <v>91483</v>
      </c>
      <c r="G9" s="177">
        <v>93088</v>
      </c>
      <c r="H9" s="177">
        <v>94693</v>
      </c>
      <c r="I9" s="177">
        <v>96298</v>
      </c>
      <c r="J9" s="177">
        <v>97903</v>
      </c>
      <c r="K9" s="178">
        <v>99508</v>
      </c>
    </row>
    <row r="10" spans="1:11" ht="15.75">
      <c r="A10" s="85">
        <v>12</v>
      </c>
      <c r="B10" s="44">
        <v>88493</v>
      </c>
      <c r="C10" s="44">
        <v>90417</v>
      </c>
      <c r="D10" s="44">
        <v>92341</v>
      </c>
      <c r="E10" s="44">
        <v>94265</v>
      </c>
      <c r="F10" s="44">
        <v>96189</v>
      </c>
      <c r="G10" s="44">
        <v>98113</v>
      </c>
      <c r="H10" s="44">
        <v>100037</v>
      </c>
      <c r="I10" s="44">
        <v>101961</v>
      </c>
      <c r="J10" s="44">
        <v>103885</v>
      </c>
      <c r="K10" s="259">
        <v>105809</v>
      </c>
    </row>
    <row r="11" spans="1:11" ht="15.75">
      <c r="A11" s="90">
        <v>13</v>
      </c>
      <c r="B11" s="177">
        <v>96081</v>
      </c>
      <c r="C11" s="177">
        <v>98369</v>
      </c>
      <c r="D11" s="177">
        <v>100657</v>
      </c>
      <c r="E11" s="177">
        <v>102945</v>
      </c>
      <c r="F11" s="177">
        <v>105233</v>
      </c>
      <c r="G11" s="177">
        <v>107521</v>
      </c>
      <c r="H11" s="177">
        <v>109809</v>
      </c>
      <c r="I11" s="177">
        <v>112097</v>
      </c>
      <c r="J11" s="177">
        <v>114385</v>
      </c>
      <c r="K11" s="178">
        <v>116673</v>
      </c>
    </row>
    <row r="12" spans="1:11" ht="16.5" thickBot="1">
      <c r="A12" s="86">
        <v>14</v>
      </c>
      <c r="B12" s="260">
        <v>102717</v>
      </c>
      <c r="C12" s="260">
        <v>105420</v>
      </c>
      <c r="D12" s="260">
        <v>108123</v>
      </c>
      <c r="E12" s="260">
        <v>110826</v>
      </c>
      <c r="F12" s="260">
        <v>113529</v>
      </c>
      <c r="G12" s="260">
        <v>116232</v>
      </c>
      <c r="H12" s="260">
        <v>118935</v>
      </c>
      <c r="I12" s="260">
        <v>121638</v>
      </c>
      <c r="J12" s="260">
        <v>124341</v>
      </c>
      <c r="K12" s="261">
        <v>127044</v>
      </c>
    </row>
    <row r="13" ht="13.5" thickTop="1"/>
  </sheetData>
  <printOptions/>
  <pageMargins left="1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VAMC - Sioux Falls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VAMC</dc:creator>
  <cp:keywords/>
  <dc:description/>
  <cp:lastModifiedBy>VAMC - Sioux Falls</cp:lastModifiedBy>
  <cp:lastPrinted>2008-01-24T18:52:42Z</cp:lastPrinted>
  <dcterms:created xsi:type="dcterms:W3CDTF">2004-03-23T15:54:02Z</dcterms:created>
  <dcterms:modified xsi:type="dcterms:W3CDTF">2008-01-25T14:45:55Z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694299079</vt:i4>
  </property>
  <property fmtid="{D5CDD505-2E9C-101B-9397-08002B2CF9AE}" pid="3" name="_NewReviewCycle">
    <vt:lpwstr/>
  </property>
  <property fmtid="{D5CDD505-2E9C-101B-9397-08002B2CF9AE}" pid="4" name="_EmailSubject">
    <vt:lpwstr>2006 Pay Scales.xls</vt:lpwstr>
  </property>
  <property fmtid="{D5CDD505-2E9C-101B-9397-08002B2CF9AE}" pid="5" name="_AuthorEmail">
    <vt:lpwstr>Angyla.Lewis@va.gov</vt:lpwstr>
  </property>
  <property fmtid="{D5CDD505-2E9C-101B-9397-08002B2CF9AE}" pid="6" name="_AuthorEmailDisplayName">
    <vt:lpwstr>Lewis, Angyla</vt:lpwstr>
  </property>
  <property fmtid="{D5CDD505-2E9C-101B-9397-08002B2CF9AE}" pid="7" name="_ReviewingToolsShownOnce">
    <vt:lpwstr/>
  </property>
</Properties>
</file>