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drawings/drawing11.xml" ContentType="application/vnd.openxmlformats-officedocument.drawing+xml"/>
  <Override PartName="/xl/worksheets/sheet1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365" windowWidth="10965" windowHeight="2625" tabRatio="712" activeTab="16"/>
  </bookViews>
  <sheets>
    <sheet name="P40 " sheetId="1" r:id="rId1"/>
    <sheet name="P40a " sheetId="2" r:id="rId2"/>
    <sheet name="P40a  (2)" sheetId="3" state="hidden" r:id="rId3"/>
    <sheet name="P5 FY06-09" sheetId="4" r:id="rId4"/>
    <sheet name="P5 FY10-13" sheetId="5" state="hidden" r:id="rId5"/>
    <sheet name="P5A " sheetId="6" r:id="rId6"/>
    <sheet name="P5 AIT FY05-07" sheetId="7" state="hidden" r:id="rId7"/>
    <sheet name="P5A AIT" sheetId="8" state="hidden" r:id="rId8"/>
    <sheet name="P5AIT FY08-11" sheetId="9" state="hidden" r:id="rId9"/>
    <sheet name="P20 Fir Dev" sheetId="10" state="hidden" r:id="rId10"/>
    <sheet name="P20 EOD Kit" sheetId="11" state="hidden" r:id="rId11"/>
    <sheet name="P20 Talon" sheetId="12" state="hidden" r:id="rId12"/>
    <sheet name="P20 Mine Det Sets" sheetId="13" state="hidden" r:id="rId13"/>
    <sheet name="P20 MRUV" sheetId="14" state="hidden" r:id="rId14"/>
    <sheet name="P20 JERRV" sheetId="15" state="hidden" r:id="rId15"/>
    <sheet name="P20 MPCV" sheetId="16" state="hidden" r:id="rId16"/>
    <sheet name="P-21 FY06-09" sheetId="17" r:id="rId17"/>
    <sheet name="P-21 FY10-13" sheetId="18" state="hidden" r:id="rId18"/>
  </sheets>
  <externalReferences>
    <externalReference r:id="rId21"/>
    <externalReference r:id="rId22"/>
    <externalReference r:id="rId23"/>
    <externalReference r:id="rId24"/>
  </externalReferences>
  <definedNames>
    <definedName name="A_ASST">'[4]Category Lists'!$G$3:$G$9</definedName>
    <definedName name="AFFORDABILITY">#REF!</definedName>
    <definedName name="ape" localSheetId="10">'P20 EOD Kit'!$V$6</definedName>
    <definedName name="ape" localSheetId="9">'P20 Fir Dev'!$V$6</definedName>
    <definedName name="ape" localSheetId="14">'P20 JERRV'!$V$6</definedName>
    <definedName name="ape" localSheetId="12">'P20 Mine Det Sets'!$V$6</definedName>
    <definedName name="ape" localSheetId="15">'P20 MPCV'!$V$6</definedName>
    <definedName name="ape" localSheetId="13">'P20 MRUV'!$V$6</definedName>
    <definedName name="ape" localSheetId="11">'P20 Talon'!$V$6</definedName>
    <definedName name="ape" localSheetId="0">'P40 '!$W$6</definedName>
    <definedName name="ape" localSheetId="6">'P5 AIT FY05-07'!$N$6</definedName>
    <definedName name="ape" localSheetId="3">'P5 FY06-09'!#REF!</definedName>
    <definedName name="ape" localSheetId="4">'P5 FY10-13'!$M$6</definedName>
    <definedName name="ape" localSheetId="5">'P5A '!$U$6</definedName>
    <definedName name="ape" localSheetId="7">'P5A AIT'!$U$6</definedName>
    <definedName name="ape" localSheetId="8">'P5AIT FY08-11'!$O$6</definedName>
    <definedName name="AppropBa" localSheetId="10">'P20 EOD Kit'!$E$2</definedName>
    <definedName name="AppropBa" localSheetId="9">'P20 Fir Dev'!$E$2</definedName>
    <definedName name="AppropBa" localSheetId="14">'P20 JERRV'!$E$2</definedName>
    <definedName name="AppropBa" localSheetId="12">'P20 Mine Det Sets'!$E$2</definedName>
    <definedName name="AppropBa" localSheetId="15">'P20 MPCV'!$E$2</definedName>
    <definedName name="AppropBa" localSheetId="13">'P20 MRUV'!$E$2</definedName>
    <definedName name="AppropBa" localSheetId="11">'P20 Talon'!$E$2</definedName>
    <definedName name="AppropBa" localSheetId="0">'P40 '!$A$4</definedName>
    <definedName name="AppropBa" localSheetId="6">'P5 AIT FY05-07'!$B$2</definedName>
    <definedName name="AppropBa" localSheetId="3">'P5 FY06-09'!$B$2</definedName>
    <definedName name="AppropBa" localSheetId="4">'P5 FY10-13'!$B$2</definedName>
    <definedName name="AppropBa" localSheetId="5">'P5A '!$A$4</definedName>
    <definedName name="AppropBa" localSheetId="7">'P5A AIT'!$A$4</definedName>
    <definedName name="AppropBa" localSheetId="8">'P5AIT FY08-11'!$B$2</definedName>
    <definedName name="AppropBa">#REF!</definedName>
    <definedName name="AUCP5">#REF!</definedName>
    <definedName name="AUCWMH">#REF!</definedName>
    <definedName name="AUCWML">#REF!</definedName>
    <definedName name="AUCWMW">#REF!</definedName>
    <definedName name="BAS96TOT">#REF!</definedName>
    <definedName name="BASICOUT">#REF!</definedName>
    <definedName name="BASOTHER">#REF!</definedName>
    <definedName name="begcost" localSheetId="0">'P40 '!$D$12</definedName>
    <definedName name="begQuan" localSheetId="0">'P40 '!$D$8</definedName>
    <definedName name="BIW">#REF!</definedName>
    <definedName name="BIWOUT">#REF!</definedName>
    <definedName name="bottom" localSheetId="10">'P20 EOD Kit'!$A$44</definedName>
    <definedName name="bottom" localSheetId="9">'P20 Fir Dev'!$A$44</definedName>
    <definedName name="bottom" localSheetId="14">'P20 JERRV'!$A$44</definedName>
    <definedName name="bottom" localSheetId="12">'P20 Mine Det Sets'!$A$44</definedName>
    <definedName name="bottom" localSheetId="15">'P20 MPCV'!$A$44</definedName>
    <definedName name="bottom" localSheetId="13">'P20 MRUV'!$A$44</definedName>
    <definedName name="bottom" localSheetId="11">'P20 Talon'!$A$44</definedName>
    <definedName name="bottom" localSheetId="0">'P40 '!#REF!</definedName>
    <definedName name="bottom" localSheetId="6">'P5 AIT FY05-07'!$A$45</definedName>
    <definedName name="bottom" localSheetId="3">'P5 FY06-09'!$A$41</definedName>
    <definedName name="bottom" localSheetId="4">'P5 FY10-13'!$A$53</definedName>
    <definedName name="bottom" localSheetId="5">'P5A '!#REF!</definedName>
    <definedName name="bottom" localSheetId="7">'P5A AIT'!#REF!</definedName>
    <definedName name="bottom" localSheetId="8">'P5AIT FY08-11'!$A$49</definedName>
    <definedName name="BudgetDate" localSheetId="10">'P20 EOD Kit'!$J$2</definedName>
    <definedName name="BudgetDate" localSheetId="9">'P20 Fir Dev'!$J$2</definedName>
    <definedName name="BudgetDate" localSheetId="14">'P20 JERRV'!$J$2</definedName>
    <definedName name="BudgetDate" localSheetId="12">'P20 Mine Det Sets'!$J$2</definedName>
    <definedName name="BudgetDate" localSheetId="15">'P20 MPCV'!$J$2</definedName>
    <definedName name="BudgetDate" localSheetId="13">'P20 MRUV'!$J$2</definedName>
    <definedName name="BudgetDate" localSheetId="11">'P20 Talon'!$J$2</definedName>
    <definedName name="BudgetDate" localSheetId="0">'P40 '!$I$2</definedName>
    <definedName name="BudgetDate" localSheetId="6">'P5 AIT FY05-07'!$K$2</definedName>
    <definedName name="BudgetDate" localSheetId="3">'P5 FY06-09'!#REF!</definedName>
    <definedName name="BudgetDate" localSheetId="4">'P5 FY10-13'!#REF!</definedName>
    <definedName name="BudgetDate" localSheetId="5">'P5A '!$I$2</definedName>
    <definedName name="BudgetDate" localSheetId="7">'P5A AIT'!$I$2</definedName>
    <definedName name="BudgetDate" localSheetId="8">'P5AIT FY08-11'!$L$2</definedName>
    <definedName name="BudgetDate">#REF!</definedName>
    <definedName name="budin">#REF!</definedName>
    <definedName name="by_1" localSheetId="10">'P20 EOD Kit'!$G$5</definedName>
    <definedName name="by_1" localSheetId="9">'P20 Fir Dev'!$G$5</definedName>
    <definedName name="by_1" localSheetId="14">'P20 JERRV'!$G$5</definedName>
    <definedName name="by_1" localSheetId="12">'P20 Mine Det Sets'!$G$5</definedName>
    <definedName name="by_1" localSheetId="15">'P20 MPCV'!$G$5</definedName>
    <definedName name="by_1" localSheetId="13">'P20 MRUV'!$G$5</definedName>
    <definedName name="by_1" localSheetId="11">'P20 Talon'!$G$5</definedName>
    <definedName name="by_1" localSheetId="0">'P40 '!$F$7</definedName>
    <definedName name="by_1" localSheetId="6">'P5 AIT FY05-07'!$H$3</definedName>
    <definedName name="by_1" localSheetId="3">'P5 FY06-09'!$J$3</definedName>
    <definedName name="by_1" localSheetId="4">'P5 FY10-13'!$I$3</definedName>
    <definedName name="by_1" localSheetId="8">'P5AIT FY08-11'!$I$3</definedName>
    <definedName name="by_2" localSheetId="10">'P20 EOD Kit'!$H$5</definedName>
    <definedName name="by_2" localSheetId="9">'P20 Fir Dev'!$H$5</definedName>
    <definedName name="by_2" localSheetId="14">'P20 JERRV'!$H$5</definedName>
    <definedName name="by_2" localSheetId="12">'P20 Mine Det Sets'!$H$5</definedName>
    <definedName name="by_2" localSheetId="15">'P20 MPCV'!$H$5</definedName>
    <definedName name="by_2" localSheetId="13">'P20 MRUV'!$H$5</definedName>
    <definedName name="by_2" localSheetId="11">'P20 Talon'!$H$5</definedName>
    <definedName name="by_2" localSheetId="0">'P40 '!$G$7</definedName>
    <definedName name="by_2" localSheetId="6">'P5 AIT FY05-07'!$K$3</definedName>
    <definedName name="by_2" localSheetId="3">'P5 FY06-09'!$M$3</definedName>
    <definedName name="by_2" localSheetId="4">'P5 FY10-13'!#REF!</definedName>
    <definedName name="by_2" localSheetId="8">'P5AIT FY08-11'!$L$3</definedName>
    <definedName name="by_3" localSheetId="10">'P20 EOD Kit'!$I$5</definedName>
    <definedName name="by_3" localSheetId="9">'P20 Fir Dev'!$I$5</definedName>
    <definedName name="by_3" localSheetId="14">'P20 JERRV'!$I$5</definedName>
    <definedName name="by_3" localSheetId="12">'P20 Mine Det Sets'!$I$5</definedName>
    <definedName name="by_3" localSheetId="15">'P20 MPCV'!$I$5</definedName>
    <definedName name="by_3" localSheetId="13">'P20 MRUV'!$I$5</definedName>
    <definedName name="by_3" localSheetId="11">'P20 Talon'!$I$5</definedName>
    <definedName name="by_3" localSheetId="0">'P40 '!$H$7</definedName>
    <definedName name="by_4" localSheetId="10">'P20 EOD Kit'!$J$5</definedName>
    <definedName name="by_4" localSheetId="9">'P20 Fir Dev'!$J$5</definedName>
    <definedName name="by_4" localSheetId="14">'P20 JERRV'!$J$5</definedName>
    <definedName name="by_4" localSheetId="12">'P20 Mine Det Sets'!$J$5</definedName>
    <definedName name="by_4" localSheetId="15">'P20 MPCV'!$J$5</definedName>
    <definedName name="by_4" localSheetId="13">'P20 MRUV'!$J$5</definedName>
    <definedName name="by_4" localSheetId="11">'P20 Talon'!$J$5</definedName>
    <definedName name="by_4" localSheetId="0">'P40 '!$I$7</definedName>
    <definedName name="by_5" localSheetId="10">'P20 EOD Kit'!$K$5</definedName>
    <definedName name="by_5" localSheetId="9">'P20 Fir Dev'!$K$5</definedName>
    <definedName name="by_5" localSheetId="14">'P20 JERRV'!$K$5</definedName>
    <definedName name="by_5" localSheetId="12">'P20 Mine Det Sets'!$K$5</definedName>
    <definedName name="by_5" localSheetId="15">'P20 MPCV'!$K$5</definedName>
    <definedName name="by_5" localSheetId="13">'P20 MRUV'!$K$5</definedName>
    <definedName name="by_5" localSheetId="11">'P20 Talon'!$K$5</definedName>
    <definedName name="by_5" localSheetId="0">'P40 '!$J$7</definedName>
    <definedName name="by_6" localSheetId="10">'P20 EOD Kit'!#REF!</definedName>
    <definedName name="by_6" localSheetId="9">'P20 Fir Dev'!#REF!</definedName>
    <definedName name="by_6" localSheetId="14">'P20 JERRV'!#REF!</definedName>
    <definedName name="by_6" localSheetId="12">'P20 Mine Det Sets'!#REF!</definedName>
    <definedName name="by_6" localSheetId="15">'P20 MPCV'!#REF!</definedName>
    <definedName name="by_6" localSheetId="13">'P20 MRUV'!#REF!</definedName>
    <definedName name="by_6" localSheetId="11">'P20 Talon'!#REF!</definedName>
    <definedName name="by_6" localSheetId="0">'P40 '!$K$7</definedName>
    <definedName name="by1_values" localSheetId="6">'P5 AIT FY05-07'!$G$6:$G$44</definedName>
    <definedName name="by1_values" localSheetId="3">'P5 FY06-09'!$I$6:$I$40</definedName>
    <definedName name="by1_values" localSheetId="4">'P5 FY10-13'!$H$6:$H$52</definedName>
    <definedName name="by1_values" localSheetId="8">'P5AIT FY08-11'!$H$6:$H$48</definedName>
    <definedName name="by2_values" localSheetId="6">'P5 AIT FY05-07'!$J$6:$J$44</definedName>
    <definedName name="by2_values" localSheetId="3">'P5 FY06-09'!$L$6:$L$40</definedName>
    <definedName name="by2_values" localSheetId="4">'P5 FY10-13'!$K$6:$K$52</definedName>
    <definedName name="by2_values" localSheetId="8">'P5AIT FY08-11'!$K$6:$K$48</definedName>
    <definedName name="by2UC" localSheetId="5">#REF!</definedName>
    <definedName name="by2UC" localSheetId="7">#REF!</definedName>
    <definedName name="by2UC">#REF!</definedName>
    <definedName name="by3UC" localSheetId="5">#REF!</definedName>
    <definedName name="by3UC" localSheetId="7">#REF!</definedName>
    <definedName name="by3UC">#REF!</definedName>
    <definedName name="by4Qty" localSheetId="5">#REF!</definedName>
    <definedName name="by4Qty" localSheetId="7">#REF!</definedName>
    <definedName name="by4Qty">#REF!</definedName>
    <definedName name="BYAUCP5">#REF!</definedName>
    <definedName name="BYAUCWMH">#REF!</definedName>
    <definedName name="BYAUCWML">#REF!</definedName>
    <definedName name="BYAUCWMW">#REF!</definedName>
    <definedName name="BYP5">#REF!</definedName>
    <definedName name="BYWMH">#REF!</definedName>
    <definedName name="BYWML">#REF!</definedName>
    <definedName name="BYWMW">#REF!</definedName>
    <definedName name="Contractors" localSheetId="5">'P5A '!$B$7:$B$32</definedName>
    <definedName name="Contractors" localSheetId="7">'P5A AIT'!$B$7:$B$36</definedName>
    <definedName name="cost_element" localSheetId="6">'P5 AIT FY05-07'!$A$3</definedName>
    <definedName name="cost_element" localSheetId="3">'P5 FY06-09'!$A$3</definedName>
    <definedName name="cost_element" localSheetId="4">'P5 FY10-13'!$A$3</definedName>
    <definedName name="cost_element" localSheetId="8">'P5AIT FY08-11'!$A$3</definedName>
    <definedName name="Cost_Scale" localSheetId="6">'P5 AIT FY05-07'!#REF!,'P5 AIT FY05-07'!$D$5,'P5 AIT FY05-07'!$G$5,'P5 AIT FY05-07'!$J$5</definedName>
    <definedName name="Cost_Scale" localSheetId="3">'P5 FY06-09'!#REF!,'P5 FY06-09'!$F$5,'P5 FY06-09'!$I$5,'P5 FY06-09'!$L$5</definedName>
    <definedName name="Cost_Scale" localSheetId="4">'P5 FY10-13'!#REF!,'P5 FY10-13'!$E$5,'P5 FY10-13'!$H$5,'P5 FY10-13'!$K$5</definedName>
    <definedName name="Cost_Scale" localSheetId="8">'P5AIT FY08-11'!#REF!,'P5AIT FY08-11'!$E$5,'P5AIT FY08-11'!$H$5,'P5AIT FY08-11'!$K$5</definedName>
    <definedName name="cost_values" localSheetId="0">'P40 '!$D$9:$K$9</definedName>
    <definedName name="Cost_values" localSheetId="6">'P5 AIT FY05-07'!#REF!,'P5 AIT FY05-07'!$D$6:$D$44,'P5 AIT FY05-07'!$G$6:$G$44,'P5 AIT FY05-07'!$J$6:$J$44</definedName>
    <definedName name="Cost_values" localSheetId="3">'P5 FY06-09'!#REF!,'P5 FY06-09'!$F$6:$F$40,'P5 FY06-09'!$I$6:$I$40,'P5 FY06-09'!$L$6:$L$40</definedName>
    <definedName name="Cost_values" localSheetId="4">'P5 FY10-13'!#REF!,'P5 FY10-13'!$E$6:$E$52,'P5 FY10-13'!$H$6:$H$52,'P5 FY10-13'!$K$6:$K$52</definedName>
    <definedName name="Cost_values" localSheetId="8">'P5AIT FY08-11'!#REF!,'P5AIT FY08-11'!$E$6:$E$48,'P5AIT FY08-11'!$H$6:$H$48,'P5AIT FY08-11'!$K$6:$K$48</definedName>
    <definedName name="counter">#REF!</definedName>
    <definedName name="CToC" localSheetId="0">'P40 '!$L$7</definedName>
    <definedName name="cy" localSheetId="10">'P20 EOD Kit'!$F$5</definedName>
    <definedName name="cy" localSheetId="9">'P20 Fir Dev'!$F$5</definedName>
    <definedName name="cy" localSheetId="14">'P20 JERRV'!$F$5</definedName>
    <definedName name="cy" localSheetId="12">'P20 Mine Det Sets'!$F$5</definedName>
    <definedName name="cy" localSheetId="15">'P20 MPCV'!$F$5</definedName>
    <definedName name="cy" localSheetId="13">'P20 MRUV'!$F$5</definedName>
    <definedName name="cy" localSheetId="11">'P20 Talon'!$F$5</definedName>
    <definedName name="cy" localSheetId="0">'P40 '!$E$7</definedName>
    <definedName name="cy" localSheetId="6">'P5 AIT FY05-07'!$E$3</definedName>
    <definedName name="cy" localSheetId="3">'P5 FY06-09'!#REF!</definedName>
    <definedName name="cy" localSheetId="4">'P5 FY10-13'!#REF!</definedName>
    <definedName name="cy" localSheetId="8">'P5AIT FY08-11'!$F$3</definedName>
    <definedName name="cy_values" localSheetId="6">'P5 AIT FY05-07'!$D$6:$D$44</definedName>
    <definedName name="cy_values" localSheetId="3">'P5 FY06-09'!$F$6:$F$40</definedName>
    <definedName name="cy_values" localSheetId="4">'P5 FY10-13'!$E$6:$E$52</definedName>
    <definedName name="cy_values" localSheetId="8">'P5AIT FY08-11'!$E$6:$E$48</definedName>
    <definedName name="d_unlock" localSheetId="10">'P20 EOD Kit'!$V$4</definedName>
    <definedName name="d_unlock" localSheetId="9">'P20 Fir Dev'!$V$4</definedName>
    <definedName name="d_unlock" localSheetId="14">'P20 JERRV'!$V$4</definedName>
    <definedName name="d_unlock" localSheetId="12">'P20 Mine Det Sets'!$V$4</definedName>
    <definedName name="d_unlock" localSheetId="15">'P20 MPCV'!$V$4</definedName>
    <definedName name="d_unlock" localSheetId="13">'P20 MRUV'!$V$4</definedName>
    <definedName name="d_unlock" localSheetId="11">'P20 Talon'!$V$4</definedName>
    <definedName name="d_unlock" localSheetId="0">'P40 '!$W$4</definedName>
    <definedName name="d_unlock" localSheetId="6">'P5 AIT FY05-07'!$N$4</definedName>
    <definedName name="d_unlock" localSheetId="3">'P5 FY06-09'!$Q$4</definedName>
    <definedName name="d_unlock" localSheetId="4">'P5 FY10-13'!$M$4</definedName>
    <definedName name="d_unlock" localSheetId="5">'P5A '!$U$4</definedName>
    <definedName name="d_unlock" localSheetId="7">'P5A AIT'!$U$4</definedName>
    <definedName name="d_unlock" localSheetId="8">'P5AIT FY08-11'!$O$4</definedName>
    <definedName name="dr_ape" localSheetId="10">'P20 EOD Kit'!$V$1</definedName>
    <definedName name="dr_ape" localSheetId="9">'P20 Fir Dev'!$V$1</definedName>
    <definedName name="dr_ape" localSheetId="14">'P20 JERRV'!$V$1</definedName>
    <definedName name="dr_ape" localSheetId="12">'P20 Mine Det Sets'!$V$1</definedName>
    <definedName name="dr_ape" localSheetId="15">'P20 MPCV'!$V$1</definedName>
    <definedName name="dr_ape" localSheetId="13">'P20 MRUV'!$V$1</definedName>
    <definedName name="dr_ape" localSheetId="11">'P20 Talon'!$V$1</definedName>
    <definedName name="dr_ape" localSheetId="0">'P40 '!$W$1</definedName>
    <definedName name="dr_ape" localSheetId="6">'P5 AIT FY05-07'!$N$1</definedName>
    <definedName name="dr_ape" localSheetId="3">'P5 FY06-09'!$Q$1</definedName>
    <definedName name="dr_ape" localSheetId="4">'P5 FY10-13'!$M$1</definedName>
    <definedName name="dr_ape" localSheetId="5">'P5A '!$U$1</definedName>
    <definedName name="dr_ape" localSheetId="7">'P5A AIT'!$U$1</definedName>
    <definedName name="dr_ape" localSheetId="8">'P5AIT FY08-11'!$O$1</definedName>
    <definedName name="dr_apedesc" localSheetId="10">'P20 EOD Kit'!$V$2</definedName>
    <definedName name="dr_apedesc" localSheetId="9">'P20 Fir Dev'!$V$2</definedName>
    <definedName name="dr_apedesc" localSheetId="14">'P20 JERRV'!$V$2</definedName>
    <definedName name="dr_apedesc" localSheetId="12">'P20 Mine Det Sets'!$V$2</definedName>
    <definedName name="dr_apedesc" localSheetId="15">'P20 MPCV'!$V$2</definedName>
    <definedName name="dr_apedesc" localSheetId="13">'P20 MRUV'!$V$2</definedName>
    <definedName name="dr_apedesc" localSheetId="11">'P20 Talon'!$V$2</definedName>
    <definedName name="dr_apedesc" localSheetId="0">'P40 '!$W$2</definedName>
    <definedName name="dr_apedesc" localSheetId="6">'P5 AIT FY05-07'!$N$2</definedName>
    <definedName name="dr_apedesc" localSheetId="3">'P5 FY06-09'!$Q$2</definedName>
    <definedName name="dr_apedesc" localSheetId="4">'P5 FY10-13'!$M$2</definedName>
    <definedName name="dr_apedesc" localSheetId="5">'P5A '!$U$2</definedName>
    <definedName name="dr_apedesc" localSheetId="7">'P5A AIT'!$U$2</definedName>
    <definedName name="dr_apedesc" localSheetId="8">'P5AIT FY08-11'!$O$2</definedName>
    <definedName name="dr_blin_type" localSheetId="10">'P20 EOD Kit'!$V$3</definedName>
    <definedName name="dr_blin_type" localSheetId="9">'P20 Fir Dev'!$V$3</definedName>
    <definedName name="dr_blin_type" localSheetId="14">'P20 JERRV'!$V$3</definedName>
    <definedName name="dr_blin_type" localSheetId="12">'P20 Mine Det Sets'!$V$3</definedName>
    <definedName name="dr_blin_type" localSheetId="15">'P20 MPCV'!$V$3</definedName>
    <definedName name="dr_blin_type" localSheetId="13">'P20 MRUV'!$V$3</definedName>
    <definedName name="dr_blin_type" localSheetId="11">'P20 Talon'!$V$3</definedName>
    <definedName name="dr_blin_type" localSheetId="0">'P40 '!$W$3</definedName>
    <definedName name="dr_blin_type" localSheetId="6">'P5 AIT FY05-07'!$N$3</definedName>
    <definedName name="dr_blin_type" localSheetId="3">'P5 FY06-09'!$Q$3</definedName>
    <definedName name="dr_blin_type" localSheetId="4">'P5 FY10-13'!$M$3</definedName>
    <definedName name="dr_blin_type" localSheetId="5">'P5A '!$U$3</definedName>
    <definedName name="dr_blin_type" localSheetId="7">'P5A AIT'!$U$3</definedName>
    <definedName name="dr_blin_type" localSheetId="8">'P5AIT FY08-11'!$O$3</definedName>
    <definedName name="entire_page" localSheetId="10">'P20 EOD Kit'!$A$5:$P$43</definedName>
    <definedName name="entire_page" localSheetId="9">'P20 Fir Dev'!$A$5:$P$43</definedName>
    <definedName name="entire_page" localSheetId="14">'P20 JERRV'!$A$5:$P$43</definedName>
    <definedName name="entire_page" localSheetId="12">'P20 Mine Det Sets'!$A$5:$P$43</definedName>
    <definedName name="entire_page" localSheetId="15">'P20 MPCV'!$A$5:$P$43</definedName>
    <definedName name="entire_page" localSheetId="13">'P20 MRUV'!$A$5:$P$43</definedName>
    <definedName name="entire_page" localSheetId="11">'P20 Talon'!$A$5:$P$43</definedName>
    <definedName name="entire_page" localSheetId="0">'P40 '!$A$10:$M$31</definedName>
    <definedName name="entire_page" localSheetId="6">'P5 AIT FY05-07'!$A$6:$L$44</definedName>
    <definedName name="entire_page" localSheetId="3">'P5 FY06-09'!$A$6:$O$40</definedName>
    <definedName name="entire_page" localSheetId="4">'P5 FY10-13'!$A$6:$K$52</definedName>
    <definedName name="entire_page" localSheetId="5">'P5A '!$A$7:$K$32</definedName>
    <definedName name="entire_page" localSheetId="7">'P5A AIT'!$A$7:$K$36</definedName>
    <definedName name="entire_page" localSheetId="8">'P5AIT FY08-11'!$A$6:$M$48</definedName>
    <definedName name="ESCDATA">#REF!</definedName>
    <definedName name="ESCIN">#REF!</definedName>
    <definedName name="footnote_begin" localSheetId="10">'P20 EOD Kit'!$A$45</definedName>
    <definedName name="footnote_begin" localSheetId="9">'P20 Fir Dev'!$A$45</definedName>
    <definedName name="footnote_begin" localSheetId="14">'P20 JERRV'!$A$45</definedName>
    <definedName name="footnote_begin" localSheetId="12">'P20 Mine Det Sets'!$A$45</definedName>
    <definedName name="footnote_begin" localSheetId="15">'P20 MPCV'!$A$45</definedName>
    <definedName name="footnote_begin" localSheetId="13">'P20 MRUV'!$A$45</definedName>
    <definedName name="footnote_begin" localSheetId="11">'P20 Talon'!$A$45</definedName>
    <definedName name="footnote_begin" localSheetId="0">'P40 '!#REF!</definedName>
    <definedName name="footnote_begin" localSheetId="6">'P5 AIT FY05-07'!$A$46</definedName>
    <definedName name="footnote_begin" localSheetId="3">'P5 FY06-09'!$A$42</definedName>
    <definedName name="footnote_begin" localSheetId="4">'P5 FY10-13'!$A$54</definedName>
    <definedName name="footnote_begin" localSheetId="5">'P5A '!#REF!</definedName>
    <definedName name="footnote_begin" localSheetId="7">'P5A AIT'!#REF!</definedName>
    <definedName name="footnote_begin" localSheetId="8">'P5AIT FY08-11'!$A$50</definedName>
    <definedName name="FPI">#REF!</definedName>
    <definedName name="fpiold">#REF!</definedName>
    <definedName name="header" localSheetId="10">'P20 EOD Kit'!$1:$4</definedName>
    <definedName name="header" localSheetId="9">'P20 Fir Dev'!$1:$4</definedName>
    <definedName name="header" localSheetId="14">'P20 JERRV'!$1:$4</definedName>
    <definedName name="header" localSheetId="12">'P20 Mine Det Sets'!$1:$4</definedName>
    <definedName name="header" localSheetId="15">'P20 MPCV'!$1:$4</definedName>
    <definedName name="header" localSheetId="13">'P20 MRUV'!$1:$4</definedName>
    <definedName name="header" localSheetId="11">'P20 Talon'!$1:$4</definedName>
    <definedName name="header" localSheetId="0">'P40 '!$1:$9</definedName>
    <definedName name="header" localSheetId="6">'P5 AIT FY05-07'!$1:$5</definedName>
    <definedName name="header" localSheetId="3">'P5 FY06-09'!$1:$5</definedName>
    <definedName name="header" localSheetId="4">'P5 FY10-13'!$1:$5</definedName>
    <definedName name="header" localSheetId="5">'P5A '!$1:$6</definedName>
    <definedName name="header" localSheetId="7">'P5A AIT'!$1:$6</definedName>
    <definedName name="header" localSheetId="8">'P5AIT FY08-11'!$1:$5</definedName>
    <definedName name="His" localSheetId="0">'P40 '!$B$7</definedName>
    <definedName name="hullno">#REF!</definedName>
    <definedName name="HULLS">#REF!</definedName>
    <definedName name="ICOUNTER">#REF!</definedName>
    <definedName name="id_codes" localSheetId="6">'P5 AIT FY05-07'!$B$6:$B$44</definedName>
    <definedName name="id_codes" localSheetId="3">'P5 FY06-09'!$B$6:$B$40</definedName>
    <definedName name="id_codes" localSheetId="4">'P5 FY10-13'!$B$6:$B$52</definedName>
    <definedName name="id_codes" localSheetId="8">'P5AIT FY08-11'!$B$6:$B$48</definedName>
    <definedName name="idiq">#REF!</definedName>
    <definedName name="IHULLS">#REF!</definedName>
    <definedName name="IQTY">#REF!</definedName>
    <definedName name="ISIOUT">#REF!</definedName>
    <definedName name="IYARD">#REF!</definedName>
    <definedName name="last_row" localSheetId="6">'P5 AIT FY05-07'!$A$45:$L$45</definedName>
    <definedName name="last_row" localSheetId="3">'P5 FY06-09'!$A$41:$O$41</definedName>
    <definedName name="last_row" localSheetId="4">'P5 FY10-13'!$A$53:$K$53</definedName>
    <definedName name="last_row" localSheetId="8">'P5AIT FY08-11'!$A$49:$M$49</definedName>
    <definedName name="Nomenclature" localSheetId="10">'P20 EOD Kit'!$A$4</definedName>
    <definedName name="Nomenclature" localSheetId="9">'P20 Fir Dev'!$A$4</definedName>
    <definedName name="Nomenclature" localSheetId="14">'P20 JERRV'!$A$4</definedName>
    <definedName name="Nomenclature" localSheetId="12">'P20 Mine Det Sets'!$A$4</definedName>
    <definedName name="Nomenclature" localSheetId="15">'P20 MPCV'!$A$4</definedName>
    <definedName name="Nomenclature" localSheetId="13">'P20 MRUV'!$A$4</definedName>
    <definedName name="Nomenclature" localSheetId="11">'P20 Talon'!$A$4</definedName>
    <definedName name="Nomenclature" localSheetId="0">'P40 '!$G$4</definedName>
    <definedName name="Nomenclature" localSheetId="6">'P5 AIT FY05-07'!$F$2</definedName>
    <definedName name="Nomenclature" localSheetId="3">'P5 FY06-09'!$H$2</definedName>
    <definedName name="Nomenclature" localSheetId="4">'P5 FY10-13'!$F$2</definedName>
    <definedName name="Nomenclature" localSheetId="5">'P5A '!$F$4</definedName>
    <definedName name="Nomenclature" localSheetId="7">'P5A AIT'!$F$4</definedName>
    <definedName name="Nomenclature" localSheetId="8">'P5AIT FY08-11'!$G$2</definedName>
    <definedName name="Nomenclature">#REF!</definedName>
    <definedName name="out2">#REF!</definedName>
    <definedName name="P_22">#REF!</definedName>
    <definedName name="P_22NM">#REF!</definedName>
    <definedName name="P1_NOMEN" localSheetId="5">'P5A '!$F$4</definedName>
    <definedName name="P1_NOMEN" localSheetId="7">'P5A AIT'!$F$4</definedName>
    <definedName name="P5_">#REF!</definedName>
    <definedName name="P5_cats" localSheetId="6">'P5 AIT FY05-07'!$A$6:$A$44</definedName>
    <definedName name="P5_cats" localSheetId="3">'P5 FY06-09'!$A$6:$A$40</definedName>
    <definedName name="P5_cats" localSheetId="4">'P5 FY10-13'!$A$6:$A$52</definedName>
    <definedName name="P5_cats" localSheetId="8">'P5AIT FY08-11'!$A$6:$A$48</definedName>
    <definedName name="p5_summary" localSheetId="6">'P5 AIT FY05-07'!$A$6:$L$44</definedName>
    <definedName name="p5_summary" localSheetId="3">'P5 FY06-09'!$A$6:$O$40</definedName>
    <definedName name="p5_summary" localSheetId="4">'P5 FY10-13'!$A$6:$K$52</definedName>
    <definedName name="p5_summary" localSheetId="8">'P5AIT FY08-11'!$A$6:$M$48</definedName>
    <definedName name="p59601">#REF!</definedName>
    <definedName name="P5A_Cat_Range" localSheetId="5">'P5A '!$A$7:$A$32</definedName>
    <definedName name="P5A_Cat_Range" localSheetId="7">'P5A AIT'!$A$7:$A$36</definedName>
    <definedName name="P8AWMH">#REF!</definedName>
    <definedName name="P8AWML">#REF!</definedName>
    <definedName name="P8AWMW">#REF!</definedName>
    <definedName name="pagetext_1" localSheetId="10">'P20 EOD Kit'!$A$40:$P$43</definedName>
    <definedName name="pagetext_1" localSheetId="9">'P20 Fir Dev'!$A$40:$P$43</definedName>
    <definedName name="pagetext_1" localSheetId="14">'P20 JERRV'!$A$40:$P$43</definedName>
    <definedName name="pagetext_1" localSheetId="12">'P20 Mine Det Sets'!$A$40:$P$43</definedName>
    <definedName name="pagetext_1" localSheetId="15">'P20 MPCV'!$A$40:$P$43</definedName>
    <definedName name="pagetext_1" localSheetId="13">'P20 MRUV'!$A$40:$P$43</definedName>
    <definedName name="pagetext_1" localSheetId="11">'P20 Talon'!$A$40:$P$43</definedName>
    <definedName name="pagetext_1" localSheetId="0">'P40 '!$A$32:$M$32</definedName>
    <definedName name="pagetext_1" localSheetId="6">'P5 AIT FY05-07'!#REF!</definedName>
    <definedName name="pagetext_1" localSheetId="3">'P5 FY06-09'!#REF!</definedName>
    <definedName name="pagetext_1" localSheetId="4">'P5 FY10-13'!#REF!</definedName>
    <definedName name="pagetext_1" localSheetId="5">'P5A '!$A$29:$K$32</definedName>
    <definedName name="pagetext_1" localSheetId="7">'P5A AIT'!$A$28:$K$36</definedName>
    <definedName name="pagetext_1" localSheetId="8">'P5AIT FY08-11'!#REF!</definedName>
    <definedName name="pagetext_2" localSheetId="6">'P5 AIT FY05-07'!#REF!</definedName>
    <definedName name="pagetext_2" localSheetId="3">'P5 FY06-09'!#REF!</definedName>
    <definedName name="pagetext_2" localSheetId="4">'P5 FY10-13'!#REF!</definedName>
    <definedName name="pagetext_2" localSheetId="5">'P5A '!#REF!</definedName>
    <definedName name="pagetext_2" localSheetId="7">'P5A AIT'!#REF!</definedName>
    <definedName name="pagetext_2" localSheetId="8">'P5AIT FY08-11'!#REF!</definedName>
    <definedName name="pagetext_3" localSheetId="5">'P5A '!#REF!</definedName>
    <definedName name="pagetext_3" localSheetId="7">'P5A AIT'!#REF!</definedName>
    <definedName name="pagetext_4" localSheetId="5">'P5A '!#REF!</definedName>
    <definedName name="pagetext_4" localSheetId="7">'P5A AIT'!#REF!</definedName>
    <definedName name="pagetext_5" localSheetId="5">'P5A '!#REF!</definedName>
    <definedName name="pagetext_5" localSheetId="7">'P5A AIT'!#REF!</definedName>
    <definedName name="parent" localSheetId="6">'P5 AIT FY05-07'!$O$1</definedName>
    <definedName name="parent" localSheetId="3">'P5 FY06-09'!$R$1</definedName>
    <definedName name="parent" localSheetId="4">'P5 FY10-13'!$N$1</definedName>
    <definedName name="parent" localSheetId="8">'P5AIT FY08-11'!$P$1</definedName>
    <definedName name="PLANS">#REF!</definedName>
    <definedName name="ppppy" localSheetId="10">'P20 EOD Kit'!$C$31</definedName>
    <definedName name="ppppy" localSheetId="9">'P20 Fir Dev'!$C$31</definedName>
    <definedName name="ppppy" localSheetId="14">'P20 JERRV'!$C$31</definedName>
    <definedName name="ppppy" localSheetId="12">'P20 Mine Det Sets'!$C$31</definedName>
    <definedName name="ppppy" localSheetId="15">'P20 MPCV'!$C$31</definedName>
    <definedName name="ppppy" localSheetId="13">'P20 MRUV'!$C$31</definedName>
    <definedName name="ppppy" localSheetId="11">'P20 Talon'!$C$31</definedName>
    <definedName name="pppy" localSheetId="10">'P20 EOD Kit'!$C$30</definedName>
    <definedName name="pppy" localSheetId="9">'P20 Fir Dev'!$C$30</definedName>
    <definedName name="pppy" localSheetId="14">'P20 JERRV'!$C$30</definedName>
    <definedName name="pppy" localSheetId="12">'P20 Mine Det Sets'!$C$30</definedName>
    <definedName name="pppy" localSheetId="15">'P20 MPCV'!$C$30</definedName>
    <definedName name="pppy" localSheetId="13">'P20 MRUV'!$C$30</definedName>
    <definedName name="pppy" localSheetId="11">'P20 Talon'!$C$30</definedName>
    <definedName name="ppy" localSheetId="10">'P20 EOD Kit'!$C$29</definedName>
    <definedName name="ppy" localSheetId="9">'P20 Fir Dev'!$C$29</definedName>
    <definedName name="ppy" localSheetId="14">'P20 JERRV'!$C$29</definedName>
    <definedName name="ppy" localSheetId="12">'P20 Mine Det Sets'!$C$29</definedName>
    <definedName name="ppy" localSheetId="15">'P20 MPCV'!$C$29</definedName>
    <definedName name="ppy" localSheetId="13">'P20 MRUV'!$C$29</definedName>
    <definedName name="ppy" localSheetId="11">'P20 Talon'!$C$29</definedName>
    <definedName name="ppy" localSheetId="0">'P40 '!$C$7</definedName>
    <definedName name="_xlnm.Print_Area" localSheetId="10">'P20 EOD Kit'!$A$1:$L$43</definedName>
    <definedName name="_xlnm.Print_Area" localSheetId="9">'P20 Fir Dev'!$A$1:$L$43</definedName>
    <definedName name="_xlnm.Print_Area" localSheetId="14">'P20 JERRV'!$A$1:$L$43</definedName>
    <definedName name="_xlnm.Print_Area" localSheetId="12">'P20 Mine Det Sets'!$A$1:$L$43</definedName>
    <definedName name="_xlnm.Print_Area" localSheetId="15">'P20 MPCV'!$A$1:$L$43</definedName>
    <definedName name="_xlnm.Print_Area" localSheetId="13">'P20 MRUV'!$A$1:$L$43</definedName>
    <definedName name="_xlnm.Print_Area" localSheetId="11">'P20 Talon'!$A$1:$L$43</definedName>
    <definedName name="_xlnm.Print_Area" localSheetId="16">'P-21 FY06-09'!$A$1:$AF$35</definedName>
    <definedName name="_xlnm.Print_Area" localSheetId="17">'P-21 FY10-13'!$A$1:$AF$37</definedName>
    <definedName name="_xlnm.Print_Area" localSheetId="0">'P40 '!$A$1:$M$32</definedName>
    <definedName name="_xlnm.Print_Area" localSheetId="6">'P5 AIT FY05-07'!$A$1:$L$44</definedName>
    <definedName name="_xlnm.Print_Area" localSheetId="3">'P5 FY06-09'!$A$1:$O$40</definedName>
    <definedName name="_xlnm.Print_Area" localSheetId="4">'P5 FY10-13'!$A$1:$N$52</definedName>
    <definedName name="_xlnm.Print_Area" localSheetId="5">'P5A '!$A$1:$K$32</definedName>
    <definedName name="_xlnm.Print_Area" localSheetId="7">'P5A AIT'!$A$1:$K$36</definedName>
    <definedName name="_xlnm.Print_Area" localSheetId="8">'P5AIT FY08-11'!$A$1:$M$48</definedName>
    <definedName name="Print_Area_MI">#REF!</definedName>
    <definedName name="_xlnm.Print_Titles" localSheetId="10">'P20 EOD Kit'!$1:$4</definedName>
    <definedName name="_xlnm.Print_Titles" localSheetId="9">'P20 Fir Dev'!$1:$4</definedName>
    <definedName name="_xlnm.Print_Titles" localSheetId="14">'P20 JERRV'!$1:$4</definedName>
    <definedName name="_xlnm.Print_Titles" localSheetId="12">'P20 Mine Det Sets'!$1:$4</definedName>
    <definedName name="_xlnm.Print_Titles" localSheetId="15">'P20 MPCV'!$1:$4</definedName>
    <definedName name="_xlnm.Print_Titles" localSheetId="13">'P20 MRUV'!$1:$4</definedName>
    <definedName name="_xlnm.Print_Titles" localSheetId="11">'P20 Talon'!$1:$4</definedName>
    <definedName name="_xlnm.Print_Titles" localSheetId="0">'P40 '!$1:$6</definedName>
    <definedName name="_xlnm.Print_Titles" localSheetId="6">'P5 AIT FY05-07'!$1:$5</definedName>
    <definedName name="_xlnm.Print_Titles" localSheetId="3">'P5 FY06-09'!$1:$5</definedName>
    <definedName name="_xlnm.Print_Titles" localSheetId="4">'P5 FY10-13'!$1:$5</definedName>
    <definedName name="_xlnm.Print_Titles" localSheetId="5">'P5A '!$1:$6</definedName>
    <definedName name="_xlnm.Print_Titles" localSheetId="7">'P5A AIT'!$1:$6</definedName>
    <definedName name="_xlnm.Print_Titles" localSheetId="8">'P5AIT FY08-11'!$1:$5</definedName>
    <definedName name="printrg">#REF!</definedName>
    <definedName name="py" localSheetId="10">'P20 EOD Kit'!$E$5</definedName>
    <definedName name="py" localSheetId="9">'P20 Fir Dev'!$E$5</definedName>
    <definedName name="py" localSheetId="14">'P20 JERRV'!$E$5</definedName>
    <definedName name="py" localSheetId="12">'P20 Mine Det Sets'!$E$5</definedName>
    <definedName name="py" localSheetId="15">'P20 MPCV'!$E$5</definedName>
    <definedName name="py" localSheetId="13">'P20 MRUV'!$E$5</definedName>
    <definedName name="py" localSheetId="11">'P20 Talon'!$E$5</definedName>
    <definedName name="py" localSheetId="0">'P40 '!$D$7</definedName>
    <definedName name="py" localSheetId="6">'P5 AIT FY05-07'!#REF!</definedName>
    <definedName name="py" localSheetId="3">'P5 FY06-09'!#REF!</definedName>
    <definedName name="py" localSheetId="4">'P5 FY10-13'!#REF!</definedName>
    <definedName name="py" localSheetId="8">'P5AIT FY08-11'!#REF!</definedName>
    <definedName name="py_values" localSheetId="6">'P5 AIT FY05-07'!#REF!</definedName>
    <definedName name="py_values" localSheetId="3">'P5 FY06-09'!#REF!</definedName>
    <definedName name="py_values" localSheetId="4">'P5 FY10-13'!#REF!</definedName>
    <definedName name="py_values" localSheetId="8">'P5AIT FY08-11'!#REF!</definedName>
    <definedName name="qty">#REF!</definedName>
    <definedName name="qty_ratio" localSheetId="5">'P5A '!$AM$4</definedName>
    <definedName name="qty_ratio" localSheetId="7">'P5A AIT'!$AM$4</definedName>
    <definedName name="qty_scale" localSheetId="16">'P-21 FY06-09'!$G$18</definedName>
    <definedName name="qty_scale" localSheetId="17">'P-21 FY10-13'!$G$14</definedName>
    <definedName name="qty_scale" localSheetId="6">'P5 AIT FY05-07'!#REF!,'P5 AIT FY05-07'!$E$5,'P5 AIT FY05-07'!$H$5,'P5 AIT FY05-07'!$K$5</definedName>
    <definedName name="qty_scale" localSheetId="3">'P5 FY06-09'!#REF!,'P5 FY06-09'!$G$5,'P5 FY06-09'!$J$5,'P5 FY06-09'!$M$5</definedName>
    <definedName name="qty_scale" localSheetId="4">'P5 FY10-13'!#REF!,'P5 FY10-13'!$F$5,'P5 FY10-13'!$I$5,'P5 FY10-13'!#REF!</definedName>
    <definedName name="qty_scale" localSheetId="5">'P5A '!$G$6</definedName>
    <definedName name="qty_scale" localSheetId="7">'P5A AIT'!$G$6</definedName>
    <definedName name="qty_scale" localSheetId="8">'P5AIT FY08-11'!#REF!,'P5AIT FY08-11'!$F$5,'P5AIT FY08-11'!$I$5,'P5AIT FY08-11'!$L$5</definedName>
    <definedName name="qty_values" localSheetId="0">'P40 '!$D$8:$K$8</definedName>
    <definedName name="qty_values" localSheetId="6">'P5 AIT FY05-07'!$H$6:$H$44,'P5 AIT FY05-07'!$K$6:$K$44,'P5 AIT FY05-07'!$E$6:$E$44,'P5 AIT FY05-07'!#REF!</definedName>
    <definedName name="qty_values" localSheetId="3">'P5 FY06-09'!$J$6:$J$40,'P5 FY06-09'!$M$6:$M$40,'P5 FY06-09'!$G$6:$G$40,'P5 FY06-09'!#REF!</definedName>
    <definedName name="qty_values" localSheetId="4">'P5 FY10-13'!$I$6:$I$52,'P5 FY10-13'!#REF!,'P5 FY10-13'!$F$6:$F$52,'P5 FY10-13'!#REF!</definedName>
    <definedName name="qty_values" localSheetId="5">'P5A '!$G$7:$G$32</definedName>
    <definedName name="qty_values" localSheetId="7">'P5A AIT'!$G$7:$G$36</definedName>
    <definedName name="qty_values" localSheetId="8">'P5AIT FY08-11'!$I$6:$I$48,'P5AIT FY08-11'!$L$6:$L$48,'P5AIT FY08-11'!$F$6:$F$48,'P5AIT FY08-11'!#REF!</definedName>
    <definedName name="qtydividend" localSheetId="6">'P5 AIT FY05-07'!$AH$3</definedName>
    <definedName name="qtydividend" localSheetId="3">'P5 FY06-09'!$AK$3</definedName>
    <definedName name="qtydividend" localSheetId="4">'P5 FY10-13'!$AG$3</definedName>
    <definedName name="qtydividend" localSheetId="8">'P5AIT FY08-11'!$AI$3</definedName>
    <definedName name="qtydividend">#REF!</definedName>
    <definedName name="qtydivisor" localSheetId="5">'P5A '!$AM$1</definedName>
    <definedName name="qtydivisor" localSheetId="7">'P5A AIT'!$AM$1</definedName>
    <definedName name="qtydivisor">#REF!</definedName>
    <definedName name="RATEISI">#REF!</definedName>
    <definedName name="RUN">#REF!</definedName>
    <definedName name="SCHEDOUT">#REF!</definedName>
    <definedName name="SCHEDULE">#REF!</definedName>
    <definedName name="SORTOUT">#REF!</definedName>
    <definedName name="StartBox" localSheetId="0">'P40 '!$A$17</definedName>
    <definedName name="TAB2">#REF!</definedName>
    <definedName name="TAB3">#REF!</definedName>
    <definedName name="TBASICOUT">#REF!</definedName>
    <definedName name="tcdividend" localSheetId="6">'P5 AIT FY05-07'!$AF$3</definedName>
    <definedName name="tcdividend" localSheetId="3">'P5 FY06-09'!$AI$3</definedName>
    <definedName name="tcdividend" localSheetId="4">'P5 FY10-13'!$AE$3</definedName>
    <definedName name="tcdividend" localSheetId="8">'P5AIT FY08-11'!$AG$3</definedName>
    <definedName name="totbasin">#REF!</definedName>
    <definedName name="TRACK">#REF!</definedName>
    <definedName name="uc_ratio" localSheetId="5">'P5A '!$AN$4</definedName>
    <definedName name="uc_ratio" localSheetId="7">'P5A AIT'!$AN$4</definedName>
    <definedName name="UcDividend" localSheetId="6">'P5 AIT FY05-07'!$AG$3</definedName>
    <definedName name="UcDividend" localSheetId="3">'P5 FY06-09'!$AJ$3</definedName>
    <definedName name="UcDividend" localSheetId="4">'P5 FY10-13'!$AF$3</definedName>
    <definedName name="UcDividend" localSheetId="8">'P5AIT FY08-11'!$AH$3</definedName>
    <definedName name="UcDividend">#REF!</definedName>
    <definedName name="ucdivisor" localSheetId="5">'P5A '!$AN$1</definedName>
    <definedName name="ucdivisor" localSheetId="7">'P5A AIT'!$AN$1</definedName>
    <definedName name="unit_cost_scale" localSheetId="6">'P5 AIT FY05-07'!#REF!,'P5 AIT FY05-07'!$F$5,'P5 AIT FY05-07'!$I$5,'P5 AIT FY05-07'!$L$5</definedName>
    <definedName name="unit_cost_scale" localSheetId="3">'P5 FY06-09'!#REF!,'P5 FY06-09'!$H$5,'P5 FY06-09'!$K$5,'P5 FY06-09'!$O$5</definedName>
    <definedName name="unit_cost_scale" localSheetId="4">'P5 FY10-13'!#REF!,'P5 FY10-13'!$G$5,'P5 FY10-13'!$J$5,'P5 FY10-13'!#REF!</definedName>
    <definedName name="unit_cost_scale" localSheetId="5">'P5A '!$H$6</definedName>
    <definedName name="unit_cost_scale" localSheetId="7">'P5A AIT'!$H$6</definedName>
    <definedName name="unit_cost_scale" localSheetId="8">'P5AIT FY08-11'!#REF!,'P5AIT FY08-11'!$G$5,'P5AIT FY08-11'!$J$5,'P5AIT FY08-11'!$M$5</definedName>
    <definedName name="unit_cost_values" localSheetId="6">'P5 AIT FY05-07'!#REF!,'P5 AIT FY05-07'!$F$6:$F$44,'P5 AIT FY05-07'!$I$6:$I$44,'P5 AIT FY05-07'!$L$6:$L$44</definedName>
    <definedName name="unit_cost_values" localSheetId="3">'P5 FY06-09'!#REF!,'P5 FY06-09'!$H$6:$H$40,'P5 FY06-09'!$K$6:$K$40,'P5 FY06-09'!$O$6:$O$40</definedName>
    <definedName name="unit_cost_values" localSheetId="4">'P5 FY10-13'!#REF!,'P5 FY10-13'!$G$6:$G$52,'P5 FY10-13'!$J$6:$J$52,'P5 FY10-13'!#REF!</definedName>
    <definedName name="unit_cost_values" localSheetId="5">'P5A '!$H$7:$H$32</definedName>
    <definedName name="unit_cost_values" localSheetId="7">'P5A AIT'!$H$7:$H$36</definedName>
    <definedName name="unit_cost_values" localSheetId="8">'P5AIT FY08-11'!#REF!,'P5AIT FY08-11'!$G$6:$G$48,'P5AIT FY08-11'!$J$6:$J$48,'P5AIT FY08-11'!$M$6:$M$48</definedName>
    <definedName name="unitratio" localSheetId="6">'P5 AIT FY05-07'!$AF$4</definedName>
    <definedName name="unitratio" localSheetId="3">'P5 FY06-09'!$AI$4</definedName>
    <definedName name="unitratio" localSheetId="4">'P5 FY10-13'!$AE$4</definedName>
    <definedName name="unitratio" localSheetId="8">'P5AIT FY08-11'!$AG$4</definedName>
    <definedName name="Version" localSheetId="10">'P20 EOD Kit'!$V$5</definedName>
    <definedName name="Version" localSheetId="9">'P20 Fir Dev'!$V$5</definedName>
    <definedName name="Version" localSheetId="14">'P20 JERRV'!$V$5</definedName>
    <definedName name="Version" localSheetId="12">'P20 Mine Det Sets'!$V$5</definedName>
    <definedName name="Version" localSheetId="15">'P20 MPCV'!$V$5</definedName>
    <definedName name="Version" localSheetId="13">'P20 MRUV'!$V$5</definedName>
    <definedName name="Version" localSheetId="11">'P20 Talon'!$V$5</definedName>
    <definedName name="Version" localSheetId="0">'P40 '!$W$5</definedName>
    <definedName name="Version" localSheetId="6">'P5 AIT FY05-07'!$N$5</definedName>
    <definedName name="Version" localSheetId="3">'P5 FY06-09'!$Q$5</definedName>
    <definedName name="Version" localSheetId="4">'P5 FY10-13'!$M$5</definedName>
    <definedName name="Version" localSheetId="5">'P5A '!$U$5</definedName>
    <definedName name="Version" localSheetId="7">'P5A AIT'!$U$5</definedName>
    <definedName name="Version" localSheetId="8">'P5AIT FY08-11'!$O$5</definedName>
    <definedName name="vtfrvrfverfvce" localSheetId="16">'[3]P5 FY06-08'!#REF!</definedName>
    <definedName name="vtfrvrfverfvce" localSheetId="17">'[3]P5 FY06-08'!#REF!</definedName>
    <definedName name="vtfrvrfverfvce">'[1]P5 FY05-07'!#REF!</definedName>
    <definedName name="wmh9601">#REF!</definedName>
    <definedName name="wml9601">#REF!</definedName>
    <definedName name="wmw9601">#REF!</definedName>
    <definedName name="WpnSysType" localSheetId="5">'P5A '!$C$4</definedName>
    <definedName name="WpnSysType" localSheetId="7">'P5A AIT'!$C$4</definedName>
    <definedName name="wqws" localSheetId="16">'[3]P5 FY06-08'!#REF!</definedName>
    <definedName name="wqws" localSheetId="17">'[3]P5 FY06-08'!#REF!</definedName>
    <definedName name="wqws">'[1]P5 FY05-07'!#REF!</definedName>
    <definedName name="YARD">#REF!</definedName>
  </definedNames>
  <calcPr fullCalcOnLoad="1"/>
</workbook>
</file>

<file path=xl/sharedStrings.xml><?xml version="1.0" encoding="utf-8"?>
<sst xmlns="http://schemas.openxmlformats.org/spreadsheetml/2006/main" count="1293" uniqueCount="283">
  <si>
    <t>Date:</t>
  </si>
  <si>
    <t>P2242001</t>
  </si>
  <si>
    <t>Exhibit P-40, Budget Item Justification Sheet</t>
  </si>
  <si>
    <t>AAV7A1 PIP</t>
  </si>
  <si>
    <t>Appropriation / Budget Activity/Serial No:</t>
  </si>
  <si>
    <t>P-1 Item Nomenclature:</t>
  </si>
  <si>
    <t>M</t>
  </si>
  <si>
    <t>Code:</t>
  </si>
  <si>
    <t>Other Related Program Elements:</t>
  </si>
  <si>
    <t>2.A</t>
  </si>
  <si>
    <t>Prior Years</t>
  </si>
  <si>
    <t>FY 1997</t>
  </si>
  <si>
    <t>To Complete</t>
  </si>
  <si>
    <t>Total Prog</t>
  </si>
  <si>
    <t>Proc Qty</t>
  </si>
  <si>
    <t xml:space="preserve">Gross Cost </t>
  </si>
  <si>
    <t>Less PY Adv Proc</t>
  </si>
  <si>
    <t>Plus CY Adv Proc</t>
  </si>
  <si>
    <t>Net Proc (P-1)</t>
  </si>
  <si>
    <t>Initial Spares</t>
  </si>
  <si>
    <t xml:space="preserve">                                                                                                   </t>
  </si>
  <si>
    <t>Total Proc Cost</t>
  </si>
  <si>
    <t xml:space="preserve"> </t>
  </si>
  <si>
    <t xml:space="preserve">      </t>
  </si>
  <si>
    <t>Flyaway U/C</t>
  </si>
  <si>
    <t>Wpn Sys Proc U/C</t>
  </si>
  <si>
    <t>Appropriation/ Budget Activity/Serial No:</t>
  </si>
  <si>
    <t>P-1 Line Item Nomenclature:</t>
  </si>
  <si>
    <t>Weapon System Type:</t>
  </si>
  <si>
    <t>Weapon System</t>
  </si>
  <si>
    <t>ID</t>
  </si>
  <si>
    <t>Cost Elements</t>
  </si>
  <si>
    <t>CD</t>
  </si>
  <si>
    <t>TotalCost</t>
  </si>
  <si>
    <t>Qty</t>
  </si>
  <si>
    <t>UnitCost</t>
  </si>
  <si>
    <t>$OOO</t>
  </si>
  <si>
    <t>Each</t>
  </si>
  <si>
    <t>$</t>
  </si>
  <si>
    <t>TOTAL</t>
  </si>
  <si>
    <t xml:space="preserve">Exhibit P-5a, Budget Procurement History and Planning </t>
  </si>
  <si>
    <t xml:space="preserve"> Appropriation / Budget Activity/Serial No:</t>
  </si>
  <si>
    <t xml:space="preserve">WBS Cost Elements: </t>
  </si>
  <si>
    <t>Contractor and Location</t>
  </si>
  <si>
    <t>Contract Method</t>
  </si>
  <si>
    <t>Location of PCO</t>
  </si>
  <si>
    <t>Award Date</t>
  </si>
  <si>
    <t>Date of First</t>
  </si>
  <si>
    <t>QTY</t>
  </si>
  <si>
    <t>Unit Cost</t>
  </si>
  <si>
    <t>Specs Avail?</t>
  </si>
  <si>
    <t>Date Revsn</t>
  </si>
  <si>
    <t>RFP Issue Date</t>
  </si>
  <si>
    <t>Fiscal Years</t>
  </si>
  <si>
    <t>and Type</t>
  </si>
  <si>
    <t>Delivery</t>
  </si>
  <si>
    <t>Avail</t>
  </si>
  <si>
    <t>FY 2006</t>
  </si>
  <si>
    <t>BAL</t>
  </si>
  <si>
    <t>A</t>
  </si>
  <si>
    <t>FY</t>
  </si>
  <si>
    <t>OCT</t>
  </si>
  <si>
    <t>NOV</t>
  </si>
  <si>
    <t>DEC</t>
  </si>
  <si>
    <t>JAN</t>
  </si>
  <si>
    <t>FEB</t>
  </si>
  <si>
    <t>MAR</t>
  </si>
  <si>
    <t>APR</t>
  </si>
  <si>
    <t>MAY</t>
  </si>
  <si>
    <t>JUN</t>
  </si>
  <si>
    <t>JUL</t>
  </si>
  <si>
    <t>AUG</t>
  </si>
  <si>
    <t>SEP</t>
  </si>
  <si>
    <t>R</t>
  </si>
  <si>
    <t>FY 2007</t>
  </si>
  <si>
    <t>Exhibit P-40a, Budget Item Justification for Aggregated Items</t>
  </si>
  <si>
    <t>Appropriation / Budget Activity</t>
  </si>
  <si>
    <t>Procurement Items</t>
  </si>
  <si>
    <t>Code</t>
  </si>
  <si>
    <t>UOM</t>
  </si>
  <si>
    <t>D</t>
  </si>
  <si>
    <t>Q</t>
  </si>
  <si>
    <t>P4444031</t>
  </si>
  <si>
    <t>COMM/ELEC INFRASTRUCTURE</t>
  </si>
  <si>
    <t>Fiscal Year 06</t>
  </si>
  <si>
    <t>Calendar Year 06</t>
  </si>
  <si>
    <t>Fiscal Year 07</t>
  </si>
  <si>
    <t>Calendar Year 07</t>
  </si>
  <si>
    <t>Approriation/Budget Activity/Serial No:</t>
  </si>
  <si>
    <t>P2225008</t>
  </si>
  <si>
    <t>MARINE ENHANCEMENT PROGRAM</t>
  </si>
  <si>
    <t>P-1 Line Item Nomenclature (Include DODIC for Ammunition Items):</t>
  </si>
  <si>
    <t>Admin Leadtime (after Oct 1):</t>
  </si>
  <si>
    <t>Prod Leadtime:</t>
  </si>
  <si>
    <t>Buy Summary</t>
  </si>
  <si>
    <t>Total Cost</t>
  </si>
  <si>
    <t>Asset Dynamics</t>
  </si>
  <si>
    <t xml:space="preserve">     Beginning Asset Position</t>
  </si>
  <si>
    <t xml:space="preserve">     Deliveries from: </t>
  </si>
  <si>
    <t>Funding</t>
  </si>
  <si>
    <t xml:space="preserve">     Deliveries from Subsequent Years Funds</t>
  </si>
  <si>
    <t xml:space="preserve">     Other Gains</t>
  </si>
  <si>
    <t xml:space="preserve">     Combat Losses</t>
  </si>
  <si>
    <t xml:space="preserve">     Training Losses</t>
  </si>
  <si>
    <t xml:space="preserve">     Test Losses</t>
  </si>
  <si>
    <t xml:space="preserve">     Other Losses</t>
  </si>
  <si>
    <t xml:space="preserve">     Disposals/Retirements/Attritions</t>
  </si>
  <si>
    <t xml:space="preserve">     End of Year Asset Position</t>
  </si>
  <si>
    <t>Inventory Objective or Current Authorized Allowance</t>
  </si>
  <si>
    <t>Inventory Objective</t>
  </si>
  <si>
    <t>Actual Training</t>
  </si>
  <si>
    <t>Other than Training</t>
  </si>
  <si>
    <t>Disposals</t>
  </si>
  <si>
    <t>Vehicles Eligible</t>
  </si>
  <si>
    <t>Aircraft:</t>
  </si>
  <si>
    <t>Expenditures</t>
  </si>
  <si>
    <t>Usage</t>
  </si>
  <si>
    <t>(Vehicles/Other)</t>
  </si>
  <si>
    <t>for Replacement</t>
  </si>
  <si>
    <t>TOAI</t>
  </si>
  <si>
    <t>Assets Rqd for</t>
  </si>
  <si>
    <t>PAA:</t>
  </si>
  <si>
    <t>Combat Loads:</t>
  </si>
  <si>
    <t>FY XXXX</t>
  </si>
  <si>
    <t>TAI</t>
  </si>
  <si>
    <t>WRM Rqmt:</t>
  </si>
  <si>
    <t>Attrition Res</t>
  </si>
  <si>
    <t>Pipeline:</t>
  </si>
  <si>
    <t>Augment</t>
  </si>
  <si>
    <t>BAI</t>
  </si>
  <si>
    <t>Other:</t>
  </si>
  <si>
    <t>Inactive Inv</t>
  </si>
  <si>
    <t>Total:</t>
  </si>
  <si>
    <t>Storage</t>
  </si>
  <si>
    <t>Line Descriptions:</t>
  </si>
  <si>
    <t>Procurement, Marine Corps (1109) / Communications and Electronics Equipment (4)</t>
  </si>
  <si>
    <t>FY 05</t>
  </si>
  <si>
    <t>FY 06</t>
  </si>
  <si>
    <t>FY 07</t>
  </si>
  <si>
    <t>Program Elements:</t>
  </si>
  <si>
    <t>FY 2008</t>
  </si>
  <si>
    <t>FY 2009</t>
  </si>
  <si>
    <t>Fiscal Year 08</t>
  </si>
  <si>
    <t>Calendar Year 08</t>
  </si>
  <si>
    <t>Software</t>
  </si>
  <si>
    <t>TBD</t>
  </si>
  <si>
    <t>N/A</t>
  </si>
  <si>
    <t>Various</t>
  </si>
  <si>
    <t xml:space="preserve">VAR </t>
  </si>
  <si>
    <t>ACTIVE</t>
  </si>
  <si>
    <t>RESERVE</t>
  </si>
  <si>
    <t>Program Support</t>
  </si>
  <si>
    <t>FY 2010</t>
  </si>
  <si>
    <t>FY 2011</t>
  </si>
  <si>
    <t>PYs</t>
  </si>
  <si>
    <t>Exhibit P-5,</t>
  </si>
  <si>
    <t>Cost Analysis</t>
  </si>
  <si>
    <t xml:space="preserve">Automated Information Technology (AIT)/Radio Frequency Identification (RFID) </t>
  </si>
  <si>
    <t>AIT/RFID</t>
  </si>
  <si>
    <t>Hardware Equipment (Non NMCI)</t>
  </si>
  <si>
    <t xml:space="preserve">Software Licenses (enterprise non oracle) </t>
  </si>
  <si>
    <t>Hardware</t>
  </si>
  <si>
    <t>PRIOR YRS</t>
  </si>
  <si>
    <t xml:space="preserve">     Deliveries from all Prior Year Funding</t>
  </si>
  <si>
    <t>FY 08</t>
  </si>
  <si>
    <t>FY 09</t>
  </si>
  <si>
    <t>FY 10</t>
  </si>
  <si>
    <t>FY 11</t>
  </si>
  <si>
    <t>Cont.</t>
  </si>
  <si>
    <t>Automated Information Technology (AIT)</t>
  </si>
  <si>
    <t>AIT</t>
  </si>
  <si>
    <t>FFP</t>
  </si>
  <si>
    <t>Quantico</t>
  </si>
  <si>
    <t>FY 2012</t>
  </si>
  <si>
    <t>FY 2013</t>
  </si>
  <si>
    <t>Weapon System                            Cost Elements</t>
  </si>
  <si>
    <t>Weapon System                                          Cost Elements</t>
  </si>
  <si>
    <t>FY2006</t>
  </si>
  <si>
    <t>FY2007</t>
  </si>
  <si>
    <t>FY2008</t>
  </si>
  <si>
    <t>FY2009</t>
  </si>
  <si>
    <t>FY2010</t>
  </si>
  <si>
    <t>FY2011</t>
  </si>
  <si>
    <t>FY2012</t>
  </si>
  <si>
    <t>FY  07 BUDGET EXHIBIT P-21, PRODUCTION SCHEDULE</t>
  </si>
  <si>
    <t>Appropriation Code/CC/BA/BSA/Item Control No.</t>
  </si>
  <si>
    <t xml:space="preserve">Procurement, Marine Corps (1109) / </t>
  </si>
  <si>
    <t>PRODUCTION RATE</t>
  </si>
  <si>
    <t>PROCUREMENT LEADTIMES</t>
  </si>
  <si>
    <t>ITEM</t>
  </si>
  <si>
    <t>Manufacturer's  NAME / LOCATION</t>
  </si>
  <si>
    <t>MSR</t>
  </si>
  <si>
    <t>ECON</t>
  </si>
  <si>
    <t>MAX</t>
  </si>
  <si>
    <t>ALT Prior to Oct 1</t>
  </si>
  <si>
    <t>ALT After Oct 1</t>
  </si>
  <si>
    <t>Initial           Mfg PLT</t>
  </si>
  <si>
    <t>Reorder     Mfg PLT</t>
  </si>
  <si>
    <t>Unit of     Measure</t>
  </si>
  <si>
    <t>BALANCE</t>
  </si>
  <si>
    <t>SVC</t>
  </si>
  <si>
    <t>DEL</t>
  </si>
  <si>
    <t xml:space="preserve">REMARKS:  </t>
  </si>
  <si>
    <t>Calendar Year 09</t>
  </si>
  <si>
    <t>Fiscal Year 09</t>
  </si>
  <si>
    <t>Fiscal Year 10</t>
  </si>
  <si>
    <t>Calendar Year 10</t>
  </si>
  <si>
    <t>Fiscal Year 11</t>
  </si>
  <si>
    <t>Calendar Year 11</t>
  </si>
  <si>
    <t>Fiscal Year 12</t>
  </si>
  <si>
    <t>Calendar Year 12</t>
  </si>
  <si>
    <t>Fiscal Year 13</t>
  </si>
  <si>
    <t>Calendar Year 13</t>
  </si>
  <si>
    <t>FY2013</t>
  </si>
  <si>
    <t>0206315M Force Service Support Group</t>
  </si>
  <si>
    <t>Family of EOD Systems</t>
  </si>
  <si>
    <t>Y</t>
  </si>
  <si>
    <t>MCSC, Quantico, VA</t>
  </si>
  <si>
    <t>EOD Systems</t>
  </si>
  <si>
    <t>EOD Systems/ FIRING DEVICE, DEMOLITION - EOD REMOTE DEMOLITION FIRING DEVICE (RDFD)</t>
  </si>
  <si>
    <t>EOD Systems/ Search, EOD Kit (General Purpose Kit)</t>
  </si>
  <si>
    <t>EOD Systems- MPCV</t>
  </si>
  <si>
    <t>EOD Systems- JERRV</t>
  </si>
  <si>
    <t>EOD Systems MRUV</t>
  </si>
  <si>
    <t>EOD Systems Mine Det Sys</t>
  </si>
  <si>
    <t>EOD Systems Talon</t>
  </si>
  <si>
    <t>Procurement, Marine Corps (1109) / BA -6</t>
  </si>
  <si>
    <t>Procurement, Marine Corps (1109) / Engineer and Other Equipment (6)</t>
  </si>
  <si>
    <t>Kit, Launch Line Charge</t>
  </si>
  <si>
    <t>4</t>
  </si>
  <si>
    <t>Minefield Marking</t>
  </si>
  <si>
    <t>5</t>
  </si>
  <si>
    <t>Blade Mine Clearing</t>
  </si>
  <si>
    <t>6</t>
  </si>
  <si>
    <t>FY08</t>
  </si>
  <si>
    <t>Totals</t>
  </si>
  <si>
    <t>Var</t>
  </si>
  <si>
    <t>Various EOD Tool Kits</t>
  </si>
  <si>
    <t>Automated EOD Publication System (AEODPS)</t>
  </si>
  <si>
    <t>EOD Advanced Bomb Suit (ABS)</t>
  </si>
  <si>
    <t>134</t>
  </si>
  <si>
    <t>EOD Chemical Biological Radiological Nuclear Explosive (CBRNE)</t>
  </si>
  <si>
    <t>11</t>
  </si>
  <si>
    <t>MK2 Mod0 Manual Transportable Robotics System (MTRS) Talon</t>
  </si>
  <si>
    <t>25</t>
  </si>
  <si>
    <t>MK3 ModO Remote Ordnance Neutralization System (RONS)</t>
  </si>
  <si>
    <t>MK4 Mod0 Bombot</t>
  </si>
  <si>
    <t>30</t>
  </si>
  <si>
    <t>9</t>
  </si>
  <si>
    <t>FY08 Family of EOD Systems</t>
  </si>
  <si>
    <t>EOD Remote Demolition Firing Device (RDFD)</t>
  </si>
  <si>
    <t>EOD RDFD</t>
  </si>
  <si>
    <t>MK121 Mod 2 Mechanical Remote Fuze Disassembly Kit</t>
  </si>
  <si>
    <t>Improvised Explosive Device (IED) Equipment</t>
  </si>
  <si>
    <t>AN/PLT-6448V2 Transmitter Countermeasures (TCM) Citadel II</t>
  </si>
  <si>
    <t>276</t>
  </si>
  <si>
    <t>Total Containment Vessel (TCV)</t>
  </si>
  <si>
    <t>7</t>
  </si>
  <si>
    <t>T360 Submunitions Clearance System (SCS)</t>
  </si>
  <si>
    <t>AN/PLT-XXX Transmitter, Countermeasures (TCM) Citadel III</t>
  </si>
  <si>
    <t>General Dynamics, Orlando, FL</t>
  </si>
  <si>
    <t>NAVEOD, Indian Head, MD</t>
  </si>
  <si>
    <t>MC</t>
  </si>
  <si>
    <t>General Dynamics</t>
  </si>
  <si>
    <t>EA</t>
  </si>
  <si>
    <t>T360 Submunitions Clearance Sys</t>
  </si>
  <si>
    <t>Citadel III</t>
  </si>
  <si>
    <t xml:space="preserve">T360 Submunitions Clearance Sys </t>
  </si>
  <si>
    <t>REMARKS:  The production schedule for the T360 Submunitions Clearance System and the Citadel III are estimates as these will be new contracts.</t>
  </si>
  <si>
    <t>MRAP Vehicles</t>
  </si>
  <si>
    <t>Initial Support (CLS)</t>
  </si>
  <si>
    <t>GFE/Integration</t>
  </si>
  <si>
    <t>Spiral Upgrade ECP Kits</t>
  </si>
  <si>
    <t>Vehicles- Category I</t>
  </si>
  <si>
    <t>Vehicles- Category II</t>
  </si>
  <si>
    <t>FFP/IDIQ</t>
  </si>
  <si>
    <t>Yes</t>
  </si>
  <si>
    <t>FY08 MRAP Category II Vehicles</t>
  </si>
  <si>
    <t>FY08 MRAP Category I Vehicles</t>
  </si>
  <si>
    <t>Remarks:</t>
  </si>
  <si>
    <t>VAR</t>
  </si>
  <si>
    <t>MRAP Vehicles Cat I</t>
  </si>
  <si>
    <t>MRAP Vehicles Cat II</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</si>
</sst>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yyyy"/>
    <numFmt numFmtId="165" formatCode="\ #"/>
    <numFmt numFmtId="166" formatCode="#,##0.0"/>
    <numFmt numFmtId="167" formatCode="#"/>
    <numFmt numFmtId="168" formatCode="#;@"/>
    <numFmt numFmtId="169" formatCode="General;@"/>
    <numFmt numFmtId="170" formatCode="[&lt;&gt;0]0.0;@"/>
    <numFmt numFmtId="171" formatCode="mmm\-yy;@"/>
    <numFmt numFmtId="172" formatCode="#0;@"/>
    <numFmt numFmtId="173" formatCode=";;;"/>
    <numFmt numFmtId="174" formatCode="[&lt;&gt;0]0;@"/>
    <numFmt numFmtId="175" formatCode="[&lt;&gt;0]#;@"/>
    <numFmt numFmtId="176" formatCode="#.0,"/>
    <numFmt numFmtId="177" formatCode="#0.0,"/>
    <numFmt numFmtId="178" formatCode="mm/yy"/>
    <numFmt numFmtId="179" formatCode="#,##0.000"/>
    <numFmt numFmtId="180" formatCode="_(* #,##0.0_);_(* \(#,##0.0\);_(* &quot;-&quot;??_);_(@_)"/>
    <numFmt numFmtId="181" formatCode="_(* #,##0_);_(* \(#,##0\);_(* &quot;-&quot;??_);_(@_)"/>
    <numFmt numFmtId="182" formatCode="_(* #,##0.000_);_(* \(#,##0.000\);_(* &quot;-&quot;??_);_(@_)"/>
    <numFmt numFmtId="183" formatCode="[$-409]mmm\-yy;@"/>
    <numFmt numFmtId="184" formatCode="#0"/>
    <numFmt numFmtId="185" formatCode="0.000"/>
    <numFmt numFmtId="186" formatCode="0.0"/>
    <numFmt numFmtId="187" formatCode="&quot;Yes&quot;;&quot;Yes&quot;;&quot;No&quot;"/>
    <numFmt numFmtId="188" formatCode="&quot;True&quot;;&quot;True&quot;;&quot;False&quot;"/>
    <numFmt numFmtId="189" formatCode="&quot;On&quot;;&quot;On&quot;;&quot;Off&quot;"/>
    <numFmt numFmtId="190" formatCode="[$€-2]\ #,##0.00_);[Red]\([$€-2]\ #,##0.00\)"/>
  </numFmts>
  <fonts count="20">
    <font>
      <sz val="10"/>
      <name val="Arial"/>
      <family val="0"/>
    </font>
    <font>
      <sz val="10"/>
      <color indexed="8"/>
      <name val="Arial"/>
      <family val="2"/>
    </font>
    <font>
      <sz val="6"/>
      <name val="Arial"/>
      <family val="2"/>
    </font>
    <font>
      <b/>
      <sz val="10"/>
      <name val="Arial"/>
      <family val="0"/>
    </font>
    <font>
      <sz val="6"/>
      <color indexed="8"/>
      <name val="Arial"/>
      <family val="2"/>
    </font>
    <font>
      <sz val="8"/>
      <name val="Arial"/>
      <family val="2"/>
    </font>
    <font>
      <sz val="8"/>
      <color indexed="8"/>
      <name val="Arial"/>
      <family val="2"/>
    </font>
    <font>
      <sz val="7"/>
      <name val="Arial"/>
      <family val="2"/>
    </font>
    <font>
      <b/>
      <sz val="8"/>
      <name val="Arial"/>
      <family val="0"/>
    </font>
    <font>
      <sz val="9"/>
      <name val="Arial"/>
      <family val="2"/>
    </font>
    <font>
      <b/>
      <sz val="9"/>
      <name val="Arial"/>
      <family val="2"/>
    </font>
    <font>
      <b/>
      <sz val="8"/>
      <color indexed="8"/>
      <name val="Arial"/>
      <family val="2"/>
    </font>
    <font>
      <sz val="5"/>
      <name val="Arial"/>
      <family val="2"/>
    </font>
    <font>
      <b/>
      <sz val="6"/>
      <name val="Arial"/>
      <family val="2"/>
    </font>
    <font>
      <u val="single"/>
      <sz val="10"/>
      <color indexed="20"/>
      <name val="Arial"/>
      <family val="0"/>
    </font>
    <font>
      <u val="single"/>
      <sz val="10"/>
      <color indexed="12"/>
      <name val="Arial"/>
      <family val="0"/>
    </font>
    <font>
      <b/>
      <sz val="14"/>
      <name val="Arial"/>
      <family val="2"/>
    </font>
    <font>
      <u val="single"/>
      <sz val="8"/>
      <name val="Arial"/>
      <family val="2"/>
    </font>
    <font>
      <u val="single"/>
      <sz val="9"/>
      <name val="Arial"/>
      <family val="2"/>
    </font>
    <font>
      <u val="single"/>
      <sz val="10"/>
      <name val="Arial"/>
      <family val="2"/>
    </font>
  </fonts>
  <fills count="3">
    <fill>
      <patternFill/>
    </fill>
    <fill>
      <patternFill patternType="gray125"/>
    </fill>
    <fill>
      <patternFill patternType="solid">
        <fgColor indexed="9"/>
        <bgColor indexed="64"/>
      </patternFill>
    </fill>
  </fills>
  <borders count="70">
    <border>
      <left/>
      <right/>
      <top/>
      <bottom/>
      <diagonal/>
    </border>
    <border>
      <left style="medium"/>
      <right style="thin"/>
      <top style="thin"/>
      <bottom style="thin"/>
    </border>
    <border>
      <left style="medium"/>
      <right style="thin"/>
      <top style="thin"/>
      <bottom>
        <color indexed="63"/>
      </bottom>
    </border>
    <border>
      <left>
        <color indexed="63"/>
      </left>
      <right style="medium"/>
      <top>
        <color indexed="63"/>
      </top>
      <bottom>
        <color indexed="63"/>
      </bottom>
    </border>
    <border>
      <left>
        <color indexed="63"/>
      </left>
      <right>
        <color indexed="63"/>
      </right>
      <top style="medium"/>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style="medium"/>
      <right>
        <color indexed="63"/>
      </right>
      <top>
        <color indexed="63"/>
      </top>
      <bottom style="medium"/>
    </border>
    <border>
      <left style="medium"/>
      <right style="thin"/>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medium"/>
      <right style="thin"/>
      <top style="thin"/>
      <bottom style="medium"/>
    </border>
    <border>
      <left>
        <color indexed="63"/>
      </left>
      <right style="thin"/>
      <top style="thin"/>
      <bottom style="medium"/>
    </border>
    <border>
      <left style="thin"/>
      <right style="thin"/>
      <top style="thin"/>
      <bottom style="medium"/>
    </border>
    <border>
      <left style="thin"/>
      <right>
        <color indexed="63"/>
      </right>
      <top style="medium"/>
      <bottom style="medium"/>
    </border>
    <border>
      <left style="thin"/>
      <right style="medium"/>
      <top style="thin"/>
      <bottom style="mediu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style="medium">
        <color indexed="8"/>
      </right>
      <top>
        <color indexed="63"/>
      </top>
      <bottom style="medium"/>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color indexed="63"/>
      </bottom>
    </border>
    <border>
      <left style="thin"/>
      <right>
        <color indexed="63"/>
      </right>
      <top style="thin"/>
      <bottom>
        <color indexed="63"/>
      </bottom>
    </border>
    <border>
      <left style="medium"/>
      <right>
        <color indexed="63"/>
      </right>
      <top style="thin"/>
      <bottom style="thin"/>
    </border>
    <border>
      <left>
        <color indexed="63"/>
      </left>
      <right>
        <color indexed="63"/>
      </right>
      <top style="thin"/>
      <bottom style="thin"/>
    </border>
    <border>
      <left style="thin"/>
      <right style="medium"/>
      <top style="thin"/>
      <bottom style="thin"/>
    </border>
    <border>
      <left style="thin"/>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style="medium"/>
      <right style="thin"/>
      <top>
        <color indexed="63"/>
      </top>
      <bottom style="thin"/>
    </border>
    <border>
      <left>
        <color indexed="63"/>
      </left>
      <right style="thin"/>
      <top>
        <color indexed="63"/>
      </top>
      <bottom>
        <color indexed="63"/>
      </bottom>
    </border>
    <border>
      <left style="thin"/>
      <right style="thin"/>
      <top style="medium"/>
      <bottom>
        <color indexed="63"/>
      </bottom>
    </border>
    <border>
      <left style="thin"/>
      <right>
        <color indexed="63"/>
      </right>
      <top style="thin"/>
      <bottom style="medium"/>
    </border>
    <border>
      <left style="thin"/>
      <right style="thin"/>
      <top style="medium"/>
      <bottom style="thin"/>
    </border>
    <border>
      <left>
        <color indexed="63"/>
      </left>
      <right style="medium"/>
      <top style="thin"/>
      <bottom style="thin"/>
    </border>
    <border>
      <left style="medium"/>
      <right style="medium"/>
      <top>
        <color indexed="63"/>
      </top>
      <bottom>
        <color indexed="63"/>
      </bottom>
    </border>
    <border>
      <left style="medium"/>
      <right style="medium"/>
      <top style="medium"/>
      <bottom style="medium"/>
    </border>
    <border>
      <left style="medium"/>
      <right>
        <color indexed="63"/>
      </right>
      <top style="medium"/>
      <bottom style="thin"/>
    </border>
    <border>
      <left style="medium"/>
      <right style="medium"/>
      <top style="medium"/>
      <bottom style="thin"/>
    </border>
    <border>
      <left style="thin"/>
      <right style="thin"/>
      <top>
        <color indexed="63"/>
      </top>
      <bottom style="medium"/>
    </border>
    <border>
      <left style="thin"/>
      <right style="medium"/>
      <top>
        <color indexed="63"/>
      </top>
      <bottom style="medium"/>
    </border>
    <border>
      <left style="thin"/>
      <right>
        <color indexed="63"/>
      </right>
      <top>
        <color indexed="63"/>
      </top>
      <bottom style="medium"/>
    </border>
    <border>
      <left style="medium"/>
      <right style="thin"/>
      <top>
        <color indexed="63"/>
      </top>
      <bottom style="medium"/>
    </border>
    <border>
      <left style="medium"/>
      <right style="thin"/>
      <top style="medium"/>
      <bottom>
        <color indexed="63"/>
      </bottom>
    </border>
    <border>
      <left style="thin"/>
      <right style="medium"/>
      <top style="medium"/>
      <bottom>
        <color indexed="63"/>
      </bottom>
    </border>
    <border>
      <left>
        <color indexed="63"/>
      </left>
      <right style="thin"/>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style="medium"/>
      <top style="thin"/>
      <bottom style="thin"/>
    </border>
    <border>
      <left>
        <color indexed="63"/>
      </left>
      <right style="medium"/>
      <top style="thin"/>
      <bottom style="medium"/>
    </border>
    <border>
      <left style="medium"/>
      <right style="medium"/>
      <top style="thin"/>
      <bottom style="medium"/>
    </border>
    <border>
      <left style="thin"/>
      <right style="medium"/>
      <top style="thin"/>
      <bottom>
        <color indexed="63"/>
      </bottom>
    </border>
    <border>
      <left style="thin"/>
      <right style="medium"/>
      <top>
        <color indexed="63"/>
      </top>
      <bottom style="thin"/>
    </border>
    <border>
      <left>
        <color indexed="63"/>
      </left>
      <right style="medium"/>
      <top>
        <color indexed="63"/>
      </top>
      <bottom style="thin"/>
    </border>
    <border>
      <left style="medium"/>
      <right style="medium"/>
      <top>
        <color indexed="63"/>
      </top>
      <bottom style="thin"/>
    </border>
    <border>
      <left style="medium">
        <color indexed="8"/>
      </left>
      <right>
        <color indexed="63"/>
      </right>
      <top>
        <color indexed="63"/>
      </top>
      <bottom style="medium"/>
    </border>
    <border>
      <left style="medium"/>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cellStyleXfs>
  <cellXfs count="738">
    <xf numFmtId="0" fontId="0" fillId="0" borderId="0" xfId="0" applyAlignment="1">
      <alignment/>
    </xf>
    <xf numFmtId="49" fontId="0" fillId="0" borderId="0" xfId="0" applyNumberFormat="1" applyAlignment="1">
      <alignment/>
    </xf>
    <xf numFmtId="169" fontId="5" fillId="0" borderId="1" xfId="0" applyNumberFormat="1" applyFont="1" applyBorder="1" applyAlignment="1" applyProtection="1">
      <alignment/>
      <protection locked="0"/>
    </xf>
    <xf numFmtId="0" fontId="5" fillId="0" borderId="1" xfId="0" applyFont="1" applyBorder="1" applyAlignment="1" applyProtection="1">
      <alignment/>
      <protection locked="0"/>
    </xf>
    <xf numFmtId="0" fontId="5" fillId="0" borderId="2" xfId="0" applyFont="1" applyBorder="1" applyAlignment="1" applyProtection="1">
      <alignment/>
      <protection locked="0"/>
    </xf>
    <xf numFmtId="0" fontId="0" fillId="0" borderId="0" xfId="0" applyBorder="1" applyAlignment="1" applyProtection="1">
      <alignment/>
      <protection locked="0"/>
    </xf>
    <xf numFmtId="0" fontId="5" fillId="0" borderId="0" xfId="0" applyFont="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168" fontId="5" fillId="0" borderId="5" xfId="0" applyNumberFormat="1" applyFont="1" applyBorder="1" applyAlignment="1" applyProtection="1">
      <alignment horizontal="right" vertical="center"/>
      <protection locked="0"/>
    </xf>
    <xf numFmtId="168" fontId="5" fillId="0" borderId="6" xfId="0" applyNumberFormat="1" applyFont="1" applyBorder="1" applyAlignment="1" applyProtection="1">
      <alignment horizontal="right" vertical="center"/>
      <protection locked="0"/>
    </xf>
    <xf numFmtId="168" fontId="5" fillId="2" borderId="7" xfId="0" applyNumberFormat="1" applyFont="1" applyFill="1" applyBorder="1" applyAlignment="1" applyProtection="1">
      <alignment horizontal="right" vertical="center"/>
      <protection hidden="1"/>
    </xf>
    <xf numFmtId="0" fontId="0" fillId="0" borderId="0" xfId="0" applyBorder="1" applyAlignment="1" applyProtection="1">
      <alignment/>
      <protection hidden="1"/>
    </xf>
    <xf numFmtId="0" fontId="0" fillId="0" borderId="8" xfId="0" applyBorder="1" applyAlignment="1" applyProtection="1">
      <alignment horizontal="centerContinuous" vertical="top"/>
      <protection hidden="1"/>
    </xf>
    <xf numFmtId="0" fontId="0" fillId="0" borderId="4" xfId="0" applyBorder="1" applyAlignment="1" applyProtection="1">
      <alignment horizontal="centerContinuous" vertical="top"/>
      <protection hidden="1"/>
    </xf>
    <xf numFmtId="0" fontId="5" fillId="0" borderId="4" xfId="0" applyFont="1" applyBorder="1" applyAlignment="1" applyProtection="1">
      <alignment horizontal="centerContinuous" vertical="top"/>
      <protection hidden="1"/>
    </xf>
    <xf numFmtId="0" fontId="5" fillId="0" borderId="4" xfId="0" applyFont="1" applyBorder="1" applyAlignment="1" applyProtection="1">
      <alignment horizontal="center"/>
      <protection hidden="1"/>
    </xf>
    <xf numFmtId="0" fontId="2" fillId="0" borderId="8" xfId="0" applyFont="1" applyBorder="1" applyAlignment="1" applyProtection="1">
      <alignment horizontal="left" vertical="center"/>
      <protection hidden="1"/>
    </xf>
    <xf numFmtId="0" fontId="0" fillId="0" borderId="4" xfId="0" applyBorder="1" applyAlignment="1" applyProtection="1">
      <alignment/>
      <protection hidden="1"/>
    </xf>
    <xf numFmtId="0" fontId="0" fillId="0" borderId="9" xfId="0" applyBorder="1" applyAlignment="1" applyProtection="1">
      <alignment/>
      <protection hidden="1"/>
    </xf>
    <xf numFmtId="0" fontId="0" fillId="0" borderId="0" xfId="0" applyNumberFormat="1" applyBorder="1" applyAlignment="1">
      <alignment/>
    </xf>
    <xf numFmtId="49" fontId="0" fillId="0" borderId="0" xfId="0" applyNumberFormat="1" applyBorder="1" applyAlignment="1">
      <alignment/>
    </xf>
    <xf numFmtId="0" fontId="3" fillId="0" borderId="10" xfId="0" applyFont="1" applyBorder="1" applyAlignment="1" applyProtection="1">
      <alignment horizontal="centerContinuous" vertical="top"/>
      <protection hidden="1"/>
    </xf>
    <xf numFmtId="0" fontId="0" fillId="0" borderId="0" xfId="0" applyBorder="1" applyAlignment="1" applyProtection="1">
      <alignment horizontal="centerContinuous" vertical="top"/>
      <protection hidden="1"/>
    </xf>
    <xf numFmtId="0" fontId="5" fillId="0" borderId="0" xfId="0" applyFont="1" applyBorder="1" applyAlignment="1" applyProtection="1">
      <alignment horizontal="centerContinuous" vertical="top"/>
      <protection hidden="1"/>
    </xf>
    <xf numFmtId="0" fontId="5" fillId="0" borderId="0" xfId="0" applyFont="1" applyBorder="1" applyAlignment="1" applyProtection="1">
      <alignment horizontal="center"/>
      <protection hidden="1"/>
    </xf>
    <xf numFmtId="0" fontId="2" fillId="0" borderId="8" xfId="0" applyFont="1" applyBorder="1" applyAlignment="1" applyProtection="1">
      <alignment/>
      <protection hidden="1"/>
    </xf>
    <xf numFmtId="49" fontId="5" fillId="0" borderId="4" xfId="0" applyNumberFormat="1" applyFont="1" applyBorder="1" applyAlignment="1" applyProtection="1">
      <alignment horizontal="center" vertical="top"/>
      <protection hidden="1"/>
    </xf>
    <xf numFmtId="49" fontId="2" fillId="0" borderId="10" xfId="0" applyNumberFormat="1" applyFont="1" applyBorder="1" applyAlignment="1" applyProtection="1">
      <alignment horizontal="centerContinuous" vertical="center" wrapText="1"/>
      <protection locked="0"/>
    </xf>
    <xf numFmtId="49" fontId="0" fillId="0" borderId="3" xfId="0" applyNumberFormat="1" applyBorder="1" applyAlignment="1" applyProtection="1">
      <alignment horizontal="center" vertical="top" wrapText="1"/>
      <protection hidden="1"/>
    </xf>
    <xf numFmtId="0" fontId="0" fillId="0" borderId="0" xfId="0" applyNumberFormat="1" applyAlignment="1">
      <alignment/>
    </xf>
    <xf numFmtId="0" fontId="0" fillId="0" borderId="0" xfId="0" applyAlignment="1" applyProtection="1">
      <alignment/>
      <protection hidden="1"/>
    </xf>
    <xf numFmtId="0" fontId="2" fillId="0" borderId="11" xfId="0" applyFont="1" applyBorder="1" applyAlignment="1" applyProtection="1">
      <alignment horizontal="left" vertical="center" wrapText="1"/>
      <protection hidden="1"/>
    </xf>
    <xf numFmtId="0" fontId="2" fillId="0" borderId="8" xfId="0" applyFont="1" applyBorder="1" applyAlignment="1" applyProtection="1">
      <alignment horizontal="center" vertical="center" wrapText="1"/>
      <protection hidden="1"/>
    </xf>
    <xf numFmtId="0" fontId="2" fillId="0" borderId="11" xfId="0" applyFont="1" applyBorder="1" applyAlignment="1" applyProtection="1">
      <alignment horizontal="center" vertical="center" wrapText="1"/>
      <protection hidden="1"/>
    </xf>
    <xf numFmtId="0" fontId="2" fillId="0" borderId="4" xfId="0" applyFont="1" applyBorder="1" applyAlignment="1" applyProtection="1">
      <alignment horizontal="center" vertical="center" wrapText="1"/>
      <protection hidden="1"/>
    </xf>
    <xf numFmtId="49" fontId="2" fillId="0" borderId="12" xfId="0" applyNumberFormat="1" applyFont="1" applyBorder="1" applyAlignment="1" applyProtection="1">
      <alignment horizontal="left" vertical="center"/>
      <protection hidden="1"/>
    </xf>
    <xf numFmtId="49" fontId="5" fillId="0" borderId="13" xfId="0" applyNumberFormat="1" applyFont="1" applyBorder="1" applyAlignment="1" applyProtection="1">
      <alignment horizontal="left" vertical="center" wrapText="1"/>
      <protection hidden="1"/>
    </xf>
    <xf numFmtId="49" fontId="2" fillId="0" borderId="13" xfId="0" applyNumberFormat="1" applyFont="1" applyBorder="1" applyAlignment="1" applyProtection="1">
      <alignment horizontal="center" vertical="center"/>
      <protection hidden="1"/>
    </xf>
    <xf numFmtId="49" fontId="5" fillId="0" borderId="13" xfId="0" applyNumberFormat="1" applyFont="1" applyBorder="1" applyAlignment="1" applyProtection="1">
      <alignment horizontal="left" vertical="center"/>
      <protection hidden="1"/>
    </xf>
    <xf numFmtId="171" fontId="2" fillId="0" borderId="13" xfId="0" applyNumberFormat="1" applyFont="1" applyBorder="1" applyAlignment="1" applyProtection="1">
      <alignment horizontal="center" vertical="center"/>
      <protection hidden="1"/>
    </xf>
    <xf numFmtId="172" fontId="2" fillId="0" borderId="13" xfId="0" applyNumberFormat="1" applyFont="1" applyBorder="1" applyAlignment="1" applyProtection="1">
      <alignment horizontal="center" vertical="center"/>
      <protection hidden="1"/>
    </xf>
    <xf numFmtId="17" fontId="2" fillId="0" borderId="12" xfId="0" applyNumberFormat="1" applyFont="1" applyBorder="1" applyAlignment="1" applyProtection="1">
      <alignment horizontal="center" vertical="center"/>
      <protection hidden="1"/>
    </xf>
    <xf numFmtId="49" fontId="5" fillId="0" borderId="6" xfId="0" applyNumberFormat="1" applyFont="1" applyBorder="1" applyAlignment="1" applyProtection="1">
      <alignment horizontal="left" vertical="center" wrapText="1"/>
      <protection locked="0"/>
    </xf>
    <xf numFmtId="49" fontId="5" fillId="0" borderId="6" xfId="0" applyNumberFormat="1" applyFont="1" applyBorder="1" applyAlignment="1" applyProtection="1">
      <alignment horizontal="center" vertical="center"/>
      <protection locked="0"/>
    </xf>
    <xf numFmtId="49" fontId="5" fillId="0" borderId="6" xfId="0" applyNumberFormat="1" applyFont="1" applyBorder="1" applyAlignment="1" applyProtection="1">
      <alignment horizontal="left" vertical="center"/>
      <protection locked="0"/>
    </xf>
    <xf numFmtId="17" fontId="9" fillId="0" borderId="7" xfId="0" applyNumberFormat="1" applyFont="1" applyBorder="1" applyAlignment="1" applyProtection="1">
      <alignment horizontal="center" vertical="center"/>
      <protection locked="0"/>
    </xf>
    <xf numFmtId="0" fontId="5" fillId="0" borderId="0" xfId="0" applyFont="1" applyAlignment="1">
      <alignment horizontal="right"/>
    </xf>
    <xf numFmtId="0" fontId="5" fillId="0" borderId="0" xfId="0" applyNumberFormat="1" applyFont="1" applyAlignment="1">
      <alignment horizontal="right"/>
    </xf>
    <xf numFmtId="0" fontId="5" fillId="0" borderId="0" xfId="0" applyNumberFormat="1" applyFont="1" applyBorder="1" applyAlignment="1">
      <alignment horizontal="right"/>
    </xf>
    <xf numFmtId="49" fontId="5" fillId="0" borderId="14" xfId="0" applyNumberFormat="1" applyFont="1" applyBorder="1" applyAlignment="1" applyProtection="1">
      <alignment horizontal="left" vertical="center"/>
      <protection hidden="1"/>
    </xf>
    <xf numFmtId="49" fontId="5" fillId="0" borderId="6" xfId="0" applyNumberFormat="1" applyFont="1" applyBorder="1" applyAlignment="1" applyProtection="1">
      <alignment horizontal="left" vertical="center"/>
      <protection hidden="1"/>
    </xf>
    <xf numFmtId="169" fontId="5" fillId="0" borderId="6" xfId="0" applyNumberFormat="1" applyFont="1" applyBorder="1" applyAlignment="1" applyProtection="1">
      <alignment horizontal="left" vertical="center"/>
      <protection hidden="1"/>
    </xf>
    <xf numFmtId="169" fontId="5" fillId="0" borderId="6" xfId="0" applyNumberFormat="1" applyFont="1" applyBorder="1" applyAlignment="1" applyProtection="1">
      <alignment horizontal="right" vertical="center"/>
      <protection hidden="1"/>
    </xf>
    <xf numFmtId="49" fontId="5" fillId="0" borderId="7" xfId="0" applyNumberFormat="1" applyFont="1" applyBorder="1" applyAlignment="1" applyProtection="1">
      <alignment horizontal="left" vertical="center"/>
      <protection hidden="1"/>
    </xf>
    <xf numFmtId="169" fontId="0" fillId="0" borderId="8" xfId="0" applyNumberFormat="1" applyBorder="1" applyAlignment="1" applyProtection="1">
      <alignment/>
      <protection hidden="1"/>
    </xf>
    <xf numFmtId="169" fontId="0" fillId="0" borderId="4" xfId="0" applyNumberFormat="1" applyBorder="1" applyAlignment="1" applyProtection="1">
      <alignment/>
      <protection hidden="1"/>
    </xf>
    <xf numFmtId="169" fontId="0" fillId="0" borderId="4" xfId="0" applyNumberFormat="1" applyBorder="1" applyAlignment="1" applyProtection="1">
      <alignment horizontal="right" vertical="center"/>
      <protection hidden="1"/>
    </xf>
    <xf numFmtId="169" fontId="0" fillId="0" borderId="9" xfId="0" applyNumberFormat="1" applyBorder="1" applyAlignment="1" applyProtection="1">
      <alignment/>
      <protection hidden="1"/>
    </xf>
    <xf numFmtId="169" fontId="0" fillId="0" borderId="10" xfId="0" applyNumberFormat="1" applyBorder="1" applyAlignment="1" applyProtection="1">
      <alignment/>
      <protection hidden="1"/>
    </xf>
    <xf numFmtId="169" fontId="0" fillId="0" borderId="0" xfId="0" applyNumberFormat="1" applyBorder="1" applyAlignment="1" applyProtection="1">
      <alignment/>
      <protection hidden="1"/>
    </xf>
    <xf numFmtId="169" fontId="0" fillId="0" borderId="0" xfId="0" applyNumberFormat="1" applyBorder="1" applyAlignment="1" applyProtection="1">
      <alignment horizontal="right" vertical="center"/>
      <protection hidden="1"/>
    </xf>
    <xf numFmtId="169" fontId="0" fillId="0" borderId="3" xfId="0" applyNumberFormat="1" applyBorder="1" applyAlignment="1" applyProtection="1">
      <alignment/>
      <protection hidden="1"/>
    </xf>
    <xf numFmtId="169" fontId="0" fillId="0" borderId="13" xfId="0" applyNumberFormat="1" applyBorder="1" applyAlignment="1" applyProtection="1">
      <alignment/>
      <protection hidden="1"/>
    </xf>
    <xf numFmtId="169" fontId="0" fillId="0" borderId="15" xfId="0" applyNumberFormat="1" applyBorder="1" applyAlignment="1" applyProtection="1">
      <alignment/>
      <protection hidden="1"/>
    </xf>
    <xf numFmtId="169" fontId="0" fillId="0" borderId="15" xfId="0" applyNumberFormat="1" applyBorder="1" applyAlignment="1" applyProtection="1">
      <alignment horizontal="right" vertical="center"/>
      <protection hidden="1"/>
    </xf>
    <xf numFmtId="169" fontId="0" fillId="0" borderId="16" xfId="0" applyNumberFormat="1" applyBorder="1" applyAlignment="1" applyProtection="1">
      <alignment/>
      <protection hidden="1"/>
    </xf>
    <xf numFmtId="169" fontId="0" fillId="0" borderId="0" xfId="0" applyNumberFormat="1" applyBorder="1" applyAlignment="1">
      <alignment/>
    </xf>
    <xf numFmtId="0" fontId="5" fillId="0" borderId="0" xfId="0" applyFont="1" applyAlignment="1">
      <alignment horizontal="right" vertical="center"/>
    </xf>
    <xf numFmtId="0" fontId="5" fillId="0" borderId="10" xfId="0" applyFont="1" applyBorder="1" applyAlignment="1">
      <alignment/>
    </xf>
    <xf numFmtId="0" fontId="5" fillId="0" borderId="0" xfId="0" applyFont="1" applyBorder="1" applyAlignment="1">
      <alignment/>
    </xf>
    <xf numFmtId="0" fontId="5" fillId="0" borderId="17" xfId="0" applyFont="1" applyBorder="1" applyAlignment="1">
      <alignment/>
    </xf>
    <xf numFmtId="0" fontId="0" fillId="0" borderId="10" xfId="0" applyBorder="1" applyAlignment="1">
      <alignment/>
    </xf>
    <xf numFmtId="169" fontId="5" fillId="0" borderId="10" xfId="0" applyNumberFormat="1" applyFont="1" applyBorder="1" applyAlignment="1">
      <alignment/>
    </xf>
    <xf numFmtId="169" fontId="5" fillId="0" borderId="0" xfId="0" applyNumberFormat="1" applyFont="1" applyBorder="1" applyAlignment="1">
      <alignment/>
    </xf>
    <xf numFmtId="169" fontId="0" fillId="0" borderId="3" xfId="0" applyNumberFormat="1" applyBorder="1" applyAlignment="1">
      <alignment/>
    </xf>
    <xf numFmtId="0" fontId="0" fillId="0" borderId="18" xfId="0" applyBorder="1" applyAlignment="1">
      <alignment/>
    </xf>
    <xf numFmtId="0" fontId="0" fillId="0" borderId="19" xfId="0" applyBorder="1" applyAlignment="1" applyProtection="1">
      <alignment/>
      <protection locked="0"/>
    </xf>
    <xf numFmtId="169" fontId="5" fillId="0" borderId="20" xfId="0" applyNumberFormat="1" applyFont="1" applyBorder="1" applyAlignment="1" applyProtection="1">
      <alignment/>
      <protection/>
    </xf>
    <xf numFmtId="169" fontId="5" fillId="0" borderId="21" xfId="0" applyNumberFormat="1" applyFont="1" applyBorder="1" applyAlignment="1" applyProtection="1">
      <alignment horizontal="center" vertical="center"/>
      <protection/>
    </xf>
    <xf numFmtId="169" fontId="5" fillId="0" borderId="21" xfId="0" applyNumberFormat="1" applyFont="1" applyBorder="1" applyAlignment="1" applyProtection="1">
      <alignment horizontal="centerContinuous"/>
      <protection/>
    </xf>
    <xf numFmtId="169" fontId="5" fillId="0" borderId="21" xfId="0" applyNumberFormat="1" applyFont="1" applyBorder="1" applyAlignment="1" applyProtection="1">
      <alignment horizontal="center"/>
      <protection/>
    </xf>
    <xf numFmtId="169" fontId="5" fillId="0" borderId="22" xfId="0" applyNumberFormat="1" applyFont="1" applyBorder="1" applyAlignment="1" applyProtection="1">
      <alignment horizontal="center"/>
      <protection/>
    </xf>
    <xf numFmtId="169" fontId="7" fillId="0" borderId="23" xfId="0" applyNumberFormat="1" applyFont="1" applyBorder="1" applyAlignment="1" applyProtection="1">
      <alignment horizontal="center"/>
      <protection/>
    </xf>
    <xf numFmtId="0" fontId="5" fillId="0" borderId="24" xfId="0" applyFont="1" applyBorder="1" applyAlignment="1" applyProtection="1">
      <alignment horizontal="center"/>
      <protection/>
    </xf>
    <xf numFmtId="0" fontId="5" fillId="0" borderId="25" xfId="0" applyNumberFormat="1" applyFont="1" applyBorder="1" applyAlignment="1" applyProtection="1">
      <alignment horizontal="center"/>
      <protection locked="0"/>
    </xf>
    <xf numFmtId="166" fontId="5" fillId="0" borderId="25" xfId="0" applyNumberFormat="1" applyFont="1" applyBorder="1" applyAlignment="1" applyProtection="1">
      <alignment horizontal="center"/>
      <protection locked="0"/>
    </xf>
    <xf numFmtId="166" fontId="5" fillId="0" borderId="26" xfId="0" applyNumberFormat="1" applyFont="1" applyBorder="1" applyAlignment="1" applyProtection="1">
      <alignment horizontal="center" vertical="center"/>
      <protection locked="0"/>
    </xf>
    <xf numFmtId="3" fontId="5" fillId="0" borderId="25" xfId="0" applyNumberFormat="1" applyFont="1" applyBorder="1" applyAlignment="1" applyProtection="1">
      <alignment horizontal="center"/>
      <protection locked="0"/>
    </xf>
    <xf numFmtId="166" fontId="5" fillId="0" borderId="27" xfId="0" applyNumberFormat="1" applyFont="1" applyBorder="1" applyAlignment="1" applyProtection="1">
      <alignment horizontal="center" vertical="center"/>
      <protection locked="0"/>
    </xf>
    <xf numFmtId="0" fontId="5" fillId="0" borderId="26" xfId="0" applyNumberFormat="1" applyFont="1" applyBorder="1" applyAlignment="1" applyProtection="1">
      <alignment horizontal="center"/>
      <protection locked="0"/>
    </xf>
    <xf numFmtId="0" fontId="5" fillId="0" borderId="27" xfId="0" applyNumberFormat="1" applyFont="1" applyBorder="1" applyAlignment="1" applyProtection="1">
      <alignment horizontal="center"/>
      <protection locked="0"/>
    </xf>
    <xf numFmtId="0" fontId="5" fillId="0" borderId="28" xfId="0" applyNumberFormat="1" applyFont="1" applyBorder="1" applyAlignment="1" applyProtection="1">
      <alignment horizontal="center"/>
      <protection locked="0"/>
    </xf>
    <xf numFmtId="166" fontId="5" fillId="0" borderId="26" xfId="0" applyNumberFormat="1" applyFont="1" applyBorder="1" applyAlignment="1" applyProtection="1">
      <alignment horizontal="center"/>
      <protection locked="0"/>
    </xf>
    <xf numFmtId="166" fontId="5" fillId="0" borderId="27" xfId="0" applyNumberFormat="1" applyFont="1" applyBorder="1" applyAlignment="1" applyProtection="1">
      <alignment horizontal="center"/>
      <protection locked="0"/>
    </xf>
    <xf numFmtId="3" fontId="5" fillId="0" borderId="26" xfId="0" applyNumberFormat="1" applyFont="1" applyBorder="1" applyAlignment="1" applyProtection="1">
      <alignment horizontal="center"/>
      <protection locked="0"/>
    </xf>
    <xf numFmtId="166" fontId="5" fillId="0" borderId="25" xfId="0" applyNumberFormat="1" applyFont="1" applyBorder="1" applyAlignment="1" applyProtection="1">
      <alignment horizontal="center" vertical="center"/>
      <protection locked="0"/>
    </xf>
    <xf numFmtId="0" fontId="0" fillId="2" borderId="8" xfId="0" applyFill="1" applyBorder="1" applyAlignment="1" applyProtection="1" quotePrefix="1">
      <alignment/>
      <protection/>
    </xf>
    <xf numFmtId="0" fontId="0" fillId="2" borderId="4" xfId="0" applyFill="1" applyBorder="1" applyAlignment="1" applyProtection="1" quotePrefix="1">
      <alignment/>
      <protection/>
    </xf>
    <xf numFmtId="166" fontId="0" fillId="2" borderId="4" xfId="0" applyNumberFormat="1" applyFill="1" applyBorder="1" applyAlignment="1" applyProtection="1" quotePrefix="1">
      <alignment/>
      <protection/>
    </xf>
    <xf numFmtId="0" fontId="0" fillId="2" borderId="4" xfId="0" applyFill="1" applyBorder="1" applyAlignment="1" applyProtection="1">
      <alignment/>
      <protection/>
    </xf>
    <xf numFmtId="169" fontId="0" fillId="2" borderId="4" xfId="0" applyNumberFormat="1" applyFill="1" applyBorder="1" applyAlignment="1" applyProtection="1">
      <alignment/>
      <protection/>
    </xf>
    <xf numFmtId="0" fontId="0" fillId="2" borderId="9" xfId="0" applyFill="1" applyBorder="1" applyAlignment="1" applyProtection="1">
      <alignment/>
      <protection/>
    </xf>
    <xf numFmtId="0" fontId="3" fillId="2" borderId="13" xfId="0" applyFont="1" applyFill="1" applyBorder="1" applyAlignment="1" applyProtection="1">
      <alignment horizontal="centerContinuous" vertical="top"/>
      <protection/>
    </xf>
    <xf numFmtId="0" fontId="3" fillId="2" borderId="15" xfId="0" applyFont="1" applyFill="1" applyBorder="1" applyAlignment="1" applyProtection="1">
      <alignment horizontal="centerContinuous" vertical="top"/>
      <protection/>
    </xf>
    <xf numFmtId="0" fontId="0" fillId="2" borderId="15" xfId="0" applyFill="1" applyBorder="1" applyAlignment="1" applyProtection="1">
      <alignment horizontal="centerContinuous"/>
      <protection/>
    </xf>
    <xf numFmtId="0" fontId="0" fillId="2" borderId="16" xfId="0" applyFill="1" applyBorder="1" applyAlignment="1" applyProtection="1">
      <alignment/>
      <protection/>
    </xf>
    <xf numFmtId="0" fontId="2" fillId="2" borderId="8" xfId="0" applyFont="1" applyFill="1" applyBorder="1" applyAlignment="1" applyProtection="1">
      <alignment vertical="center"/>
      <protection/>
    </xf>
    <xf numFmtId="0" fontId="2" fillId="2" borderId="15" xfId="0" applyFont="1" applyFill="1" applyBorder="1" applyAlignment="1" applyProtection="1">
      <alignment horizontal="centerContinuous" vertical="center" wrapText="1"/>
      <protection/>
    </xf>
    <xf numFmtId="0" fontId="2" fillId="2" borderId="4" xfId="0" applyFont="1" applyFill="1" applyBorder="1" applyAlignment="1" applyProtection="1">
      <alignment/>
      <protection/>
    </xf>
    <xf numFmtId="0" fontId="2" fillId="2" borderId="4" xfId="0" applyFont="1" applyFill="1" applyBorder="1" applyAlignment="1" applyProtection="1">
      <alignment vertical="center"/>
      <protection/>
    </xf>
    <xf numFmtId="0" fontId="2" fillId="2" borderId="29" xfId="0" applyFont="1" applyFill="1" applyBorder="1" applyAlignment="1" applyProtection="1">
      <alignment vertical="center" wrapText="1"/>
      <protection/>
    </xf>
    <xf numFmtId="0" fontId="3" fillId="2" borderId="15" xfId="0" applyFont="1" applyFill="1" applyBorder="1" applyAlignment="1" applyProtection="1">
      <alignment horizontal="center" vertical="top"/>
      <protection/>
    </xf>
    <xf numFmtId="0" fontId="0" fillId="2" borderId="0" xfId="0" applyFill="1" applyBorder="1" applyAlignment="1" applyProtection="1">
      <alignment/>
      <protection/>
    </xf>
    <xf numFmtId="0" fontId="0" fillId="2" borderId="3" xfId="0" applyFill="1" applyBorder="1" applyAlignment="1" applyProtection="1">
      <alignment/>
      <protection/>
    </xf>
    <xf numFmtId="0" fontId="0" fillId="0" borderId="0" xfId="0" applyFont="1" applyAlignment="1">
      <alignment/>
    </xf>
    <xf numFmtId="0" fontId="0" fillId="0" borderId="0" xfId="0" applyNumberFormat="1" applyFont="1" applyAlignment="1">
      <alignment/>
    </xf>
    <xf numFmtId="49" fontId="5" fillId="0" borderId="5" xfId="0" applyNumberFormat="1" applyFont="1" applyBorder="1" applyAlignment="1" applyProtection="1">
      <alignment horizontal="left" vertical="center"/>
      <protection locked="0"/>
    </xf>
    <xf numFmtId="49" fontId="5" fillId="0" borderId="5" xfId="0" applyNumberFormat="1" applyFont="1" applyBorder="1" applyAlignment="1" applyProtection="1">
      <alignment horizontal="center" vertical="center"/>
      <protection locked="0"/>
    </xf>
    <xf numFmtId="0" fontId="0" fillId="0" borderId="7" xfId="0" applyFont="1" applyBorder="1" applyAlignment="1">
      <alignment/>
    </xf>
    <xf numFmtId="0" fontId="0" fillId="0" borderId="7" xfId="0" applyBorder="1" applyAlignment="1">
      <alignment/>
    </xf>
    <xf numFmtId="0" fontId="0" fillId="0" borderId="5" xfId="0" applyBorder="1" applyAlignment="1">
      <alignment/>
    </xf>
    <xf numFmtId="0" fontId="0" fillId="0" borderId="5" xfId="0" applyBorder="1" applyAlignment="1">
      <alignment horizontal="center"/>
    </xf>
    <xf numFmtId="49" fontId="5" fillId="0" borderId="5" xfId="0" applyNumberFormat="1" applyFont="1" applyBorder="1" applyAlignment="1" applyProtection="1">
      <alignment horizontal="left" vertical="center" wrapText="1"/>
      <protection locked="0"/>
    </xf>
    <xf numFmtId="171" fontId="9" fillId="0" borderId="0" xfId="0" applyNumberFormat="1" applyFont="1" applyBorder="1" applyAlignment="1" applyProtection="1">
      <alignment horizontal="center" vertical="center"/>
      <protection locked="0"/>
    </xf>
    <xf numFmtId="17" fontId="9" fillId="0" borderId="3" xfId="0" applyNumberFormat="1" applyFont="1" applyBorder="1" applyAlignment="1" applyProtection="1">
      <alignment horizontal="center" vertical="center"/>
      <protection locked="0"/>
    </xf>
    <xf numFmtId="0" fontId="0" fillId="0" borderId="19" xfId="0" applyBorder="1" applyAlignment="1">
      <alignment/>
    </xf>
    <xf numFmtId="0" fontId="0" fillId="0" borderId="4" xfId="0" applyBorder="1" applyAlignment="1">
      <alignment/>
    </xf>
    <xf numFmtId="0" fontId="0" fillId="0" borderId="9" xfId="0" applyBorder="1" applyAlignment="1">
      <alignment/>
    </xf>
    <xf numFmtId="0" fontId="16" fillId="0" borderId="8" xfId="0" applyFont="1" applyBorder="1" applyAlignment="1">
      <alignment/>
    </xf>
    <xf numFmtId="0" fontId="16" fillId="0" borderId="4" xfId="0" applyFont="1" applyBorder="1" applyAlignment="1">
      <alignment/>
    </xf>
    <xf numFmtId="0" fontId="16" fillId="0" borderId="30" xfId="0" applyFont="1" applyBorder="1" applyAlignment="1">
      <alignment/>
    </xf>
    <xf numFmtId="0" fontId="2" fillId="0" borderId="31" xfId="0" applyFont="1" applyBorder="1" applyAlignment="1">
      <alignment/>
    </xf>
    <xf numFmtId="0" fontId="0" fillId="0" borderId="4" xfId="0" applyBorder="1" applyAlignment="1">
      <alignment horizontal="centerContinuous"/>
    </xf>
    <xf numFmtId="0" fontId="0" fillId="0" borderId="30" xfId="0" applyBorder="1" applyAlignment="1">
      <alignment/>
    </xf>
    <xf numFmtId="0" fontId="0" fillId="0" borderId="0" xfId="0" applyAlignment="1">
      <alignment/>
    </xf>
    <xf numFmtId="0" fontId="0" fillId="0" borderId="0" xfId="0" applyAlignment="1">
      <alignment horizontal="centerContinuous"/>
    </xf>
    <xf numFmtId="0" fontId="0" fillId="0" borderId="17" xfId="0" applyBorder="1" applyAlignment="1">
      <alignment/>
    </xf>
    <xf numFmtId="0" fontId="0" fillId="0" borderId="0" xfId="0" applyNumberFormat="1" applyAlignment="1">
      <alignment horizontal="right"/>
    </xf>
    <xf numFmtId="0" fontId="2" fillId="0" borderId="32" xfId="0" applyFont="1" applyBorder="1" applyAlignment="1">
      <alignment vertical="top"/>
    </xf>
    <xf numFmtId="0" fontId="2" fillId="0" borderId="18" xfId="0" applyFont="1" applyBorder="1" applyAlignment="1">
      <alignment/>
    </xf>
    <xf numFmtId="0" fontId="0" fillId="0" borderId="28" xfId="0" applyBorder="1" applyAlignment="1">
      <alignment/>
    </xf>
    <xf numFmtId="0" fontId="2" fillId="0" borderId="33" xfId="0" applyFont="1" applyBorder="1" applyAlignment="1">
      <alignment vertical="top"/>
    </xf>
    <xf numFmtId="0" fontId="17" fillId="0" borderId="0" xfId="0" applyNumberFormat="1" applyFont="1" applyBorder="1" applyAlignment="1">
      <alignment horizontal="right"/>
    </xf>
    <xf numFmtId="0" fontId="5" fillId="0" borderId="34" xfId="0" applyFont="1" applyBorder="1" applyAlignment="1">
      <alignment/>
    </xf>
    <xf numFmtId="0" fontId="0" fillId="0" borderId="35" xfId="0" applyBorder="1" applyAlignment="1">
      <alignment/>
    </xf>
    <xf numFmtId="0" fontId="0" fillId="0" borderId="25" xfId="0" applyBorder="1" applyAlignment="1">
      <alignment/>
    </xf>
    <xf numFmtId="0" fontId="5" fillId="0" borderId="26" xfId="0" applyFont="1" applyBorder="1" applyAlignment="1">
      <alignment horizontal="center"/>
    </xf>
    <xf numFmtId="0" fontId="5" fillId="0" borderId="35" xfId="0" applyFont="1" applyBorder="1" applyAlignment="1">
      <alignment/>
    </xf>
    <xf numFmtId="174" fontId="5" fillId="0" borderId="26" xfId="0" applyNumberFormat="1" applyFont="1" applyBorder="1" applyAlignment="1" applyProtection="1">
      <alignment/>
      <protection locked="0"/>
    </xf>
    <xf numFmtId="174" fontId="5" fillId="0" borderId="36" xfId="0" applyNumberFormat="1" applyFont="1" applyBorder="1" applyAlignment="1" applyProtection="1">
      <alignment/>
      <protection locked="0"/>
    </xf>
    <xf numFmtId="170" fontId="5" fillId="0" borderId="26" xfId="0" applyNumberFormat="1" applyFont="1" applyBorder="1" applyAlignment="1" applyProtection="1">
      <alignment/>
      <protection hidden="1"/>
    </xf>
    <xf numFmtId="170" fontId="5" fillId="0" borderId="36" xfId="0" applyNumberFormat="1" applyFont="1" applyBorder="1" applyAlignment="1" applyProtection="1">
      <alignment/>
      <protection hidden="1"/>
    </xf>
    <xf numFmtId="170" fontId="5" fillId="0" borderId="26" xfId="0" applyNumberFormat="1" applyFont="1" applyBorder="1" applyAlignment="1" applyProtection="1">
      <alignment/>
      <protection locked="0"/>
    </xf>
    <xf numFmtId="170" fontId="5" fillId="0" borderId="36" xfId="0" applyNumberFormat="1" applyFont="1" applyBorder="1" applyAlignment="1" applyProtection="1">
      <alignment/>
      <protection locked="0"/>
    </xf>
    <xf numFmtId="174" fontId="5" fillId="0" borderId="26" xfId="0" applyNumberFormat="1" applyFont="1" applyBorder="1" applyAlignment="1" applyProtection="1">
      <alignment/>
      <protection hidden="1"/>
    </xf>
    <xf numFmtId="174" fontId="5" fillId="0" borderId="36" xfId="0" applyNumberFormat="1" applyFont="1" applyBorder="1" applyAlignment="1" applyProtection="1">
      <alignment/>
      <protection hidden="1"/>
    </xf>
    <xf numFmtId="0" fontId="5" fillId="0" borderId="32" xfId="0" applyFont="1" applyBorder="1" applyAlignment="1">
      <alignment horizontal="centerContinuous"/>
    </xf>
    <xf numFmtId="0" fontId="5" fillId="0" borderId="28" xfId="0" applyFont="1" applyBorder="1" applyAlignment="1">
      <alignment horizontal="centerContinuous"/>
    </xf>
    <xf numFmtId="0" fontId="5" fillId="0" borderId="33" xfId="0" applyFont="1" applyBorder="1" applyAlignment="1">
      <alignment horizontal="centerContinuous"/>
    </xf>
    <xf numFmtId="0" fontId="5" fillId="0" borderId="33" xfId="0" applyFont="1" applyBorder="1" applyAlignment="1">
      <alignment/>
    </xf>
    <xf numFmtId="0" fontId="5" fillId="0" borderId="28" xfId="0" applyFont="1" applyBorder="1" applyAlignment="1">
      <alignment/>
    </xf>
    <xf numFmtId="0" fontId="5" fillId="0" borderId="37" xfId="0" applyFont="1" applyBorder="1" applyAlignment="1">
      <alignment/>
    </xf>
    <xf numFmtId="0" fontId="5" fillId="0" borderId="38" xfId="0" applyFont="1" applyBorder="1" applyAlignment="1">
      <alignment/>
    </xf>
    <xf numFmtId="0" fontId="5" fillId="0" borderId="39" xfId="0" applyFont="1" applyBorder="1" applyAlignment="1">
      <alignment horizontal="centerContinuous"/>
    </xf>
    <xf numFmtId="0" fontId="5" fillId="0" borderId="38" xfId="0" applyFont="1" applyBorder="1" applyAlignment="1">
      <alignment horizontal="centerContinuous"/>
    </xf>
    <xf numFmtId="0" fontId="5" fillId="0" borderId="39" xfId="0" applyFont="1" applyBorder="1" applyAlignment="1">
      <alignment/>
    </xf>
    <xf numFmtId="0" fontId="5" fillId="0" borderId="40" xfId="0" applyFont="1" applyBorder="1" applyAlignment="1">
      <alignment/>
    </xf>
    <xf numFmtId="0" fontId="5" fillId="0" borderId="5" xfId="0" applyFont="1" applyBorder="1" applyAlignment="1" applyProtection="1">
      <alignment/>
      <protection locked="0"/>
    </xf>
    <xf numFmtId="0" fontId="5" fillId="0" borderId="6" xfId="0" applyFont="1" applyBorder="1" applyAlignment="1" applyProtection="1">
      <alignment/>
      <protection hidden="1"/>
    </xf>
    <xf numFmtId="0" fontId="5" fillId="0" borderId="6" xfId="0" applyFont="1" applyBorder="1" applyAlignment="1">
      <alignment/>
    </xf>
    <xf numFmtId="0" fontId="5" fillId="0" borderId="41" xfId="0" applyFont="1" applyBorder="1" applyAlignment="1">
      <alignment wrapText="1"/>
    </xf>
    <xf numFmtId="0" fontId="5" fillId="0" borderId="40" xfId="0" applyFont="1" applyBorder="1" applyAlignment="1" applyProtection="1">
      <alignment/>
      <protection locked="0"/>
    </xf>
    <xf numFmtId="0" fontId="5" fillId="0" borderId="40" xfId="0" applyFont="1" applyBorder="1" applyAlignment="1" applyProtection="1">
      <alignment wrapText="1"/>
      <protection locked="0"/>
    </xf>
    <xf numFmtId="0" fontId="5" fillId="0" borderId="40" xfId="0" applyFont="1" applyBorder="1" applyAlignment="1" applyProtection="1">
      <alignment wrapText="1"/>
      <protection hidden="1"/>
    </xf>
    <xf numFmtId="0" fontId="5" fillId="0" borderId="1" xfId="0" applyFont="1" applyBorder="1" applyAlignment="1">
      <alignment/>
    </xf>
    <xf numFmtId="0" fontId="5" fillId="0" borderId="26" xfId="0" applyFont="1" applyBorder="1" applyAlignment="1" applyProtection="1">
      <alignment/>
      <protection locked="0"/>
    </xf>
    <xf numFmtId="0" fontId="5" fillId="0" borderId="26" xfId="0" applyFont="1" applyBorder="1" applyAlignment="1" applyProtection="1">
      <alignment/>
      <protection/>
    </xf>
    <xf numFmtId="0" fontId="5" fillId="0" borderId="26" xfId="0" applyFont="1" applyBorder="1" applyAlignment="1" applyProtection="1">
      <alignment/>
      <protection hidden="1"/>
    </xf>
    <xf numFmtId="0" fontId="5" fillId="0" borderId="26" xfId="0" applyFont="1" applyBorder="1" applyAlignment="1">
      <alignment/>
    </xf>
    <xf numFmtId="174" fontId="5" fillId="0" borderId="26" xfId="0" applyNumberFormat="1" applyFont="1" applyBorder="1" applyAlignment="1" applyProtection="1">
      <alignment/>
      <protection/>
    </xf>
    <xf numFmtId="169" fontId="0" fillId="0" borderId="0" xfId="0" applyNumberFormat="1" applyAlignment="1">
      <alignment/>
    </xf>
    <xf numFmtId="169" fontId="0" fillId="0" borderId="13" xfId="0" applyNumberFormat="1" applyBorder="1" applyAlignment="1">
      <alignment/>
    </xf>
    <xf numFmtId="169" fontId="0" fillId="0" borderId="15" xfId="0" applyNumberFormat="1" applyBorder="1" applyAlignment="1">
      <alignment/>
    </xf>
    <xf numFmtId="169" fontId="5" fillId="0" borderId="15" xfId="0" applyNumberFormat="1" applyFont="1" applyBorder="1" applyAlignment="1">
      <alignment/>
    </xf>
    <xf numFmtId="169" fontId="5" fillId="0" borderId="0" xfId="0" applyNumberFormat="1" applyFont="1" applyAlignment="1">
      <alignment/>
    </xf>
    <xf numFmtId="0" fontId="5" fillId="0" borderId="0" xfId="0" applyNumberFormat="1" applyFont="1" applyAlignment="1" applyProtection="1">
      <alignment/>
      <protection locked="0"/>
    </xf>
    <xf numFmtId="0" fontId="5" fillId="0" borderId="0" xfId="0" applyNumberFormat="1" applyFont="1" applyAlignment="1">
      <alignment/>
    </xf>
    <xf numFmtId="0" fontId="2" fillId="0" borderId="6" xfId="0" applyFont="1" applyBorder="1" applyAlignment="1">
      <alignment vertical="top"/>
    </xf>
    <xf numFmtId="0" fontId="8" fillId="0" borderId="34" xfId="0" applyFont="1" applyBorder="1" applyAlignment="1">
      <alignment/>
    </xf>
    <xf numFmtId="0" fontId="2" fillId="0" borderId="35" xfId="0" applyFont="1" applyBorder="1" applyAlignment="1">
      <alignment/>
    </xf>
    <xf numFmtId="165" fontId="5" fillId="0" borderId="14" xfId="0" applyNumberFormat="1" applyFont="1" applyBorder="1" applyAlignment="1" applyProtection="1">
      <alignment horizontal="left" vertical="center"/>
      <protection locked="0"/>
    </xf>
    <xf numFmtId="165" fontId="8" fillId="0" borderId="14" xfId="0" applyNumberFormat="1" applyFont="1" applyBorder="1" applyAlignment="1" applyProtection="1">
      <alignment horizontal="left" vertical="center"/>
      <protection locked="0"/>
    </xf>
    <xf numFmtId="17" fontId="5" fillId="0" borderId="7" xfId="0" applyNumberFormat="1" applyFont="1" applyBorder="1" applyAlignment="1" applyProtection="1">
      <alignment horizontal="center" vertical="center"/>
      <protection locked="0"/>
    </xf>
    <xf numFmtId="171" fontId="5" fillId="0" borderId="0" xfId="0" applyNumberFormat="1" applyFont="1" applyBorder="1" applyAlignment="1" applyProtection="1">
      <alignment horizontal="center" vertical="center"/>
      <protection locked="0"/>
    </xf>
    <xf numFmtId="0" fontId="0" fillId="0" borderId="42" xfId="0" applyBorder="1" applyAlignment="1">
      <alignment/>
    </xf>
    <xf numFmtId="171" fontId="9" fillId="0" borderId="42" xfId="0" applyNumberFormat="1" applyFont="1" applyBorder="1" applyAlignment="1" applyProtection="1">
      <alignment horizontal="center" vertical="center"/>
      <protection locked="0"/>
    </xf>
    <xf numFmtId="178" fontId="9" fillId="0" borderId="5" xfId="0" applyNumberFormat="1" applyFont="1" applyBorder="1" applyAlignment="1" applyProtection="1">
      <alignment horizontal="center" vertical="center"/>
      <protection locked="0"/>
    </xf>
    <xf numFmtId="178" fontId="5" fillId="0" borderId="5" xfId="0" applyNumberFormat="1" applyFont="1" applyBorder="1" applyAlignment="1" applyProtection="1">
      <alignment horizontal="left" vertical="center" wrapText="1"/>
      <protection locked="0"/>
    </xf>
    <xf numFmtId="178" fontId="0" fillId="0" borderId="5" xfId="0" applyNumberFormat="1" applyBorder="1" applyAlignment="1">
      <alignment/>
    </xf>
    <xf numFmtId="49" fontId="10" fillId="2" borderId="10" xfId="0" applyNumberFormat="1" applyFont="1" applyFill="1" applyBorder="1" applyAlignment="1" applyProtection="1">
      <alignment horizontal="left" vertical="center" wrapText="1"/>
      <protection locked="0"/>
    </xf>
    <xf numFmtId="0" fontId="2" fillId="2" borderId="11" xfId="0" applyFont="1" applyFill="1" applyBorder="1" applyAlignment="1" applyProtection="1">
      <alignment horizontal="left" vertical="center" wrapText="1"/>
      <protection hidden="1"/>
    </xf>
    <xf numFmtId="0" fontId="2" fillId="2" borderId="8" xfId="0" applyFont="1" applyFill="1" applyBorder="1" applyAlignment="1" applyProtection="1">
      <alignment horizontal="center" vertical="center" wrapText="1"/>
      <protection hidden="1"/>
    </xf>
    <xf numFmtId="0" fontId="2" fillId="2" borderId="11" xfId="0" applyFont="1" applyFill="1" applyBorder="1" applyAlignment="1" applyProtection="1">
      <alignment horizontal="center" vertical="center" wrapText="1"/>
      <protection hidden="1"/>
    </xf>
    <xf numFmtId="0" fontId="2" fillId="2" borderId="4" xfId="0" applyFont="1" applyFill="1" applyBorder="1" applyAlignment="1" applyProtection="1">
      <alignment horizontal="center" vertical="center" wrapText="1"/>
      <protection hidden="1"/>
    </xf>
    <xf numFmtId="49" fontId="2" fillId="2" borderId="12" xfId="0" applyNumberFormat="1" applyFont="1" applyFill="1" applyBorder="1" applyAlignment="1" applyProtection="1">
      <alignment horizontal="left" vertical="center"/>
      <protection hidden="1"/>
    </xf>
    <xf numFmtId="49" fontId="5" fillId="2" borderId="13" xfId="0" applyNumberFormat="1" applyFont="1" applyFill="1" applyBorder="1" applyAlignment="1" applyProtection="1">
      <alignment horizontal="left" vertical="center" wrapText="1"/>
      <protection hidden="1"/>
    </xf>
    <xf numFmtId="49" fontId="2" fillId="2" borderId="13" xfId="0" applyNumberFormat="1" applyFont="1" applyFill="1" applyBorder="1" applyAlignment="1" applyProtection="1">
      <alignment horizontal="center" vertical="center"/>
      <protection hidden="1"/>
    </xf>
    <xf numFmtId="49" fontId="5" fillId="2" borderId="13" xfId="0" applyNumberFormat="1" applyFont="1" applyFill="1" applyBorder="1" applyAlignment="1" applyProtection="1">
      <alignment horizontal="left" vertical="center"/>
      <protection hidden="1"/>
    </xf>
    <xf numFmtId="171" fontId="9" fillId="2" borderId="13" xfId="0" applyNumberFormat="1" applyFont="1" applyFill="1" applyBorder="1" applyAlignment="1" applyProtection="1">
      <alignment horizontal="center" vertical="center"/>
      <protection hidden="1"/>
    </xf>
    <xf numFmtId="171" fontId="2" fillId="2" borderId="13" xfId="0" applyNumberFormat="1" applyFont="1" applyFill="1" applyBorder="1" applyAlignment="1" applyProtection="1">
      <alignment horizontal="center" vertical="center"/>
      <protection hidden="1"/>
    </xf>
    <xf numFmtId="172" fontId="2" fillId="2" borderId="13" xfId="0" applyNumberFormat="1" applyFont="1" applyFill="1" applyBorder="1" applyAlignment="1" applyProtection="1">
      <alignment horizontal="center" vertical="center"/>
      <protection hidden="1"/>
    </xf>
    <xf numFmtId="17" fontId="2" fillId="2" borderId="12" xfId="0" applyNumberFormat="1" applyFont="1" applyFill="1" applyBorder="1" applyAlignment="1" applyProtection="1">
      <alignment horizontal="center" vertical="center"/>
      <protection hidden="1"/>
    </xf>
    <xf numFmtId="49" fontId="5" fillId="2" borderId="14" xfId="0" applyNumberFormat="1" applyFont="1" applyFill="1" applyBorder="1" applyAlignment="1" applyProtection="1">
      <alignment horizontal="left" vertical="center"/>
      <protection locked="0"/>
    </xf>
    <xf numFmtId="49" fontId="5" fillId="2" borderId="6" xfId="0" applyNumberFormat="1" applyFont="1" applyFill="1" applyBorder="1" applyAlignment="1" applyProtection="1">
      <alignment horizontal="left" vertical="center" wrapText="1"/>
      <protection locked="0"/>
    </xf>
    <xf numFmtId="49" fontId="5" fillId="2" borderId="6" xfId="0" applyNumberFormat="1" applyFont="1" applyFill="1" applyBorder="1" applyAlignment="1" applyProtection="1">
      <alignment horizontal="center" vertical="center"/>
      <protection locked="0"/>
    </xf>
    <xf numFmtId="49" fontId="5" fillId="2" borderId="6" xfId="0" applyNumberFormat="1" applyFont="1" applyFill="1" applyBorder="1" applyAlignment="1" applyProtection="1">
      <alignment horizontal="left" vertical="center"/>
      <protection locked="0"/>
    </xf>
    <xf numFmtId="178" fontId="9" fillId="2" borderId="43" xfId="0" applyNumberFormat="1" applyFont="1" applyFill="1" applyBorder="1" applyAlignment="1" applyProtection="1">
      <alignment horizontal="center" vertical="center"/>
      <protection locked="0"/>
    </xf>
    <xf numFmtId="171" fontId="9" fillId="2" borderId="0" xfId="0" applyNumberFormat="1" applyFont="1" applyFill="1" applyBorder="1" applyAlignment="1" applyProtection="1">
      <alignment horizontal="center" vertical="center"/>
      <protection locked="0"/>
    </xf>
    <xf numFmtId="168" fontId="5" fillId="2" borderId="6" xfId="0" applyNumberFormat="1" applyFont="1" applyFill="1" applyBorder="1" applyAlignment="1" applyProtection="1">
      <alignment horizontal="right" vertical="center"/>
      <protection locked="0"/>
    </xf>
    <xf numFmtId="17" fontId="9" fillId="2" borderId="7" xfId="0" applyNumberFormat="1" applyFont="1" applyFill="1" applyBorder="1" applyAlignment="1" applyProtection="1">
      <alignment horizontal="center" vertical="center"/>
      <protection locked="0"/>
    </xf>
    <xf numFmtId="178" fontId="9" fillId="2" borderId="5" xfId="0" applyNumberFormat="1" applyFont="1" applyFill="1" applyBorder="1" applyAlignment="1" applyProtection="1">
      <alignment horizontal="center" vertical="center"/>
      <protection locked="0"/>
    </xf>
    <xf numFmtId="165" fontId="5" fillId="2" borderId="14" xfId="0" applyNumberFormat="1" applyFont="1" applyFill="1" applyBorder="1" applyAlignment="1" applyProtection="1">
      <alignment horizontal="left" vertical="center"/>
      <protection locked="0"/>
    </xf>
    <xf numFmtId="178" fontId="5" fillId="2" borderId="5" xfId="0" applyNumberFormat="1" applyFont="1" applyFill="1" applyBorder="1" applyAlignment="1" applyProtection="1">
      <alignment horizontal="left" vertical="center" wrapText="1"/>
      <protection locked="0"/>
    </xf>
    <xf numFmtId="171" fontId="5" fillId="2" borderId="0" xfId="0" applyNumberFormat="1" applyFont="1" applyFill="1" applyBorder="1" applyAlignment="1" applyProtection="1">
      <alignment horizontal="center" vertical="center"/>
      <protection locked="0"/>
    </xf>
    <xf numFmtId="17" fontId="5" fillId="2" borderId="7" xfId="0" applyNumberFormat="1" applyFont="1" applyFill="1" applyBorder="1" applyAlignment="1" applyProtection="1">
      <alignment horizontal="center" vertical="center"/>
      <protection locked="0"/>
    </xf>
    <xf numFmtId="0" fontId="8" fillId="0" borderId="36" xfId="0" applyNumberFormat="1" applyFont="1" applyFill="1" applyBorder="1" applyAlignment="1" applyProtection="1">
      <alignment horizontal="center" vertical="center"/>
      <protection/>
    </xf>
    <xf numFmtId="166" fontId="8" fillId="0" borderId="36" xfId="0" applyNumberFormat="1" applyFont="1" applyFill="1" applyBorder="1" applyAlignment="1" applyProtection="1">
      <alignment horizontal="center" vertical="center"/>
      <protection/>
    </xf>
    <xf numFmtId="0" fontId="5" fillId="0" borderId="21" xfId="0" applyNumberFormat="1" applyFont="1" applyBorder="1" applyAlignment="1" applyProtection="1">
      <alignment horizontal="center"/>
      <protection locked="0"/>
    </xf>
    <xf numFmtId="3" fontId="5" fillId="0" borderId="21" xfId="0" applyNumberFormat="1" applyFont="1" applyBorder="1" applyAlignment="1" applyProtection="1">
      <alignment horizontal="center"/>
      <protection locked="0"/>
    </xf>
    <xf numFmtId="0" fontId="5" fillId="0" borderId="22" xfId="0" applyNumberFormat="1" applyFont="1" applyBorder="1" applyAlignment="1" applyProtection="1">
      <alignment horizontal="center"/>
      <protection locked="0"/>
    </xf>
    <xf numFmtId="0" fontId="5" fillId="0" borderId="44" xfId="0" applyNumberFormat="1" applyFont="1" applyBorder="1" applyAlignment="1" applyProtection="1">
      <alignment horizontal="center"/>
      <protection locked="0"/>
    </xf>
    <xf numFmtId="0" fontId="8" fillId="0" borderId="24" xfId="0" applyNumberFormat="1" applyFont="1" applyFill="1" applyBorder="1" applyAlignment="1" applyProtection="1">
      <alignment horizontal="center" vertical="center"/>
      <protection/>
    </xf>
    <xf numFmtId="0" fontId="1" fillId="2" borderId="4" xfId="0" applyFont="1" applyFill="1" applyBorder="1" applyAlignment="1" applyProtection="1">
      <alignment/>
      <protection/>
    </xf>
    <xf numFmtId="0" fontId="0" fillId="2" borderId="0" xfId="0" applyFill="1" applyAlignment="1">
      <alignment/>
    </xf>
    <xf numFmtId="49" fontId="0" fillId="2" borderId="0" xfId="0" applyNumberFormat="1" applyFill="1" applyAlignment="1">
      <alignment/>
    </xf>
    <xf numFmtId="0" fontId="1" fillId="2" borderId="15" xfId="0" applyFont="1" applyFill="1" applyBorder="1" applyAlignment="1" applyProtection="1">
      <alignment horizontal="centerContinuous"/>
      <protection/>
    </xf>
    <xf numFmtId="0" fontId="2" fillId="2" borderId="4" xfId="0" applyFont="1" applyFill="1" applyBorder="1" applyAlignment="1" applyProtection="1">
      <alignment horizontal="centerContinuous" vertical="center" wrapText="1"/>
      <protection locked="0"/>
    </xf>
    <xf numFmtId="0" fontId="4" fillId="2" borderId="4" xfId="0" applyFont="1" applyFill="1" applyBorder="1" applyAlignment="1" applyProtection="1">
      <alignment horizontal="centerContinuous" vertical="center" wrapText="1"/>
      <protection locked="0"/>
    </xf>
    <xf numFmtId="0" fontId="2" fillId="2" borderId="11" xfId="0" applyFont="1" applyFill="1" applyBorder="1" applyAlignment="1" applyProtection="1">
      <alignment vertical="center" wrapText="1"/>
      <protection locked="0"/>
    </xf>
    <xf numFmtId="0" fontId="2" fillId="2" borderId="4" xfId="0" applyFont="1" applyFill="1" applyBorder="1" applyAlignment="1" applyProtection="1">
      <alignment/>
      <protection locked="0"/>
    </xf>
    <xf numFmtId="0" fontId="2" fillId="2" borderId="9" xfId="0" applyFont="1" applyFill="1" applyBorder="1" applyAlignment="1" applyProtection="1">
      <alignment horizontal="centerContinuous" vertical="center" wrapText="1"/>
      <protection locked="0"/>
    </xf>
    <xf numFmtId="0" fontId="2" fillId="2" borderId="13" xfId="0" applyFont="1" applyFill="1" applyBorder="1" applyAlignment="1" applyProtection="1">
      <alignment horizontal="centerContinuous" vertical="center" wrapText="1"/>
      <protection locked="0"/>
    </xf>
    <xf numFmtId="0" fontId="2" fillId="2" borderId="15" xfId="0" applyFont="1" applyFill="1" applyBorder="1" applyAlignment="1" applyProtection="1">
      <alignment horizontal="centerContinuous" vertical="center" wrapText="1"/>
      <protection locked="0"/>
    </xf>
    <xf numFmtId="0" fontId="4" fillId="2" borderId="15" xfId="0" applyFont="1" applyFill="1" applyBorder="1" applyAlignment="1" applyProtection="1">
      <alignment vertical="center" wrapText="1"/>
      <protection locked="0"/>
    </xf>
    <xf numFmtId="0" fontId="2" fillId="2" borderId="12" xfId="0" applyFont="1" applyFill="1" applyBorder="1" applyAlignment="1" applyProtection="1">
      <alignment horizontal="center" vertical="center" wrapText="1"/>
      <protection locked="0"/>
    </xf>
    <xf numFmtId="0" fontId="2" fillId="2" borderId="16" xfId="0" applyFont="1" applyFill="1" applyBorder="1" applyAlignment="1" applyProtection="1">
      <alignment horizontal="centerContinuous" vertical="center" wrapText="1"/>
      <protection locked="0"/>
    </xf>
    <xf numFmtId="169" fontId="0" fillId="2" borderId="1" xfId="0" applyNumberFormat="1" applyFill="1" applyBorder="1" applyAlignment="1" applyProtection="1">
      <alignment/>
      <protection/>
    </xf>
    <xf numFmtId="169" fontId="5" fillId="2" borderId="25" xfId="0" applyNumberFormat="1" applyFont="1" applyFill="1" applyBorder="1" applyAlignment="1" applyProtection="1">
      <alignment horizontal="center"/>
      <protection locked="0"/>
    </xf>
    <xf numFmtId="173" fontId="5" fillId="2" borderId="25" xfId="0" applyNumberFormat="1" applyFont="1" applyFill="1" applyBorder="1" applyAlignment="1" applyProtection="1">
      <alignment horizontal="center"/>
      <protection locked="0"/>
    </xf>
    <xf numFmtId="169" fontId="5" fillId="2" borderId="26" xfId="0" applyNumberFormat="1" applyFont="1" applyFill="1" applyBorder="1" applyAlignment="1" applyProtection="1">
      <alignment horizontal="center"/>
      <protection locked="0"/>
    </xf>
    <xf numFmtId="169" fontId="5" fillId="2" borderId="45" xfId="0" applyNumberFormat="1" applyFont="1" applyFill="1" applyBorder="1" applyAlignment="1" applyProtection="1">
      <alignment horizontal="center"/>
      <protection/>
    </xf>
    <xf numFmtId="0" fontId="5" fillId="2" borderId="46" xfId="0" applyFont="1" applyFill="1" applyBorder="1" applyAlignment="1">
      <alignment horizontal="center"/>
    </xf>
    <xf numFmtId="169" fontId="5" fillId="2" borderId="1" xfId="0" applyNumberFormat="1" applyFont="1" applyFill="1" applyBorder="1" applyAlignment="1" applyProtection="1">
      <alignment/>
      <protection locked="0"/>
    </xf>
    <xf numFmtId="177" fontId="8" fillId="2" borderId="26" xfId="0" applyNumberFormat="1" applyFont="1" applyFill="1" applyBorder="1" applyAlignment="1" applyProtection="1">
      <alignment horizontal="center" vertical="center"/>
      <protection locked="0"/>
    </xf>
    <xf numFmtId="177" fontId="5" fillId="2" borderId="26" xfId="0" applyNumberFormat="1" applyFont="1" applyFill="1" applyBorder="1" applyAlignment="1" applyProtection="1">
      <alignment horizontal="center" vertical="center"/>
      <protection locked="0"/>
    </xf>
    <xf numFmtId="176" fontId="8" fillId="2" borderId="36" xfId="0" applyNumberFormat="1" applyFont="1" applyFill="1" applyBorder="1" applyAlignment="1" applyProtection="1">
      <alignment horizontal="center" vertical="center"/>
      <protection/>
    </xf>
    <xf numFmtId="177" fontId="8" fillId="2" borderId="36" xfId="0" applyNumberFormat="1" applyFont="1" applyFill="1" applyBorder="1" applyAlignment="1" applyProtection="1">
      <alignment horizontal="center" vertical="center"/>
      <protection/>
    </xf>
    <xf numFmtId="170" fontId="8" fillId="2" borderId="36" xfId="0" applyNumberFormat="1" applyFont="1" applyFill="1" applyBorder="1" applyAlignment="1" applyProtection="1">
      <alignment horizontal="center" vertical="center"/>
      <protection/>
    </xf>
    <xf numFmtId="0" fontId="5" fillId="2" borderId="1" xfId="0" applyFont="1" applyFill="1" applyBorder="1" applyAlignment="1" applyProtection="1">
      <alignment/>
      <protection locked="0"/>
    </xf>
    <xf numFmtId="0" fontId="5" fillId="2" borderId="2" xfId="0" applyFont="1" applyFill="1" applyBorder="1" applyAlignment="1" applyProtection="1">
      <alignment/>
      <protection locked="0"/>
    </xf>
    <xf numFmtId="176" fontId="8" fillId="2" borderId="36" xfId="0" applyNumberFormat="1" applyFont="1" applyFill="1" applyBorder="1" applyAlignment="1" applyProtection="1">
      <alignment horizontal="center"/>
      <protection/>
    </xf>
    <xf numFmtId="0" fontId="5" fillId="2" borderId="20" xfId="0" applyFont="1" applyFill="1" applyBorder="1" applyAlignment="1" applyProtection="1">
      <alignment/>
      <protection locked="0"/>
    </xf>
    <xf numFmtId="176" fontId="5" fillId="2" borderId="22" xfId="0" applyNumberFormat="1" applyFont="1" applyFill="1" applyBorder="1" applyAlignment="1" applyProtection="1">
      <alignment horizontal="center"/>
      <protection/>
    </xf>
    <xf numFmtId="176" fontId="8" fillId="2" borderId="24" xfId="0" applyNumberFormat="1" applyFont="1" applyFill="1" applyBorder="1" applyAlignment="1" applyProtection="1">
      <alignment horizontal="center"/>
      <protection/>
    </xf>
    <xf numFmtId="0" fontId="0" fillId="2" borderId="10" xfId="0" applyFill="1" applyBorder="1" applyAlignment="1" applyProtection="1">
      <alignment/>
      <protection locked="0"/>
    </xf>
    <xf numFmtId="0" fontId="0" fillId="2" borderId="0" xfId="0" applyFill="1" applyBorder="1" applyAlignment="1" applyProtection="1">
      <alignment/>
      <protection locked="0"/>
    </xf>
    <xf numFmtId="0" fontId="1" fillId="2" borderId="0" xfId="0" applyFont="1" applyFill="1" applyBorder="1" applyAlignment="1" applyProtection="1">
      <alignment/>
      <protection locked="0"/>
    </xf>
    <xf numFmtId="0" fontId="0" fillId="2" borderId="3" xfId="0" applyFill="1" applyBorder="1" applyAlignment="1" applyProtection="1">
      <alignment/>
      <protection locked="0"/>
    </xf>
    <xf numFmtId="0" fontId="0" fillId="2" borderId="13" xfId="0" applyFill="1" applyBorder="1" applyAlignment="1">
      <alignment/>
    </xf>
    <xf numFmtId="0" fontId="0" fillId="2" borderId="15" xfId="0" applyFill="1" applyBorder="1" applyAlignment="1">
      <alignment/>
    </xf>
    <xf numFmtId="0" fontId="1" fillId="2" borderId="15" xfId="0" applyFont="1" applyFill="1" applyBorder="1" applyAlignment="1">
      <alignment/>
    </xf>
    <xf numFmtId="0" fontId="0" fillId="2" borderId="16" xfId="0" applyFill="1" applyBorder="1" applyAlignment="1">
      <alignment/>
    </xf>
    <xf numFmtId="0" fontId="6" fillId="2" borderId="0" xfId="0" applyFont="1" applyFill="1" applyAlignment="1">
      <alignment/>
    </xf>
    <xf numFmtId="0" fontId="5" fillId="2" borderId="0" xfId="0" applyFont="1" applyFill="1" applyAlignment="1">
      <alignment/>
    </xf>
    <xf numFmtId="0" fontId="1" fillId="2" borderId="0" xfId="0" applyFont="1" applyFill="1" applyAlignment="1">
      <alignment/>
    </xf>
    <xf numFmtId="0" fontId="3" fillId="2" borderId="8" xfId="0" applyFont="1" applyFill="1" applyBorder="1" applyAlignment="1">
      <alignment horizontal="center" vertical="center" wrapText="1"/>
    </xf>
    <xf numFmtId="0" fontId="2" fillId="2" borderId="8" xfId="0" applyFont="1" applyFill="1" applyBorder="1" applyAlignment="1" applyProtection="1">
      <alignment horizontal="left" vertical="top"/>
      <protection hidden="1"/>
    </xf>
    <xf numFmtId="0" fontId="2" fillId="2" borderId="4" xfId="0" applyFont="1" applyFill="1" applyBorder="1" applyAlignment="1" applyProtection="1">
      <alignment horizontal="left" vertical="top"/>
      <protection hidden="1"/>
    </xf>
    <xf numFmtId="0" fontId="2" fillId="2" borderId="4" xfId="0" applyFont="1" applyFill="1" applyBorder="1" applyAlignment="1" applyProtection="1">
      <alignment horizontal="left" vertical="top"/>
      <protection hidden="1"/>
    </xf>
    <xf numFmtId="0" fontId="3" fillId="2" borderId="4" xfId="0" applyFont="1" applyFill="1" applyBorder="1" applyAlignment="1">
      <alignment horizontal="left" vertical="top" wrapText="1"/>
    </xf>
    <xf numFmtId="0" fontId="3" fillId="2" borderId="9" xfId="0" applyFont="1" applyFill="1" applyBorder="1" applyAlignment="1">
      <alignment horizontal="left" vertical="top" wrapText="1"/>
    </xf>
    <xf numFmtId="0" fontId="2" fillId="2" borderId="8" xfId="0" applyFont="1" applyFill="1" applyBorder="1" applyAlignment="1">
      <alignment horizontal="left" vertical="top"/>
    </xf>
    <xf numFmtId="0" fontId="2" fillId="2" borderId="4" xfId="0" applyFont="1" applyFill="1" applyBorder="1" applyAlignment="1">
      <alignment horizontal="left" vertical="top" wrapText="1"/>
    </xf>
    <xf numFmtId="0" fontId="2" fillId="2" borderId="8" xfId="0" applyFont="1" applyFill="1" applyBorder="1" applyAlignment="1">
      <alignment horizontal="left" vertical="top"/>
    </xf>
    <xf numFmtId="0" fontId="2" fillId="2" borderId="9" xfId="0" applyFont="1" applyFill="1" applyBorder="1" applyAlignment="1">
      <alignment horizontal="left" vertical="top"/>
    </xf>
    <xf numFmtId="0" fontId="2" fillId="2" borderId="8" xfId="0" applyFont="1" applyFill="1" applyBorder="1" applyAlignment="1">
      <alignment horizontal="left" vertical="top" wrapText="1"/>
    </xf>
    <xf numFmtId="0" fontId="3" fillId="2" borderId="0" xfId="0" applyFont="1" applyFill="1" applyBorder="1" applyAlignment="1">
      <alignment horizontal="left" vertical="top" wrapText="1"/>
    </xf>
    <xf numFmtId="49" fontId="3" fillId="2" borderId="0" xfId="0" applyNumberFormat="1" applyFont="1" applyFill="1" applyBorder="1" applyAlignment="1">
      <alignment horizontal="left" vertical="top" wrapText="1"/>
    </xf>
    <xf numFmtId="0" fontId="3" fillId="2" borderId="13" xfId="0" applyFont="1" applyFill="1" applyBorder="1" applyAlignment="1">
      <alignment horizontal="center" vertical="top" wrapText="1"/>
    </xf>
    <xf numFmtId="49" fontId="2" fillId="2" borderId="13" xfId="0" applyNumberFormat="1" applyFont="1" applyFill="1" applyBorder="1" applyAlignment="1" applyProtection="1">
      <alignment horizontal="centerContinuous" vertical="justify" wrapText="1"/>
      <protection locked="0"/>
    </xf>
    <xf numFmtId="0" fontId="7" fillId="2" borderId="16" xfId="0" applyFont="1" applyFill="1" applyBorder="1" applyAlignment="1">
      <alignment horizontal="centerContinuous" vertical="justify" wrapText="1"/>
    </xf>
    <xf numFmtId="0" fontId="3" fillId="2" borderId="8" xfId="0" applyFont="1" applyFill="1" applyBorder="1" applyAlignment="1">
      <alignment horizontal="center" vertical="justify"/>
    </xf>
    <xf numFmtId="0" fontId="2" fillId="2" borderId="11" xfId="0" applyFont="1" applyFill="1" applyBorder="1" applyAlignment="1">
      <alignment horizontal="center" vertical="center"/>
    </xf>
    <xf numFmtId="0" fontId="8" fillId="2" borderId="3" xfId="0" applyFont="1" applyFill="1" applyBorder="1" applyAlignment="1">
      <alignment horizontal="center" vertical="top" wrapText="1"/>
    </xf>
    <xf numFmtId="0" fontId="8" fillId="2" borderId="0" xfId="0" applyFont="1" applyFill="1" applyBorder="1" applyAlignment="1">
      <alignment horizontal="center" vertical="top" wrapText="1"/>
    </xf>
    <xf numFmtId="0" fontId="8" fillId="2" borderId="0" xfId="0" applyFont="1" applyFill="1" applyBorder="1" applyAlignment="1">
      <alignment horizontal="center" vertical="top"/>
    </xf>
    <xf numFmtId="0" fontId="8" fillId="2" borderId="9" xfId="0" applyFont="1" applyFill="1" applyBorder="1" applyAlignment="1">
      <alignment horizontal="center" vertical="top" wrapText="1"/>
    </xf>
    <xf numFmtId="0" fontId="8" fillId="2" borderId="4" xfId="0" applyFont="1" applyFill="1" applyBorder="1" applyAlignment="1">
      <alignment horizontal="center" vertical="top" wrapText="1"/>
    </xf>
    <xf numFmtId="0" fontId="3" fillId="2" borderId="0" xfId="0" applyFont="1" applyFill="1" applyBorder="1" applyAlignment="1">
      <alignment/>
    </xf>
    <xf numFmtId="0" fontId="3" fillId="2" borderId="10" xfId="0" applyFont="1" applyFill="1" applyBorder="1" applyAlignment="1">
      <alignment horizontal="center" vertical="top"/>
    </xf>
    <xf numFmtId="0" fontId="2" fillId="2" borderId="47" xfId="0" applyFont="1" applyFill="1" applyBorder="1" applyAlignment="1">
      <alignment horizontal="center" vertical="center"/>
    </xf>
    <xf numFmtId="0" fontId="5" fillId="2" borderId="48" xfId="0" applyFont="1" applyFill="1" applyBorder="1" applyAlignment="1">
      <alignment horizontal="center" vertical="center"/>
    </xf>
    <xf numFmtId="0" fontId="0" fillId="2" borderId="0" xfId="0" applyFill="1" applyBorder="1" applyAlignment="1">
      <alignment/>
    </xf>
    <xf numFmtId="0" fontId="5" fillId="2" borderId="49" xfId="0" applyFont="1" applyFill="1" applyBorder="1" applyAlignment="1" applyProtection="1">
      <alignment/>
      <protection/>
    </xf>
    <xf numFmtId="49" fontId="5" fillId="2" borderId="50" xfId="0" applyNumberFormat="1" applyFont="1" applyFill="1" applyBorder="1" applyAlignment="1" applyProtection="1">
      <alignment vertical="justify"/>
      <protection/>
    </xf>
    <xf numFmtId="49" fontId="9" fillId="2" borderId="10" xfId="0" applyNumberFormat="1" applyFont="1" applyFill="1" applyBorder="1" applyAlignment="1" applyProtection="1">
      <alignment/>
      <protection locked="0"/>
    </xf>
    <xf numFmtId="49" fontId="5" fillId="2" borderId="47" xfId="0" applyNumberFormat="1" applyFont="1" applyFill="1" applyBorder="1" applyAlignment="1" applyProtection="1">
      <alignment horizontal="center" vertical="center"/>
      <protection locked="0"/>
    </xf>
    <xf numFmtId="168" fontId="5" fillId="2" borderId="5" xfId="0" applyNumberFormat="1" applyFont="1" applyFill="1" applyBorder="1" applyAlignment="1" applyProtection="1">
      <alignment horizontal="right" vertical="center"/>
      <protection locked="0"/>
    </xf>
    <xf numFmtId="0" fontId="0" fillId="2" borderId="0" xfId="0" applyFill="1" applyBorder="1" applyAlignment="1" applyProtection="1" quotePrefix="1">
      <alignment/>
      <protection locked="0"/>
    </xf>
    <xf numFmtId="0" fontId="5" fillId="2" borderId="0" xfId="0" applyFont="1" applyFill="1" applyBorder="1" applyAlignment="1" applyProtection="1">
      <alignment horizontal="right"/>
      <protection locked="0"/>
    </xf>
    <xf numFmtId="49" fontId="18" fillId="2" borderId="10" xfId="0" applyNumberFormat="1" applyFont="1" applyFill="1" applyBorder="1" applyAlignment="1" applyProtection="1">
      <alignment/>
      <protection locked="0"/>
    </xf>
    <xf numFmtId="168" fontId="5" fillId="2" borderId="42" xfId="0" applyNumberFormat="1" applyFont="1" applyFill="1" applyBorder="1" applyAlignment="1" applyProtection="1">
      <alignment horizontal="right" vertical="center"/>
      <protection locked="0"/>
    </xf>
    <xf numFmtId="49" fontId="9" fillId="2" borderId="10" xfId="0" applyNumberFormat="1" applyFont="1" applyFill="1" applyBorder="1" applyAlignment="1" applyProtection="1">
      <alignment/>
      <protection hidden="1"/>
    </xf>
    <xf numFmtId="0" fontId="3" fillId="2" borderId="0" xfId="0" applyFont="1" applyFill="1" applyBorder="1" applyAlignment="1" applyProtection="1">
      <alignment/>
      <protection hidden="1"/>
    </xf>
    <xf numFmtId="0" fontId="3" fillId="2" borderId="0" xfId="0" applyFont="1" applyFill="1" applyBorder="1" applyAlignment="1" applyProtection="1" quotePrefix="1">
      <alignment/>
      <protection hidden="1"/>
    </xf>
    <xf numFmtId="49" fontId="9" fillId="2" borderId="10" xfId="0" applyNumberFormat="1" applyFont="1" applyFill="1" applyBorder="1" applyAlignment="1" applyProtection="1">
      <alignment horizontal="left" vertical="center" wrapText="1"/>
      <protection locked="0"/>
    </xf>
    <xf numFmtId="49" fontId="18" fillId="2" borderId="10" xfId="0" applyNumberFormat="1" applyFont="1" applyFill="1" applyBorder="1" applyAlignment="1" applyProtection="1">
      <alignment horizontal="left" vertical="center" wrapText="1"/>
      <protection locked="0"/>
    </xf>
    <xf numFmtId="0" fontId="5" fillId="2" borderId="0" xfId="0" applyFont="1" applyFill="1" applyBorder="1" applyAlignment="1" applyProtection="1">
      <alignment/>
      <protection locked="0"/>
    </xf>
    <xf numFmtId="49" fontId="18" fillId="2" borderId="10" xfId="0" applyNumberFormat="1" applyFont="1" applyFill="1" applyBorder="1" applyAlignment="1" applyProtection="1">
      <alignment/>
      <protection hidden="1"/>
    </xf>
    <xf numFmtId="49" fontId="10" fillId="2" borderId="10" xfId="0" applyNumberFormat="1" applyFont="1" applyFill="1" applyBorder="1" applyAlignment="1" applyProtection="1">
      <alignment/>
      <protection hidden="1"/>
    </xf>
    <xf numFmtId="168" fontId="8" fillId="2" borderId="42" xfId="0" applyNumberFormat="1" applyFont="1" applyFill="1" applyBorder="1" applyAlignment="1" applyProtection="1">
      <alignment horizontal="right" vertical="center"/>
      <protection locked="0"/>
    </xf>
    <xf numFmtId="168" fontId="8" fillId="2" borderId="5" xfId="0" applyNumberFormat="1" applyFont="1" applyFill="1" applyBorder="1" applyAlignment="1" applyProtection="1">
      <alignment horizontal="right" vertical="center"/>
      <protection locked="0"/>
    </xf>
    <xf numFmtId="168" fontId="8" fillId="2" borderId="7" xfId="0" applyNumberFormat="1" applyFont="1" applyFill="1" applyBorder="1" applyAlignment="1" applyProtection="1">
      <alignment horizontal="right" vertical="center"/>
      <protection hidden="1"/>
    </xf>
    <xf numFmtId="49" fontId="8" fillId="2" borderId="47" xfId="0" applyNumberFormat="1" applyFont="1" applyFill="1" applyBorder="1" applyAlignment="1" applyProtection="1">
      <alignment horizontal="center" vertical="center"/>
      <protection locked="0"/>
    </xf>
    <xf numFmtId="0" fontId="8" fillId="2" borderId="0" xfId="0" applyFont="1" applyFill="1" applyBorder="1" applyAlignment="1" applyProtection="1">
      <alignment/>
      <protection locked="0"/>
    </xf>
    <xf numFmtId="49" fontId="10" fillId="2" borderId="10" xfId="0" applyNumberFormat="1" applyFont="1" applyFill="1" applyBorder="1" applyAlignment="1" applyProtection="1">
      <alignment/>
      <protection locked="0"/>
    </xf>
    <xf numFmtId="49" fontId="8" fillId="2" borderId="47" xfId="0" applyNumberFormat="1" applyFont="1" applyFill="1" applyBorder="1" applyAlignment="1" applyProtection="1">
      <alignment horizontal="center" vertical="center"/>
      <protection hidden="1"/>
    </xf>
    <xf numFmtId="168" fontId="8" fillId="2" borderId="5" xfId="0" applyNumberFormat="1" applyFont="1" applyFill="1" applyBorder="1" applyAlignment="1" applyProtection="1">
      <alignment horizontal="right" vertical="center"/>
      <protection hidden="1"/>
    </xf>
    <xf numFmtId="168" fontId="6" fillId="2" borderId="5" xfId="0" applyNumberFormat="1" applyFont="1" applyFill="1" applyBorder="1" applyAlignment="1" applyProtection="1">
      <alignment horizontal="right" vertical="center"/>
      <protection locked="0"/>
    </xf>
    <xf numFmtId="49" fontId="10" fillId="2" borderId="10" xfId="0" applyNumberFormat="1" applyFont="1" applyFill="1" applyBorder="1" applyAlignment="1" applyProtection="1">
      <alignment/>
      <protection locked="0"/>
    </xf>
    <xf numFmtId="168" fontId="11" fillId="2" borderId="5" xfId="0" applyNumberFormat="1" applyFont="1" applyFill="1" applyBorder="1" applyAlignment="1" applyProtection="1">
      <alignment horizontal="right" vertical="center"/>
      <protection hidden="1"/>
    </xf>
    <xf numFmtId="49" fontId="8" fillId="2" borderId="47" xfId="0" applyNumberFormat="1" applyFont="1" applyFill="1" applyBorder="1" applyAlignment="1" applyProtection="1">
      <alignment horizontal="center" vertical="center"/>
      <protection/>
    </xf>
    <xf numFmtId="168" fontId="8" fillId="2" borderId="5" xfId="0" applyNumberFormat="1" applyFont="1" applyFill="1" applyBorder="1" applyAlignment="1" applyProtection="1">
      <alignment horizontal="right" vertical="center"/>
      <protection/>
    </xf>
    <xf numFmtId="0" fontId="3" fillId="2" borderId="0" xfId="0" applyFont="1" applyFill="1" applyBorder="1" applyAlignment="1" applyProtection="1">
      <alignment/>
      <protection/>
    </xf>
    <xf numFmtId="0" fontId="3" fillId="2" borderId="0" xfId="0" applyFont="1" applyFill="1" applyBorder="1" applyAlignment="1" applyProtection="1" quotePrefix="1">
      <alignment/>
      <protection/>
    </xf>
    <xf numFmtId="49" fontId="10" fillId="2" borderId="13" xfId="0" applyNumberFormat="1" applyFont="1" applyFill="1" applyBorder="1" applyAlignment="1" applyProtection="1">
      <alignment/>
      <protection/>
    </xf>
    <xf numFmtId="49" fontId="8" fillId="2" borderId="12" xfId="0" applyNumberFormat="1" applyFont="1" applyFill="1" applyBorder="1" applyAlignment="1" applyProtection="1">
      <alignment horizontal="center" vertical="center"/>
      <protection locked="0"/>
    </xf>
    <xf numFmtId="168" fontId="8" fillId="2" borderId="51" xfId="0" applyNumberFormat="1" applyFont="1" applyFill="1" applyBorder="1" applyAlignment="1" applyProtection="1">
      <alignment horizontal="right" vertical="center"/>
      <protection locked="0"/>
    </xf>
    <xf numFmtId="168" fontId="8" fillId="2" borderId="51" xfId="0" applyNumberFormat="1" applyFont="1" applyFill="1" applyBorder="1" applyAlignment="1" applyProtection="1">
      <alignment horizontal="right" vertical="center"/>
      <protection/>
    </xf>
    <xf numFmtId="168" fontId="8" fillId="2" borderId="52" xfId="0" applyNumberFormat="1" applyFont="1" applyFill="1" applyBorder="1" applyAlignment="1" applyProtection="1">
      <alignment horizontal="right" vertical="center"/>
      <protection hidden="1"/>
    </xf>
    <xf numFmtId="0" fontId="3" fillId="2" borderId="0" xfId="0" applyFont="1" applyFill="1" applyBorder="1" applyAlignment="1" applyProtection="1">
      <alignment/>
      <protection locked="0"/>
    </xf>
    <xf numFmtId="0" fontId="3" fillId="2" borderId="0" xfId="0" applyFont="1" applyFill="1" applyBorder="1" applyAlignment="1" applyProtection="1" quotePrefix="1">
      <alignment/>
      <protection locked="0"/>
    </xf>
    <xf numFmtId="169" fontId="0" fillId="2" borderId="0" xfId="0" applyNumberFormat="1" applyFill="1" applyAlignment="1" applyProtection="1">
      <alignment/>
      <protection hidden="1"/>
    </xf>
    <xf numFmtId="0" fontId="0" fillId="2" borderId="0" xfId="0" applyFill="1" applyBorder="1" applyAlignment="1" applyProtection="1">
      <alignment/>
      <protection hidden="1"/>
    </xf>
    <xf numFmtId="169" fontId="5" fillId="2" borderId="0" xfId="0" applyNumberFormat="1" applyFont="1" applyFill="1" applyAlignment="1" applyProtection="1">
      <alignment/>
      <protection hidden="1"/>
    </xf>
    <xf numFmtId="0" fontId="5" fillId="2" borderId="0" xfId="0" applyFont="1" applyFill="1" applyBorder="1" applyAlignment="1" applyProtection="1">
      <alignment/>
      <protection hidden="1"/>
    </xf>
    <xf numFmtId="169" fontId="5" fillId="2" borderId="0" xfId="0" applyNumberFormat="1" applyFont="1" applyFill="1" applyBorder="1" applyAlignment="1" applyProtection="1">
      <alignment/>
      <protection hidden="1"/>
    </xf>
    <xf numFmtId="0" fontId="5" fillId="2" borderId="0" xfId="0" applyFont="1" applyFill="1" applyBorder="1" applyAlignment="1" applyProtection="1">
      <alignment horizontal="right"/>
      <protection hidden="1"/>
    </xf>
    <xf numFmtId="164" fontId="6" fillId="2" borderId="13" xfId="0" applyNumberFormat="1" applyFont="1" applyFill="1" applyBorder="1" applyAlignment="1" applyProtection="1">
      <alignment horizontal="centerContinuous" vertical="center" wrapText="1"/>
      <protection/>
    </xf>
    <xf numFmtId="0" fontId="7" fillId="2" borderId="3" xfId="0" applyFont="1" applyFill="1" applyBorder="1" applyAlignment="1">
      <alignment horizontal="centerContinuous" vertical="top" wrapText="1"/>
    </xf>
    <xf numFmtId="0" fontId="5" fillId="2" borderId="42" xfId="0" applyNumberFormat="1" applyFont="1" applyFill="1" applyBorder="1" applyAlignment="1" applyProtection="1">
      <alignment horizontal="right" vertical="center"/>
      <protection locked="0"/>
    </xf>
    <xf numFmtId="3" fontId="5" fillId="2" borderId="42" xfId="0" applyNumberFormat="1" applyFont="1" applyFill="1" applyBorder="1" applyAlignment="1" applyProtection="1">
      <alignment horizontal="right" vertical="center"/>
      <protection locked="0"/>
    </xf>
    <xf numFmtId="179" fontId="5" fillId="2" borderId="42" xfId="0" applyNumberFormat="1" applyFont="1" applyFill="1" applyBorder="1" applyAlignment="1" applyProtection="1">
      <alignment horizontal="right" vertical="center"/>
      <protection locked="0"/>
    </xf>
    <xf numFmtId="179" fontId="5" fillId="2" borderId="5" xfId="0" applyNumberFormat="1" applyFont="1" applyFill="1" applyBorder="1" applyAlignment="1" applyProtection="1">
      <alignment horizontal="right" vertical="center"/>
      <protection locked="0"/>
    </xf>
    <xf numFmtId="0" fontId="8" fillId="2" borderId="42" xfId="0" applyNumberFormat="1" applyFont="1" applyFill="1" applyBorder="1" applyAlignment="1" applyProtection="1">
      <alignment horizontal="right" vertical="center"/>
      <protection locked="0"/>
    </xf>
    <xf numFmtId="1" fontId="5" fillId="2" borderId="42" xfId="0" applyNumberFormat="1" applyFont="1" applyFill="1" applyBorder="1" applyAlignment="1" applyProtection="1">
      <alignment horizontal="right" vertical="center"/>
      <protection locked="0"/>
    </xf>
    <xf numFmtId="1" fontId="5" fillId="2" borderId="5" xfId="0" applyNumberFormat="1" applyFont="1" applyFill="1" applyBorder="1" applyAlignment="1" applyProtection="1">
      <alignment horizontal="right" vertical="center"/>
      <protection locked="0"/>
    </xf>
    <xf numFmtId="3" fontId="5" fillId="2" borderId="5" xfId="0" applyNumberFormat="1" applyFont="1" applyFill="1" applyBorder="1" applyAlignment="1" applyProtection="1">
      <alignment horizontal="right" vertical="center"/>
      <protection locked="0"/>
    </xf>
    <xf numFmtId="168" fontId="5" fillId="2" borderId="12" xfId="0" applyNumberFormat="1" applyFont="1" applyFill="1" applyBorder="1" applyAlignment="1" applyProtection="1">
      <alignment horizontal="right" vertical="center"/>
      <protection hidden="1"/>
    </xf>
    <xf numFmtId="0" fontId="8" fillId="0" borderId="36" xfId="0" applyNumberFormat="1" applyFont="1" applyFill="1" applyBorder="1" applyAlignment="1" applyProtection="1">
      <alignment horizontal="center"/>
      <protection/>
    </xf>
    <xf numFmtId="0" fontId="3" fillId="2" borderId="13" xfId="0" applyFont="1" applyFill="1" applyBorder="1" applyAlignment="1">
      <alignment horizontal="center" wrapText="1"/>
    </xf>
    <xf numFmtId="0" fontId="2" fillId="2" borderId="13" xfId="0" applyFont="1" applyFill="1" applyBorder="1" applyAlignment="1" applyProtection="1">
      <alignment horizontal="left" vertical="center" wrapText="1"/>
      <protection/>
    </xf>
    <xf numFmtId="0" fontId="2" fillId="2" borderId="15" xfId="0" applyFont="1" applyFill="1" applyBorder="1" applyAlignment="1" applyProtection="1">
      <alignment horizontal="left" vertical="center" wrapText="1"/>
      <protection/>
    </xf>
    <xf numFmtId="0" fontId="0" fillId="0" borderId="19" xfId="0" applyNumberFormat="1" applyBorder="1" applyAlignment="1">
      <alignment horizontal="center" vertical="center" wrapText="1"/>
    </xf>
    <xf numFmtId="0" fontId="5" fillId="2" borderId="13" xfId="0" applyFont="1" applyFill="1" applyBorder="1" applyAlignment="1" applyProtection="1">
      <alignment horizontal="centerContinuous" vertical="center" wrapText="1"/>
      <protection/>
    </xf>
    <xf numFmtId="168" fontId="5" fillId="2" borderId="14" xfId="0" applyNumberFormat="1" applyFont="1" applyFill="1" applyBorder="1" applyAlignment="1" applyProtection="1">
      <alignment horizontal="right" vertical="center"/>
      <protection locked="0"/>
    </xf>
    <xf numFmtId="174" fontId="5" fillId="0" borderId="25" xfId="0" applyNumberFormat="1" applyFont="1" applyBorder="1" applyAlignment="1" applyProtection="1">
      <alignment/>
      <protection locked="0"/>
    </xf>
    <xf numFmtId="170" fontId="5" fillId="0" borderId="25" xfId="0" applyNumberFormat="1" applyFont="1" applyBorder="1" applyAlignment="1" applyProtection="1">
      <alignment/>
      <protection hidden="1"/>
    </xf>
    <xf numFmtId="170" fontId="5" fillId="0" borderId="25" xfId="0" applyNumberFormat="1" applyFont="1" applyBorder="1" applyAlignment="1" applyProtection="1">
      <alignment/>
      <protection locked="0"/>
    </xf>
    <xf numFmtId="174" fontId="5" fillId="0" borderId="25" xfId="0" applyNumberFormat="1" applyFont="1" applyBorder="1" applyAlignment="1" applyProtection="1">
      <alignment/>
      <protection hidden="1"/>
    </xf>
    <xf numFmtId="49" fontId="0" fillId="2" borderId="16" xfId="0" applyNumberFormat="1" applyFill="1" applyBorder="1" applyAlignment="1" applyProtection="1">
      <alignment horizontal="center" vertical="top" wrapText="1"/>
      <protection hidden="1"/>
    </xf>
    <xf numFmtId="0" fontId="2" fillId="2" borderId="39" xfId="0" applyFont="1" applyFill="1" applyBorder="1" applyAlignment="1" applyProtection="1">
      <alignment horizontal="left" vertical="center"/>
      <protection/>
    </xf>
    <xf numFmtId="17" fontId="5" fillId="2" borderId="5" xfId="0" applyNumberFormat="1" applyFont="1" applyFill="1" applyBorder="1" applyAlignment="1" applyProtection="1">
      <alignment horizontal="left" vertical="center" wrapText="1"/>
      <protection locked="0"/>
    </xf>
    <xf numFmtId="165" fontId="8" fillId="2" borderId="14" xfId="0" applyNumberFormat="1" applyFont="1" applyFill="1" applyBorder="1" applyAlignment="1" applyProtection="1">
      <alignment horizontal="left" vertical="center"/>
      <protection locked="0"/>
    </xf>
    <xf numFmtId="0" fontId="3" fillId="0" borderId="5" xfId="0" applyFont="1" applyBorder="1" applyAlignment="1">
      <alignment/>
    </xf>
    <xf numFmtId="49" fontId="7" fillId="0" borderId="0" xfId="0" applyNumberFormat="1" applyFont="1" applyBorder="1" applyAlignment="1" applyProtection="1">
      <alignment horizontal="centerContinuous" vertical="center" wrapText="1"/>
      <protection hidden="1"/>
    </xf>
    <xf numFmtId="0" fontId="5" fillId="2" borderId="13" xfId="0" applyNumberFormat="1" applyFont="1" applyFill="1" applyBorder="1" applyAlignment="1" applyProtection="1">
      <alignment horizontal="center" vertical="top" wrapText="1"/>
      <protection/>
    </xf>
    <xf numFmtId="0" fontId="5" fillId="2" borderId="15" xfId="0" applyFont="1" applyFill="1" applyBorder="1" applyAlignment="1">
      <alignment horizontal="center" vertical="top" wrapText="1"/>
    </xf>
    <xf numFmtId="0" fontId="2" fillId="2" borderId="13" xfId="0" applyNumberFormat="1" applyFont="1" applyFill="1" applyBorder="1" applyAlignment="1" applyProtection="1">
      <alignment horizontal="left" vertical="top" wrapText="1"/>
      <protection/>
    </xf>
    <xf numFmtId="0" fontId="2" fillId="2" borderId="15" xfId="0" applyNumberFormat="1" applyFont="1" applyFill="1" applyBorder="1" applyAlignment="1" applyProtection="1">
      <alignment horizontal="left" vertical="top" wrapText="1"/>
      <protection/>
    </xf>
    <xf numFmtId="0" fontId="5" fillId="2" borderId="10" xfId="0" applyFont="1" applyFill="1" applyBorder="1" applyAlignment="1">
      <alignment/>
    </xf>
    <xf numFmtId="0" fontId="5" fillId="2" borderId="0" xfId="0" applyFont="1" applyFill="1" applyBorder="1" applyAlignment="1">
      <alignment/>
    </xf>
    <xf numFmtId="0" fontId="6" fillId="2" borderId="0" xfId="0" applyFont="1" applyFill="1" applyBorder="1" applyAlignment="1">
      <alignment/>
    </xf>
    <xf numFmtId="168" fontId="5" fillId="2" borderId="0" xfId="0" applyNumberFormat="1" applyFont="1" applyFill="1" applyBorder="1" applyAlignment="1" applyProtection="1">
      <alignment horizontal="right" vertical="center"/>
      <protection locked="0"/>
    </xf>
    <xf numFmtId="168" fontId="5" fillId="2" borderId="10" xfId="0" applyNumberFormat="1" applyFont="1" applyFill="1" applyBorder="1" applyAlignment="1" applyProtection="1">
      <alignment horizontal="right" vertical="center"/>
      <protection locked="0"/>
    </xf>
    <xf numFmtId="0" fontId="5" fillId="2" borderId="10" xfId="0" applyFont="1" applyFill="1" applyBorder="1" applyAlignment="1" applyProtection="1">
      <alignment/>
      <protection locked="0"/>
    </xf>
    <xf numFmtId="168" fontId="8" fillId="2" borderId="6" xfId="0" applyNumberFormat="1" applyFont="1" applyFill="1" applyBorder="1" applyAlignment="1" applyProtection="1">
      <alignment horizontal="right" vertical="center"/>
      <protection hidden="1"/>
    </xf>
    <xf numFmtId="168" fontId="8" fillId="2" borderId="53" xfId="0" applyNumberFormat="1" applyFont="1" applyFill="1" applyBorder="1" applyAlignment="1" applyProtection="1">
      <alignment horizontal="right" vertical="center"/>
      <protection locked="0"/>
    </xf>
    <xf numFmtId="168" fontId="8" fillId="2" borderId="14" xfId="0" applyNumberFormat="1" applyFont="1" applyFill="1" applyBorder="1" applyAlignment="1" applyProtection="1">
      <alignment horizontal="right" vertical="center"/>
      <protection hidden="1"/>
    </xf>
    <xf numFmtId="168" fontId="8" fillId="2" borderId="14" xfId="0" applyNumberFormat="1" applyFont="1" applyFill="1" applyBorder="1" applyAlignment="1" applyProtection="1">
      <alignment horizontal="right" vertical="center"/>
      <protection/>
    </xf>
    <xf numFmtId="168" fontId="8" fillId="2" borderId="54" xfId="0" applyNumberFormat="1" applyFont="1" applyFill="1" applyBorder="1" applyAlignment="1" applyProtection="1">
      <alignment horizontal="right" vertical="center"/>
      <protection/>
    </xf>
    <xf numFmtId="168" fontId="5" fillId="2" borderId="3" xfId="0" applyNumberFormat="1" applyFont="1" applyFill="1" applyBorder="1" applyAlignment="1" applyProtection="1">
      <alignment horizontal="right" vertical="center"/>
      <protection locked="0"/>
    </xf>
    <xf numFmtId="168" fontId="8" fillId="2" borderId="3" xfId="0" applyNumberFormat="1" applyFont="1" applyFill="1" applyBorder="1" applyAlignment="1" applyProtection="1">
      <alignment horizontal="right" vertical="center"/>
      <protection hidden="1"/>
    </xf>
    <xf numFmtId="168" fontId="11" fillId="2" borderId="3" xfId="0" applyNumberFormat="1" applyFont="1" applyFill="1" applyBorder="1" applyAlignment="1" applyProtection="1">
      <alignment horizontal="right" vertical="center"/>
      <protection hidden="1"/>
    </xf>
    <xf numFmtId="168" fontId="8" fillId="2" borderId="3" xfId="0" applyNumberFormat="1" applyFont="1" applyFill="1" applyBorder="1" applyAlignment="1" applyProtection="1">
      <alignment horizontal="right" vertical="center"/>
      <protection/>
    </xf>
    <xf numFmtId="168" fontId="8" fillId="2" borderId="16" xfId="0" applyNumberFormat="1" applyFont="1" applyFill="1" applyBorder="1" applyAlignment="1" applyProtection="1">
      <alignment horizontal="right" vertical="center"/>
      <protection locked="0"/>
    </xf>
    <xf numFmtId="168" fontId="5" fillId="2" borderId="5" xfId="0" applyNumberFormat="1" applyFont="1" applyFill="1" applyBorder="1" applyAlignment="1" applyProtection="1">
      <alignment horizontal="right" vertical="center"/>
      <protection hidden="1"/>
    </xf>
    <xf numFmtId="168" fontId="8" fillId="2" borderId="51" xfId="0" applyNumberFormat="1" applyFont="1" applyFill="1" applyBorder="1" applyAlignment="1" applyProtection="1">
      <alignment horizontal="right" vertical="center"/>
      <protection hidden="1"/>
    </xf>
    <xf numFmtId="179" fontId="3" fillId="2" borderId="36" xfId="0" applyNumberFormat="1" applyFont="1" applyFill="1" applyBorder="1" applyAlignment="1" applyProtection="1">
      <alignment horizontal="right"/>
      <protection/>
    </xf>
    <xf numFmtId="0" fontId="5" fillId="2" borderId="8"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9" xfId="0" applyFont="1" applyFill="1" applyBorder="1" applyAlignment="1">
      <alignment horizontal="center" vertical="center"/>
    </xf>
    <xf numFmtId="49" fontId="5" fillId="2" borderId="12" xfId="0" applyNumberFormat="1" applyFont="1" applyFill="1" applyBorder="1" applyAlignment="1" applyProtection="1">
      <alignment vertical="justify"/>
      <protection/>
    </xf>
    <xf numFmtId="0" fontId="5" fillId="2" borderId="13"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6" xfId="0" applyFont="1" applyFill="1" applyBorder="1" applyAlignment="1">
      <alignment horizontal="center" vertical="center"/>
    </xf>
    <xf numFmtId="168" fontId="8" fillId="2" borderId="0" xfId="0" applyNumberFormat="1" applyFont="1" applyFill="1" applyBorder="1" applyAlignment="1" applyProtection="1">
      <alignment horizontal="right" vertical="center"/>
      <protection/>
    </xf>
    <xf numFmtId="168" fontId="5" fillId="2" borderId="47" xfId="0" applyNumberFormat="1" applyFont="1" applyFill="1" applyBorder="1" applyAlignment="1" applyProtection="1">
      <alignment horizontal="right" vertical="center"/>
      <protection locked="0"/>
    </xf>
    <xf numFmtId="0" fontId="5" fillId="2" borderId="55" xfId="0" applyFont="1" applyFill="1" applyBorder="1" applyAlignment="1">
      <alignment horizontal="center" vertical="center"/>
    </xf>
    <xf numFmtId="0" fontId="5" fillId="2" borderId="43" xfId="0" applyFont="1" applyFill="1" applyBorder="1" applyAlignment="1">
      <alignment horizontal="center" vertical="center"/>
    </xf>
    <xf numFmtId="0" fontId="5" fillId="2" borderId="56" xfId="0" applyFont="1" applyFill="1" applyBorder="1" applyAlignment="1">
      <alignment horizontal="center" vertical="center"/>
    </xf>
    <xf numFmtId="0" fontId="5" fillId="2" borderId="54" xfId="0" applyFont="1" applyFill="1" applyBorder="1" applyAlignment="1">
      <alignment horizontal="center" vertical="center"/>
    </xf>
    <xf numFmtId="0" fontId="5" fillId="2" borderId="51" xfId="0" applyFont="1" applyFill="1" applyBorder="1" applyAlignment="1">
      <alignment horizontal="center" vertical="center"/>
    </xf>
    <xf numFmtId="0" fontId="5" fillId="2" borderId="52"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57" xfId="0" applyFont="1" applyFill="1" applyBorder="1" applyAlignment="1">
      <alignment horizontal="center" vertical="center"/>
    </xf>
    <xf numFmtId="0" fontId="5" fillId="0" borderId="36" xfId="0" applyFont="1" applyBorder="1" applyAlignment="1">
      <alignment horizontal="center"/>
    </xf>
    <xf numFmtId="0" fontId="0" fillId="0" borderId="0" xfId="0" applyFill="1" applyAlignment="1">
      <alignment/>
    </xf>
    <xf numFmtId="49" fontId="0" fillId="0" borderId="0" xfId="0" applyNumberFormat="1" applyFill="1" applyAlignment="1">
      <alignment/>
    </xf>
    <xf numFmtId="168" fontId="2" fillId="0" borderId="0" xfId="0" applyNumberFormat="1" applyFont="1" applyFill="1" applyBorder="1" applyAlignment="1">
      <alignment/>
    </xf>
    <xf numFmtId="0" fontId="0" fillId="2" borderId="58" xfId="0" applyFill="1" applyBorder="1" applyAlignment="1">
      <alignment/>
    </xf>
    <xf numFmtId="0" fontId="0" fillId="2" borderId="59" xfId="0" applyFill="1" applyBorder="1" applyAlignment="1">
      <alignment/>
    </xf>
    <xf numFmtId="167" fontId="2" fillId="0" borderId="60" xfId="0" applyNumberFormat="1" applyFont="1" applyFill="1" applyBorder="1" applyAlignment="1">
      <alignment horizontal="left"/>
    </xf>
    <xf numFmtId="168" fontId="7" fillId="0" borderId="48" xfId="0" applyNumberFormat="1" applyFont="1" applyFill="1" applyBorder="1" applyAlignment="1">
      <alignment horizontal="left"/>
    </xf>
    <xf numFmtId="0" fontId="2" fillId="0" borderId="13" xfId="0" applyFont="1" applyFill="1" applyBorder="1" applyAlignment="1" applyProtection="1">
      <alignment horizontal="center" vertical="center" textRotation="255"/>
      <protection/>
    </xf>
    <xf numFmtId="0" fontId="2" fillId="0" borderId="54" xfId="0" applyFont="1" applyFill="1" applyBorder="1" applyAlignment="1" applyProtection="1">
      <alignment vertical="center" textRotation="255"/>
      <protection/>
    </xf>
    <xf numFmtId="0" fontId="2" fillId="0" borderId="57" xfId="0" applyFont="1" applyFill="1" applyBorder="1" applyAlignment="1" applyProtection="1">
      <alignment vertical="center" textRotation="255"/>
      <protection/>
    </xf>
    <xf numFmtId="0" fontId="2" fillId="0" borderId="16" xfId="0" applyFont="1" applyFill="1" applyBorder="1" applyAlignment="1" applyProtection="1">
      <alignment vertical="center" textRotation="255"/>
      <protection/>
    </xf>
    <xf numFmtId="167" fontId="9" fillId="0" borderId="46" xfId="0" applyNumberFormat="1" applyFont="1" applyFill="1" applyBorder="1" applyAlignment="1" applyProtection="1">
      <alignment horizontal="center"/>
      <protection locked="0"/>
    </xf>
    <xf numFmtId="167" fontId="9" fillId="0" borderId="46" xfId="0" applyNumberFormat="1" applyFont="1" applyFill="1" applyBorder="1" applyAlignment="1" applyProtection="1" quotePrefix="1">
      <alignment horizontal="center" vertical="center"/>
      <protection locked="0"/>
    </xf>
    <xf numFmtId="167" fontId="9" fillId="0" borderId="61" xfId="0" applyNumberFormat="1" applyFont="1" applyFill="1" applyBorder="1" applyAlignment="1" applyProtection="1">
      <alignment horizontal="center" vertical="center"/>
      <protection locked="0"/>
    </xf>
    <xf numFmtId="168" fontId="5" fillId="0" borderId="1" xfId="0" applyNumberFormat="1" applyFont="1" applyFill="1" applyBorder="1" applyAlignment="1" applyProtection="1">
      <alignment horizontal="center" vertical="center"/>
      <protection locked="0"/>
    </xf>
    <xf numFmtId="168" fontId="5" fillId="0" borderId="25" xfId="0" applyNumberFormat="1" applyFont="1" applyFill="1" applyBorder="1" applyAlignment="1" applyProtection="1">
      <alignment horizontal="center" vertical="center"/>
      <protection locked="0"/>
    </xf>
    <xf numFmtId="168" fontId="5" fillId="0" borderId="46" xfId="0" applyNumberFormat="1" applyFont="1" applyFill="1" applyBorder="1" applyAlignment="1" applyProtection="1">
      <alignment horizontal="center" vertical="center"/>
      <protection locked="0"/>
    </xf>
    <xf numFmtId="175" fontId="8" fillId="0" borderId="46" xfId="0" applyNumberFormat="1" applyFont="1" applyFill="1" applyBorder="1" applyAlignment="1" applyProtection="1">
      <alignment horizontal="center"/>
      <protection hidden="1"/>
    </xf>
    <xf numFmtId="167" fontId="9" fillId="0" borderId="46" xfId="0" applyNumberFormat="1" applyFont="1" applyFill="1" applyBorder="1" applyAlignment="1" applyProtection="1" quotePrefix="1">
      <alignment horizontal="center"/>
      <protection locked="0"/>
    </xf>
    <xf numFmtId="167" fontId="9" fillId="0" borderId="46" xfId="0" applyNumberFormat="1" applyFont="1" applyFill="1" applyBorder="1" applyAlignment="1" applyProtection="1">
      <alignment horizontal="center" vertical="center"/>
      <protection locked="0"/>
    </xf>
    <xf numFmtId="168" fontId="5" fillId="0" borderId="20" xfId="0" applyNumberFormat="1" applyFont="1" applyFill="1" applyBorder="1" applyAlignment="1" applyProtection="1">
      <alignment horizontal="center" vertical="center"/>
      <protection locked="0"/>
    </xf>
    <xf numFmtId="168" fontId="5" fillId="0" borderId="21" xfId="0" applyNumberFormat="1" applyFont="1" applyFill="1" applyBorder="1" applyAlignment="1" applyProtection="1">
      <alignment horizontal="center" vertical="center"/>
      <protection locked="0"/>
    </xf>
    <xf numFmtId="168" fontId="5" fillId="0" borderId="62" xfId="0" applyNumberFormat="1" applyFont="1" applyFill="1" applyBorder="1" applyAlignment="1" applyProtection="1">
      <alignment horizontal="center" vertical="center"/>
      <protection locked="0"/>
    </xf>
    <xf numFmtId="175" fontId="8" fillId="0" borderId="63" xfId="0" applyNumberFormat="1" applyFont="1" applyFill="1" applyBorder="1" applyAlignment="1" applyProtection="1">
      <alignment horizontal="center"/>
      <protection hidden="1"/>
    </xf>
    <xf numFmtId="167" fontId="9" fillId="0" borderId="62" xfId="0" applyNumberFormat="1" applyFont="1" applyFill="1" applyBorder="1" applyAlignment="1" applyProtection="1">
      <alignment horizontal="center"/>
      <protection locked="0"/>
    </xf>
    <xf numFmtId="167" fontId="9" fillId="0" borderId="62" xfId="0" applyNumberFormat="1" applyFont="1" applyFill="1" applyBorder="1" applyAlignment="1" applyProtection="1">
      <alignment horizontal="center" vertical="center"/>
      <protection locked="0"/>
    </xf>
    <xf numFmtId="167" fontId="9" fillId="0" borderId="63" xfId="0" applyNumberFormat="1" applyFont="1" applyFill="1" applyBorder="1" applyAlignment="1" applyProtection="1">
      <alignment horizontal="center" vertical="center"/>
      <protection locked="0"/>
    </xf>
    <xf numFmtId="175" fontId="8" fillId="0" borderId="62" xfId="0" applyNumberFormat="1" applyFont="1" applyFill="1" applyBorder="1" applyAlignment="1" applyProtection="1">
      <alignment horizontal="center"/>
      <protection hidden="1"/>
    </xf>
    <xf numFmtId="0" fontId="5" fillId="0" borderId="0" xfId="0" applyFont="1" applyFill="1" applyAlignment="1">
      <alignment/>
    </xf>
    <xf numFmtId="167" fontId="5" fillId="0" borderId="61" xfId="0" applyNumberFormat="1" applyFont="1" applyFill="1" applyBorder="1" applyAlignment="1" applyProtection="1">
      <alignment horizontal="center" vertical="center"/>
      <protection hidden="1"/>
    </xf>
    <xf numFmtId="177" fontId="8" fillId="2" borderId="26" xfId="0" applyNumberFormat="1" applyFont="1" applyFill="1" applyBorder="1" applyAlignment="1" applyProtection="1">
      <alignment horizontal="center" vertical="center"/>
      <protection/>
    </xf>
    <xf numFmtId="0" fontId="5" fillId="0" borderId="64" xfId="0" applyFont="1" applyBorder="1" applyAlignment="1">
      <alignment/>
    </xf>
    <xf numFmtId="0" fontId="5" fillId="0" borderId="65" xfId="0" applyFont="1" applyBorder="1" applyAlignment="1">
      <alignment/>
    </xf>
    <xf numFmtId="0" fontId="5" fillId="0" borderId="36" xfId="0" applyFont="1" applyBorder="1" applyAlignment="1">
      <alignment/>
    </xf>
    <xf numFmtId="169" fontId="5" fillId="0" borderId="16" xfId="0" applyNumberFormat="1" applyFont="1" applyBorder="1" applyAlignment="1">
      <alignment/>
    </xf>
    <xf numFmtId="0" fontId="2" fillId="0" borderId="13" xfId="0" applyFont="1" applyFill="1" applyBorder="1" applyAlignment="1" applyProtection="1">
      <alignment horizontal="centerContinuous" vertical="center" wrapText="1"/>
      <protection locked="0"/>
    </xf>
    <xf numFmtId="49" fontId="5" fillId="0" borderId="6" xfId="0" applyNumberFormat="1" applyFont="1" applyFill="1" applyBorder="1" applyAlignment="1" applyProtection="1">
      <alignment horizontal="left" vertical="center" wrapText="1"/>
      <protection locked="0"/>
    </xf>
    <xf numFmtId="49" fontId="5" fillId="0" borderId="6" xfId="0" applyNumberFormat="1" applyFont="1" applyFill="1" applyBorder="1" applyAlignment="1" applyProtection="1">
      <alignment horizontal="center" vertical="center"/>
      <protection locked="0"/>
    </xf>
    <xf numFmtId="49" fontId="5" fillId="0" borderId="6" xfId="0" applyNumberFormat="1" applyFont="1" applyFill="1" applyBorder="1" applyAlignment="1" applyProtection="1">
      <alignment horizontal="left" vertical="center"/>
      <protection locked="0"/>
    </xf>
    <xf numFmtId="168" fontId="5" fillId="0" borderId="6" xfId="0" applyNumberFormat="1" applyFont="1" applyFill="1" applyBorder="1" applyAlignment="1" applyProtection="1">
      <alignment horizontal="right" vertical="center"/>
      <protection locked="0"/>
    </xf>
    <xf numFmtId="17" fontId="9" fillId="0" borderId="7" xfId="0" applyNumberFormat="1" applyFont="1" applyFill="1" applyBorder="1" applyAlignment="1" applyProtection="1">
      <alignment horizontal="center" vertical="center"/>
      <protection locked="0"/>
    </xf>
    <xf numFmtId="181" fontId="5" fillId="0" borderId="26" xfId="15" applyNumberFormat="1" applyFont="1" applyBorder="1" applyAlignment="1" applyProtection="1">
      <alignment/>
      <protection locked="0"/>
    </xf>
    <xf numFmtId="181" fontId="5" fillId="0" borderId="26" xfId="15" applyNumberFormat="1" applyFont="1" applyBorder="1" applyAlignment="1" applyProtection="1">
      <alignment/>
      <protection hidden="1"/>
    </xf>
    <xf numFmtId="168" fontId="9" fillId="0" borderId="48" xfId="0" applyNumberFormat="1" applyFont="1" applyFill="1" applyBorder="1" applyAlignment="1">
      <alignment horizontal="left"/>
    </xf>
    <xf numFmtId="0" fontId="9" fillId="0" borderId="0" xfId="0" applyFont="1" applyFill="1" applyAlignment="1">
      <alignment/>
    </xf>
    <xf numFmtId="181" fontId="5" fillId="0" borderId="26" xfId="15" applyNumberFormat="1" applyFont="1" applyFill="1" applyBorder="1" applyAlignment="1" applyProtection="1">
      <alignment horizontal="center" vertical="center"/>
      <protection locked="0"/>
    </xf>
    <xf numFmtId="179" fontId="5" fillId="0" borderId="26" xfId="0" applyNumberFormat="1" applyFont="1" applyBorder="1" applyAlignment="1" applyProtection="1">
      <alignment horizontal="center"/>
      <protection locked="0"/>
    </xf>
    <xf numFmtId="179" fontId="5" fillId="0" borderId="25" xfId="0" applyNumberFormat="1" applyFont="1" applyBorder="1" applyAlignment="1" applyProtection="1">
      <alignment horizontal="center"/>
      <protection locked="0"/>
    </xf>
    <xf numFmtId="49" fontId="5" fillId="2" borderId="6" xfId="0" applyNumberFormat="1" applyFont="1" applyFill="1" applyBorder="1" applyAlignment="1" applyProtection="1">
      <alignment horizontal="left" vertical="center" wrapText="1"/>
      <protection locked="0"/>
    </xf>
    <xf numFmtId="49" fontId="5" fillId="2" borderId="6" xfId="0" applyNumberFormat="1" applyFont="1" applyFill="1" applyBorder="1" applyAlignment="1" applyProtection="1">
      <alignment horizontal="center" vertical="center" wrapText="1"/>
      <protection locked="0"/>
    </xf>
    <xf numFmtId="183" fontId="5" fillId="2" borderId="5" xfId="0" applyNumberFormat="1" applyFont="1" applyFill="1" applyBorder="1" applyAlignment="1" applyProtection="1">
      <alignment horizontal="center" vertical="center" wrapText="1"/>
      <protection locked="0"/>
    </xf>
    <xf numFmtId="183" fontId="5" fillId="2" borderId="0" xfId="0" applyNumberFormat="1" applyFont="1" applyFill="1" applyBorder="1" applyAlignment="1" applyProtection="1">
      <alignment horizontal="center" vertical="center" wrapText="1"/>
      <protection locked="0"/>
    </xf>
    <xf numFmtId="3" fontId="5" fillId="2" borderId="5" xfId="0" applyNumberFormat="1" applyFont="1" applyFill="1" applyBorder="1" applyAlignment="1">
      <alignment vertical="center"/>
    </xf>
    <xf numFmtId="168" fontId="5" fillId="0" borderId="6" xfId="0" applyNumberFormat="1" applyFont="1" applyBorder="1" applyAlignment="1" applyProtection="1">
      <alignment horizontal="right" vertical="center" wrapText="1"/>
      <protection locked="0"/>
    </xf>
    <xf numFmtId="49" fontId="5" fillId="0" borderId="6" xfId="0" applyNumberFormat="1" applyFont="1" applyBorder="1" applyAlignment="1" applyProtection="1">
      <alignment horizontal="center" vertical="center" wrapText="1"/>
      <protection locked="0"/>
    </xf>
    <xf numFmtId="17" fontId="5" fillId="0" borderId="7" xfId="0" applyNumberFormat="1" applyFont="1" applyBorder="1" applyAlignment="1" applyProtection="1">
      <alignment horizontal="center" vertical="center" wrapText="1"/>
      <protection locked="0"/>
    </xf>
    <xf numFmtId="0" fontId="5" fillId="0" borderId="0" xfId="0" applyFont="1" applyAlignment="1">
      <alignment wrapText="1"/>
    </xf>
    <xf numFmtId="0" fontId="5" fillId="0" borderId="0" xfId="0" applyNumberFormat="1" applyFont="1" applyAlignment="1">
      <alignment wrapText="1"/>
    </xf>
    <xf numFmtId="3" fontId="5" fillId="2" borderId="5" xfId="15" applyNumberFormat="1" applyFont="1" applyFill="1" applyBorder="1" applyAlignment="1">
      <alignment vertical="center"/>
    </xf>
    <xf numFmtId="49" fontId="8" fillId="0" borderId="14" xfId="0" applyNumberFormat="1" applyFont="1" applyBorder="1" applyAlignment="1" applyProtection="1">
      <alignment horizontal="left" vertical="center"/>
      <protection locked="0"/>
    </xf>
    <xf numFmtId="49" fontId="10" fillId="2" borderId="47" xfId="0" applyNumberFormat="1" applyFont="1" applyFill="1" applyBorder="1" applyAlignment="1" applyProtection="1">
      <alignment horizontal="left" vertical="center" wrapText="1"/>
      <protection locked="0"/>
    </xf>
    <xf numFmtId="0" fontId="9" fillId="2" borderId="47" xfId="0" applyFont="1" applyFill="1" applyBorder="1" applyAlignment="1">
      <alignment wrapText="1"/>
    </xf>
    <xf numFmtId="0" fontId="5" fillId="2" borderId="47" xfId="0" applyFont="1" applyFill="1" applyBorder="1" applyAlignment="1">
      <alignment wrapText="1"/>
    </xf>
    <xf numFmtId="49" fontId="9" fillId="2" borderId="47" xfId="0" applyNumberFormat="1" applyFont="1" applyFill="1" applyBorder="1" applyAlignment="1" applyProtection="1">
      <alignment/>
      <protection locked="0"/>
    </xf>
    <xf numFmtId="49" fontId="9" fillId="2" borderId="47" xfId="0" applyNumberFormat="1" applyFont="1" applyFill="1" applyBorder="1" applyAlignment="1" applyProtection="1">
      <alignment/>
      <protection hidden="1"/>
    </xf>
    <xf numFmtId="0" fontId="5" fillId="2" borderId="14" xfId="0" applyFont="1" applyFill="1" applyBorder="1" applyAlignment="1">
      <alignment wrapText="1"/>
    </xf>
    <xf numFmtId="177" fontId="5" fillId="0" borderId="26" xfId="0" applyNumberFormat="1" applyFont="1" applyFill="1" applyBorder="1" applyAlignment="1" applyProtection="1">
      <alignment horizontal="center" vertical="center"/>
      <protection locked="0"/>
    </xf>
    <xf numFmtId="181" fontId="5" fillId="2" borderId="7" xfId="15" applyNumberFormat="1" applyFont="1" applyFill="1" applyBorder="1" applyAlignment="1" applyProtection="1">
      <alignment horizontal="right" vertical="center"/>
      <protection hidden="1"/>
    </xf>
    <xf numFmtId="181" fontId="5" fillId="2" borderId="42" xfId="15" applyNumberFormat="1" applyFont="1" applyFill="1" applyBorder="1" applyAlignment="1" applyProtection="1">
      <alignment horizontal="right" vertical="center"/>
      <protection locked="0"/>
    </xf>
    <xf numFmtId="181" fontId="5" fillId="2" borderId="14" xfId="15" applyNumberFormat="1" applyFont="1" applyFill="1" applyBorder="1" applyAlignment="1" applyProtection="1">
      <alignment horizontal="right" vertical="center"/>
      <protection locked="0"/>
    </xf>
    <xf numFmtId="181" fontId="8" fillId="2" borderId="14" xfId="15" applyNumberFormat="1" applyFont="1" applyFill="1" applyBorder="1" applyAlignment="1" applyProtection="1">
      <alignment horizontal="right" vertical="center"/>
      <protection hidden="1"/>
    </xf>
    <xf numFmtId="181" fontId="5" fillId="0" borderId="42" xfId="15" applyNumberFormat="1" applyFont="1" applyFill="1" applyBorder="1" applyAlignment="1" applyProtection="1">
      <alignment horizontal="right" vertical="center"/>
      <protection locked="0"/>
    </xf>
    <xf numFmtId="168" fontId="5" fillId="0" borderId="5" xfId="0" applyNumberFormat="1" applyFont="1" applyFill="1" applyBorder="1" applyAlignment="1" applyProtection="1">
      <alignment horizontal="right" vertical="center"/>
      <protection locked="0"/>
    </xf>
    <xf numFmtId="181" fontId="5" fillId="0" borderId="7" xfId="15" applyNumberFormat="1" applyFont="1" applyFill="1" applyBorder="1" applyAlignment="1" applyProtection="1">
      <alignment horizontal="right" vertical="center"/>
      <protection hidden="1"/>
    </xf>
    <xf numFmtId="181" fontId="8" fillId="0" borderId="0" xfId="15" applyNumberFormat="1" applyFont="1" applyFill="1" applyBorder="1" applyAlignment="1" applyProtection="1">
      <alignment horizontal="right" vertical="center"/>
      <protection/>
    </xf>
    <xf numFmtId="184" fontId="9" fillId="0" borderId="61" xfId="0" applyNumberFormat="1" applyFont="1" applyFill="1" applyBorder="1" applyAlignment="1" applyProtection="1">
      <alignment horizontal="center" vertical="center"/>
      <protection locked="0"/>
    </xf>
    <xf numFmtId="184" fontId="8" fillId="0" borderId="46" xfId="0" applyNumberFormat="1" applyFont="1" applyFill="1" applyBorder="1" applyAlignment="1" applyProtection="1">
      <alignment horizontal="center"/>
      <protection hidden="1"/>
    </xf>
    <xf numFmtId="179" fontId="5" fillId="0" borderId="25" xfId="0" applyNumberFormat="1" applyFont="1" applyBorder="1" applyAlignment="1" applyProtection="1" quotePrefix="1">
      <alignment horizontal="center"/>
      <protection locked="0"/>
    </xf>
    <xf numFmtId="179" fontId="5" fillId="0" borderId="26" xfId="0" applyNumberFormat="1" applyFont="1" applyBorder="1" applyAlignment="1" applyProtection="1" quotePrefix="1">
      <alignment horizontal="center"/>
      <protection locked="0"/>
    </xf>
    <xf numFmtId="49" fontId="9" fillId="2" borderId="10" xfId="0" applyNumberFormat="1" applyFont="1" applyFill="1" applyBorder="1" applyAlignment="1" applyProtection="1">
      <alignment wrapText="1"/>
      <protection hidden="1"/>
    </xf>
    <xf numFmtId="168" fontId="5" fillId="2" borderId="14" xfId="0" applyNumberFormat="1" applyFont="1" applyFill="1" applyBorder="1" applyAlignment="1" applyProtection="1">
      <alignment horizontal="right" vertical="center"/>
      <protection hidden="1"/>
    </xf>
    <xf numFmtId="186" fontId="8" fillId="2" borderId="26" xfId="0" applyNumberFormat="1" applyFont="1" applyFill="1" applyBorder="1" applyAlignment="1" applyProtection="1">
      <alignment horizontal="center" vertical="center"/>
      <protection/>
    </xf>
    <xf numFmtId="167" fontId="9" fillId="0" borderId="66" xfId="0" applyNumberFormat="1" applyFont="1" applyFill="1" applyBorder="1" applyAlignment="1" applyProtection="1" quotePrefix="1">
      <alignment horizontal="center"/>
      <protection locked="0"/>
    </xf>
    <xf numFmtId="167" fontId="9" fillId="0" borderId="66" xfId="0" applyNumberFormat="1" applyFont="1" applyFill="1" applyBorder="1" applyAlignment="1" applyProtection="1">
      <alignment horizontal="center"/>
      <protection locked="0"/>
    </xf>
    <xf numFmtId="167" fontId="9" fillId="0" borderId="66" xfId="0" applyNumberFormat="1" applyFont="1" applyFill="1" applyBorder="1" applyAlignment="1" applyProtection="1">
      <alignment horizontal="center" vertical="center"/>
      <protection locked="0"/>
    </xf>
    <xf numFmtId="167" fontId="9" fillId="0" borderId="67" xfId="0" applyNumberFormat="1" applyFont="1" applyFill="1" applyBorder="1" applyAlignment="1" applyProtection="1">
      <alignment horizontal="center" vertical="center"/>
      <protection locked="0"/>
    </xf>
    <xf numFmtId="167" fontId="5" fillId="0" borderId="67" xfId="0" applyNumberFormat="1" applyFont="1" applyFill="1" applyBorder="1" applyAlignment="1" applyProtection="1">
      <alignment horizontal="center" vertical="center"/>
      <protection hidden="1"/>
    </xf>
    <xf numFmtId="168" fontId="5" fillId="0" borderId="41" xfId="0" applyNumberFormat="1" applyFont="1" applyFill="1" applyBorder="1" applyAlignment="1" applyProtection="1">
      <alignment horizontal="center" vertical="center"/>
      <protection locked="0"/>
    </xf>
    <xf numFmtId="168" fontId="5" fillId="0" borderId="38" xfId="0" applyNumberFormat="1" applyFont="1" applyFill="1" applyBorder="1" applyAlignment="1" applyProtection="1">
      <alignment horizontal="center" vertical="center"/>
      <protection locked="0"/>
    </xf>
    <xf numFmtId="168" fontId="5" fillId="0" borderId="66" xfId="0" applyNumberFormat="1" applyFont="1" applyFill="1" applyBorder="1" applyAlignment="1" applyProtection="1">
      <alignment horizontal="center" vertical="center"/>
      <protection locked="0"/>
    </xf>
    <xf numFmtId="184" fontId="8" fillId="0" borderId="66" xfId="0" applyNumberFormat="1" applyFont="1" applyFill="1" applyBorder="1" applyAlignment="1" applyProtection="1">
      <alignment horizontal="center"/>
      <protection hidden="1"/>
    </xf>
    <xf numFmtId="167" fontId="9" fillId="0" borderId="61" xfId="0" applyNumberFormat="1" applyFont="1" applyFill="1" applyBorder="1" applyAlignment="1" applyProtection="1" quotePrefix="1">
      <alignment horizontal="center" vertical="center"/>
      <protection locked="0"/>
    </xf>
    <xf numFmtId="0" fontId="0" fillId="0" borderId="19" xfId="0" applyFill="1" applyBorder="1" applyAlignment="1">
      <alignment/>
    </xf>
    <xf numFmtId="181" fontId="5" fillId="2" borderId="3" xfId="15" applyNumberFormat="1" applyFont="1" applyFill="1" applyBorder="1" applyAlignment="1" applyProtection="1">
      <alignment horizontal="right" vertical="center"/>
      <protection hidden="1"/>
    </xf>
    <xf numFmtId="181" fontId="5" fillId="2" borderId="14" xfId="15" applyNumberFormat="1" applyFont="1" applyFill="1" applyBorder="1" applyAlignment="1" applyProtection="1">
      <alignment horizontal="right" vertical="center"/>
      <protection hidden="1"/>
    </xf>
    <xf numFmtId="168" fontId="8" fillId="2" borderId="10" xfId="0" applyNumberFormat="1" applyFont="1" applyFill="1" applyBorder="1" applyAlignment="1" applyProtection="1">
      <alignment horizontal="right" vertical="center"/>
      <protection/>
    </xf>
    <xf numFmtId="167" fontId="9" fillId="0" borderId="67" xfId="0" applyNumberFormat="1" applyFont="1" applyFill="1" applyBorder="1" applyAlignment="1" applyProtection="1" quotePrefix="1">
      <alignment horizontal="center" vertical="center"/>
      <protection locked="0"/>
    </xf>
    <xf numFmtId="181" fontId="8" fillId="0" borderId="14" xfId="15" applyNumberFormat="1" applyFont="1" applyFill="1" applyBorder="1" applyAlignment="1" applyProtection="1">
      <alignment horizontal="right" vertical="center"/>
      <protection/>
    </xf>
    <xf numFmtId="181" fontId="5" fillId="2" borderId="7" xfId="0" applyNumberFormat="1" applyFont="1" applyFill="1" applyBorder="1" applyAlignment="1" applyProtection="1">
      <alignment horizontal="right" vertical="center"/>
      <protection hidden="1"/>
    </xf>
    <xf numFmtId="166" fontId="5" fillId="0" borderId="26" xfId="0" applyNumberFormat="1" applyFont="1" applyBorder="1" applyAlignment="1" applyProtection="1" quotePrefix="1">
      <alignment horizontal="center"/>
      <protection locked="0"/>
    </xf>
    <xf numFmtId="0" fontId="8" fillId="0" borderId="20" xfId="0" applyFont="1" applyBorder="1" applyAlignment="1" applyProtection="1">
      <alignment/>
      <protection locked="0"/>
    </xf>
    <xf numFmtId="179" fontId="5" fillId="0" borderId="21" xfId="0" applyNumberFormat="1" applyFont="1" applyBorder="1" applyAlignment="1" applyProtection="1">
      <alignment horizontal="center"/>
      <protection locked="0"/>
    </xf>
    <xf numFmtId="166" fontId="5" fillId="0" borderId="26" xfId="0" applyNumberFormat="1" applyFont="1" applyBorder="1" applyAlignment="1" applyProtection="1">
      <alignment horizontal="center"/>
      <protection/>
    </xf>
    <xf numFmtId="166" fontId="5" fillId="0" borderId="26" xfId="0" applyNumberFormat="1" applyFont="1" applyFill="1" applyBorder="1" applyAlignment="1" applyProtection="1">
      <alignment horizontal="center"/>
      <protection/>
    </xf>
    <xf numFmtId="179" fontId="5" fillId="0" borderId="26" xfId="0" applyNumberFormat="1" applyFont="1" applyFill="1" applyBorder="1" applyAlignment="1" applyProtection="1">
      <alignment horizontal="center"/>
      <protection/>
    </xf>
    <xf numFmtId="166" fontId="5" fillId="0" borderId="36" xfId="0" applyNumberFormat="1" applyFont="1" applyFill="1" applyBorder="1" applyAlignment="1" applyProtection="1">
      <alignment horizontal="center" vertical="center"/>
      <protection/>
    </xf>
    <xf numFmtId="3" fontId="5" fillId="0" borderId="25" xfId="0" applyNumberFormat="1" applyFont="1" applyBorder="1" applyAlignment="1" applyProtection="1" quotePrefix="1">
      <alignment horizontal="center"/>
      <protection locked="0"/>
    </xf>
    <xf numFmtId="179" fontId="5" fillId="0" borderId="26" xfId="0" applyNumberFormat="1" applyFont="1" applyBorder="1" applyAlignment="1" applyProtection="1">
      <alignment horizontal="center" vertical="center"/>
      <protection locked="0"/>
    </xf>
    <xf numFmtId="179" fontId="5" fillId="0" borderId="26" xfId="0" applyNumberFormat="1" applyFont="1" applyBorder="1" applyAlignment="1" applyProtection="1" quotePrefix="1">
      <alignment horizontal="center" vertical="center"/>
      <protection locked="0"/>
    </xf>
    <xf numFmtId="179" fontId="5" fillId="0" borderId="25" xfId="0" applyNumberFormat="1" applyFont="1" applyBorder="1" applyAlignment="1" applyProtection="1" quotePrefix="1">
      <alignment horizontal="center" vertical="center"/>
      <protection locked="0"/>
    </xf>
    <xf numFmtId="0" fontId="5" fillId="2" borderId="14" xfId="0" applyFont="1" applyFill="1" applyBorder="1" applyAlignment="1">
      <alignment wrapText="1"/>
    </xf>
    <xf numFmtId="179" fontId="5" fillId="0" borderId="25" xfId="0" applyNumberFormat="1" applyFont="1" applyBorder="1" applyAlignment="1" applyProtection="1">
      <alignment horizontal="center" vertical="center"/>
      <protection locked="0"/>
    </xf>
    <xf numFmtId="49" fontId="5" fillId="0" borderId="0" xfId="0" applyNumberFormat="1" applyFont="1" applyBorder="1" applyAlignment="1" applyProtection="1">
      <alignment horizontal="left" vertical="center" wrapText="1"/>
      <protection locked="0"/>
    </xf>
    <xf numFmtId="0" fontId="9" fillId="2" borderId="14" xfId="0" applyFont="1" applyFill="1" applyBorder="1" applyAlignment="1">
      <alignment wrapText="1"/>
    </xf>
    <xf numFmtId="49" fontId="9" fillId="0" borderId="10" xfId="0" applyNumberFormat="1" applyFont="1" applyFill="1" applyBorder="1" applyAlignment="1" applyProtection="1">
      <alignment/>
      <protection locked="0"/>
    </xf>
    <xf numFmtId="49" fontId="9" fillId="0" borderId="6" xfId="0" applyNumberFormat="1" applyFont="1" applyBorder="1" applyAlignment="1" applyProtection="1">
      <alignment horizontal="center" vertical="center"/>
      <protection locked="0"/>
    </xf>
    <xf numFmtId="49" fontId="9" fillId="0" borderId="6" xfId="0" applyNumberFormat="1" applyFont="1" applyFill="1" applyBorder="1" applyAlignment="1" applyProtection="1">
      <alignment horizontal="left" vertical="center"/>
      <protection locked="0"/>
    </xf>
    <xf numFmtId="49" fontId="9" fillId="0" borderId="5" xfId="0" applyNumberFormat="1" applyFont="1" applyFill="1" applyBorder="1" applyAlignment="1" applyProtection="1">
      <alignment horizontal="center" vertical="center"/>
      <protection locked="0"/>
    </xf>
    <xf numFmtId="181" fontId="5" fillId="0" borderId="0" xfId="15" applyNumberFormat="1" applyFont="1" applyFill="1" applyAlignment="1">
      <alignment horizontal="right"/>
    </xf>
    <xf numFmtId="181" fontId="5" fillId="0" borderId="0" xfId="0" applyNumberFormat="1" applyFont="1" applyFill="1" applyAlignment="1">
      <alignment horizontal="right"/>
    </xf>
    <xf numFmtId="0" fontId="5" fillId="0" borderId="0" xfId="0" applyNumberFormat="1" applyFont="1" applyFill="1" applyBorder="1" applyAlignment="1">
      <alignment horizontal="right"/>
    </xf>
    <xf numFmtId="49" fontId="5" fillId="2" borderId="0" xfId="0" applyNumberFormat="1" applyFont="1" applyFill="1" applyBorder="1" applyAlignment="1" applyProtection="1">
      <alignment horizontal="left" vertical="center" wrapText="1"/>
      <protection locked="0"/>
    </xf>
    <xf numFmtId="49" fontId="10" fillId="2" borderId="14" xfId="0" applyNumberFormat="1" applyFont="1" applyFill="1" applyBorder="1" applyAlignment="1" applyProtection="1">
      <alignment horizontal="left" vertical="center" wrapText="1"/>
      <protection locked="0"/>
    </xf>
    <xf numFmtId="49" fontId="7" fillId="0" borderId="48" xfId="0" applyNumberFormat="1" applyFont="1" applyFill="1" applyBorder="1" applyAlignment="1" applyProtection="1">
      <alignment/>
      <protection locked="0"/>
    </xf>
    <xf numFmtId="186" fontId="5" fillId="2" borderId="26" xfId="0" applyNumberFormat="1" applyFont="1" applyFill="1" applyBorder="1" applyAlignment="1" applyProtection="1">
      <alignment horizontal="center" vertical="center"/>
      <protection locked="0"/>
    </xf>
    <xf numFmtId="183" fontId="9" fillId="2" borderId="5" xfId="0" applyNumberFormat="1" applyFont="1" applyFill="1" applyBorder="1" applyAlignment="1" applyProtection="1">
      <alignment horizontal="center" vertical="center" wrapText="1"/>
      <protection locked="0"/>
    </xf>
    <xf numFmtId="178" fontId="9" fillId="0" borderId="5" xfId="0" applyNumberFormat="1" applyFont="1" applyBorder="1" applyAlignment="1" applyProtection="1">
      <alignment horizontal="center" vertical="center"/>
      <protection locked="0"/>
    </xf>
    <xf numFmtId="171" fontId="9" fillId="0" borderId="0" xfId="0" applyNumberFormat="1" applyFont="1" applyFill="1" applyBorder="1" applyAlignment="1" applyProtection="1">
      <alignment horizontal="center" vertical="center"/>
      <protection locked="0"/>
    </xf>
    <xf numFmtId="49" fontId="9" fillId="0" borderId="6" xfId="0" applyNumberFormat="1" applyFont="1" applyFill="1" applyBorder="1" applyAlignment="1" applyProtection="1">
      <alignment horizontal="center" vertical="center"/>
      <protection locked="0"/>
    </xf>
    <xf numFmtId="183" fontId="5" fillId="2" borderId="42" xfId="0" applyNumberFormat="1" applyFont="1" applyFill="1" applyBorder="1" applyAlignment="1" applyProtection="1">
      <alignment horizontal="center" vertical="center" wrapText="1"/>
      <protection locked="0"/>
    </xf>
    <xf numFmtId="169" fontId="5" fillId="0" borderId="0" xfId="0" applyNumberFormat="1" applyFont="1" applyBorder="1" applyAlignment="1" applyProtection="1">
      <alignment horizontal="left" vertical="center"/>
      <protection hidden="1"/>
    </xf>
    <xf numFmtId="171" fontId="9" fillId="0" borderId="5" xfId="0" applyNumberFormat="1" applyFont="1" applyFill="1" applyBorder="1" applyAlignment="1" applyProtection="1">
      <alignment horizontal="center" vertical="center"/>
      <protection locked="0"/>
    </xf>
    <xf numFmtId="171" fontId="9" fillId="0" borderId="12" xfId="0" applyNumberFormat="1" applyFont="1" applyBorder="1" applyAlignment="1" applyProtection="1">
      <alignment horizontal="center" vertical="center"/>
      <protection hidden="1"/>
    </xf>
    <xf numFmtId="169" fontId="5" fillId="0" borderId="5" xfId="0" applyNumberFormat="1" applyFont="1" applyBorder="1" applyAlignment="1" applyProtection="1">
      <alignment horizontal="left" vertical="center"/>
      <protection hidden="1"/>
    </xf>
    <xf numFmtId="43" fontId="6" fillId="2" borderId="0" xfId="15" applyFont="1" applyFill="1" applyAlignment="1">
      <alignment/>
    </xf>
    <xf numFmtId="181" fontId="5" fillId="2" borderId="42" xfId="15" applyNumberFormat="1" applyFont="1" applyFill="1" applyBorder="1" applyAlignment="1" applyProtection="1">
      <alignment horizontal="right" vertical="center"/>
      <protection hidden="1"/>
    </xf>
    <xf numFmtId="0" fontId="5" fillId="2" borderId="47" xfId="0" applyFont="1" applyFill="1" applyBorder="1" applyAlignment="1" applyProtection="1">
      <alignment/>
      <protection locked="0"/>
    </xf>
    <xf numFmtId="181" fontId="5" fillId="2" borderId="0" xfId="15" applyNumberFormat="1" applyFont="1" applyFill="1" applyBorder="1" applyAlignment="1" applyProtection="1">
      <alignment horizontal="right" vertical="center"/>
      <protection locked="0"/>
    </xf>
    <xf numFmtId="181" fontId="8" fillId="2" borderId="42" xfId="15" applyNumberFormat="1" applyFont="1" applyFill="1" applyBorder="1" applyAlignment="1" applyProtection="1">
      <alignment horizontal="right" vertical="center"/>
      <protection locked="0"/>
    </xf>
    <xf numFmtId="0" fontId="3" fillId="2" borderId="12" xfId="0" applyFont="1" applyFill="1" applyBorder="1" applyAlignment="1">
      <alignment horizontal="center" vertical="justify"/>
    </xf>
    <xf numFmtId="0" fontId="8" fillId="2" borderId="60" xfId="0" applyFont="1" applyFill="1" applyBorder="1" applyAlignment="1">
      <alignment horizontal="center" vertical="top"/>
    </xf>
    <xf numFmtId="0" fontId="8" fillId="2" borderId="58" xfId="0" applyFont="1" applyFill="1" applyBorder="1" applyAlignment="1">
      <alignment horizontal="center" vertical="top"/>
    </xf>
    <xf numFmtId="0" fontId="8" fillId="2" borderId="59" xfId="0" applyFont="1" applyFill="1" applyBorder="1" applyAlignment="1">
      <alignment horizontal="center" vertical="top"/>
    </xf>
    <xf numFmtId="164" fontId="5" fillId="2" borderId="13" xfId="0" applyNumberFormat="1" applyFont="1" applyFill="1" applyBorder="1" applyAlignment="1" applyProtection="1">
      <alignment horizontal="center" vertical="center" wrapText="1"/>
      <protection/>
    </xf>
    <xf numFmtId="164" fontId="5" fillId="2" borderId="15" xfId="0" applyNumberFormat="1" applyFont="1" applyFill="1" applyBorder="1" applyAlignment="1" applyProtection="1">
      <alignment horizontal="center" vertical="center" wrapText="1"/>
      <protection/>
    </xf>
    <xf numFmtId="164" fontId="5" fillId="2" borderId="16" xfId="0" applyNumberFormat="1" applyFont="1" applyFill="1" applyBorder="1" applyAlignment="1" applyProtection="1">
      <alignment horizontal="center" vertical="center" wrapText="1"/>
      <protection/>
    </xf>
    <xf numFmtId="0" fontId="3" fillId="2" borderId="11" xfId="0" applyFont="1" applyFill="1" applyBorder="1" applyAlignment="1">
      <alignment horizontal="center" vertical="justify"/>
    </xf>
    <xf numFmtId="0" fontId="3" fillId="2" borderId="47" xfId="0" applyFont="1" applyFill="1" applyBorder="1" applyAlignment="1">
      <alignment horizontal="center" vertical="justify"/>
    </xf>
    <xf numFmtId="0" fontId="5" fillId="2" borderId="68" xfId="0" applyFont="1" applyFill="1" applyBorder="1" applyAlignment="1" applyProtection="1">
      <alignment horizontal="center" vertical="center" wrapText="1"/>
      <protection/>
    </xf>
    <xf numFmtId="0" fontId="5" fillId="0" borderId="15" xfId="0" applyFont="1" applyBorder="1" applyAlignment="1">
      <alignment vertical="center" wrapText="1"/>
    </xf>
    <xf numFmtId="0" fontId="5" fillId="0" borderId="16" xfId="0" applyFont="1" applyBorder="1" applyAlignment="1">
      <alignment vertical="center" wrapText="1"/>
    </xf>
    <xf numFmtId="0" fontId="2" fillId="2" borderId="13" xfId="0" applyFont="1" applyFill="1" applyBorder="1" applyAlignment="1" applyProtection="1">
      <alignment horizontal="left" vertical="center" wrapText="1"/>
      <protection/>
    </xf>
    <xf numFmtId="0" fontId="0" fillId="2" borderId="15" xfId="0" applyFill="1" applyBorder="1" applyAlignment="1">
      <alignment vertical="center" wrapText="1"/>
    </xf>
    <xf numFmtId="0" fontId="0" fillId="2" borderId="29" xfId="0" applyFill="1" applyBorder="1" applyAlignment="1">
      <alignment vertical="center" wrapText="1"/>
    </xf>
    <xf numFmtId="0" fontId="2" fillId="0" borderId="68" xfId="0" applyFont="1" applyFill="1" applyBorder="1" applyAlignment="1" applyProtection="1">
      <alignment horizontal="center" vertical="center" wrapText="1"/>
      <protection/>
    </xf>
    <xf numFmtId="0" fontId="2" fillId="0" borderId="15" xfId="0" applyFont="1" applyFill="1" applyBorder="1" applyAlignment="1" applyProtection="1">
      <alignment horizontal="center" vertical="center" wrapText="1"/>
      <protection/>
    </xf>
    <xf numFmtId="0" fontId="2" fillId="0" borderId="16" xfId="0" applyFont="1" applyFill="1" applyBorder="1" applyAlignment="1" applyProtection="1">
      <alignment horizontal="center" vertical="center" wrapText="1"/>
      <protection/>
    </xf>
    <xf numFmtId="164" fontId="6" fillId="2" borderId="13" xfId="0" applyNumberFormat="1" applyFont="1" applyFill="1" applyBorder="1" applyAlignment="1" applyProtection="1" quotePrefix="1">
      <alignment horizontal="center" vertical="center" wrapText="1"/>
      <protection/>
    </xf>
    <xf numFmtId="0" fontId="0" fillId="0" borderId="15" xfId="0" applyBorder="1" applyAlignment="1">
      <alignment horizontal="center"/>
    </xf>
    <xf numFmtId="0" fontId="0" fillId="0" borderId="16" xfId="0" applyBorder="1" applyAlignment="1">
      <alignment horizontal="center"/>
    </xf>
    <xf numFmtId="164" fontId="5" fillId="2" borderId="13" xfId="0" applyNumberFormat="1" applyFont="1" applyFill="1" applyBorder="1" applyAlignment="1" applyProtection="1" quotePrefix="1">
      <alignment horizontal="center" vertical="center" wrapText="1"/>
      <protection/>
    </xf>
    <xf numFmtId="0" fontId="5" fillId="2" borderId="13" xfId="0" applyNumberFormat="1" applyFont="1" applyFill="1" applyBorder="1" applyAlignment="1" applyProtection="1">
      <alignment horizontal="center" vertical="top" wrapText="1"/>
      <protection/>
    </xf>
    <xf numFmtId="0" fontId="5" fillId="2" borderId="15" xfId="0" applyFont="1" applyFill="1" applyBorder="1" applyAlignment="1">
      <alignment horizontal="center" vertical="top" wrapText="1"/>
    </xf>
    <xf numFmtId="0" fontId="2" fillId="2" borderId="13" xfId="0" applyNumberFormat="1" applyFont="1" applyFill="1" applyBorder="1" applyAlignment="1" applyProtection="1">
      <alignment horizontal="left" vertical="top" wrapText="1"/>
      <protection/>
    </xf>
    <xf numFmtId="0" fontId="2" fillId="2" borderId="15" xfId="0" applyNumberFormat="1" applyFont="1" applyFill="1" applyBorder="1" applyAlignment="1" applyProtection="1">
      <alignment horizontal="left" vertical="top" wrapText="1"/>
      <protection/>
    </xf>
    <xf numFmtId="0" fontId="2" fillId="2" borderId="16" xfId="0" applyNumberFormat="1" applyFont="1" applyFill="1" applyBorder="1" applyAlignment="1" applyProtection="1">
      <alignment horizontal="left" vertical="top" wrapText="1"/>
      <protection/>
    </xf>
    <xf numFmtId="0" fontId="8" fillId="2" borderId="60" xfId="0" applyFont="1" applyFill="1" applyBorder="1" applyAlignment="1">
      <alignment horizontal="center" vertical="top" wrapText="1"/>
    </xf>
    <xf numFmtId="0" fontId="8" fillId="2" borderId="58" xfId="0" applyFont="1" applyFill="1" applyBorder="1" applyAlignment="1">
      <alignment horizontal="center" vertical="top" wrapText="1"/>
    </xf>
    <xf numFmtId="0" fontId="8" fillId="2" borderId="59" xfId="0" applyFont="1" applyFill="1" applyBorder="1" applyAlignment="1">
      <alignment horizontal="center" vertical="top" wrapText="1"/>
    </xf>
    <xf numFmtId="0" fontId="2" fillId="2" borderId="8"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9" xfId="0" applyFont="1" applyFill="1" applyBorder="1" applyAlignment="1">
      <alignment horizontal="left" vertical="top" wrapText="1"/>
    </xf>
    <xf numFmtId="49" fontId="8" fillId="2" borderId="47" xfId="0" applyNumberFormat="1" applyFont="1" applyFill="1" applyBorder="1" applyAlignment="1" applyProtection="1">
      <alignment wrapText="1"/>
      <protection hidden="1"/>
    </xf>
    <xf numFmtId="0" fontId="5" fillId="2" borderId="47" xfId="0" applyFont="1" applyFill="1" applyBorder="1" applyAlignment="1">
      <alignment wrapText="1"/>
    </xf>
    <xf numFmtId="0" fontId="2" fillId="0" borderId="13" xfId="0" applyNumberFormat="1" applyFont="1" applyBorder="1" applyAlignment="1" applyProtection="1">
      <alignment horizontal="center" vertical="center" wrapText="1"/>
      <protection hidden="1"/>
    </xf>
    <xf numFmtId="0" fontId="0" fillId="0" borderId="16" xfId="0" applyNumberFormat="1" applyBorder="1" applyAlignment="1">
      <alignment vertical="center" wrapText="1"/>
    </xf>
    <xf numFmtId="0" fontId="2" fillId="0" borderId="15" xfId="0" applyNumberFormat="1" applyFont="1" applyBorder="1" applyAlignment="1" applyProtection="1">
      <alignment horizontal="center" vertical="center" wrapText="1"/>
      <protection hidden="1"/>
    </xf>
    <xf numFmtId="0" fontId="2" fillId="0" borderId="16" xfId="0" applyNumberFormat="1" applyFont="1" applyBorder="1" applyAlignment="1" applyProtection="1">
      <alignment horizontal="center" vertical="center" wrapText="1"/>
      <protection hidden="1"/>
    </xf>
    <xf numFmtId="164" fontId="5" fillId="0" borderId="13" xfId="0" applyNumberFormat="1" applyFont="1" applyBorder="1" applyAlignment="1" applyProtection="1">
      <alignment horizontal="center" wrapText="1"/>
      <protection hidden="1"/>
    </xf>
    <xf numFmtId="164" fontId="5" fillId="0" borderId="15" xfId="0" applyNumberFormat="1" applyFont="1" applyBorder="1" applyAlignment="1" applyProtection="1">
      <alignment horizontal="center" wrapText="1"/>
      <protection hidden="1"/>
    </xf>
    <xf numFmtId="164" fontId="5" fillId="0" borderId="16" xfId="0" applyNumberFormat="1" applyFont="1" applyBorder="1" applyAlignment="1" applyProtection="1">
      <alignment horizontal="center" wrapText="1"/>
      <protection hidden="1"/>
    </xf>
    <xf numFmtId="0" fontId="2" fillId="2" borderId="8" xfId="0" applyFont="1" applyFill="1" applyBorder="1" applyAlignment="1" applyProtection="1">
      <alignment horizontal="left" vertical="top"/>
      <protection hidden="1"/>
    </xf>
    <xf numFmtId="0" fontId="2" fillId="2" borderId="4" xfId="0" applyFont="1" applyFill="1" applyBorder="1" applyAlignment="1" applyProtection="1">
      <alignment horizontal="left" vertical="top"/>
      <protection hidden="1"/>
    </xf>
    <xf numFmtId="0" fontId="2" fillId="2" borderId="9" xfId="0" applyFont="1" applyFill="1" applyBorder="1" applyAlignment="1" applyProtection="1">
      <alignment horizontal="left" vertical="top"/>
      <protection hidden="1"/>
    </xf>
    <xf numFmtId="0" fontId="2" fillId="2" borderId="15" xfId="0" applyFont="1" applyFill="1" applyBorder="1" applyAlignment="1" applyProtection="1">
      <alignment horizontal="left" vertical="center" wrapText="1"/>
      <protection/>
    </xf>
    <xf numFmtId="0" fontId="2" fillId="2" borderId="16" xfId="0" applyFont="1" applyFill="1" applyBorder="1" applyAlignment="1" applyProtection="1">
      <alignment horizontal="left" vertical="center" wrapText="1"/>
      <protection/>
    </xf>
    <xf numFmtId="0" fontId="2" fillId="2" borderId="13" xfId="0" applyNumberFormat="1" applyFont="1" applyFill="1" applyBorder="1" applyAlignment="1" applyProtection="1">
      <alignment horizontal="center" vertical="center" wrapText="1"/>
      <protection hidden="1"/>
    </xf>
    <xf numFmtId="0" fontId="0" fillId="2" borderId="15" xfId="0" applyNumberFormat="1" applyFill="1" applyBorder="1" applyAlignment="1">
      <alignment horizontal="center" vertical="center" wrapText="1"/>
    </xf>
    <xf numFmtId="0" fontId="0" fillId="2" borderId="16" xfId="0" applyNumberFormat="1" applyFill="1" applyBorder="1" applyAlignment="1">
      <alignment horizontal="center" vertical="center" wrapText="1"/>
    </xf>
    <xf numFmtId="0" fontId="2" fillId="0" borderId="17" xfId="0" applyFont="1" applyBorder="1" applyAlignment="1" applyProtection="1">
      <alignment horizontal="center" vertical="center" wrapText="1"/>
      <protection/>
    </xf>
    <xf numFmtId="0" fontId="0" fillId="0" borderId="19" xfId="0" applyBorder="1" applyAlignment="1">
      <alignment horizontal="center" vertical="center" wrapText="1"/>
    </xf>
    <xf numFmtId="0" fontId="0" fillId="0" borderId="38" xfId="0" applyBorder="1" applyAlignment="1">
      <alignment horizontal="center" vertical="center" wrapText="1"/>
    </xf>
    <xf numFmtId="164" fontId="6" fillId="0" borderId="39" xfId="0" applyNumberFormat="1" applyFont="1" applyBorder="1" applyAlignment="1" applyProtection="1">
      <alignment horizontal="center" vertical="center" wrapText="1"/>
      <protection/>
    </xf>
    <xf numFmtId="164" fontId="6" fillId="0" borderId="19" xfId="0" applyNumberFormat="1" applyFont="1" applyBorder="1" applyAlignment="1" applyProtection="1">
      <alignment horizontal="center" vertical="center" wrapText="1"/>
      <protection/>
    </xf>
    <xf numFmtId="164" fontId="6" fillId="0" borderId="66" xfId="0" applyNumberFormat="1" applyFont="1" applyBorder="1" applyAlignment="1" applyProtection="1">
      <alignment horizontal="center" vertical="center" wrapText="1"/>
      <protection/>
    </xf>
    <xf numFmtId="0" fontId="2" fillId="0" borderId="39" xfId="0" applyFont="1" applyBorder="1" applyAlignment="1" applyProtection="1">
      <alignment/>
      <protection locked="0"/>
    </xf>
    <xf numFmtId="0" fontId="0" fillId="0" borderId="19" xfId="0" applyBorder="1" applyAlignment="1">
      <alignment/>
    </xf>
    <xf numFmtId="0" fontId="0" fillId="0" borderId="38" xfId="0" applyBorder="1" applyAlignment="1">
      <alignment/>
    </xf>
    <xf numFmtId="0" fontId="0" fillId="0" borderId="66" xfId="0" applyBorder="1" applyAlignment="1">
      <alignment/>
    </xf>
    <xf numFmtId="0" fontId="0" fillId="0" borderId="0" xfId="0" applyBorder="1" applyAlignment="1">
      <alignment/>
    </xf>
    <xf numFmtId="0" fontId="0" fillId="0" borderId="3" xfId="0" applyBorder="1" applyAlignment="1">
      <alignment/>
    </xf>
    <xf numFmtId="168" fontId="7" fillId="0" borderId="60" xfId="0" applyNumberFormat="1" applyFont="1" applyFill="1" applyBorder="1" applyAlignment="1">
      <alignment horizontal="center"/>
    </xf>
    <xf numFmtId="168" fontId="7" fillId="0" borderId="58" xfId="0" applyNumberFormat="1" applyFont="1" applyFill="1" applyBorder="1" applyAlignment="1">
      <alignment horizontal="center"/>
    </xf>
    <xf numFmtId="168" fontId="7" fillId="0" borderId="59" xfId="0" applyNumberFormat="1" applyFont="1" applyFill="1" applyBorder="1" applyAlignment="1">
      <alignment horizontal="center"/>
    </xf>
    <xf numFmtId="167" fontId="7" fillId="0" borderId="60" xfId="0" applyNumberFormat="1" applyFont="1" applyFill="1" applyBorder="1" applyAlignment="1">
      <alignment horizontal="left"/>
    </xf>
    <xf numFmtId="167" fontId="7" fillId="0" borderId="58" xfId="0" applyNumberFormat="1" applyFont="1" applyFill="1" applyBorder="1" applyAlignment="1">
      <alignment horizontal="left"/>
    </xf>
    <xf numFmtId="167" fontId="7" fillId="0" borderId="59" xfId="0" applyNumberFormat="1" applyFont="1" applyFill="1" applyBorder="1" applyAlignment="1">
      <alignment horizontal="left"/>
    </xf>
    <xf numFmtId="184" fontId="7" fillId="0" borderId="58" xfId="0" applyNumberFormat="1" applyFont="1" applyFill="1" applyBorder="1" applyAlignment="1" quotePrefix="1">
      <alignment horizontal="center"/>
    </xf>
    <xf numFmtId="184" fontId="7" fillId="0" borderId="58" xfId="0" applyNumberFormat="1" applyFont="1" applyFill="1" applyBorder="1" applyAlignment="1">
      <alignment horizontal="center"/>
    </xf>
    <xf numFmtId="184" fontId="7" fillId="0" borderId="59" xfId="0" applyNumberFormat="1" applyFont="1" applyFill="1" applyBorder="1" applyAlignment="1">
      <alignment horizontal="center"/>
    </xf>
    <xf numFmtId="167" fontId="7" fillId="0" borderId="60" xfId="0" applyNumberFormat="1" applyFont="1" applyFill="1" applyBorder="1" applyAlignment="1">
      <alignment horizontal="center"/>
    </xf>
    <xf numFmtId="167" fontId="7" fillId="0" borderId="59" xfId="0" applyNumberFormat="1" applyFont="1" applyFill="1" applyBorder="1" applyAlignment="1">
      <alignment horizontal="center"/>
    </xf>
    <xf numFmtId="169" fontId="5" fillId="0" borderId="60" xfId="0" applyNumberFormat="1" applyFont="1" applyFill="1" applyBorder="1" applyAlignment="1">
      <alignment vertical="top" wrapText="1"/>
    </xf>
    <xf numFmtId="169" fontId="5" fillId="0" borderId="58" xfId="0" applyNumberFormat="1" applyFont="1" applyFill="1" applyBorder="1" applyAlignment="1">
      <alignment vertical="top" wrapText="1"/>
    </xf>
    <xf numFmtId="169" fontId="5" fillId="0" borderId="59" xfId="0" applyNumberFormat="1" applyFont="1" applyFill="1" applyBorder="1" applyAlignment="1">
      <alignment vertical="top" wrapText="1"/>
    </xf>
    <xf numFmtId="0" fontId="8" fillId="0" borderId="60" xfId="0" applyFont="1" applyFill="1" applyBorder="1" applyAlignment="1" applyProtection="1">
      <alignment horizontal="center"/>
      <protection locked="0"/>
    </xf>
    <xf numFmtId="0" fontId="0" fillId="0" borderId="58" xfId="0" applyFill="1" applyBorder="1" applyAlignment="1">
      <alignment/>
    </xf>
    <xf numFmtId="0" fontId="0" fillId="0" borderId="59" xfId="0" applyFill="1" applyBorder="1" applyAlignment="1">
      <alignment/>
    </xf>
    <xf numFmtId="0" fontId="0" fillId="0" borderId="58" xfId="0" applyFill="1" applyBorder="1" applyAlignment="1">
      <alignment horizontal="center"/>
    </xf>
    <xf numFmtId="0" fontId="0" fillId="0" borderId="59" xfId="0" applyFill="1" applyBorder="1" applyAlignment="1">
      <alignment horizontal="center"/>
    </xf>
    <xf numFmtId="0" fontId="12" fillId="0" borderId="11" xfId="0" applyFont="1" applyFill="1" applyBorder="1" applyAlignment="1" applyProtection="1">
      <alignment horizontal="center" vertical="top" textRotation="255"/>
      <protection/>
    </xf>
    <xf numFmtId="0" fontId="12" fillId="0" borderId="47" xfId="0" applyFont="1" applyFill="1" applyBorder="1" applyAlignment="1" applyProtection="1">
      <alignment horizontal="center" vertical="top" textRotation="255"/>
      <protection/>
    </xf>
    <xf numFmtId="0" fontId="12" fillId="0" borderId="12" xfId="0" applyFont="1" applyFill="1" applyBorder="1" applyAlignment="1" applyProtection="1">
      <alignment horizontal="center" vertical="top" textRotation="255"/>
      <protection/>
    </xf>
    <xf numFmtId="0" fontId="5" fillId="0" borderId="13" xfId="0" applyFont="1" applyFill="1" applyBorder="1" applyAlignment="1" applyProtection="1">
      <alignment horizontal="center"/>
      <protection/>
    </xf>
    <xf numFmtId="0" fontId="5" fillId="0" borderId="15" xfId="0" applyFont="1" applyFill="1" applyBorder="1" applyAlignment="1" applyProtection="1">
      <alignment horizontal="center"/>
      <protection/>
    </xf>
    <xf numFmtId="0" fontId="5" fillId="0" borderId="58" xfId="0" applyFont="1" applyFill="1" applyBorder="1" applyAlignment="1" applyProtection="1">
      <alignment horizontal="center"/>
      <protection/>
    </xf>
    <xf numFmtId="0" fontId="5" fillId="0" borderId="59" xfId="0" applyFont="1" applyFill="1" applyBorder="1" applyAlignment="1" applyProtection="1">
      <alignment horizontal="center"/>
      <protection/>
    </xf>
    <xf numFmtId="0" fontId="5" fillId="0" borderId="60" xfId="0" applyFont="1" applyFill="1" applyBorder="1" applyAlignment="1" applyProtection="1">
      <alignment horizontal="left"/>
      <protection/>
    </xf>
    <xf numFmtId="0" fontId="5" fillId="0" borderId="59" xfId="0" applyFont="1" applyFill="1" applyBorder="1" applyAlignment="1" applyProtection="1">
      <alignment horizontal="left"/>
      <protection/>
    </xf>
    <xf numFmtId="0" fontId="8" fillId="0" borderId="10" xfId="0" applyFont="1" applyFill="1" applyBorder="1" applyAlignment="1" applyProtection="1">
      <alignment horizontal="center"/>
      <protection locked="0"/>
    </xf>
    <xf numFmtId="0" fontId="0" fillId="0" borderId="0" xfId="0" applyFill="1" applyBorder="1" applyAlignment="1">
      <alignment/>
    </xf>
    <xf numFmtId="0" fontId="0" fillId="0" borderId="3" xfId="0" applyFill="1" applyBorder="1" applyAlignment="1">
      <alignment/>
    </xf>
    <xf numFmtId="167" fontId="2" fillId="0" borderId="60" xfId="0" applyNumberFormat="1" applyFont="1" applyFill="1" applyBorder="1" applyAlignment="1">
      <alignment horizontal="center" vertical="center"/>
    </xf>
    <xf numFmtId="167" fontId="2" fillId="0" borderId="59" xfId="0" applyNumberFormat="1" applyFont="1" applyFill="1" applyBorder="1" applyAlignment="1">
      <alignment horizontal="center" vertical="center"/>
    </xf>
    <xf numFmtId="0" fontId="5" fillId="2" borderId="8" xfId="0" applyFont="1" applyFill="1" applyBorder="1" applyAlignment="1" applyProtection="1">
      <alignment vertical="center"/>
      <protection/>
    </xf>
    <xf numFmtId="0" fontId="5" fillId="2" borderId="4" xfId="0" applyFont="1" applyFill="1" applyBorder="1" applyAlignment="1" applyProtection="1">
      <alignment vertical="center"/>
      <protection/>
    </xf>
    <xf numFmtId="0" fontId="5" fillId="2" borderId="9" xfId="0" applyFont="1" applyFill="1" applyBorder="1" applyAlignment="1" applyProtection="1">
      <alignment vertical="center"/>
      <protection/>
    </xf>
    <xf numFmtId="164" fontId="6" fillId="2" borderId="13" xfId="0" applyNumberFormat="1" applyFont="1" applyFill="1" applyBorder="1" applyAlignment="1" applyProtection="1">
      <alignment horizontal="center" vertical="center" wrapText="1"/>
      <protection/>
    </xf>
    <xf numFmtId="164" fontId="6" fillId="2" borderId="15" xfId="0" applyNumberFormat="1" applyFont="1" applyFill="1" applyBorder="1" applyAlignment="1" applyProtection="1">
      <alignment horizontal="center" vertical="center" wrapText="1"/>
      <protection/>
    </xf>
    <xf numFmtId="164" fontId="6" fillId="2" borderId="16" xfId="0" applyNumberFormat="1" applyFont="1" applyFill="1" applyBorder="1" applyAlignment="1" applyProtection="1">
      <alignment horizontal="center" vertical="center" wrapText="1"/>
      <protection/>
    </xf>
    <xf numFmtId="167" fontId="7" fillId="0" borderId="58" xfId="0" applyNumberFormat="1" applyFont="1" applyFill="1" applyBorder="1" applyAlignment="1">
      <alignment horizontal="center"/>
    </xf>
    <xf numFmtId="167" fontId="7" fillId="0" borderId="60" xfId="0" applyNumberFormat="1" applyFont="1" applyFill="1" applyBorder="1" applyAlignment="1">
      <alignment/>
    </xf>
    <xf numFmtId="167" fontId="7" fillId="0" borderId="58" xfId="0" applyNumberFormat="1" applyFont="1" applyFill="1" applyBorder="1" applyAlignment="1">
      <alignment/>
    </xf>
    <xf numFmtId="167" fontId="7" fillId="0" borderId="59" xfId="0" applyNumberFormat="1" applyFont="1" applyFill="1" applyBorder="1" applyAlignment="1">
      <alignment/>
    </xf>
    <xf numFmtId="167" fontId="9" fillId="0" borderId="60" xfId="0" applyNumberFormat="1" applyFont="1" applyFill="1" applyBorder="1" applyAlignment="1">
      <alignment horizontal="center"/>
    </xf>
    <xf numFmtId="167" fontId="9" fillId="0" borderId="58" xfId="0" applyNumberFormat="1" applyFont="1" applyFill="1" applyBorder="1" applyAlignment="1">
      <alignment horizontal="center"/>
    </xf>
    <xf numFmtId="167" fontId="9" fillId="0" borderId="59" xfId="0" applyNumberFormat="1" applyFont="1" applyFill="1" applyBorder="1" applyAlignment="1">
      <alignment horizontal="center"/>
    </xf>
    <xf numFmtId="0" fontId="5" fillId="2" borderId="8" xfId="0" applyNumberFormat="1" applyFont="1" applyFill="1" applyBorder="1" applyAlignment="1" applyProtection="1">
      <alignment horizontal="left"/>
      <protection locked="0"/>
    </xf>
    <xf numFmtId="0" fontId="5" fillId="2" borderId="4" xfId="0" applyNumberFormat="1" applyFont="1" applyFill="1" applyBorder="1" applyAlignment="1" applyProtection="1">
      <alignment horizontal="left"/>
      <protection locked="0"/>
    </xf>
    <xf numFmtId="0" fontId="5" fillId="2" borderId="9" xfId="0" applyNumberFormat="1" applyFont="1" applyFill="1" applyBorder="1" applyAlignment="1" applyProtection="1">
      <alignment horizontal="left"/>
      <protection locked="0"/>
    </xf>
    <xf numFmtId="184" fontId="7" fillId="0" borderId="60" xfId="0" applyNumberFormat="1" applyFont="1" applyFill="1" applyBorder="1" applyAlignment="1">
      <alignment horizontal="center"/>
    </xf>
    <xf numFmtId="184" fontId="7" fillId="0" borderId="59" xfId="0" applyNumberFormat="1" applyFont="1" applyFill="1" applyBorder="1" applyAlignment="1" quotePrefix="1">
      <alignment horizontal="center"/>
    </xf>
    <xf numFmtId="168" fontId="9" fillId="0" borderId="60" xfId="0" applyNumberFormat="1" applyFont="1" applyFill="1" applyBorder="1" applyAlignment="1">
      <alignment horizontal="center"/>
    </xf>
    <xf numFmtId="168" fontId="9" fillId="0" borderId="58" xfId="0" applyNumberFormat="1" applyFont="1" applyFill="1" applyBorder="1" applyAlignment="1">
      <alignment horizontal="center"/>
    </xf>
    <xf numFmtId="168" fontId="9" fillId="0" borderId="59" xfId="0" applyNumberFormat="1" applyFont="1" applyFill="1" applyBorder="1" applyAlignment="1">
      <alignment horizontal="center"/>
    </xf>
    <xf numFmtId="168" fontId="9" fillId="0" borderId="60" xfId="0" applyNumberFormat="1" applyFont="1" applyFill="1" applyBorder="1" applyAlignment="1">
      <alignment horizontal="center" vertical="justify"/>
    </xf>
    <xf numFmtId="168" fontId="9" fillId="0" borderId="58" xfId="0" applyNumberFormat="1" applyFont="1" applyFill="1" applyBorder="1" applyAlignment="1">
      <alignment horizontal="center" vertical="justify"/>
    </xf>
    <xf numFmtId="168" fontId="9" fillId="0" borderId="59" xfId="0" applyNumberFormat="1" applyFont="1" applyFill="1" applyBorder="1" applyAlignment="1">
      <alignment horizontal="center" vertical="justify"/>
    </xf>
    <xf numFmtId="0" fontId="8" fillId="0" borderId="8" xfId="0" applyFont="1" applyFill="1" applyBorder="1" applyAlignment="1" applyProtection="1">
      <alignment horizontal="center"/>
      <protection locked="0"/>
    </xf>
    <xf numFmtId="0" fontId="0" fillId="0" borderId="4" xfId="0" applyFill="1" applyBorder="1" applyAlignment="1">
      <alignment/>
    </xf>
    <xf numFmtId="0" fontId="0" fillId="0" borderId="9" xfId="0" applyFill="1" applyBorder="1" applyAlignment="1">
      <alignment/>
    </xf>
    <xf numFmtId="0" fontId="3" fillId="0" borderId="8" xfId="0" applyFont="1" applyFill="1" applyBorder="1" applyAlignment="1" applyProtection="1">
      <alignment horizontal="left" vertical="top"/>
      <protection/>
    </xf>
    <xf numFmtId="0" fontId="3" fillId="0" borderId="4" xfId="0" applyFont="1" applyFill="1" applyBorder="1" applyAlignment="1" applyProtection="1">
      <alignment horizontal="left" vertical="top"/>
      <protection/>
    </xf>
    <xf numFmtId="0" fontId="3" fillId="0" borderId="9" xfId="0" applyFont="1" applyFill="1" applyBorder="1" applyAlignment="1" applyProtection="1">
      <alignment horizontal="left" vertical="top"/>
      <protection/>
    </xf>
    <xf numFmtId="0" fontId="3" fillId="0" borderId="13" xfId="0" applyFont="1" applyFill="1" applyBorder="1" applyAlignment="1" applyProtection="1">
      <alignment horizontal="left" vertical="top"/>
      <protection/>
    </xf>
    <xf numFmtId="0" fontId="3" fillId="0" borderId="15" xfId="0" applyFont="1" applyFill="1" applyBorder="1" applyAlignment="1" applyProtection="1">
      <alignment horizontal="left" vertical="top"/>
      <protection/>
    </xf>
    <xf numFmtId="0" fontId="3" fillId="0" borderId="16" xfId="0" applyFont="1" applyFill="1" applyBorder="1" applyAlignment="1" applyProtection="1">
      <alignment horizontal="left" vertical="top"/>
      <protection/>
    </xf>
    <xf numFmtId="0" fontId="5" fillId="2" borderId="13" xfId="0" applyFont="1" applyFill="1" applyBorder="1" applyAlignment="1" applyProtection="1">
      <alignment horizontal="left" vertical="center" wrapText="1"/>
      <protection/>
    </xf>
    <xf numFmtId="0" fontId="5" fillId="2" borderId="15" xfId="0" applyFont="1" applyFill="1" applyBorder="1" applyAlignment="1" applyProtection="1">
      <alignment horizontal="left" vertical="center" wrapText="1"/>
      <protection/>
    </xf>
    <xf numFmtId="0" fontId="5" fillId="2" borderId="16" xfId="0" applyFont="1" applyFill="1" applyBorder="1" applyAlignment="1" applyProtection="1">
      <alignment horizontal="left" vertical="center" wrapText="1"/>
      <protection/>
    </xf>
    <xf numFmtId="0" fontId="0" fillId="2" borderId="13" xfId="0" applyFill="1" applyBorder="1" applyAlignment="1">
      <alignment/>
    </xf>
    <xf numFmtId="0" fontId="0" fillId="2" borderId="15" xfId="0" applyFill="1" applyBorder="1" applyAlignment="1">
      <alignment/>
    </xf>
    <xf numFmtId="0" fontId="0" fillId="2" borderId="16" xfId="0" applyFill="1" applyBorder="1" applyAlignment="1">
      <alignment/>
    </xf>
    <xf numFmtId="0" fontId="0" fillId="0" borderId="58" xfId="0" applyFill="1" applyBorder="1" applyAlignment="1">
      <alignment horizontal="center" vertical="justify"/>
    </xf>
    <xf numFmtId="0" fontId="0" fillId="0" borderId="59" xfId="0" applyFill="1" applyBorder="1" applyAlignment="1">
      <alignment horizontal="center" vertical="justify"/>
    </xf>
    <xf numFmtId="184" fontId="7" fillId="0" borderId="60" xfId="0" applyNumberFormat="1" applyFont="1" applyFill="1" applyBorder="1" applyAlignment="1" quotePrefix="1">
      <alignment horizontal="center"/>
    </xf>
    <xf numFmtId="0" fontId="5" fillId="2" borderId="8" xfId="0" applyFont="1" applyFill="1" applyBorder="1" applyAlignment="1" applyProtection="1">
      <alignment horizontal="left" vertical="top"/>
      <protection/>
    </xf>
    <xf numFmtId="0" fontId="5" fillId="2" borderId="4" xfId="0" applyFont="1" applyFill="1" applyBorder="1" applyAlignment="1" applyProtection="1">
      <alignment horizontal="left" vertical="top"/>
      <protection/>
    </xf>
    <xf numFmtId="0" fontId="5" fillId="2" borderId="9" xfId="0" applyFont="1" applyFill="1" applyBorder="1" applyAlignment="1" applyProtection="1">
      <alignment horizontal="left" vertical="top"/>
      <protection/>
    </xf>
    <xf numFmtId="167" fontId="9" fillId="0" borderId="60" xfId="0" applyNumberFormat="1" applyFont="1" applyFill="1" applyBorder="1" applyAlignment="1">
      <alignment horizontal="left"/>
    </xf>
    <xf numFmtId="167" fontId="9" fillId="0" borderId="58" xfId="0" applyNumberFormat="1" applyFont="1" applyFill="1" applyBorder="1" applyAlignment="1">
      <alignment horizontal="left"/>
    </xf>
    <xf numFmtId="167" fontId="9" fillId="0" borderId="59" xfId="0" applyNumberFormat="1" applyFont="1" applyFill="1" applyBorder="1" applyAlignment="1">
      <alignment horizontal="left"/>
    </xf>
    <xf numFmtId="0" fontId="9" fillId="2" borderId="60" xfId="0" applyFont="1" applyFill="1" applyBorder="1" applyAlignment="1">
      <alignment horizontal="center"/>
    </xf>
    <xf numFmtId="0" fontId="9" fillId="2" borderId="58" xfId="0" applyFont="1" applyFill="1" applyBorder="1" applyAlignment="1">
      <alignment horizontal="center"/>
    </xf>
    <xf numFmtId="0" fontId="9" fillId="2" borderId="59" xfId="0" applyFont="1" applyFill="1" applyBorder="1" applyAlignment="1">
      <alignment horizontal="center"/>
    </xf>
    <xf numFmtId="0" fontId="9" fillId="2" borderId="60" xfId="0" applyNumberFormat="1" applyFont="1" applyFill="1" applyBorder="1" applyAlignment="1" applyProtection="1">
      <alignment horizontal="center" vertical="center" wrapText="1"/>
      <protection hidden="1"/>
    </xf>
    <xf numFmtId="0" fontId="9" fillId="2" borderId="58" xfId="0" applyNumberFormat="1" applyFont="1" applyFill="1" applyBorder="1" applyAlignment="1" applyProtection="1">
      <alignment horizontal="center" vertical="center" wrapText="1"/>
      <protection hidden="1"/>
    </xf>
    <xf numFmtId="0" fontId="9" fillId="2" borderId="59" xfId="0" applyNumberFormat="1" applyFont="1" applyFill="1" applyBorder="1" applyAlignment="1" applyProtection="1">
      <alignment horizontal="center" vertical="center" wrapText="1"/>
      <protection hidden="1"/>
    </xf>
    <xf numFmtId="0" fontId="2" fillId="2" borderId="60" xfId="0" applyNumberFormat="1" applyFont="1" applyFill="1" applyBorder="1" applyAlignment="1" applyProtection="1">
      <alignment horizontal="center" vertical="center" wrapText="1"/>
      <protection hidden="1"/>
    </xf>
    <xf numFmtId="0" fontId="2" fillId="2" borderId="58" xfId="0" applyNumberFormat="1" applyFont="1" applyFill="1" applyBorder="1" applyAlignment="1" applyProtection="1">
      <alignment horizontal="center" vertical="center" wrapText="1"/>
      <protection hidden="1"/>
    </xf>
    <xf numFmtId="168" fontId="2" fillId="0" borderId="60" xfId="0" applyNumberFormat="1" applyFont="1" applyFill="1" applyBorder="1" applyAlignment="1">
      <alignment horizontal="left" vertical="center"/>
    </xf>
    <xf numFmtId="168" fontId="2" fillId="0" borderId="58" xfId="0" applyNumberFormat="1" applyFont="1" applyFill="1" applyBorder="1" applyAlignment="1">
      <alignment horizontal="left" vertical="center"/>
    </xf>
    <xf numFmtId="168" fontId="2" fillId="0" borderId="59" xfId="0" applyNumberFormat="1" applyFont="1" applyFill="1" applyBorder="1" applyAlignment="1">
      <alignment horizontal="left" vertical="center"/>
    </xf>
    <xf numFmtId="0" fontId="0" fillId="0" borderId="60" xfId="0" applyFill="1" applyBorder="1" applyAlignment="1">
      <alignment horizontal="center" vertical="justify"/>
    </xf>
    <xf numFmtId="0" fontId="0" fillId="2" borderId="13" xfId="0" applyNumberFormat="1" applyFill="1" applyBorder="1" applyAlignment="1">
      <alignment horizontal="center"/>
    </xf>
    <xf numFmtId="0" fontId="0" fillId="2" borderId="15" xfId="0" applyNumberFormat="1" applyFill="1" applyBorder="1" applyAlignment="1">
      <alignment horizontal="center"/>
    </xf>
    <xf numFmtId="0" fontId="0" fillId="2" borderId="16" xfId="0" applyNumberFormat="1" applyFill="1" applyBorder="1" applyAlignment="1">
      <alignment horizontal="center"/>
    </xf>
    <xf numFmtId="0" fontId="5" fillId="2" borderId="8" xfId="0" applyNumberFormat="1" applyFont="1" applyFill="1" applyBorder="1" applyAlignment="1" applyProtection="1">
      <alignment horizontal="left" vertical="center" wrapText="1"/>
      <protection hidden="1"/>
    </xf>
    <xf numFmtId="0" fontId="5" fillId="2" borderId="4" xfId="0" applyNumberFormat="1" applyFont="1" applyFill="1" applyBorder="1" applyAlignment="1" applyProtection="1">
      <alignment horizontal="left" vertical="center" wrapText="1"/>
      <protection hidden="1"/>
    </xf>
    <xf numFmtId="0" fontId="0" fillId="0" borderId="60" xfId="0" applyFill="1" applyBorder="1" applyAlignment="1">
      <alignment wrapText="1"/>
    </xf>
    <xf numFmtId="0" fontId="0" fillId="0" borderId="58" xfId="0" applyFill="1" applyBorder="1" applyAlignment="1">
      <alignment wrapText="1"/>
    </xf>
    <xf numFmtId="0" fontId="0" fillId="0" borderId="59" xfId="0" applyFill="1" applyBorder="1" applyAlignment="1">
      <alignment wrapText="1"/>
    </xf>
    <xf numFmtId="49" fontId="9" fillId="0" borderId="17" xfId="0" applyNumberFormat="1" applyFont="1" applyFill="1" applyBorder="1" applyAlignment="1" applyProtection="1">
      <alignment/>
      <protection locked="0"/>
    </xf>
    <xf numFmtId="49" fontId="9" fillId="0" borderId="66" xfId="0" applyNumberFormat="1" applyFont="1" applyFill="1" applyBorder="1" applyAlignment="1" applyProtection="1">
      <alignment/>
      <protection locked="0"/>
    </xf>
    <xf numFmtId="0" fontId="0" fillId="0" borderId="8" xfId="0" applyFill="1" applyBorder="1" applyAlignment="1" applyProtection="1">
      <alignment/>
      <protection/>
    </xf>
    <xf numFmtId="0" fontId="0" fillId="0" borderId="4" xfId="0" applyFill="1" applyBorder="1" applyAlignment="1" applyProtection="1">
      <alignment/>
      <protection/>
    </xf>
    <xf numFmtId="0" fontId="0" fillId="0" borderId="9" xfId="0" applyFill="1" applyBorder="1" applyAlignment="1" applyProtection="1">
      <alignment/>
      <protection/>
    </xf>
    <xf numFmtId="0" fontId="8" fillId="0" borderId="58" xfId="0" applyFont="1" applyFill="1" applyBorder="1" applyAlignment="1" applyProtection="1">
      <alignment horizontal="center"/>
      <protection locked="0"/>
    </xf>
    <xf numFmtId="0" fontId="8" fillId="0" borderId="59" xfId="0" applyFont="1" applyFill="1" applyBorder="1" applyAlignment="1" applyProtection="1">
      <alignment horizontal="center"/>
      <protection locked="0"/>
    </xf>
    <xf numFmtId="0" fontId="0" fillId="0" borderId="60" xfId="0" applyFill="1" applyBorder="1" applyAlignment="1" applyProtection="1">
      <alignment/>
      <protection/>
    </xf>
    <xf numFmtId="0" fontId="0" fillId="0" borderId="58" xfId="0" applyFill="1" applyBorder="1" applyAlignment="1" applyProtection="1">
      <alignment/>
      <protection/>
    </xf>
    <xf numFmtId="0" fontId="0" fillId="0" borderId="59" xfId="0" applyFill="1" applyBorder="1" applyAlignment="1" applyProtection="1">
      <alignment/>
      <protection/>
    </xf>
    <xf numFmtId="49" fontId="9" fillId="0" borderId="34" xfId="0" applyNumberFormat="1" applyFont="1" applyFill="1" applyBorder="1" applyAlignment="1" applyProtection="1">
      <alignment/>
      <protection locked="0"/>
    </xf>
    <xf numFmtId="49" fontId="9" fillId="0" borderId="46" xfId="0" applyNumberFormat="1" applyFont="1" applyFill="1" applyBorder="1" applyAlignment="1" applyProtection="1">
      <alignment/>
      <protection locked="0"/>
    </xf>
    <xf numFmtId="49" fontId="9" fillId="0" borderId="69" xfId="0" applyNumberFormat="1" applyFont="1" applyFill="1" applyBorder="1" applyAlignment="1" applyProtection="1">
      <alignment/>
      <protection locked="0"/>
    </xf>
    <xf numFmtId="49" fontId="9" fillId="0" borderId="62" xfId="0" applyNumberFormat="1" applyFont="1" applyFill="1" applyBorder="1" applyAlignment="1" applyProtection="1">
      <alignment/>
      <protection locked="0"/>
    </xf>
    <xf numFmtId="49" fontId="10" fillId="0" borderId="34" xfId="0" applyNumberFormat="1" applyFont="1" applyFill="1" applyBorder="1" applyAlignment="1" applyProtection="1">
      <alignment/>
      <protection locked="0"/>
    </xf>
    <xf numFmtId="49" fontId="10" fillId="0" borderId="46" xfId="0" applyNumberFormat="1" applyFont="1" applyFill="1" applyBorder="1" applyAlignment="1" applyProtection="1">
      <alignment/>
      <protection locked="0"/>
    </xf>
    <xf numFmtId="168" fontId="7" fillId="0" borderId="58" xfId="0" applyNumberFormat="1" applyFont="1" applyFill="1" applyBorder="1" applyAlignment="1" quotePrefix="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externalLink" Target="externalLinks/externalLink4.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16</xdr:row>
      <xdr:rowOff>38100</xdr:rowOff>
    </xdr:from>
    <xdr:to>
      <xdr:col>12</xdr:col>
      <xdr:colOff>457200</xdr:colOff>
      <xdr:row>31</xdr:row>
      <xdr:rowOff>942975</xdr:rowOff>
    </xdr:to>
    <xdr:sp fLocksText="0">
      <xdr:nvSpPr>
        <xdr:cNvPr id="1" name="Text 1"/>
        <xdr:cNvSpPr txBox="1">
          <a:spLocks noChangeArrowheads="1"/>
        </xdr:cNvSpPr>
      </xdr:nvSpPr>
      <xdr:spPr>
        <a:xfrm>
          <a:off x="152400" y="2886075"/>
          <a:ext cx="8743950" cy="3762375"/>
        </a:xfrm>
        <a:prstGeom prst="rect">
          <a:avLst/>
        </a:prstGeom>
        <a:solidFill>
          <a:srgbClr val="FFFFFF"/>
        </a:solidFill>
        <a:ln w="1" cmpd="sng">
          <a:noFill/>
        </a:ln>
      </xdr:spPr>
      <xdr:txBody>
        <a:bodyPr vertOverflow="clip" wrap="square"/>
        <a:p>
          <a:pPr algn="l">
            <a:defRPr/>
          </a:pPr>
          <a:r>
            <a:rPr lang="en-US" cap="none" sz="1000" b="0" i="0" u="none" baseline="0">
              <a:latin typeface="Arial"/>
              <a:ea typeface="Arial"/>
              <a:cs typeface="Arial"/>
            </a:rPr>
            <a:t>
                         (Dollars in Millions)
FY2008                                             
Baseline                         FY 2008              FY 2008                        FY 2008                </a:t>
          </a:r>
          <a:r>
            <a:rPr lang="en-US" cap="none" sz="1000" b="0" i="0" u="sng" baseline="0">
              <a:latin typeface="Arial"/>
              <a:ea typeface="Arial"/>
              <a:cs typeface="Arial"/>
            </a:rPr>
            <a:t>
Budget </a:t>
          </a:r>
          <a:r>
            <a:rPr lang="en-US" cap="none" sz="1000" b="0" i="0" u="none" baseline="0">
              <a:latin typeface="Arial"/>
              <a:ea typeface="Arial"/>
              <a:cs typeface="Arial"/>
            </a:rPr>
            <a:t>                           </a:t>
          </a:r>
          <a:r>
            <a:rPr lang="en-US" cap="none" sz="1000" b="0" i="0" u="sng" baseline="0">
              <a:latin typeface="Arial"/>
              <a:ea typeface="Arial"/>
              <a:cs typeface="Arial"/>
            </a:rPr>
            <a:t>GWOT </a:t>
          </a:r>
          <a:r>
            <a:rPr lang="en-US" cap="none" sz="1000" b="0" i="0" u="none" baseline="0">
              <a:latin typeface="Arial"/>
              <a:ea typeface="Arial"/>
              <a:cs typeface="Arial"/>
            </a:rPr>
            <a:t>           </a:t>
          </a:r>
          <a:r>
            <a:rPr lang="en-US" cap="none" sz="1000" b="0" i="0" u="sng" baseline="0">
              <a:latin typeface="Arial"/>
              <a:ea typeface="Arial"/>
              <a:cs typeface="Arial"/>
            </a:rPr>
            <a:t>Amendment</a:t>
          </a:r>
          <a:r>
            <a:rPr lang="en-US" cap="none" sz="1000" b="0" i="0" u="none" baseline="0">
              <a:latin typeface="Arial"/>
              <a:ea typeface="Arial"/>
              <a:cs typeface="Arial"/>
            </a:rPr>
            <a:t>                        </a:t>
          </a:r>
          <a:r>
            <a:rPr lang="en-US" cap="none" sz="1000" b="0" i="0" u="sng" baseline="0">
              <a:latin typeface="Arial"/>
              <a:ea typeface="Arial"/>
              <a:cs typeface="Arial"/>
            </a:rPr>
            <a:t>Total</a:t>
          </a:r>
          <a:r>
            <a:rPr lang="en-US" cap="none" sz="1000" b="0" i="0" u="none" baseline="0">
              <a:latin typeface="Arial"/>
              <a:ea typeface="Arial"/>
              <a:cs typeface="Arial"/>
            </a:rPr>
            <a:t>
$14.656                           $50.563           $2,371.000                     $2,421.563  </a:t>
          </a:r>
          <a:r>
            <a:rPr lang="en-US" cap="none" sz="800" b="0" i="0" u="none" baseline="0">
              <a:latin typeface="Arial"/>
              <a:ea typeface="Arial"/>
              <a:cs typeface="Arial"/>
            </a:rPr>
            <a:t>
</a:t>
          </a:r>
          <a:r>
            <a:rPr lang="en-US" cap="none" sz="1000" b="1" i="0" u="none" baseline="0">
              <a:latin typeface="Arial"/>
              <a:ea typeface="Arial"/>
              <a:cs typeface="Arial"/>
            </a:rPr>
            <a:t>Family of EOD Equipment: </a:t>
          </a:r>
          <a:r>
            <a:rPr lang="en-US" cap="none" sz="1000" b="0" i="0" u="none" baseline="0">
              <a:latin typeface="Arial"/>
              <a:ea typeface="Arial"/>
              <a:cs typeface="Arial"/>
            </a:rPr>
            <a:t> The Explosive Ordnance Disposal (EOD) mission provides a means to neutralize the hazards associated with explosive ordnance that are beyond the normal capabilities of other specialities that present a threat to operations, installations, personnel and material.  The Family of EOD Equipment accomplishes this mission by detecting, identifying, rendering safe, recovering, evacuating and disassembling and or/dispoosing of unexploded ordnance with a variety of tools.  EOD equipment includes:  Marking Devices, Remote Control Devices,  and Family of EOD items.
</a:t>
          </a:r>
          <a:r>
            <a:rPr lang="en-US" cap="none" sz="1000" b="1" i="0" u="none" baseline="0">
              <a:latin typeface="Arial"/>
              <a:ea typeface="Arial"/>
              <a:cs typeface="Arial"/>
            </a:rPr>
            <a:t>Mine Resistant and Ambush Protected (MRAP) Vehicles</a:t>
          </a:r>
          <a:r>
            <a:rPr lang="en-US" cap="none" sz="1000" b="0" i="0" u="none" baseline="0">
              <a:latin typeface="Arial"/>
              <a:ea typeface="Arial"/>
              <a:cs typeface="Arial"/>
            </a:rPr>
            <a:t>:  MRAPS vehicles increase the survivability and mobility of Marines and Soldiers operating in hazardous fire areas.  The expanded use of Improvised Explosive Devices (IED) of various types and the continual use of rocket propelled grenades (RPGs) and small arms fire (SAF) in the area of operation requires a vehicle capable of surviving the IED/RPG/SAF threat.  This request supports 634 vehicles of varying configurations (Category I, II and III) which are required to meet different mission profiles.  The three variants include the Mine Resistant Utility Vehicle (MRUV), Joint EOD Rapid Response Vehicle (JERRV) and the Buffalo Mine Protected Clearance Vehicle (MPCV).      
Funds upgrades and enhancements to urgently needed equipment (previously procured) critical for mission accomplishment; funds urgently needed equipment critical for mission accomplishment; funds restoration of Marine Corps unit capability to pre-war level; and funds training, equipping and housing for FSRG units and capabilities.  Funds can be executed in a 12 month funded delivery period.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28575</xdr:rowOff>
    </xdr:from>
    <xdr:to>
      <xdr:col>3</xdr:col>
      <xdr:colOff>714375</xdr:colOff>
      <xdr:row>1</xdr:row>
      <xdr:rowOff>76200</xdr:rowOff>
    </xdr:to>
    <xdr:sp>
      <xdr:nvSpPr>
        <xdr:cNvPr id="1" name="Text 3"/>
        <xdr:cNvSpPr txBox="1">
          <a:spLocks noChangeArrowheads="1"/>
        </xdr:cNvSpPr>
      </xdr:nvSpPr>
      <xdr:spPr>
        <a:xfrm>
          <a:off x="66675" y="28575"/>
          <a:ext cx="2505075" cy="180975"/>
        </a:xfrm>
        <a:prstGeom prst="rect">
          <a:avLst/>
        </a:prstGeom>
        <a:solidFill>
          <a:srgbClr val="FFFFFF"/>
        </a:solidFill>
        <a:ln w="1" cmpd="sng">
          <a:noFill/>
        </a:ln>
      </xdr:spPr>
      <xdr:txBody>
        <a:bodyPr vertOverflow="clip" wrap="square"/>
        <a:p>
          <a:pPr algn="l">
            <a:defRPr/>
          </a:pPr>
          <a:r>
            <a:rPr lang="en-US" cap="none" sz="1000" b="1" i="0" u="none" baseline="0">
              <a:latin typeface="Arial"/>
              <a:ea typeface="Arial"/>
              <a:cs typeface="Arial"/>
            </a:rPr>
            <a:t>Exhibit P-20, Requirements Study</a:t>
          </a:r>
        </a:p>
      </xdr:txBody>
    </xdr:sp>
    <xdr:clientData/>
  </xdr:twoCellAnchor>
  <xdr:twoCellAnchor>
    <xdr:from>
      <xdr:col>0</xdr:col>
      <xdr:colOff>76200</xdr:colOff>
      <xdr:row>32</xdr:row>
      <xdr:rowOff>76200</xdr:rowOff>
    </xdr:from>
    <xdr:to>
      <xdr:col>11</xdr:col>
      <xdr:colOff>676275</xdr:colOff>
      <xdr:row>41</xdr:row>
      <xdr:rowOff>57150</xdr:rowOff>
    </xdr:to>
    <xdr:sp fLocksText="0">
      <xdr:nvSpPr>
        <xdr:cNvPr id="2" name="Text 4"/>
        <xdr:cNvSpPr txBox="1">
          <a:spLocks noChangeArrowheads="1"/>
        </xdr:cNvSpPr>
      </xdr:nvSpPr>
      <xdr:spPr>
        <a:xfrm>
          <a:off x="76200" y="5210175"/>
          <a:ext cx="8239125" cy="1314450"/>
        </a:xfrm>
        <a:prstGeom prst="rect">
          <a:avLst/>
        </a:prstGeom>
        <a:solidFill>
          <a:srgbClr val="FFFFFF"/>
        </a:solidFill>
        <a:ln w="1" cmpd="sng">
          <a:noFill/>
        </a:ln>
      </xdr:spPr>
      <xdr:txBody>
        <a:bodyPr vertOverflow="clip" wrap="square"/>
        <a:p>
          <a:pPr algn="l">
            <a:defRPr/>
          </a:pPr>
          <a:r>
            <a:rPr lang="en-US" cap="none" sz="1000" b="1" i="0" u="none" baseline="0">
              <a:latin typeface="Arial"/>
              <a:ea typeface="Arial"/>
              <a:cs typeface="Arial"/>
            </a:rPr>
            <a:t>Remarks:</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28575</xdr:colOff>
      <xdr:row>35</xdr:row>
      <xdr:rowOff>0</xdr:rowOff>
    </xdr:from>
    <xdr:to>
      <xdr:col>31</xdr:col>
      <xdr:colOff>257175</xdr:colOff>
      <xdr:row>35</xdr:row>
      <xdr:rowOff>0</xdr:rowOff>
    </xdr:to>
    <xdr:sp fLocksText="0">
      <xdr:nvSpPr>
        <xdr:cNvPr id="1" name="Text 1"/>
        <xdr:cNvSpPr txBox="1">
          <a:spLocks noChangeArrowheads="1"/>
        </xdr:cNvSpPr>
      </xdr:nvSpPr>
      <xdr:spPr>
        <a:xfrm>
          <a:off x="8353425" y="6486525"/>
          <a:ext cx="1609725" cy="0"/>
        </a:xfrm>
        <a:prstGeom prst="rect">
          <a:avLst/>
        </a:prstGeom>
        <a:solidFill>
          <a:srgbClr val="FFFFFF"/>
        </a:solidFill>
        <a:ln w="1" cmpd="sng">
          <a:noFill/>
        </a:ln>
      </xdr:spPr>
      <xdr:txBody>
        <a:bodyPr vertOverflow="clip" wrap="square"/>
        <a:p>
          <a:pPr algn="l">
            <a:defRPr/>
          </a:pPr>
          <a:r>
            <a:rPr lang="en-US" cap="none" sz="600" b="0" i="0" u="none" baseline="0">
              <a:latin typeface="Arial"/>
              <a:ea typeface="Arial"/>
              <a:cs typeface="Arial"/>
            </a:rPr>
            <a:t> </a:t>
          </a:r>
        </a:p>
      </xdr:txBody>
    </xdr:sp>
    <xdr:clientData/>
  </xdr:twoCellAnchor>
  <xdr:twoCellAnchor>
    <xdr:from>
      <xdr:col>25</xdr:col>
      <xdr:colOff>38100</xdr:colOff>
      <xdr:row>35</xdr:row>
      <xdr:rowOff>0</xdr:rowOff>
    </xdr:from>
    <xdr:to>
      <xdr:col>31</xdr:col>
      <xdr:colOff>266700</xdr:colOff>
      <xdr:row>35</xdr:row>
      <xdr:rowOff>0</xdr:rowOff>
    </xdr:to>
    <xdr:sp fLocksText="0">
      <xdr:nvSpPr>
        <xdr:cNvPr id="2" name="Text 1"/>
        <xdr:cNvSpPr txBox="1">
          <a:spLocks noChangeArrowheads="1"/>
        </xdr:cNvSpPr>
      </xdr:nvSpPr>
      <xdr:spPr>
        <a:xfrm>
          <a:off x="8362950" y="6486525"/>
          <a:ext cx="16097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38100</xdr:colOff>
      <xdr:row>35</xdr:row>
      <xdr:rowOff>0</xdr:rowOff>
    </xdr:from>
    <xdr:to>
      <xdr:col>31</xdr:col>
      <xdr:colOff>266700</xdr:colOff>
      <xdr:row>35</xdr:row>
      <xdr:rowOff>0</xdr:rowOff>
    </xdr:to>
    <xdr:sp fLocksText="0">
      <xdr:nvSpPr>
        <xdr:cNvPr id="3" name="Text 1"/>
        <xdr:cNvSpPr txBox="1">
          <a:spLocks noChangeArrowheads="1"/>
        </xdr:cNvSpPr>
      </xdr:nvSpPr>
      <xdr:spPr>
        <a:xfrm>
          <a:off x="8362950" y="6486525"/>
          <a:ext cx="1609725" cy="0"/>
        </a:xfrm>
        <a:prstGeom prst="rect">
          <a:avLst/>
        </a:prstGeom>
        <a:solidFill>
          <a:srgbClr val="FFFFFF"/>
        </a:solidFill>
        <a:ln w="1" cmpd="sng">
          <a:noFill/>
        </a:ln>
      </xdr:spPr>
      <xdr:txBody>
        <a:bodyPr vertOverflow="clip" wrap="square"/>
        <a:p>
          <a:pPr algn="l">
            <a:defRPr/>
          </a:pPr>
          <a:r>
            <a:rPr lang="en-US" cap="none" sz="600" b="0" i="0" u="none" baseline="0">
              <a:latin typeface="Arial"/>
              <a:ea typeface="Arial"/>
              <a:cs typeface="Arial"/>
            </a:rPr>
            <a:t>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28575</xdr:colOff>
      <xdr:row>37</xdr:row>
      <xdr:rowOff>0</xdr:rowOff>
    </xdr:from>
    <xdr:to>
      <xdr:col>31</xdr:col>
      <xdr:colOff>257175</xdr:colOff>
      <xdr:row>37</xdr:row>
      <xdr:rowOff>0</xdr:rowOff>
    </xdr:to>
    <xdr:sp fLocksText="0">
      <xdr:nvSpPr>
        <xdr:cNvPr id="1" name="Text 1"/>
        <xdr:cNvSpPr txBox="1">
          <a:spLocks noChangeArrowheads="1"/>
        </xdr:cNvSpPr>
      </xdr:nvSpPr>
      <xdr:spPr>
        <a:xfrm>
          <a:off x="7915275" y="6743700"/>
          <a:ext cx="1485900" cy="0"/>
        </a:xfrm>
        <a:prstGeom prst="rect">
          <a:avLst/>
        </a:prstGeom>
        <a:solidFill>
          <a:srgbClr val="FFFFFF"/>
        </a:solidFill>
        <a:ln w="1" cmpd="sng">
          <a:noFill/>
        </a:ln>
      </xdr:spPr>
      <xdr:txBody>
        <a:bodyPr vertOverflow="clip" wrap="square"/>
        <a:p>
          <a:pPr algn="l">
            <a:defRPr/>
          </a:pPr>
          <a:r>
            <a:rPr lang="en-US" cap="none" sz="600" b="0" i="0" u="none" baseline="0">
              <a:latin typeface="Arial"/>
              <a:ea typeface="Arial"/>
              <a:cs typeface="Arial"/>
            </a:rPr>
            <a:t> </a:t>
          </a:r>
        </a:p>
      </xdr:txBody>
    </xdr:sp>
    <xdr:clientData/>
  </xdr:twoCellAnchor>
  <xdr:twoCellAnchor>
    <xdr:from>
      <xdr:col>25</xdr:col>
      <xdr:colOff>38100</xdr:colOff>
      <xdr:row>37</xdr:row>
      <xdr:rowOff>0</xdr:rowOff>
    </xdr:from>
    <xdr:to>
      <xdr:col>31</xdr:col>
      <xdr:colOff>266700</xdr:colOff>
      <xdr:row>37</xdr:row>
      <xdr:rowOff>0</xdr:rowOff>
    </xdr:to>
    <xdr:sp fLocksText="0">
      <xdr:nvSpPr>
        <xdr:cNvPr id="2" name="Text 1"/>
        <xdr:cNvSpPr txBox="1">
          <a:spLocks noChangeArrowheads="1"/>
        </xdr:cNvSpPr>
      </xdr:nvSpPr>
      <xdr:spPr>
        <a:xfrm>
          <a:off x="7924800" y="6743700"/>
          <a:ext cx="14859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38100</xdr:colOff>
      <xdr:row>37</xdr:row>
      <xdr:rowOff>0</xdr:rowOff>
    </xdr:from>
    <xdr:to>
      <xdr:col>31</xdr:col>
      <xdr:colOff>266700</xdr:colOff>
      <xdr:row>37</xdr:row>
      <xdr:rowOff>0</xdr:rowOff>
    </xdr:to>
    <xdr:sp fLocksText="0">
      <xdr:nvSpPr>
        <xdr:cNvPr id="3" name="Text 1"/>
        <xdr:cNvSpPr txBox="1">
          <a:spLocks noChangeArrowheads="1"/>
        </xdr:cNvSpPr>
      </xdr:nvSpPr>
      <xdr:spPr>
        <a:xfrm>
          <a:off x="7924800" y="6743700"/>
          <a:ext cx="1485900" cy="0"/>
        </a:xfrm>
        <a:prstGeom prst="rect">
          <a:avLst/>
        </a:prstGeom>
        <a:solidFill>
          <a:srgbClr val="FFFFFF"/>
        </a:solidFill>
        <a:ln w="1" cmpd="sng">
          <a:noFill/>
        </a:ln>
      </xdr:spPr>
      <xdr:txBody>
        <a:bodyPr vertOverflow="clip" wrap="square"/>
        <a:p>
          <a:pPr algn="l">
            <a:defRPr/>
          </a:pPr>
          <a:r>
            <a:rPr lang="en-US" cap="none" sz="6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657225</xdr:colOff>
      <xdr:row>32</xdr:row>
      <xdr:rowOff>0</xdr:rowOff>
    </xdr:from>
    <xdr:to>
      <xdr:col>10</xdr:col>
      <xdr:colOff>371475</xdr:colOff>
      <xdr:row>32</xdr:row>
      <xdr:rowOff>0</xdr:rowOff>
    </xdr:to>
    <xdr:sp fLocksText="0">
      <xdr:nvSpPr>
        <xdr:cNvPr id="1" name="Text 19"/>
        <xdr:cNvSpPr txBox="1">
          <a:spLocks noChangeArrowheads="1"/>
        </xdr:cNvSpPr>
      </xdr:nvSpPr>
      <xdr:spPr>
        <a:xfrm>
          <a:off x="657225" y="5419725"/>
          <a:ext cx="81438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32</xdr:row>
      <xdr:rowOff>0</xdr:rowOff>
    </xdr:from>
    <xdr:to>
      <xdr:col>0</xdr:col>
      <xdr:colOff>581025</xdr:colOff>
      <xdr:row>32</xdr:row>
      <xdr:rowOff>0</xdr:rowOff>
    </xdr:to>
    <xdr:sp>
      <xdr:nvSpPr>
        <xdr:cNvPr id="2" name="Text 20"/>
        <xdr:cNvSpPr txBox="1">
          <a:spLocks noChangeArrowheads="1"/>
        </xdr:cNvSpPr>
      </xdr:nvSpPr>
      <xdr:spPr>
        <a:xfrm>
          <a:off x="38100" y="5419725"/>
          <a:ext cx="542925" cy="0"/>
        </a:xfrm>
        <a:prstGeom prst="rect">
          <a:avLst/>
        </a:prstGeom>
        <a:solidFill>
          <a:srgbClr val="FFFFFF"/>
        </a:solidFill>
        <a:ln w="1" cmpd="sng">
          <a:noFill/>
        </a:ln>
      </xdr:spPr>
      <xdr:txBody>
        <a:bodyPr vertOverflow="clip" wrap="square"/>
        <a:p>
          <a:pPr algn="l">
            <a:defRPr/>
          </a:pPr>
          <a:r>
            <a:rPr lang="en-US" cap="none" sz="600" b="1" i="0" u="none" baseline="0">
              <a:latin typeface="Arial"/>
              <a:ea typeface="Arial"/>
              <a:cs typeface="Arial"/>
            </a:rPr>
            <a:t>REMARKS:</a:t>
          </a:r>
        </a:p>
      </xdr:txBody>
    </xdr:sp>
    <xdr:clientData/>
  </xdr:twoCellAnchor>
  <xdr:twoCellAnchor>
    <xdr:from>
      <xdr:col>0</xdr:col>
      <xdr:colOff>657225</xdr:colOff>
      <xdr:row>32</xdr:row>
      <xdr:rowOff>0</xdr:rowOff>
    </xdr:from>
    <xdr:to>
      <xdr:col>10</xdr:col>
      <xdr:colOff>371475</xdr:colOff>
      <xdr:row>32</xdr:row>
      <xdr:rowOff>0</xdr:rowOff>
    </xdr:to>
    <xdr:sp fLocksText="0">
      <xdr:nvSpPr>
        <xdr:cNvPr id="3" name="Text 19"/>
        <xdr:cNvSpPr txBox="1">
          <a:spLocks noChangeArrowheads="1"/>
        </xdr:cNvSpPr>
      </xdr:nvSpPr>
      <xdr:spPr>
        <a:xfrm>
          <a:off x="657225" y="5419725"/>
          <a:ext cx="81438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32</xdr:row>
      <xdr:rowOff>0</xdr:rowOff>
    </xdr:from>
    <xdr:to>
      <xdr:col>0</xdr:col>
      <xdr:colOff>581025</xdr:colOff>
      <xdr:row>32</xdr:row>
      <xdr:rowOff>0</xdr:rowOff>
    </xdr:to>
    <xdr:sp>
      <xdr:nvSpPr>
        <xdr:cNvPr id="4" name="Text 20"/>
        <xdr:cNvSpPr txBox="1">
          <a:spLocks noChangeArrowheads="1"/>
        </xdr:cNvSpPr>
      </xdr:nvSpPr>
      <xdr:spPr>
        <a:xfrm>
          <a:off x="38100" y="5419725"/>
          <a:ext cx="542925" cy="0"/>
        </a:xfrm>
        <a:prstGeom prst="rect">
          <a:avLst/>
        </a:prstGeom>
        <a:solidFill>
          <a:srgbClr val="FFFFFF"/>
        </a:solidFill>
        <a:ln w="1" cmpd="sng">
          <a:noFill/>
        </a:ln>
      </xdr:spPr>
      <xdr:txBody>
        <a:bodyPr vertOverflow="clip" wrap="square"/>
        <a:p>
          <a:pPr algn="l">
            <a:defRPr/>
          </a:pPr>
          <a:r>
            <a:rPr lang="en-US" cap="none" sz="600" b="1" i="0" u="none" baseline="0">
              <a:latin typeface="Arial"/>
              <a:ea typeface="Arial"/>
              <a:cs typeface="Arial"/>
            </a:rPr>
            <a:t>REMARKS:</a:t>
          </a:r>
        </a:p>
      </xdr:txBody>
    </xdr:sp>
    <xdr:clientData/>
  </xdr:twoCellAnchor>
  <xdr:twoCellAnchor>
    <xdr:from>
      <xdr:col>0</xdr:col>
      <xdr:colOff>657225</xdr:colOff>
      <xdr:row>32</xdr:row>
      <xdr:rowOff>0</xdr:rowOff>
    </xdr:from>
    <xdr:to>
      <xdr:col>10</xdr:col>
      <xdr:colOff>371475</xdr:colOff>
      <xdr:row>32</xdr:row>
      <xdr:rowOff>0</xdr:rowOff>
    </xdr:to>
    <xdr:sp fLocksText="0">
      <xdr:nvSpPr>
        <xdr:cNvPr id="5" name="Text 19"/>
        <xdr:cNvSpPr txBox="1">
          <a:spLocks noChangeArrowheads="1"/>
        </xdr:cNvSpPr>
      </xdr:nvSpPr>
      <xdr:spPr>
        <a:xfrm>
          <a:off x="657225" y="5419725"/>
          <a:ext cx="81438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32</xdr:row>
      <xdr:rowOff>0</xdr:rowOff>
    </xdr:from>
    <xdr:to>
      <xdr:col>0</xdr:col>
      <xdr:colOff>581025</xdr:colOff>
      <xdr:row>32</xdr:row>
      <xdr:rowOff>0</xdr:rowOff>
    </xdr:to>
    <xdr:sp>
      <xdr:nvSpPr>
        <xdr:cNvPr id="6" name="Text 20"/>
        <xdr:cNvSpPr txBox="1">
          <a:spLocks noChangeArrowheads="1"/>
        </xdr:cNvSpPr>
      </xdr:nvSpPr>
      <xdr:spPr>
        <a:xfrm>
          <a:off x="38100" y="5419725"/>
          <a:ext cx="542925" cy="0"/>
        </a:xfrm>
        <a:prstGeom prst="rect">
          <a:avLst/>
        </a:prstGeom>
        <a:solidFill>
          <a:srgbClr val="FFFFFF"/>
        </a:solidFill>
        <a:ln w="1" cmpd="sng">
          <a:noFill/>
        </a:ln>
      </xdr:spPr>
      <xdr:txBody>
        <a:bodyPr vertOverflow="clip" wrap="square"/>
        <a:p>
          <a:pPr algn="l">
            <a:defRPr/>
          </a:pPr>
          <a:r>
            <a:rPr lang="en-US" cap="none" sz="600" b="1" i="0" u="none" baseline="0">
              <a:latin typeface="Arial"/>
              <a:ea typeface="Arial"/>
              <a:cs typeface="Arial"/>
            </a:rPr>
            <a:t>REMARKS:</a:t>
          </a:r>
        </a:p>
      </xdr:txBody>
    </xdr:sp>
    <xdr:clientData/>
  </xdr:twoCellAnchor>
  <xdr:twoCellAnchor>
    <xdr:from>
      <xdr:col>0</xdr:col>
      <xdr:colOff>657225</xdr:colOff>
      <xdr:row>32</xdr:row>
      <xdr:rowOff>0</xdr:rowOff>
    </xdr:from>
    <xdr:to>
      <xdr:col>10</xdr:col>
      <xdr:colOff>371475</xdr:colOff>
      <xdr:row>32</xdr:row>
      <xdr:rowOff>0</xdr:rowOff>
    </xdr:to>
    <xdr:sp fLocksText="0">
      <xdr:nvSpPr>
        <xdr:cNvPr id="7" name="Text 19"/>
        <xdr:cNvSpPr txBox="1">
          <a:spLocks noChangeArrowheads="1"/>
        </xdr:cNvSpPr>
      </xdr:nvSpPr>
      <xdr:spPr>
        <a:xfrm>
          <a:off x="657225" y="5419725"/>
          <a:ext cx="8143875" cy="0"/>
        </a:xfrm>
        <a:prstGeom prst="rect">
          <a:avLst/>
        </a:prstGeom>
        <a:solidFill>
          <a:srgbClr val="FFFFFF"/>
        </a:solidFill>
        <a:ln w="1" cmpd="sng">
          <a:noFill/>
        </a:ln>
      </xdr:spPr>
      <xdr:txBody>
        <a:bodyPr vertOverflow="clip" wrap="square"/>
        <a:p>
          <a:pPr algn="l">
            <a:defRPr/>
          </a:pPr>
          <a:r>
            <a:rPr lang="en-US" cap="none" sz="800" b="0" i="0" u="none" baseline="0">
              <a:latin typeface="Arial"/>
              <a:ea typeface="Arial"/>
              <a:cs typeface="Arial"/>
            </a:rPr>
            <a:t>Type over this.  Text will wrap.  If you need more space, you must create a narrative page.</a:t>
          </a:r>
        </a:p>
      </xdr:txBody>
    </xdr:sp>
    <xdr:clientData/>
  </xdr:twoCellAnchor>
  <xdr:twoCellAnchor>
    <xdr:from>
      <xdr:col>0</xdr:col>
      <xdr:colOff>38100</xdr:colOff>
      <xdr:row>32</xdr:row>
      <xdr:rowOff>0</xdr:rowOff>
    </xdr:from>
    <xdr:to>
      <xdr:col>0</xdr:col>
      <xdr:colOff>581025</xdr:colOff>
      <xdr:row>32</xdr:row>
      <xdr:rowOff>0</xdr:rowOff>
    </xdr:to>
    <xdr:sp>
      <xdr:nvSpPr>
        <xdr:cNvPr id="8" name="Text 20"/>
        <xdr:cNvSpPr txBox="1">
          <a:spLocks noChangeArrowheads="1"/>
        </xdr:cNvSpPr>
      </xdr:nvSpPr>
      <xdr:spPr>
        <a:xfrm>
          <a:off x="38100" y="5419725"/>
          <a:ext cx="542925" cy="0"/>
        </a:xfrm>
        <a:prstGeom prst="rect">
          <a:avLst/>
        </a:prstGeom>
        <a:solidFill>
          <a:srgbClr val="FFFFFF"/>
        </a:solidFill>
        <a:ln w="1" cmpd="sng">
          <a:noFill/>
        </a:ln>
      </xdr:spPr>
      <xdr:txBody>
        <a:bodyPr vertOverflow="clip" wrap="square"/>
        <a:p>
          <a:pPr algn="l">
            <a:defRPr/>
          </a:pPr>
          <a:r>
            <a:rPr lang="en-US" cap="none" sz="600" b="1" i="0" u="none" baseline="0">
              <a:latin typeface="Arial"/>
              <a:ea typeface="Arial"/>
              <a:cs typeface="Arial"/>
            </a:rPr>
            <a:t>REMARKS: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657225</xdr:colOff>
      <xdr:row>28</xdr:row>
      <xdr:rowOff>38100</xdr:rowOff>
    </xdr:from>
    <xdr:to>
      <xdr:col>10</xdr:col>
      <xdr:colOff>371475</xdr:colOff>
      <xdr:row>35</xdr:row>
      <xdr:rowOff>104775</xdr:rowOff>
    </xdr:to>
    <xdr:sp fLocksText="0">
      <xdr:nvSpPr>
        <xdr:cNvPr id="1" name="Text 19"/>
        <xdr:cNvSpPr txBox="1">
          <a:spLocks noChangeArrowheads="1"/>
        </xdr:cNvSpPr>
      </xdr:nvSpPr>
      <xdr:spPr>
        <a:xfrm>
          <a:off x="657225" y="3781425"/>
          <a:ext cx="8029575" cy="10001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28</xdr:row>
      <xdr:rowOff>28575</xdr:rowOff>
    </xdr:from>
    <xdr:to>
      <xdr:col>0</xdr:col>
      <xdr:colOff>581025</xdr:colOff>
      <xdr:row>29</xdr:row>
      <xdr:rowOff>28575</xdr:rowOff>
    </xdr:to>
    <xdr:sp>
      <xdr:nvSpPr>
        <xdr:cNvPr id="2" name="Text 20"/>
        <xdr:cNvSpPr txBox="1">
          <a:spLocks noChangeArrowheads="1"/>
        </xdr:cNvSpPr>
      </xdr:nvSpPr>
      <xdr:spPr>
        <a:xfrm>
          <a:off x="38100" y="3771900"/>
          <a:ext cx="542925" cy="133350"/>
        </a:xfrm>
        <a:prstGeom prst="rect">
          <a:avLst/>
        </a:prstGeom>
        <a:solidFill>
          <a:srgbClr val="FFFFFF"/>
        </a:solidFill>
        <a:ln w="1" cmpd="sng">
          <a:noFill/>
        </a:ln>
      </xdr:spPr>
      <xdr:txBody>
        <a:bodyPr vertOverflow="clip" wrap="square"/>
        <a:p>
          <a:pPr algn="l">
            <a:defRPr/>
          </a:pPr>
          <a:r>
            <a:rPr lang="en-US" cap="none" sz="600" b="1" i="0" u="none" baseline="0">
              <a:latin typeface="Arial"/>
              <a:ea typeface="Arial"/>
              <a:cs typeface="Arial"/>
            </a:rPr>
            <a:t>REMARKS:</a:t>
          </a:r>
        </a:p>
      </xdr:txBody>
    </xdr:sp>
    <xdr:clientData/>
  </xdr:twoCellAnchor>
  <xdr:twoCellAnchor>
    <xdr:from>
      <xdr:col>0</xdr:col>
      <xdr:colOff>657225</xdr:colOff>
      <xdr:row>36</xdr:row>
      <xdr:rowOff>0</xdr:rowOff>
    </xdr:from>
    <xdr:to>
      <xdr:col>10</xdr:col>
      <xdr:colOff>371475</xdr:colOff>
      <xdr:row>36</xdr:row>
      <xdr:rowOff>0</xdr:rowOff>
    </xdr:to>
    <xdr:sp fLocksText="0">
      <xdr:nvSpPr>
        <xdr:cNvPr id="3" name="Text 19"/>
        <xdr:cNvSpPr txBox="1">
          <a:spLocks noChangeArrowheads="1"/>
        </xdr:cNvSpPr>
      </xdr:nvSpPr>
      <xdr:spPr>
        <a:xfrm>
          <a:off x="657225" y="4838700"/>
          <a:ext cx="8029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36</xdr:row>
      <xdr:rowOff>0</xdr:rowOff>
    </xdr:from>
    <xdr:to>
      <xdr:col>0</xdr:col>
      <xdr:colOff>581025</xdr:colOff>
      <xdr:row>36</xdr:row>
      <xdr:rowOff>0</xdr:rowOff>
    </xdr:to>
    <xdr:sp>
      <xdr:nvSpPr>
        <xdr:cNvPr id="4" name="Text 20"/>
        <xdr:cNvSpPr txBox="1">
          <a:spLocks noChangeArrowheads="1"/>
        </xdr:cNvSpPr>
      </xdr:nvSpPr>
      <xdr:spPr>
        <a:xfrm>
          <a:off x="38100" y="4838700"/>
          <a:ext cx="542925" cy="0"/>
        </a:xfrm>
        <a:prstGeom prst="rect">
          <a:avLst/>
        </a:prstGeom>
        <a:solidFill>
          <a:srgbClr val="FFFFFF"/>
        </a:solidFill>
        <a:ln w="1" cmpd="sng">
          <a:noFill/>
        </a:ln>
      </xdr:spPr>
      <xdr:txBody>
        <a:bodyPr vertOverflow="clip" wrap="square"/>
        <a:p>
          <a:pPr algn="l">
            <a:defRPr/>
          </a:pPr>
          <a:r>
            <a:rPr lang="en-US" cap="none" sz="600" b="1" i="0" u="none" baseline="0">
              <a:latin typeface="Arial"/>
              <a:ea typeface="Arial"/>
              <a:cs typeface="Arial"/>
            </a:rPr>
            <a:t>REMARKS:</a:t>
          </a:r>
        </a:p>
      </xdr:txBody>
    </xdr:sp>
    <xdr:clientData/>
  </xdr:twoCellAnchor>
  <xdr:twoCellAnchor>
    <xdr:from>
      <xdr:col>0</xdr:col>
      <xdr:colOff>657225</xdr:colOff>
      <xdr:row>36</xdr:row>
      <xdr:rowOff>0</xdr:rowOff>
    </xdr:from>
    <xdr:to>
      <xdr:col>10</xdr:col>
      <xdr:colOff>371475</xdr:colOff>
      <xdr:row>36</xdr:row>
      <xdr:rowOff>0</xdr:rowOff>
    </xdr:to>
    <xdr:sp fLocksText="0">
      <xdr:nvSpPr>
        <xdr:cNvPr id="5" name="Text 19"/>
        <xdr:cNvSpPr txBox="1">
          <a:spLocks noChangeArrowheads="1"/>
        </xdr:cNvSpPr>
      </xdr:nvSpPr>
      <xdr:spPr>
        <a:xfrm>
          <a:off x="657225" y="4838700"/>
          <a:ext cx="8029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36</xdr:row>
      <xdr:rowOff>0</xdr:rowOff>
    </xdr:from>
    <xdr:to>
      <xdr:col>0</xdr:col>
      <xdr:colOff>581025</xdr:colOff>
      <xdr:row>36</xdr:row>
      <xdr:rowOff>0</xdr:rowOff>
    </xdr:to>
    <xdr:sp>
      <xdr:nvSpPr>
        <xdr:cNvPr id="6" name="Text 20"/>
        <xdr:cNvSpPr txBox="1">
          <a:spLocks noChangeArrowheads="1"/>
        </xdr:cNvSpPr>
      </xdr:nvSpPr>
      <xdr:spPr>
        <a:xfrm>
          <a:off x="38100" y="4838700"/>
          <a:ext cx="542925" cy="0"/>
        </a:xfrm>
        <a:prstGeom prst="rect">
          <a:avLst/>
        </a:prstGeom>
        <a:solidFill>
          <a:srgbClr val="FFFFFF"/>
        </a:solidFill>
        <a:ln w="1" cmpd="sng">
          <a:noFill/>
        </a:ln>
      </xdr:spPr>
      <xdr:txBody>
        <a:bodyPr vertOverflow="clip" wrap="square"/>
        <a:p>
          <a:pPr algn="l">
            <a:defRPr/>
          </a:pPr>
          <a:r>
            <a:rPr lang="en-US" cap="none" sz="600" b="1" i="0" u="none" baseline="0">
              <a:latin typeface="Arial"/>
              <a:ea typeface="Arial"/>
              <a:cs typeface="Arial"/>
            </a:rPr>
            <a:t>REMARKS:</a:t>
          </a:r>
        </a:p>
      </xdr:txBody>
    </xdr:sp>
    <xdr:clientData/>
  </xdr:twoCellAnchor>
  <xdr:twoCellAnchor>
    <xdr:from>
      <xdr:col>0</xdr:col>
      <xdr:colOff>657225</xdr:colOff>
      <xdr:row>36</xdr:row>
      <xdr:rowOff>0</xdr:rowOff>
    </xdr:from>
    <xdr:to>
      <xdr:col>10</xdr:col>
      <xdr:colOff>371475</xdr:colOff>
      <xdr:row>36</xdr:row>
      <xdr:rowOff>0</xdr:rowOff>
    </xdr:to>
    <xdr:sp fLocksText="0">
      <xdr:nvSpPr>
        <xdr:cNvPr id="7" name="Text 19"/>
        <xdr:cNvSpPr txBox="1">
          <a:spLocks noChangeArrowheads="1"/>
        </xdr:cNvSpPr>
      </xdr:nvSpPr>
      <xdr:spPr>
        <a:xfrm>
          <a:off x="657225" y="4838700"/>
          <a:ext cx="8029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36</xdr:row>
      <xdr:rowOff>0</xdr:rowOff>
    </xdr:from>
    <xdr:to>
      <xdr:col>0</xdr:col>
      <xdr:colOff>581025</xdr:colOff>
      <xdr:row>36</xdr:row>
      <xdr:rowOff>0</xdr:rowOff>
    </xdr:to>
    <xdr:sp>
      <xdr:nvSpPr>
        <xdr:cNvPr id="8" name="Text 20"/>
        <xdr:cNvSpPr txBox="1">
          <a:spLocks noChangeArrowheads="1"/>
        </xdr:cNvSpPr>
      </xdr:nvSpPr>
      <xdr:spPr>
        <a:xfrm>
          <a:off x="38100" y="4838700"/>
          <a:ext cx="542925" cy="0"/>
        </a:xfrm>
        <a:prstGeom prst="rect">
          <a:avLst/>
        </a:prstGeom>
        <a:solidFill>
          <a:srgbClr val="FFFFFF"/>
        </a:solidFill>
        <a:ln w="1" cmpd="sng">
          <a:noFill/>
        </a:ln>
      </xdr:spPr>
      <xdr:txBody>
        <a:bodyPr vertOverflow="clip" wrap="square"/>
        <a:p>
          <a:pPr algn="l">
            <a:defRPr/>
          </a:pPr>
          <a:r>
            <a:rPr lang="en-US" cap="none" sz="600" b="1" i="0" u="none" baseline="0">
              <a:latin typeface="Arial"/>
              <a:ea typeface="Arial"/>
              <a:cs typeface="Arial"/>
            </a:rPr>
            <a:t>REMARKS:</a:t>
          </a:r>
        </a:p>
      </xdr:txBody>
    </xdr:sp>
    <xdr:clientData/>
  </xdr:twoCellAnchor>
  <xdr:twoCellAnchor>
    <xdr:from>
      <xdr:col>0</xdr:col>
      <xdr:colOff>657225</xdr:colOff>
      <xdr:row>36</xdr:row>
      <xdr:rowOff>0</xdr:rowOff>
    </xdr:from>
    <xdr:to>
      <xdr:col>10</xdr:col>
      <xdr:colOff>371475</xdr:colOff>
      <xdr:row>36</xdr:row>
      <xdr:rowOff>0</xdr:rowOff>
    </xdr:to>
    <xdr:sp fLocksText="0">
      <xdr:nvSpPr>
        <xdr:cNvPr id="9" name="Text 19"/>
        <xdr:cNvSpPr txBox="1">
          <a:spLocks noChangeArrowheads="1"/>
        </xdr:cNvSpPr>
      </xdr:nvSpPr>
      <xdr:spPr>
        <a:xfrm>
          <a:off x="657225" y="4838700"/>
          <a:ext cx="8029575" cy="0"/>
        </a:xfrm>
        <a:prstGeom prst="rect">
          <a:avLst/>
        </a:prstGeom>
        <a:solidFill>
          <a:srgbClr val="FFFFFF"/>
        </a:solidFill>
        <a:ln w="1" cmpd="sng">
          <a:noFill/>
        </a:ln>
      </xdr:spPr>
      <xdr:txBody>
        <a:bodyPr vertOverflow="clip" wrap="square"/>
        <a:p>
          <a:pPr algn="l">
            <a:defRPr/>
          </a:pPr>
          <a:r>
            <a:rPr lang="en-US" cap="none" sz="800" b="0" i="0" u="none" baseline="0">
              <a:latin typeface="Arial"/>
              <a:ea typeface="Arial"/>
              <a:cs typeface="Arial"/>
            </a:rPr>
            <a:t>Type over this.  Text will wrap.  If you need more space, you must create a narrative page.</a:t>
          </a:r>
        </a:p>
      </xdr:txBody>
    </xdr:sp>
    <xdr:clientData/>
  </xdr:twoCellAnchor>
  <xdr:twoCellAnchor>
    <xdr:from>
      <xdr:col>0</xdr:col>
      <xdr:colOff>38100</xdr:colOff>
      <xdr:row>36</xdr:row>
      <xdr:rowOff>0</xdr:rowOff>
    </xdr:from>
    <xdr:to>
      <xdr:col>0</xdr:col>
      <xdr:colOff>581025</xdr:colOff>
      <xdr:row>36</xdr:row>
      <xdr:rowOff>0</xdr:rowOff>
    </xdr:to>
    <xdr:sp>
      <xdr:nvSpPr>
        <xdr:cNvPr id="10" name="Text 20"/>
        <xdr:cNvSpPr txBox="1">
          <a:spLocks noChangeArrowheads="1"/>
        </xdr:cNvSpPr>
      </xdr:nvSpPr>
      <xdr:spPr>
        <a:xfrm>
          <a:off x="38100" y="4838700"/>
          <a:ext cx="542925" cy="0"/>
        </a:xfrm>
        <a:prstGeom prst="rect">
          <a:avLst/>
        </a:prstGeom>
        <a:solidFill>
          <a:srgbClr val="FFFFFF"/>
        </a:solidFill>
        <a:ln w="1" cmpd="sng">
          <a:noFill/>
        </a:ln>
      </xdr:spPr>
      <xdr:txBody>
        <a:bodyPr vertOverflow="clip" wrap="square"/>
        <a:p>
          <a:pPr algn="l">
            <a:defRPr/>
          </a:pPr>
          <a:r>
            <a:rPr lang="en-US" cap="none" sz="600" b="1" i="0" u="none" baseline="0">
              <a:latin typeface="Arial"/>
              <a:ea typeface="Arial"/>
              <a:cs typeface="Arial"/>
            </a:rPr>
            <a:t>REMARKS: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28575</xdr:rowOff>
    </xdr:from>
    <xdr:to>
      <xdr:col>3</xdr:col>
      <xdr:colOff>714375</xdr:colOff>
      <xdr:row>1</xdr:row>
      <xdr:rowOff>76200</xdr:rowOff>
    </xdr:to>
    <xdr:sp>
      <xdr:nvSpPr>
        <xdr:cNvPr id="1" name="Text 3"/>
        <xdr:cNvSpPr txBox="1">
          <a:spLocks noChangeArrowheads="1"/>
        </xdr:cNvSpPr>
      </xdr:nvSpPr>
      <xdr:spPr>
        <a:xfrm>
          <a:off x="66675" y="28575"/>
          <a:ext cx="2505075" cy="180975"/>
        </a:xfrm>
        <a:prstGeom prst="rect">
          <a:avLst/>
        </a:prstGeom>
        <a:solidFill>
          <a:srgbClr val="FFFFFF"/>
        </a:solidFill>
        <a:ln w="1" cmpd="sng">
          <a:noFill/>
        </a:ln>
      </xdr:spPr>
      <xdr:txBody>
        <a:bodyPr vertOverflow="clip" wrap="square"/>
        <a:p>
          <a:pPr algn="l">
            <a:defRPr/>
          </a:pPr>
          <a:r>
            <a:rPr lang="en-US" cap="none" sz="1000" b="1" i="0" u="none" baseline="0">
              <a:latin typeface="Arial"/>
              <a:ea typeface="Arial"/>
              <a:cs typeface="Arial"/>
            </a:rPr>
            <a:t>Exhibit P-20, Requirements Study</a:t>
          </a:r>
        </a:p>
      </xdr:txBody>
    </xdr:sp>
    <xdr:clientData/>
  </xdr:twoCellAnchor>
  <xdr:twoCellAnchor>
    <xdr:from>
      <xdr:col>0</xdr:col>
      <xdr:colOff>76200</xdr:colOff>
      <xdr:row>32</xdr:row>
      <xdr:rowOff>76200</xdr:rowOff>
    </xdr:from>
    <xdr:to>
      <xdr:col>11</xdr:col>
      <xdr:colOff>676275</xdr:colOff>
      <xdr:row>41</xdr:row>
      <xdr:rowOff>57150</xdr:rowOff>
    </xdr:to>
    <xdr:sp fLocksText="0">
      <xdr:nvSpPr>
        <xdr:cNvPr id="2" name="Text 4"/>
        <xdr:cNvSpPr txBox="1">
          <a:spLocks noChangeArrowheads="1"/>
        </xdr:cNvSpPr>
      </xdr:nvSpPr>
      <xdr:spPr>
        <a:xfrm>
          <a:off x="76200" y="5372100"/>
          <a:ext cx="8239125" cy="1314450"/>
        </a:xfrm>
        <a:prstGeom prst="rect">
          <a:avLst/>
        </a:prstGeom>
        <a:solidFill>
          <a:srgbClr val="FFFFFF"/>
        </a:solidFill>
        <a:ln w="1" cmpd="sng">
          <a:noFill/>
        </a:ln>
      </xdr:spPr>
      <xdr:txBody>
        <a:bodyPr vertOverflow="clip" wrap="square"/>
        <a:p>
          <a:pPr algn="l">
            <a:defRPr/>
          </a:pPr>
          <a:r>
            <a:rPr lang="en-US" cap="none" sz="1000" b="1" i="0" u="none" baseline="0">
              <a:latin typeface="Arial"/>
              <a:ea typeface="Arial"/>
              <a:cs typeface="Arial"/>
            </a:rPr>
            <a:t>Remarks: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28575</xdr:rowOff>
    </xdr:from>
    <xdr:to>
      <xdr:col>3</xdr:col>
      <xdr:colOff>714375</xdr:colOff>
      <xdr:row>1</xdr:row>
      <xdr:rowOff>76200</xdr:rowOff>
    </xdr:to>
    <xdr:sp>
      <xdr:nvSpPr>
        <xdr:cNvPr id="1" name="Text 3"/>
        <xdr:cNvSpPr txBox="1">
          <a:spLocks noChangeArrowheads="1"/>
        </xdr:cNvSpPr>
      </xdr:nvSpPr>
      <xdr:spPr>
        <a:xfrm>
          <a:off x="66675" y="28575"/>
          <a:ext cx="2505075" cy="180975"/>
        </a:xfrm>
        <a:prstGeom prst="rect">
          <a:avLst/>
        </a:prstGeom>
        <a:solidFill>
          <a:srgbClr val="FFFFFF"/>
        </a:solidFill>
        <a:ln w="1" cmpd="sng">
          <a:noFill/>
        </a:ln>
      </xdr:spPr>
      <xdr:txBody>
        <a:bodyPr vertOverflow="clip" wrap="square"/>
        <a:p>
          <a:pPr algn="l">
            <a:defRPr/>
          </a:pPr>
          <a:r>
            <a:rPr lang="en-US" cap="none" sz="1000" b="1" i="0" u="none" baseline="0">
              <a:latin typeface="Arial"/>
              <a:ea typeface="Arial"/>
              <a:cs typeface="Arial"/>
            </a:rPr>
            <a:t>Exhibit P-20, Requirements Study</a:t>
          </a:r>
        </a:p>
      </xdr:txBody>
    </xdr:sp>
    <xdr:clientData/>
  </xdr:twoCellAnchor>
  <xdr:twoCellAnchor>
    <xdr:from>
      <xdr:col>0</xdr:col>
      <xdr:colOff>76200</xdr:colOff>
      <xdr:row>32</xdr:row>
      <xdr:rowOff>76200</xdr:rowOff>
    </xdr:from>
    <xdr:to>
      <xdr:col>11</xdr:col>
      <xdr:colOff>676275</xdr:colOff>
      <xdr:row>41</xdr:row>
      <xdr:rowOff>57150</xdr:rowOff>
    </xdr:to>
    <xdr:sp fLocksText="0">
      <xdr:nvSpPr>
        <xdr:cNvPr id="2" name="Text 4"/>
        <xdr:cNvSpPr txBox="1">
          <a:spLocks noChangeArrowheads="1"/>
        </xdr:cNvSpPr>
      </xdr:nvSpPr>
      <xdr:spPr>
        <a:xfrm>
          <a:off x="76200" y="5210175"/>
          <a:ext cx="8239125" cy="1314450"/>
        </a:xfrm>
        <a:prstGeom prst="rect">
          <a:avLst/>
        </a:prstGeom>
        <a:solidFill>
          <a:srgbClr val="FFFFFF"/>
        </a:solidFill>
        <a:ln w="1" cmpd="sng">
          <a:noFill/>
        </a:ln>
      </xdr:spPr>
      <xdr:txBody>
        <a:bodyPr vertOverflow="clip" wrap="square"/>
        <a:p>
          <a:pPr algn="l">
            <a:defRPr/>
          </a:pPr>
          <a:r>
            <a:rPr lang="en-US" cap="none" sz="1000" b="1" i="0" u="none" baseline="0">
              <a:latin typeface="Arial"/>
              <a:ea typeface="Arial"/>
              <a:cs typeface="Arial"/>
            </a:rPr>
            <a:t>Remarks: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28575</xdr:rowOff>
    </xdr:from>
    <xdr:to>
      <xdr:col>3</xdr:col>
      <xdr:colOff>714375</xdr:colOff>
      <xdr:row>1</xdr:row>
      <xdr:rowOff>76200</xdr:rowOff>
    </xdr:to>
    <xdr:sp>
      <xdr:nvSpPr>
        <xdr:cNvPr id="1" name="Text 3"/>
        <xdr:cNvSpPr txBox="1">
          <a:spLocks noChangeArrowheads="1"/>
        </xdr:cNvSpPr>
      </xdr:nvSpPr>
      <xdr:spPr>
        <a:xfrm>
          <a:off x="66675" y="28575"/>
          <a:ext cx="2505075" cy="180975"/>
        </a:xfrm>
        <a:prstGeom prst="rect">
          <a:avLst/>
        </a:prstGeom>
        <a:solidFill>
          <a:srgbClr val="FFFFFF"/>
        </a:solidFill>
        <a:ln w="1" cmpd="sng">
          <a:noFill/>
        </a:ln>
      </xdr:spPr>
      <xdr:txBody>
        <a:bodyPr vertOverflow="clip" wrap="square"/>
        <a:p>
          <a:pPr algn="l">
            <a:defRPr/>
          </a:pPr>
          <a:r>
            <a:rPr lang="en-US" cap="none" sz="1000" b="1" i="0" u="none" baseline="0">
              <a:latin typeface="Arial"/>
              <a:ea typeface="Arial"/>
              <a:cs typeface="Arial"/>
            </a:rPr>
            <a:t>Exhibit P-20, Requirements Study</a:t>
          </a:r>
        </a:p>
      </xdr:txBody>
    </xdr:sp>
    <xdr:clientData/>
  </xdr:twoCellAnchor>
  <xdr:twoCellAnchor>
    <xdr:from>
      <xdr:col>0</xdr:col>
      <xdr:colOff>76200</xdr:colOff>
      <xdr:row>32</xdr:row>
      <xdr:rowOff>76200</xdr:rowOff>
    </xdr:from>
    <xdr:to>
      <xdr:col>11</xdr:col>
      <xdr:colOff>676275</xdr:colOff>
      <xdr:row>41</xdr:row>
      <xdr:rowOff>57150</xdr:rowOff>
    </xdr:to>
    <xdr:sp fLocksText="0">
      <xdr:nvSpPr>
        <xdr:cNvPr id="2" name="Text 4"/>
        <xdr:cNvSpPr txBox="1">
          <a:spLocks noChangeArrowheads="1"/>
        </xdr:cNvSpPr>
      </xdr:nvSpPr>
      <xdr:spPr>
        <a:xfrm>
          <a:off x="76200" y="5210175"/>
          <a:ext cx="8239125" cy="1314450"/>
        </a:xfrm>
        <a:prstGeom prst="rect">
          <a:avLst/>
        </a:prstGeom>
        <a:solidFill>
          <a:srgbClr val="FFFFFF"/>
        </a:solidFill>
        <a:ln w="1" cmpd="sng">
          <a:noFill/>
        </a:ln>
      </xdr:spPr>
      <xdr:txBody>
        <a:bodyPr vertOverflow="clip" wrap="square"/>
        <a:p>
          <a:pPr algn="l">
            <a:defRPr/>
          </a:pPr>
          <a:r>
            <a:rPr lang="en-US" cap="none" sz="1000" b="1" i="0" u="none" baseline="0">
              <a:latin typeface="Arial"/>
              <a:ea typeface="Arial"/>
              <a:cs typeface="Arial"/>
            </a:rPr>
            <a:t>Remarks: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28575</xdr:rowOff>
    </xdr:from>
    <xdr:to>
      <xdr:col>3</xdr:col>
      <xdr:colOff>714375</xdr:colOff>
      <xdr:row>1</xdr:row>
      <xdr:rowOff>76200</xdr:rowOff>
    </xdr:to>
    <xdr:sp>
      <xdr:nvSpPr>
        <xdr:cNvPr id="1" name="Text 3"/>
        <xdr:cNvSpPr txBox="1">
          <a:spLocks noChangeArrowheads="1"/>
        </xdr:cNvSpPr>
      </xdr:nvSpPr>
      <xdr:spPr>
        <a:xfrm>
          <a:off x="66675" y="28575"/>
          <a:ext cx="2505075" cy="180975"/>
        </a:xfrm>
        <a:prstGeom prst="rect">
          <a:avLst/>
        </a:prstGeom>
        <a:solidFill>
          <a:srgbClr val="FFFFFF"/>
        </a:solidFill>
        <a:ln w="1" cmpd="sng">
          <a:noFill/>
        </a:ln>
      </xdr:spPr>
      <xdr:txBody>
        <a:bodyPr vertOverflow="clip" wrap="square"/>
        <a:p>
          <a:pPr algn="l">
            <a:defRPr/>
          </a:pPr>
          <a:r>
            <a:rPr lang="en-US" cap="none" sz="1000" b="1" i="0" u="none" baseline="0">
              <a:latin typeface="Arial"/>
              <a:ea typeface="Arial"/>
              <a:cs typeface="Arial"/>
            </a:rPr>
            <a:t>Exhibit P-20, Requirements Study</a:t>
          </a:r>
        </a:p>
      </xdr:txBody>
    </xdr:sp>
    <xdr:clientData/>
  </xdr:twoCellAnchor>
  <xdr:twoCellAnchor>
    <xdr:from>
      <xdr:col>0</xdr:col>
      <xdr:colOff>76200</xdr:colOff>
      <xdr:row>32</xdr:row>
      <xdr:rowOff>76200</xdr:rowOff>
    </xdr:from>
    <xdr:to>
      <xdr:col>11</xdr:col>
      <xdr:colOff>676275</xdr:colOff>
      <xdr:row>41</xdr:row>
      <xdr:rowOff>57150</xdr:rowOff>
    </xdr:to>
    <xdr:sp fLocksText="0">
      <xdr:nvSpPr>
        <xdr:cNvPr id="2" name="Text 4"/>
        <xdr:cNvSpPr txBox="1">
          <a:spLocks noChangeArrowheads="1"/>
        </xdr:cNvSpPr>
      </xdr:nvSpPr>
      <xdr:spPr>
        <a:xfrm>
          <a:off x="76200" y="5210175"/>
          <a:ext cx="8239125" cy="1314450"/>
        </a:xfrm>
        <a:prstGeom prst="rect">
          <a:avLst/>
        </a:prstGeom>
        <a:solidFill>
          <a:srgbClr val="FFFFFF"/>
        </a:solidFill>
        <a:ln w="1" cmpd="sng">
          <a:noFill/>
        </a:ln>
      </xdr:spPr>
      <xdr:txBody>
        <a:bodyPr vertOverflow="clip" wrap="square"/>
        <a:p>
          <a:pPr algn="l">
            <a:defRPr/>
          </a:pPr>
          <a:r>
            <a:rPr lang="en-US" cap="none" sz="1000" b="1" i="0" u="none" baseline="0">
              <a:latin typeface="Arial"/>
              <a:ea typeface="Arial"/>
              <a:cs typeface="Arial"/>
            </a:rPr>
            <a:t>Remarks:</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28575</xdr:rowOff>
    </xdr:from>
    <xdr:to>
      <xdr:col>3</xdr:col>
      <xdr:colOff>714375</xdr:colOff>
      <xdr:row>1</xdr:row>
      <xdr:rowOff>76200</xdr:rowOff>
    </xdr:to>
    <xdr:sp>
      <xdr:nvSpPr>
        <xdr:cNvPr id="1" name="Text 3"/>
        <xdr:cNvSpPr txBox="1">
          <a:spLocks noChangeArrowheads="1"/>
        </xdr:cNvSpPr>
      </xdr:nvSpPr>
      <xdr:spPr>
        <a:xfrm>
          <a:off x="66675" y="28575"/>
          <a:ext cx="2505075" cy="180975"/>
        </a:xfrm>
        <a:prstGeom prst="rect">
          <a:avLst/>
        </a:prstGeom>
        <a:solidFill>
          <a:srgbClr val="FFFFFF"/>
        </a:solidFill>
        <a:ln w="1" cmpd="sng">
          <a:noFill/>
        </a:ln>
      </xdr:spPr>
      <xdr:txBody>
        <a:bodyPr vertOverflow="clip" wrap="square"/>
        <a:p>
          <a:pPr algn="l">
            <a:defRPr/>
          </a:pPr>
          <a:r>
            <a:rPr lang="en-US" cap="none" sz="1000" b="1" i="0" u="none" baseline="0">
              <a:latin typeface="Arial"/>
              <a:ea typeface="Arial"/>
              <a:cs typeface="Arial"/>
            </a:rPr>
            <a:t>Exhibit P-20, Requirements Study</a:t>
          </a:r>
        </a:p>
      </xdr:txBody>
    </xdr:sp>
    <xdr:clientData/>
  </xdr:twoCellAnchor>
  <xdr:twoCellAnchor>
    <xdr:from>
      <xdr:col>0</xdr:col>
      <xdr:colOff>76200</xdr:colOff>
      <xdr:row>32</xdr:row>
      <xdr:rowOff>76200</xdr:rowOff>
    </xdr:from>
    <xdr:to>
      <xdr:col>11</xdr:col>
      <xdr:colOff>676275</xdr:colOff>
      <xdr:row>41</xdr:row>
      <xdr:rowOff>57150</xdr:rowOff>
    </xdr:to>
    <xdr:sp fLocksText="0">
      <xdr:nvSpPr>
        <xdr:cNvPr id="2" name="Text 4"/>
        <xdr:cNvSpPr txBox="1">
          <a:spLocks noChangeArrowheads="1"/>
        </xdr:cNvSpPr>
      </xdr:nvSpPr>
      <xdr:spPr>
        <a:xfrm>
          <a:off x="76200" y="5210175"/>
          <a:ext cx="8239125" cy="1314450"/>
        </a:xfrm>
        <a:prstGeom prst="rect">
          <a:avLst/>
        </a:prstGeom>
        <a:solidFill>
          <a:srgbClr val="FFFFFF"/>
        </a:solidFill>
        <a:ln w="1" cmpd="sng">
          <a:noFill/>
        </a:ln>
      </xdr:spPr>
      <xdr:txBody>
        <a:bodyPr vertOverflow="clip" wrap="square"/>
        <a:p>
          <a:pPr algn="l">
            <a:defRPr/>
          </a:pPr>
          <a:r>
            <a:rPr lang="en-US" cap="none" sz="1000" b="1" i="0" u="none" baseline="0">
              <a:latin typeface="Arial"/>
              <a:ea typeface="Arial"/>
              <a:cs typeface="Arial"/>
            </a:rPr>
            <a:t>Remarks:</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28575</xdr:rowOff>
    </xdr:from>
    <xdr:to>
      <xdr:col>3</xdr:col>
      <xdr:colOff>714375</xdr:colOff>
      <xdr:row>1</xdr:row>
      <xdr:rowOff>76200</xdr:rowOff>
    </xdr:to>
    <xdr:sp>
      <xdr:nvSpPr>
        <xdr:cNvPr id="1" name="Text 3"/>
        <xdr:cNvSpPr txBox="1">
          <a:spLocks noChangeArrowheads="1"/>
        </xdr:cNvSpPr>
      </xdr:nvSpPr>
      <xdr:spPr>
        <a:xfrm>
          <a:off x="66675" y="28575"/>
          <a:ext cx="2505075" cy="180975"/>
        </a:xfrm>
        <a:prstGeom prst="rect">
          <a:avLst/>
        </a:prstGeom>
        <a:solidFill>
          <a:srgbClr val="FFFFFF"/>
        </a:solidFill>
        <a:ln w="1" cmpd="sng">
          <a:noFill/>
        </a:ln>
      </xdr:spPr>
      <xdr:txBody>
        <a:bodyPr vertOverflow="clip" wrap="square"/>
        <a:p>
          <a:pPr algn="l">
            <a:defRPr/>
          </a:pPr>
          <a:r>
            <a:rPr lang="en-US" cap="none" sz="1000" b="1" i="0" u="none" baseline="0">
              <a:latin typeface="Arial"/>
              <a:ea typeface="Arial"/>
              <a:cs typeface="Arial"/>
            </a:rPr>
            <a:t>Exhibit P-20, Requirements Study</a:t>
          </a:r>
        </a:p>
      </xdr:txBody>
    </xdr:sp>
    <xdr:clientData/>
  </xdr:twoCellAnchor>
  <xdr:twoCellAnchor>
    <xdr:from>
      <xdr:col>0</xdr:col>
      <xdr:colOff>76200</xdr:colOff>
      <xdr:row>32</xdr:row>
      <xdr:rowOff>76200</xdr:rowOff>
    </xdr:from>
    <xdr:to>
      <xdr:col>11</xdr:col>
      <xdr:colOff>676275</xdr:colOff>
      <xdr:row>41</xdr:row>
      <xdr:rowOff>57150</xdr:rowOff>
    </xdr:to>
    <xdr:sp fLocksText="0">
      <xdr:nvSpPr>
        <xdr:cNvPr id="2" name="Text 4"/>
        <xdr:cNvSpPr txBox="1">
          <a:spLocks noChangeArrowheads="1"/>
        </xdr:cNvSpPr>
      </xdr:nvSpPr>
      <xdr:spPr>
        <a:xfrm>
          <a:off x="76200" y="5210175"/>
          <a:ext cx="8239125" cy="1314450"/>
        </a:xfrm>
        <a:prstGeom prst="rect">
          <a:avLst/>
        </a:prstGeom>
        <a:solidFill>
          <a:srgbClr val="FFFFFF"/>
        </a:solidFill>
        <a:ln w="1" cmpd="sng">
          <a:noFill/>
        </a:ln>
      </xdr:spPr>
      <xdr:txBody>
        <a:bodyPr vertOverflow="clip" wrap="square"/>
        <a:p>
          <a:pPr algn="l">
            <a:defRPr/>
          </a:pPr>
          <a:r>
            <a:rPr lang="en-US" cap="none" sz="1000" b="1" i="0" u="none" baseline="0">
              <a:latin typeface="Arial"/>
              <a:ea typeface="Arial"/>
              <a:cs typeface="Arial"/>
            </a:rPr>
            <a:t>Remarks: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hqpr.hqmc.usmc.mil:7777/PBC\FY08\PB07%20Downloaded%20from%20JMS\PMC\2021+AAV7A1+PIP+Fina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164.224.25.20/FMB/fmb.nsf/896c6ffb4b068a1f85256612003c7e0c/18f215b0fa1118a6852569150068eebe/$FILE/ExtendP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hqpr.hqmc.usmc.mil:7777/WINNT\Temporary%20Internet%20Files\OLK32E\Feb06%20P-Forms\2021AAV7A1PIP-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hqpr.hqmc.usmc.mil:7777/WINNT\Temporary%20Internet%20Files\OLK92\FY07%20Full%20Supp%20Final%2015%20Au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40"/>
      <sheetName val="P40 (2)"/>
      <sheetName val="P40a"/>
      <sheetName val="P10 (A)-P99999"/>
      <sheetName val="P10 (B)-P99999"/>
      <sheetName val="P10 (C)-P99999"/>
      <sheetName val="P10 (D)-P99999"/>
      <sheetName val="P10 (E)-P99999"/>
      <sheetName val="P5 FY05-07"/>
      <sheetName val="P5A"/>
      <sheetName val="P5A (2)"/>
      <sheetName val="P3a (1 of 2)"/>
      <sheetName val="P3a (2 of 2)"/>
      <sheetName val="P3a (1 of 2) EAAK"/>
      <sheetName val="P3A (2of 2) EAAK"/>
      <sheetName val="P-21R"/>
      <sheetName val="P3a (1 of 2) RAMRS (2)"/>
      <sheetName val="P3a (2 of 2)RAMRS (2)"/>
      <sheetName val="P20"/>
      <sheetName val="P21"/>
      <sheetName val="P21(2)"/>
      <sheetName val="P21 FY04-05"/>
      <sheetName val="P21 FY06-07"/>
      <sheetName val="P21(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5 cont'd "/>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40"/>
      <sheetName val="P40 (2)"/>
      <sheetName val="P40a"/>
      <sheetName val="P10 (A)-P99999"/>
      <sheetName val="P10 (B)-P99999"/>
      <sheetName val="P10 (C)-P99999"/>
      <sheetName val="P10 (D)-P99999"/>
      <sheetName val="P10 (E)-P99999"/>
      <sheetName val="P5 FY06-08"/>
      <sheetName val="P5A"/>
      <sheetName val="P5A (2)"/>
      <sheetName val="P3a (1 of 2)"/>
      <sheetName val="P3a (2 of 2)"/>
      <sheetName val="P3a (1 of 2) EAAK"/>
      <sheetName val="P3A (2of 2) EAAK"/>
      <sheetName val="P-21R"/>
      <sheetName val="P3a (1 of 2) RAMRS (2)"/>
      <sheetName val="P3a (2 of 2)RAMRS (2)"/>
      <sheetName val="P20"/>
      <sheetName val="P21"/>
      <sheetName val="P21(2)"/>
      <sheetName val="P21 FY04-05"/>
      <sheetName val="P21 FY06-07"/>
      <sheetName val="P21(4)"/>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Non PG15 FY07 Supp"/>
      <sheetName val="PG15 FY07 Supp"/>
      <sheetName val="Sheet1"/>
      <sheetName val="Category Lists"/>
    </sheetNames>
    <sheetDataSet>
      <sheetData sheetId="3">
        <row r="3">
          <cell r="G3" t="str">
            <v>A</v>
          </cell>
        </row>
        <row r="4">
          <cell r="G4" t="str">
            <v>B++</v>
          </cell>
        </row>
        <row r="5">
          <cell r="G5" t="str">
            <v>B+</v>
          </cell>
        </row>
        <row r="6">
          <cell r="G6" t="str">
            <v>B</v>
          </cell>
        </row>
        <row r="7">
          <cell r="G7" t="str">
            <v>C</v>
          </cell>
        </row>
        <row r="8">
          <cell r="G8" t="str">
            <v>D</v>
          </cell>
        </row>
        <row r="9">
          <cell r="G9" t="str">
            <v>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X125"/>
  <sheetViews>
    <sheetView showGridLines="0" zoomScaleSheetLayoutView="100" workbookViewId="0" topLeftCell="A1">
      <selection activeCell="C12" sqref="C12"/>
    </sheetView>
  </sheetViews>
  <sheetFormatPr defaultColWidth="9.140625" defaultRowHeight="12.75"/>
  <cols>
    <col min="1" max="1" width="17.00390625" style="235" customWidth="1"/>
    <col min="2" max="3" width="9.7109375" style="235" customWidth="1"/>
    <col min="4" max="4" width="9.7109375" style="276" customWidth="1"/>
    <col min="5" max="8" width="9.7109375" style="235" customWidth="1"/>
    <col min="9" max="9" width="12.421875" style="235" customWidth="1"/>
    <col min="10" max="12" width="9.7109375" style="235" customWidth="1"/>
    <col min="13" max="13" width="10.00390625" style="235" customWidth="1"/>
    <col min="14" max="16384" width="9.140625" style="235" customWidth="1"/>
  </cols>
  <sheetData>
    <row r="1" spans="1:24" ht="9" customHeight="1">
      <c r="A1" s="98"/>
      <c r="B1" s="100"/>
      <c r="C1" s="100"/>
      <c r="D1" s="234"/>
      <c r="E1" s="102"/>
      <c r="F1" s="101"/>
      <c r="G1" s="101"/>
      <c r="H1" s="103"/>
      <c r="I1" s="108" t="s">
        <v>0</v>
      </c>
      <c r="J1" s="101"/>
      <c r="K1" s="101"/>
      <c r="L1" s="101"/>
      <c r="M1" s="103"/>
      <c r="W1" s="235" t="s">
        <v>1</v>
      </c>
      <c r="X1" s="236"/>
    </row>
    <row r="2" spans="1:23" ht="18" customHeight="1" thickBot="1">
      <c r="A2" s="104"/>
      <c r="B2" s="105" t="s">
        <v>2</v>
      </c>
      <c r="C2" s="105"/>
      <c r="D2" s="237"/>
      <c r="E2" s="106"/>
      <c r="F2" s="106"/>
      <c r="G2" s="106"/>
      <c r="H2" s="107"/>
      <c r="I2" s="576">
        <v>39264</v>
      </c>
      <c r="J2" s="577"/>
      <c r="K2" s="577"/>
      <c r="L2" s="577"/>
      <c r="M2" s="578"/>
      <c r="W2" s="235" t="s">
        <v>3</v>
      </c>
    </row>
    <row r="3" spans="1:23" ht="9" customHeight="1">
      <c r="A3" s="108" t="s">
        <v>4</v>
      </c>
      <c r="B3" s="111"/>
      <c r="C3" s="111"/>
      <c r="D3" s="234"/>
      <c r="E3" s="101"/>
      <c r="F3" s="103"/>
      <c r="G3" s="108" t="s">
        <v>5</v>
      </c>
      <c r="H3" s="101"/>
      <c r="I3" s="101"/>
      <c r="J3" s="101"/>
      <c r="K3" s="114"/>
      <c r="L3" s="101"/>
      <c r="M3" s="103"/>
      <c r="W3" s="235" t="s">
        <v>6</v>
      </c>
    </row>
    <row r="4" spans="1:13" ht="18" customHeight="1" thickBot="1">
      <c r="A4" s="570" t="s">
        <v>227</v>
      </c>
      <c r="B4" s="571"/>
      <c r="C4" s="571"/>
      <c r="D4" s="571"/>
      <c r="E4" s="571"/>
      <c r="F4" s="572"/>
      <c r="G4" s="573" t="s">
        <v>218</v>
      </c>
      <c r="H4" s="574"/>
      <c r="I4" s="574"/>
      <c r="J4" s="574"/>
      <c r="K4" s="574"/>
      <c r="L4" s="574"/>
      <c r="M4" s="575"/>
    </row>
    <row r="5" spans="1:23" ht="9" customHeight="1">
      <c r="A5" s="108" t="s">
        <v>139</v>
      </c>
      <c r="B5" s="238"/>
      <c r="C5" s="238"/>
      <c r="D5" s="239"/>
      <c r="E5" s="240" t="s">
        <v>7</v>
      </c>
      <c r="F5" s="108" t="s">
        <v>8</v>
      </c>
      <c r="G5" s="241"/>
      <c r="H5" s="238"/>
      <c r="I5" s="238"/>
      <c r="J5" s="238"/>
      <c r="K5" s="238"/>
      <c r="L5" s="238"/>
      <c r="M5" s="242"/>
      <c r="W5" s="235" t="s">
        <v>9</v>
      </c>
    </row>
    <row r="6" spans="1:23" ht="18" customHeight="1" thickBot="1">
      <c r="A6" s="454" t="s">
        <v>214</v>
      </c>
      <c r="B6" s="244"/>
      <c r="C6" s="244"/>
      <c r="D6" s="245"/>
      <c r="E6" s="246"/>
      <c r="F6" s="243"/>
      <c r="G6" s="244"/>
      <c r="H6" s="244"/>
      <c r="I6" s="244"/>
      <c r="J6" s="244"/>
      <c r="K6" s="244"/>
      <c r="L6" s="244"/>
      <c r="M6" s="247"/>
      <c r="W6" s="235" t="s">
        <v>1</v>
      </c>
    </row>
    <row r="7" spans="1:13" ht="12.75">
      <c r="A7" s="248"/>
      <c r="B7" s="249" t="s">
        <v>10</v>
      </c>
      <c r="C7" s="250" t="s">
        <v>11</v>
      </c>
      <c r="D7" s="251" t="s">
        <v>57</v>
      </c>
      <c r="E7" s="251" t="s">
        <v>74</v>
      </c>
      <c r="F7" s="251" t="s">
        <v>140</v>
      </c>
      <c r="G7" s="251" t="s">
        <v>141</v>
      </c>
      <c r="H7" s="251" t="s">
        <v>152</v>
      </c>
      <c r="I7" s="251" t="s">
        <v>153</v>
      </c>
      <c r="J7" s="251" t="s">
        <v>173</v>
      </c>
      <c r="K7" s="251" t="s">
        <v>174</v>
      </c>
      <c r="L7" s="252" t="s">
        <v>12</v>
      </c>
      <c r="M7" s="253" t="s">
        <v>13</v>
      </c>
    </row>
    <row r="8" spans="1:13" ht="12.75">
      <c r="A8" s="254" t="s">
        <v>14</v>
      </c>
      <c r="B8" s="255"/>
      <c r="C8" s="256"/>
      <c r="D8" s="256"/>
      <c r="E8" s="464"/>
      <c r="F8" s="256"/>
      <c r="G8" s="256"/>
      <c r="H8" s="256"/>
      <c r="I8" s="256"/>
      <c r="J8" s="256"/>
      <c r="K8" s="256"/>
      <c r="L8" s="256"/>
      <c r="M8" s="257"/>
    </row>
    <row r="9" spans="1:13" ht="12.75">
      <c r="A9" s="254" t="s">
        <v>15</v>
      </c>
      <c r="B9" s="255">
        <v>0</v>
      </c>
      <c r="C9" s="256"/>
      <c r="D9" s="256">
        <v>0</v>
      </c>
      <c r="E9" s="485">
        <v>0</v>
      </c>
      <c r="F9" s="543">
        <f>50.563+2371</f>
        <v>2421.563</v>
      </c>
      <c r="G9" s="256">
        <v>0</v>
      </c>
      <c r="H9" s="256">
        <v>0</v>
      </c>
      <c r="I9" s="256">
        <v>0</v>
      </c>
      <c r="J9" s="256">
        <v>0</v>
      </c>
      <c r="K9" s="256">
        <v>0</v>
      </c>
      <c r="L9" s="256" t="s">
        <v>168</v>
      </c>
      <c r="M9" s="258" t="s">
        <v>168</v>
      </c>
    </row>
    <row r="10" spans="1:13" ht="15" customHeight="1">
      <c r="A10" s="254" t="s">
        <v>16</v>
      </c>
      <c r="B10" s="255"/>
      <c r="C10" s="256"/>
      <c r="D10" s="256"/>
      <c r="E10" s="256"/>
      <c r="F10" s="256"/>
      <c r="G10" s="256"/>
      <c r="H10" s="256"/>
      <c r="I10" s="256"/>
      <c r="J10" s="256"/>
      <c r="K10" s="256"/>
      <c r="L10" s="256"/>
      <c r="M10" s="259">
        <v>0</v>
      </c>
    </row>
    <row r="11" spans="1:13" ht="15" customHeight="1">
      <c r="A11" s="260" t="s">
        <v>17</v>
      </c>
      <c r="B11" s="255"/>
      <c r="C11" s="256"/>
      <c r="D11" s="256"/>
      <c r="E11" s="256"/>
      <c r="F11" s="256"/>
      <c r="G11" s="256"/>
      <c r="H11" s="256"/>
      <c r="I11" s="256"/>
      <c r="J11" s="256"/>
      <c r="K11" s="256"/>
      <c r="L11" s="256"/>
      <c r="M11" s="259">
        <v>0</v>
      </c>
    </row>
    <row r="12" spans="1:13" ht="15" customHeight="1">
      <c r="A12" s="260" t="s">
        <v>18</v>
      </c>
      <c r="B12" s="449">
        <f>SUM(B9:B11)</f>
        <v>0</v>
      </c>
      <c r="C12" s="256"/>
      <c r="D12" s="449">
        <f>D9</f>
        <v>0</v>
      </c>
      <c r="E12" s="449">
        <f aca="true" t="shared" si="0" ref="E12:K12">E9</f>
        <v>0</v>
      </c>
      <c r="F12" s="500">
        <f t="shared" si="0"/>
        <v>2421.563</v>
      </c>
      <c r="G12" s="449">
        <f t="shared" si="0"/>
        <v>0</v>
      </c>
      <c r="H12" s="449">
        <f t="shared" si="0"/>
        <v>0</v>
      </c>
      <c r="I12" s="449">
        <f t="shared" si="0"/>
        <v>0</v>
      </c>
      <c r="J12" s="449">
        <f t="shared" si="0"/>
        <v>0</v>
      </c>
      <c r="K12" s="449">
        <f t="shared" si="0"/>
        <v>0</v>
      </c>
      <c r="L12" s="256" t="s">
        <v>168</v>
      </c>
      <c r="M12" s="258" t="s">
        <v>168</v>
      </c>
    </row>
    <row r="13" spans="1:15" ht="15" customHeight="1">
      <c r="A13" s="261" t="s">
        <v>19</v>
      </c>
      <c r="B13" s="255"/>
      <c r="C13" s="256"/>
      <c r="D13" s="256"/>
      <c r="E13" s="256"/>
      <c r="F13" s="256"/>
      <c r="G13" s="256"/>
      <c r="H13" s="256"/>
      <c r="I13" s="256"/>
      <c r="J13" s="256"/>
      <c r="K13" s="256"/>
      <c r="L13" s="256"/>
      <c r="M13" s="259">
        <v>0</v>
      </c>
      <c r="O13" s="235" t="s">
        <v>20</v>
      </c>
    </row>
    <row r="14" spans="1:15" ht="15" customHeight="1">
      <c r="A14" s="261" t="s">
        <v>21</v>
      </c>
      <c r="B14" s="449">
        <f>SUM(B12:B13)</f>
        <v>0</v>
      </c>
      <c r="C14" s="256"/>
      <c r="D14" s="449">
        <f aca="true" t="shared" si="1" ref="D14:K14">SUM(D12:D13)</f>
        <v>0</v>
      </c>
      <c r="E14" s="449">
        <f t="shared" si="1"/>
        <v>0</v>
      </c>
      <c r="F14" s="500">
        <f t="shared" si="1"/>
        <v>2421.563</v>
      </c>
      <c r="G14" s="449">
        <f t="shared" si="1"/>
        <v>0</v>
      </c>
      <c r="H14" s="449">
        <f t="shared" si="1"/>
        <v>0</v>
      </c>
      <c r="I14" s="449">
        <f t="shared" si="1"/>
        <v>0</v>
      </c>
      <c r="J14" s="449">
        <f t="shared" si="1"/>
        <v>0</v>
      </c>
      <c r="K14" s="449">
        <f t="shared" si="1"/>
        <v>0</v>
      </c>
      <c r="L14" s="256" t="s">
        <v>168</v>
      </c>
      <c r="M14" s="258" t="s">
        <v>168</v>
      </c>
      <c r="N14" s="235" t="s">
        <v>22</v>
      </c>
      <c r="O14" s="235" t="s">
        <v>23</v>
      </c>
    </row>
    <row r="15" spans="1:13" ht="15" customHeight="1">
      <c r="A15" s="261" t="s">
        <v>24</v>
      </c>
      <c r="B15" s="255"/>
      <c r="C15" s="256"/>
      <c r="D15" s="256"/>
      <c r="E15" s="256"/>
      <c r="F15" s="256"/>
      <c r="G15" s="256"/>
      <c r="H15" s="256"/>
      <c r="I15" s="256"/>
      <c r="J15" s="256"/>
      <c r="K15" s="256"/>
      <c r="L15" s="256"/>
      <c r="M15" s="262"/>
    </row>
    <row r="16" spans="1:13" ht="15" customHeight="1" thickBot="1">
      <c r="A16" s="263" t="s">
        <v>25</v>
      </c>
      <c r="B16" s="264">
        <f aca="true" t="shared" si="2" ref="B16:M16">IF(AND(B12&gt;0,B8&gt;0),ROUND(B12/B8,3),"")</f>
      </c>
      <c r="C16" s="264">
        <f t="shared" si="2"/>
      </c>
      <c r="D16" s="264">
        <f aca="true" t="shared" si="3" ref="D16:I16">IF(AND(D12&gt;0,D8&gt;0),ROUND(D12/D8,3),"")</f>
      </c>
      <c r="E16" s="264"/>
      <c r="F16" s="264">
        <f>IF(AND(F12&gt;0,F8&gt;0),ROUND(F12/F8,3),"")</f>
      </c>
      <c r="G16" s="264">
        <f t="shared" si="3"/>
      </c>
      <c r="H16" s="264">
        <f t="shared" si="3"/>
      </c>
      <c r="I16" s="264">
        <f t="shared" si="3"/>
      </c>
      <c r="J16" s="264">
        <f t="shared" si="2"/>
      </c>
      <c r="K16" s="264">
        <f t="shared" si="2"/>
      </c>
      <c r="L16" s="264">
        <f t="shared" si="2"/>
      </c>
      <c r="M16" s="265">
        <f t="shared" si="2"/>
      </c>
    </row>
    <row r="17" spans="1:13" ht="15" customHeight="1">
      <c r="A17" s="266"/>
      <c r="B17" s="267"/>
      <c r="C17" s="267"/>
      <c r="D17" s="268"/>
      <c r="E17" s="267"/>
      <c r="F17" s="267"/>
      <c r="G17" s="267"/>
      <c r="H17" s="267"/>
      <c r="I17" s="267"/>
      <c r="J17" s="267"/>
      <c r="K17" s="267"/>
      <c r="L17" s="267"/>
      <c r="M17" s="269"/>
    </row>
    <row r="18" spans="1:13" ht="15" customHeight="1">
      <c r="A18" s="266"/>
      <c r="B18" s="267"/>
      <c r="C18" s="267"/>
      <c r="D18" s="268"/>
      <c r="E18" s="267"/>
      <c r="F18" s="267"/>
      <c r="G18" s="267"/>
      <c r="H18" s="267"/>
      <c r="I18" s="267"/>
      <c r="J18" s="267"/>
      <c r="K18" s="267"/>
      <c r="L18" s="267"/>
      <c r="M18" s="269"/>
    </row>
    <row r="19" spans="1:13" ht="15" customHeight="1">
      <c r="A19" s="266"/>
      <c r="B19" s="267"/>
      <c r="C19" s="267"/>
      <c r="D19" s="268"/>
      <c r="E19" s="267"/>
      <c r="F19" s="267"/>
      <c r="G19" s="267"/>
      <c r="H19" s="267"/>
      <c r="I19" s="267"/>
      <c r="J19" s="267"/>
      <c r="K19" s="267"/>
      <c r="L19" s="267"/>
      <c r="M19" s="269"/>
    </row>
    <row r="20" spans="1:13" ht="15" customHeight="1">
      <c r="A20" s="266"/>
      <c r="B20" s="267"/>
      <c r="C20" s="267"/>
      <c r="D20" s="268"/>
      <c r="E20" s="267"/>
      <c r="F20" s="267"/>
      <c r="G20" s="267"/>
      <c r="H20" s="267"/>
      <c r="I20" s="267"/>
      <c r="J20" s="267"/>
      <c r="K20" s="267"/>
      <c r="L20" s="267"/>
      <c r="M20" s="269"/>
    </row>
    <row r="21" spans="1:13" ht="15" customHeight="1">
      <c r="A21" s="266"/>
      <c r="B21" s="267"/>
      <c r="C21" s="267"/>
      <c r="D21" s="268"/>
      <c r="E21" s="267"/>
      <c r="F21" s="267"/>
      <c r="G21" s="267"/>
      <c r="H21" s="267"/>
      <c r="I21" s="267"/>
      <c r="J21" s="267"/>
      <c r="K21" s="267"/>
      <c r="L21" s="267"/>
      <c r="M21" s="269"/>
    </row>
    <row r="22" spans="1:13" ht="15" customHeight="1">
      <c r="A22" s="266"/>
      <c r="B22" s="267"/>
      <c r="C22" s="267"/>
      <c r="D22" s="268"/>
      <c r="E22" s="267"/>
      <c r="F22" s="267"/>
      <c r="G22" s="267"/>
      <c r="H22" s="267"/>
      <c r="I22" s="267"/>
      <c r="J22" s="267"/>
      <c r="K22" s="267"/>
      <c r="L22" s="267"/>
      <c r="M22" s="269"/>
    </row>
    <row r="23" spans="1:13" ht="15" customHeight="1">
      <c r="A23" s="266"/>
      <c r="B23" s="267"/>
      <c r="C23" s="267"/>
      <c r="D23" s="268"/>
      <c r="E23" s="267"/>
      <c r="F23" s="267"/>
      <c r="G23" s="267"/>
      <c r="H23" s="267"/>
      <c r="I23" s="267"/>
      <c r="J23" s="267"/>
      <c r="K23" s="267"/>
      <c r="L23" s="267"/>
      <c r="M23" s="269"/>
    </row>
    <row r="24" spans="1:13" ht="15" customHeight="1">
      <c r="A24" s="266"/>
      <c r="B24" s="267"/>
      <c r="C24" s="267"/>
      <c r="D24" s="268"/>
      <c r="E24" s="267"/>
      <c r="F24" s="267"/>
      <c r="G24" s="267"/>
      <c r="H24" s="267"/>
      <c r="I24" s="267"/>
      <c r="J24" s="267"/>
      <c r="K24" s="267"/>
      <c r="L24" s="267"/>
      <c r="M24" s="269"/>
    </row>
    <row r="25" spans="1:13" ht="15" customHeight="1">
      <c r="A25" s="266"/>
      <c r="B25" s="267"/>
      <c r="C25" s="267"/>
      <c r="D25" s="268"/>
      <c r="E25" s="267"/>
      <c r="F25" s="267"/>
      <c r="G25" s="267"/>
      <c r="H25" s="267"/>
      <c r="I25" s="267"/>
      <c r="J25" s="267"/>
      <c r="K25" s="267"/>
      <c r="L25" s="267"/>
      <c r="M25" s="269"/>
    </row>
    <row r="26" spans="1:13" ht="15" customHeight="1">
      <c r="A26" s="266"/>
      <c r="B26" s="267"/>
      <c r="C26" s="267"/>
      <c r="D26" s="268"/>
      <c r="E26" s="267"/>
      <c r="F26" s="267"/>
      <c r="G26" s="267"/>
      <c r="H26" s="267"/>
      <c r="I26" s="267"/>
      <c r="J26" s="267"/>
      <c r="K26" s="267"/>
      <c r="L26" s="267"/>
      <c r="M26" s="269"/>
    </row>
    <row r="27" spans="1:13" ht="15" customHeight="1">
      <c r="A27" s="266"/>
      <c r="B27" s="267"/>
      <c r="C27" s="267"/>
      <c r="D27" s="268"/>
      <c r="E27" s="267"/>
      <c r="F27" s="267"/>
      <c r="G27" s="267"/>
      <c r="H27" s="267"/>
      <c r="I27" s="267"/>
      <c r="J27" s="267"/>
      <c r="K27" s="267"/>
      <c r="L27" s="267"/>
      <c r="M27" s="269"/>
    </row>
    <row r="28" spans="1:13" ht="15" customHeight="1">
      <c r="A28" s="266"/>
      <c r="B28" s="267"/>
      <c r="C28" s="267"/>
      <c r="D28" s="268"/>
      <c r="E28" s="267"/>
      <c r="F28" s="267"/>
      <c r="G28" s="267"/>
      <c r="H28" s="267"/>
      <c r="I28" s="267"/>
      <c r="J28" s="267"/>
      <c r="K28" s="267"/>
      <c r="L28" s="267"/>
      <c r="M28" s="269"/>
    </row>
    <row r="29" spans="1:13" ht="15" customHeight="1">
      <c r="A29" s="266"/>
      <c r="B29" s="267"/>
      <c r="C29" s="267"/>
      <c r="D29" s="268"/>
      <c r="E29" s="267"/>
      <c r="F29" s="267"/>
      <c r="G29" s="267"/>
      <c r="H29" s="267"/>
      <c r="I29" s="267"/>
      <c r="J29" s="267"/>
      <c r="K29" s="267"/>
      <c r="L29" s="267"/>
      <c r="M29" s="269"/>
    </row>
    <row r="30" spans="1:13" ht="15" customHeight="1">
      <c r="A30" s="266"/>
      <c r="B30" s="267"/>
      <c r="C30" s="267"/>
      <c r="D30" s="268"/>
      <c r="E30" s="267"/>
      <c r="F30" s="267"/>
      <c r="G30" s="267"/>
      <c r="H30" s="267"/>
      <c r="I30" s="267"/>
      <c r="J30" s="267"/>
      <c r="K30" s="267"/>
      <c r="L30" s="267"/>
      <c r="M30" s="269"/>
    </row>
    <row r="31" spans="1:13" ht="15" customHeight="1">
      <c r="A31" s="266"/>
      <c r="B31" s="267"/>
      <c r="C31" s="267"/>
      <c r="D31" s="268"/>
      <c r="E31" s="267"/>
      <c r="F31" s="267"/>
      <c r="G31" s="267"/>
      <c r="H31" s="267"/>
      <c r="I31" s="267"/>
      <c r="J31" s="267"/>
      <c r="K31" s="267"/>
      <c r="L31" s="267"/>
      <c r="M31" s="269"/>
    </row>
    <row r="32" spans="1:13" ht="78.75" customHeight="1" thickBot="1">
      <c r="A32" s="270"/>
      <c r="B32" s="271"/>
      <c r="C32" s="271"/>
      <c r="D32" s="272"/>
      <c r="E32" s="271"/>
      <c r="F32" s="271"/>
      <c r="G32" s="271"/>
      <c r="H32" s="271"/>
      <c r="I32" s="271"/>
      <c r="J32" s="271"/>
      <c r="K32" s="271"/>
      <c r="L32" s="271"/>
      <c r="M32" s="273"/>
    </row>
    <row r="33" spans="1:12" s="275" customFormat="1" ht="11.25">
      <c r="A33" s="382"/>
      <c r="B33" s="383"/>
      <c r="C33" s="383"/>
      <c r="D33" s="384"/>
      <c r="E33" s="383"/>
      <c r="F33" s="383"/>
      <c r="G33" s="383"/>
      <c r="H33" s="383"/>
      <c r="I33" s="383"/>
      <c r="J33" s="383"/>
      <c r="K33" s="383"/>
      <c r="L33" s="383"/>
    </row>
    <row r="34" spans="1:12" s="275" customFormat="1" ht="11.25">
      <c r="A34" s="382"/>
      <c r="B34" s="383"/>
      <c r="C34" s="383"/>
      <c r="D34" s="384"/>
      <c r="E34" s="383"/>
      <c r="F34" s="383"/>
      <c r="G34" s="383"/>
      <c r="H34" s="383"/>
      <c r="I34" s="383"/>
      <c r="J34" s="383"/>
      <c r="K34" s="383"/>
      <c r="L34" s="383"/>
    </row>
    <row r="35" spans="1:12" s="275" customFormat="1" ht="11.25">
      <c r="A35" s="382"/>
      <c r="B35" s="383"/>
      <c r="C35" s="383"/>
      <c r="D35" s="384"/>
      <c r="E35" s="383"/>
      <c r="F35" s="383"/>
      <c r="G35" s="383"/>
      <c r="H35" s="383"/>
      <c r="I35" s="383"/>
      <c r="J35" s="383"/>
      <c r="K35" s="383"/>
      <c r="L35" s="383"/>
    </row>
    <row r="36" s="275" customFormat="1" ht="11.25">
      <c r="D36" s="274"/>
    </row>
    <row r="37" s="275" customFormat="1" ht="11.25">
      <c r="D37" s="274"/>
    </row>
    <row r="38" s="275" customFormat="1" ht="11.25">
      <c r="D38" s="274"/>
    </row>
    <row r="39" s="275" customFormat="1" ht="11.25">
      <c r="D39" s="274"/>
    </row>
    <row r="40" s="275" customFormat="1" ht="11.25">
      <c r="D40" s="274"/>
    </row>
    <row r="41" s="275" customFormat="1" ht="11.25">
      <c r="D41" s="274"/>
    </row>
    <row r="42" s="275" customFormat="1" ht="11.25">
      <c r="D42" s="274"/>
    </row>
    <row r="43" s="275" customFormat="1" ht="11.25">
      <c r="D43" s="274"/>
    </row>
    <row r="44" s="275" customFormat="1" ht="11.25">
      <c r="D44" s="274"/>
    </row>
    <row r="45" s="275" customFormat="1" ht="11.25">
      <c r="D45" s="553"/>
    </row>
    <row r="46" s="275" customFormat="1" ht="11.25">
      <c r="D46" s="274"/>
    </row>
    <row r="47" s="275" customFormat="1" ht="11.25">
      <c r="D47" s="274"/>
    </row>
    <row r="48" s="275" customFormat="1" ht="11.25">
      <c r="D48" s="274"/>
    </row>
    <row r="49" s="275" customFormat="1" ht="11.25">
      <c r="D49" s="274"/>
    </row>
    <row r="50" s="275" customFormat="1" ht="11.25">
      <c r="D50" s="274"/>
    </row>
    <row r="51" s="275" customFormat="1" ht="11.25">
      <c r="D51" s="274"/>
    </row>
    <row r="52" s="275" customFormat="1" ht="11.25">
      <c r="D52" s="274"/>
    </row>
    <row r="53" s="275" customFormat="1" ht="11.25">
      <c r="D53" s="274"/>
    </row>
    <row r="54" s="275" customFormat="1" ht="11.25">
      <c r="D54" s="274"/>
    </row>
    <row r="55" s="275" customFormat="1" ht="11.25">
      <c r="D55" s="274"/>
    </row>
    <row r="56" s="275" customFormat="1" ht="11.25">
      <c r="D56" s="274"/>
    </row>
    <row r="57" s="275" customFormat="1" ht="11.25">
      <c r="D57" s="274"/>
    </row>
    <row r="58" s="275" customFormat="1" ht="11.25">
      <c r="D58" s="274"/>
    </row>
    <row r="59" s="275" customFormat="1" ht="11.25">
      <c r="D59" s="274"/>
    </row>
    <row r="60" s="275" customFormat="1" ht="11.25">
      <c r="D60" s="274"/>
    </row>
    <row r="61" s="275" customFormat="1" ht="11.25">
      <c r="D61" s="274"/>
    </row>
    <row r="62" s="275" customFormat="1" ht="11.25">
      <c r="D62" s="274"/>
    </row>
    <row r="63" s="275" customFormat="1" ht="11.25">
      <c r="D63" s="274"/>
    </row>
    <row r="64" s="275" customFormat="1" ht="11.25">
      <c r="D64" s="274"/>
    </row>
    <row r="65" s="275" customFormat="1" ht="11.25">
      <c r="D65" s="274"/>
    </row>
    <row r="66" s="275" customFormat="1" ht="11.25">
      <c r="D66" s="274"/>
    </row>
    <row r="67" s="275" customFormat="1" ht="11.25">
      <c r="D67" s="274"/>
    </row>
    <row r="68" s="275" customFormat="1" ht="11.25">
      <c r="D68" s="274"/>
    </row>
    <row r="69" s="275" customFormat="1" ht="11.25">
      <c r="D69" s="274"/>
    </row>
    <row r="70" s="275" customFormat="1" ht="11.25">
      <c r="D70" s="274"/>
    </row>
    <row r="71" s="275" customFormat="1" ht="11.25">
      <c r="D71" s="274"/>
    </row>
    <row r="72" s="275" customFormat="1" ht="11.25">
      <c r="D72" s="274"/>
    </row>
    <row r="73" s="275" customFormat="1" ht="11.25">
      <c r="D73" s="274"/>
    </row>
    <row r="74" s="275" customFormat="1" ht="11.25">
      <c r="D74" s="274"/>
    </row>
    <row r="75" s="275" customFormat="1" ht="11.25">
      <c r="D75" s="274"/>
    </row>
    <row r="76" s="275" customFormat="1" ht="11.25">
      <c r="D76" s="274"/>
    </row>
    <row r="77" s="275" customFormat="1" ht="11.25">
      <c r="D77" s="274"/>
    </row>
    <row r="78" s="275" customFormat="1" ht="11.25">
      <c r="D78" s="274"/>
    </row>
    <row r="79" s="275" customFormat="1" ht="11.25">
      <c r="D79" s="274"/>
    </row>
    <row r="80" s="275" customFormat="1" ht="11.25">
      <c r="D80" s="274"/>
    </row>
    <row r="81" s="275" customFormat="1" ht="11.25">
      <c r="D81" s="274"/>
    </row>
    <row r="82" s="275" customFormat="1" ht="11.25">
      <c r="D82" s="274"/>
    </row>
    <row r="83" s="275" customFormat="1" ht="11.25">
      <c r="D83" s="274"/>
    </row>
    <row r="84" s="275" customFormat="1" ht="11.25">
      <c r="D84" s="274"/>
    </row>
    <row r="85" s="275" customFormat="1" ht="11.25">
      <c r="D85" s="274"/>
    </row>
    <row r="86" s="275" customFormat="1" ht="11.25">
      <c r="D86" s="274"/>
    </row>
    <row r="87" s="275" customFormat="1" ht="11.25">
      <c r="D87" s="274"/>
    </row>
    <row r="88" s="275" customFormat="1" ht="11.25">
      <c r="D88" s="274"/>
    </row>
    <row r="89" s="275" customFormat="1" ht="11.25">
      <c r="D89" s="274"/>
    </row>
    <row r="90" s="275" customFormat="1" ht="11.25">
      <c r="D90" s="274"/>
    </row>
    <row r="91" s="275" customFormat="1" ht="11.25">
      <c r="D91" s="274"/>
    </row>
    <row r="92" s="275" customFormat="1" ht="11.25">
      <c r="D92" s="274"/>
    </row>
    <row r="93" s="275" customFormat="1" ht="11.25">
      <c r="D93" s="274"/>
    </row>
    <row r="94" s="275" customFormat="1" ht="11.25">
      <c r="D94" s="274"/>
    </row>
    <row r="95" s="275" customFormat="1" ht="11.25">
      <c r="D95" s="274"/>
    </row>
    <row r="96" s="275" customFormat="1" ht="11.25">
      <c r="D96" s="274"/>
    </row>
    <row r="97" s="275" customFormat="1" ht="11.25">
      <c r="D97" s="274"/>
    </row>
    <row r="98" s="275" customFormat="1" ht="11.25">
      <c r="D98" s="274"/>
    </row>
    <row r="99" s="275" customFormat="1" ht="11.25">
      <c r="D99" s="274"/>
    </row>
    <row r="100" s="275" customFormat="1" ht="11.25">
      <c r="D100" s="274"/>
    </row>
    <row r="101" s="275" customFormat="1" ht="11.25">
      <c r="D101" s="274"/>
    </row>
    <row r="102" s="275" customFormat="1" ht="11.25">
      <c r="D102" s="274"/>
    </row>
    <row r="103" s="275" customFormat="1" ht="11.25">
      <c r="D103" s="274"/>
    </row>
    <row r="104" s="275" customFormat="1" ht="11.25">
      <c r="D104" s="274"/>
    </row>
    <row r="105" s="275" customFormat="1" ht="11.25">
      <c r="D105" s="274"/>
    </row>
    <row r="106" s="275" customFormat="1" ht="11.25">
      <c r="D106" s="274"/>
    </row>
    <row r="107" s="275" customFormat="1" ht="11.25">
      <c r="D107" s="274"/>
    </row>
    <row r="108" s="275" customFormat="1" ht="11.25">
      <c r="D108" s="274"/>
    </row>
    <row r="109" s="275" customFormat="1" ht="11.25">
      <c r="D109" s="274"/>
    </row>
    <row r="110" s="275" customFormat="1" ht="11.25">
      <c r="D110" s="274"/>
    </row>
    <row r="111" s="275" customFormat="1" ht="11.25">
      <c r="D111" s="274"/>
    </row>
    <row r="112" s="275" customFormat="1" ht="11.25">
      <c r="D112" s="274"/>
    </row>
    <row r="113" s="275" customFormat="1" ht="11.25">
      <c r="D113" s="274"/>
    </row>
    <row r="114" s="275" customFormat="1" ht="11.25">
      <c r="D114" s="274"/>
    </row>
    <row r="115" s="275" customFormat="1" ht="11.25">
      <c r="D115" s="274"/>
    </row>
    <row r="116" s="275" customFormat="1" ht="11.25">
      <c r="D116" s="274"/>
    </row>
    <row r="117" s="275" customFormat="1" ht="11.25">
      <c r="D117" s="274"/>
    </row>
    <row r="118" s="275" customFormat="1" ht="11.25">
      <c r="D118" s="274"/>
    </row>
    <row r="119" s="275" customFormat="1" ht="11.25">
      <c r="D119" s="274"/>
    </row>
    <row r="120" s="275" customFormat="1" ht="11.25">
      <c r="D120" s="274"/>
    </row>
    <row r="121" s="275" customFormat="1" ht="11.25">
      <c r="D121" s="274"/>
    </row>
    <row r="122" s="275" customFormat="1" ht="11.25">
      <c r="D122" s="274"/>
    </row>
    <row r="123" s="275" customFormat="1" ht="11.25">
      <c r="D123" s="274"/>
    </row>
    <row r="124" s="275" customFormat="1" ht="11.25">
      <c r="D124" s="274"/>
    </row>
    <row r="125" s="275" customFormat="1" ht="11.25">
      <c r="D125" s="274"/>
    </row>
  </sheetData>
  <mergeCells count="3">
    <mergeCell ref="A4:F4"/>
    <mergeCell ref="G4:M4"/>
    <mergeCell ref="I2:M2"/>
  </mergeCells>
  <printOptions horizontalCentered="1" verticalCentered="1"/>
  <pageMargins left="0.41" right="0.56" top="0.91" bottom="0.63" header="0.5" footer="0.25"/>
  <pageSetup horizontalDpi="300" verticalDpi="300" orientation="landscape" scale="95" r:id="rId2"/>
  <headerFooter alignWithMargins="0">
    <oddFooter>&amp;L&amp;8 BLI No. 652000
Revised for GWOT Budget Amendment &amp;C&amp;8 Item No. 50 Page &amp;P of &amp;N&amp;R&amp;8Exhibit P-40,
Budget Item Justification Sheet</oddFooter>
  </headerFooter>
  <drawing r:id="rId1"/>
</worksheet>
</file>

<file path=xl/worksheets/sheet10.xml><?xml version="1.0" encoding="utf-8"?>
<worksheet xmlns="http://schemas.openxmlformats.org/spreadsheetml/2006/main" xmlns:r="http://schemas.openxmlformats.org/officeDocument/2006/relationships">
  <dimension ref="A1:W53"/>
  <sheetViews>
    <sheetView showGridLines="0" zoomScaleSheetLayoutView="100" workbookViewId="0" topLeftCell="A1">
      <selection activeCell="E2" sqref="E2"/>
    </sheetView>
  </sheetViews>
  <sheetFormatPr defaultColWidth="9.140625" defaultRowHeight="12.75"/>
  <cols>
    <col min="1" max="1" width="11.7109375" style="0" customWidth="1"/>
    <col min="2" max="2" width="8.140625" style="0" customWidth="1"/>
    <col min="3" max="3" width="8.00390625" style="0" customWidth="1"/>
    <col min="4" max="4" width="11.7109375" style="0" customWidth="1"/>
    <col min="5" max="12" width="10.7109375" style="0" customWidth="1"/>
    <col min="15" max="15" width="13.8515625" style="0" customWidth="1"/>
  </cols>
  <sheetData>
    <row r="1" spans="1:23" ht="10.5" customHeight="1">
      <c r="A1" s="130"/>
      <c r="B1" s="131"/>
      <c r="C1" s="131"/>
      <c r="D1" s="132"/>
      <c r="E1" s="133" t="s">
        <v>88</v>
      </c>
      <c r="F1" s="134"/>
      <c r="G1" s="134"/>
      <c r="H1" s="8"/>
      <c r="I1" s="135"/>
      <c r="J1" s="133" t="s">
        <v>0</v>
      </c>
      <c r="K1" s="128"/>
      <c r="L1" s="129"/>
      <c r="M1" s="136"/>
      <c r="N1" s="136"/>
      <c r="O1" s="136"/>
      <c r="P1" s="137"/>
      <c r="V1" t="s">
        <v>89</v>
      </c>
      <c r="W1" s="1"/>
    </row>
    <row r="2" spans="1:22" ht="10.5" customHeight="1">
      <c r="A2" s="138"/>
      <c r="B2" s="127"/>
      <c r="C2" s="127"/>
      <c r="D2" s="127"/>
      <c r="E2" s="373" t="s">
        <v>226</v>
      </c>
      <c r="F2" s="365"/>
      <c r="G2" s="365"/>
      <c r="H2" s="365"/>
      <c r="I2" s="365"/>
      <c r="J2" s="611">
        <v>38961</v>
      </c>
      <c r="K2" s="612"/>
      <c r="L2" s="613"/>
      <c r="N2" s="139"/>
      <c r="O2" s="31"/>
      <c r="V2" t="s">
        <v>90</v>
      </c>
    </row>
    <row r="3" spans="1:22" ht="12" customHeight="1">
      <c r="A3" s="140" t="s">
        <v>91</v>
      </c>
      <c r="B3" s="141"/>
      <c r="C3" s="141"/>
      <c r="D3" s="141"/>
      <c r="E3" s="196"/>
      <c r="F3" s="143" t="s">
        <v>92</v>
      </c>
      <c r="G3" s="77"/>
      <c r="H3" s="77"/>
      <c r="I3" s="142"/>
      <c r="J3" s="189" t="s">
        <v>93</v>
      </c>
      <c r="K3" s="618"/>
      <c r="L3" s="619"/>
      <c r="N3" s="139"/>
      <c r="O3" s="31"/>
      <c r="V3" t="s">
        <v>73</v>
      </c>
    </row>
    <row r="4" spans="1:15" ht="22.5" customHeight="1">
      <c r="A4" s="608" t="s">
        <v>219</v>
      </c>
      <c r="B4" s="609"/>
      <c r="C4" s="609"/>
      <c r="D4" s="609"/>
      <c r="E4" s="610"/>
      <c r="F4" s="614"/>
      <c r="G4" s="615"/>
      <c r="H4" s="615"/>
      <c r="I4" s="616"/>
      <c r="J4" s="614"/>
      <c r="K4" s="615"/>
      <c r="L4" s="617"/>
      <c r="M4" s="71"/>
      <c r="N4" s="21"/>
      <c r="O4" s="144"/>
    </row>
    <row r="5" spans="1:22" ht="13.5" customHeight="1">
      <c r="A5" s="190" t="s">
        <v>134</v>
      </c>
      <c r="B5" s="146"/>
      <c r="C5" s="191"/>
      <c r="D5" s="147"/>
      <c r="E5" s="148" t="s">
        <v>177</v>
      </c>
      <c r="F5" s="148" t="s">
        <v>178</v>
      </c>
      <c r="G5" s="148" t="s">
        <v>179</v>
      </c>
      <c r="H5" s="148" t="s">
        <v>180</v>
      </c>
      <c r="I5" s="148" t="s">
        <v>181</v>
      </c>
      <c r="J5" s="148" t="s">
        <v>182</v>
      </c>
      <c r="K5" s="148" t="s">
        <v>183</v>
      </c>
      <c r="L5" s="418" t="s">
        <v>213</v>
      </c>
      <c r="N5" s="31"/>
      <c r="O5" s="31"/>
      <c r="V5" t="s">
        <v>9</v>
      </c>
    </row>
    <row r="6" spans="1:15" ht="13.5" customHeight="1">
      <c r="A6" s="145" t="s">
        <v>94</v>
      </c>
      <c r="B6" s="149"/>
      <c r="C6" s="149"/>
      <c r="D6" s="149"/>
      <c r="E6" s="150"/>
      <c r="F6" s="150">
        <v>179</v>
      </c>
      <c r="G6" s="150"/>
      <c r="H6" s="150"/>
      <c r="I6" s="150"/>
      <c r="J6" s="368"/>
      <c r="K6" s="150"/>
      <c r="L6" s="151"/>
      <c r="N6" s="31"/>
      <c r="O6" s="31"/>
    </row>
    <row r="7" spans="1:15" ht="13.5" customHeight="1">
      <c r="A7" s="145" t="s">
        <v>49</v>
      </c>
      <c r="B7" s="149"/>
      <c r="C7" s="149"/>
      <c r="D7" s="149"/>
      <c r="E7" s="152"/>
      <c r="F7" s="461">
        <v>30866</v>
      </c>
      <c r="G7" s="152">
        <f>IF(G6&gt;0,G8/G6,"")</f>
      </c>
      <c r="H7" s="152">
        <f>IF(H6&gt;0,H8/H6,"")</f>
      </c>
      <c r="I7" s="152">
        <f>IF(I6&gt;0,I8/I6,"")</f>
      </c>
      <c r="J7" s="369">
        <f>IF(J6&gt;0,J8/J6,"")</f>
      </c>
      <c r="K7" s="152">
        <f>IF(K6&gt;0,K8/K6,"")</f>
      </c>
      <c r="L7" s="153"/>
      <c r="N7" s="31"/>
      <c r="O7" s="31"/>
    </row>
    <row r="8" spans="1:15" ht="13.5" customHeight="1">
      <c r="A8" s="145" t="s">
        <v>95</v>
      </c>
      <c r="B8" s="149"/>
      <c r="C8" s="149"/>
      <c r="D8" s="149"/>
      <c r="E8" s="154"/>
      <c r="F8" s="460">
        <v>5525000</v>
      </c>
      <c r="G8" s="154"/>
      <c r="H8" s="154"/>
      <c r="I8" s="154"/>
      <c r="J8" s="370"/>
      <c r="K8" s="154"/>
      <c r="L8" s="155"/>
      <c r="N8" s="31"/>
      <c r="O8" s="31"/>
    </row>
    <row r="9" spans="1:15" ht="13.5" customHeight="1">
      <c r="A9" s="145" t="s">
        <v>96</v>
      </c>
      <c r="B9" s="149"/>
      <c r="C9" s="149"/>
      <c r="D9" s="149"/>
      <c r="E9" s="150"/>
      <c r="F9" s="150"/>
      <c r="G9" s="150"/>
      <c r="H9" s="150"/>
      <c r="I9" s="150"/>
      <c r="J9" s="368"/>
      <c r="K9" s="150"/>
      <c r="L9" s="151"/>
      <c r="N9" s="31"/>
      <c r="O9" s="31"/>
    </row>
    <row r="10" spans="1:15" ht="13.5" customHeight="1">
      <c r="A10" s="145" t="s">
        <v>97</v>
      </c>
      <c r="B10" s="149"/>
      <c r="C10" s="149"/>
      <c r="D10" s="149"/>
      <c r="E10" s="156">
        <f aca="true" t="shared" si="0" ref="E10:K10">D23</f>
        <v>0</v>
      </c>
      <c r="F10" s="156">
        <f t="shared" si="0"/>
        <v>0</v>
      </c>
      <c r="G10" s="156">
        <f t="shared" si="0"/>
        <v>105</v>
      </c>
      <c r="H10" s="156">
        <f t="shared" si="0"/>
        <v>179</v>
      </c>
      <c r="I10" s="156">
        <f t="shared" si="0"/>
        <v>179</v>
      </c>
      <c r="J10" s="371">
        <f t="shared" si="0"/>
        <v>179</v>
      </c>
      <c r="K10" s="156">
        <f t="shared" si="0"/>
        <v>179</v>
      </c>
      <c r="L10" s="157"/>
      <c r="N10" s="31"/>
      <c r="O10" s="31"/>
    </row>
    <row r="11" spans="1:15" ht="13.5" customHeight="1">
      <c r="A11" s="145" t="s">
        <v>163</v>
      </c>
      <c r="B11" s="149"/>
      <c r="C11" s="149"/>
      <c r="D11" s="149"/>
      <c r="E11" s="150"/>
      <c r="F11" s="150"/>
      <c r="G11" s="150"/>
      <c r="H11" s="150"/>
      <c r="I11" s="150"/>
      <c r="J11" s="368"/>
      <c r="K11" s="150"/>
      <c r="L11" s="151"/>
      <c r="N11" s="31"/>
      <c r="O11" s="31"/>
    </row>
    <row r="12" spans="1:15" ht="13.5" customHeight="1">
      <c r="A12" s="145" t="s">
        <v>98</v>
      </c>
      <c r="B12" s="149"/>
      <c r="C12" s="149" t="s">
        <v>57</v>
      </c>
      <c r="D12" s="149" t="s">
        <v>99</v>
      </c>
      <c r="E12" s="150"/>
      <c r="F12" s="150"/>
      <c r="G12" s="150"/>
      <c r="H12" s="150"/>
      <c r="I12" s="150"/>
      <c r="J12" s="368"/>
      <c r="K12" s="150"/>
      <c r="L12" s="151"/>
      <c r="N12" s="31"/>
      <c r="O12" s="31"/>
    </row>
    <row r="13" spans="1:15" ht="13.5" customHeight="1">
      <c r="A13" s="145" t="s">
        <v>98</v>
      </c>
      <c r="B13" s="149"/>
      <c r="C13" s="149" t="s">
        <v>74</v>
      </c>
      <c r="D13" s="149" t="s">
        <v>99</v>
      </c>
      <c r="E13" s="150"/>
      <c r="F13" s="150">
        <f>15*7</f>
        <v>105</v>
      </c>
      <c r="G13" s="150">
        <v>74</v>
      </c>
      <c r="H13" s="150" t="s">
        <v>22</v>
      </c>
      <c r="I13" s="150"/>
      <c r="J13" s="368"/>
      <c r="K13" s="150"/>
      <c r="L13" s="151"/>
      <c r="N13" s="31"/>
      <c r="O13" s="31"/>
    </row>
    <row r="14" spans="1:15" ht="13.5" customHeight="1">
      <c r="A14" s="145" t="s">
        <v>98</v>
      </c>
      <c r="B14" s="149"/>
      <c r="C14" s="149" t="s">
        <v>140</v>
      </c>
      <c r="D14" s="149" t="s">
        <v>99</v>
      </c>
      <c r="E14" s="150"/>
      <c r="F14" s="150"/>
      <c r="G14" s="150"/>
      <c r="H14" s="150"/>
      <c r="I14" s="150"/>
      <c r="J14" s="368"/>
      <c r="K14" s="150"/>
      <c r="L14" s="151"/>
      <c r="N14" s="31"/>
      <c r="O14" s="31"/>
    </row>
    <row r="15" spans="1:15" ht="13.5" customHeight="1">
      <c r="A15" s="145" t="s">
        <v>98</v>
      </c>
      <c r="B15" s="149"/>
      <c r="C15" s="149" t="s">
        <v>141</v>
      </c>
      <c r="D15" s="149" t="s">
        <v>99</v>
      </c>
      <c r="E15" s="150"/>
      <c r="F15" s="150"/>
      <c r="G15" s="150"/>
      <c r="H15" s="150"/>
      <c r="I15" s="150"/>
      <c r="J15" s="368"/>
      <c r="K15" s="150"/>
      <c r="L15" s="151"/>
      <c r="N15" s="31"/>
      <c r="O15" s="31"/>
    </row>
    <row r="16" spans="1:15" ht="13.5" customHeight="1">
      <c r="A16" s="145" t="s">
        <v>100</v>
      </c>
      <c r="B16" s="149"/>
      <c r="C16" s="149"/>
      <c r="D16" s="149"/>
      <c r="E16" s="150"/>
      <c r="F16" s="150">
        <v>0</v>
      </c>
      <c r="G16" s="150">
        <v>0</v>
      </c>
      <c r="H16" s="150"/>
      <c r="I16" s="150"/>
      <c r="J16" s="368">
        <v>0</v>
      </c>
      <c r="K16" s="150"/>
      <c r="L16" s="151"/>
      <c r="N16" s="31"/>
      <c r="O16" s="31"/>
    </row>
    <row r="17" spans="1:15" ht="13.5" customHeight="1">
      <c r="A17" s="145" t="s">
        <v>101</v>
      </c>
      <c r="B17" s="149"/>
      <c r="C17" s="149"/>
      <c r="D17" s="149"/>
      <c r="E17" s="150"/>
      <c r="F17" s="150"/>
      <c r="G17" s="150"/>
      <c r="H17" s="150"/>
      <c r="I17" s="150"/>
      <c r="J17" s="368"/>
      <c r="K17" s="150"/>
      <c r="L17" s="151"/>
      <c r="N17" s="31"/>
      <c r="O17" s="31"/>
    </row>
    <row r="18" spans="1:15" ht="13.5" customHeight="1">
      <c r="A18" s="145" t="s">
        <v>102</v>
      </c>
      <c r="B18" s="149"/>
      <c r="C18" s="149"/>
      <c r="D18" s="149"/>
      <c r="E18" s="150"/>
      <c r="F18" s="150"/>
      <c r="G18" s="150"/>
      <c r="H18" s="150"/>
      <c r="I18" s="150"/>
      <c r="J18" s="368"/>
      <c r="K18" s="150"/>
      <c r="L18" s="151"/>
      <c r="N18" s="31"/>
      <c r="O18" s="31"/>
    </row>
    <row r="19" spans="1:15" ht="13.5" customHeight="1">
      <c r="A19" s="145" t="s">
        <v>103</v>
      </c>
      <c r="B19" s="146"/>
      <c r="C19" s="146"/>
      <c r="D19" s="146"/>
      <c r="E19" s="150"/>
      <c r="F19" s="150"/>
      <c r="G19" s="150"/>
      <c r="H19" s="150"/>
      <c r="I19" s="150"/>
      <c r="J19" s="368"/>
      <c r="K19" s="150"/>
      <c r="L19" s="151"/>
      <c r="N19" s="31"/>
      <c r="O19" s="31"/>
    </row>
    <row r="20" spans="1:15" ht="13.5" customHeight="1">
      <c r="A20" s="145" t="s">
        <v>104</v>
      </c>
      <c r="B20" s="146"/>
      <c r="C20" s="146"/>
      <c r="D20" s="146"/>
      <c r="E20" s="150"/>
      <c r="F20" s="150"/>
      <c r="G20" s="150"/>
      <c r="H20" s="150"/>
      <c r="I20" s="150"/>
      <c r="J20" s="368"/>
      <c r="K20" s="150"/>
      <c r="L20" s="151"/>
      <c r="N20" s="31"/>
      <c r="O20" s="31"/>
    </row>
    <row r="21" spans="1:15" ht="13.5" customHeight="1">
      <c r="A21" s="145" t="s">
        <v>105</v>
      </c>
      <c r="B21" s="146"/>
      <c r="C21" s="146"/>
      <c r="D21" s="146"/>
      <c r="E21" s="150"/>
      <c r="F21" s="150"/>
      <c r="G21" s="150"/>
      <c r="H21" s="150"/>
      <c r="I21" s="150"/>
      <c r="J21" s="368"/>
      <c r="K21" s="150"/>
      <c r="L21" s="151"/>
      <c r="N21" s="31"/>
      <c r="O21" s="31"/>
    </row>
    <row r="22" spans="1:15" ht="13.5" customHeight="1">
      <c r="A22" s="145" t="s">
        <v>106</v>
      </c>
      <c r="B22" s="146"/>
      <c r="C22" s="146"/>
      <c r="D22" s="146"/>
      <c r="E22" s="150"/>
      <c r="F22" s="150"/>
      <c r="G22" s="150"/>
      <c r="H22" s="150"/>
      <c r="I22" s="150"/>
      <c r="J22" s="368"/>
      <c r="K22" s="150"/>
      <c r="L22" s="151"/>
      <c r="N22" s="31"/>
      <c r="O22" s="31"/>
    </row>
    <row r="23" spans="1:15" ht="13.5" customHeight="1">
      <c r="A23" s="145" t="s">
        <v>107</v>
      </c>
      <c r="B23" s="146"/>
      <c r="C23" s="146"/>
      <c r="D23" s="146"/>
      <c r="E23" s="156">
        <f aca="true" t="shared" si="1" ref="E23:K23">SUM(E10:E17)-SUM(E18:E22)</f>
        <v>0</v>
      </c>
      <c r="F23" s="156">
        <f t="shared" si="1"/>
        <v>105</v>
      </c>
      <c r="G23" s="156">
        <f t="shared" si="1"/>
        <v>179</v>
      </c>
      <c r="H23" s="156">
        <f t="shared" si="1"/>
        <v>179</v>
      </c>
      <c r="I23" s="156">
        <f t="shared" si="1"/>
        <v>179</v>
      </c>
      <c r="J23" s="371">
        <f t="shared" si="1"/>
        <v>179</v>
      </c>
      <c r="K23" s="156">
        <f t="shared" si="1"/>
        <v>179</v>
      </c>
      <c r="L23" s="157"/>
      <c r="N23" s="31"/>
      <c r="O23" s="31"/>
    </row>
    <row r="24" spans="1:15" ht="13.5" customHeight="1">
      <c r="A24" s="145" t="s">
        <v>108</v>
      </c>
      <c r="B24" s="146"/>
      <c r="C24" s="146"/>
      <c r="D24" s="146"/>
      <c r="E24" s="150"/>
      <c r="F24" s="150"/>
      <c r="G24" s="150"/>
      <c r="H24" s="150"/>
      <c r="I24" s="150"/>
      <c r="J24" s="368"/>
      <c r="K24" s="150"/>
      <c r="L24" s="151"/>
      <c r="N24" s="31"/>
      <c r="O24" s="31"/>
    </row>
    <row r="25" spans="1:15" ht="12.75">
      <c r="A25" s="158" t="s">
        <v>109</v>
      </c>
      <c r="B25" s="159"/>
      <c r="C25" s="160" t="s">
        <v>110</v>
      </c>
      <c r="D25" s="159"/>
      <c r="E25" s="160" t="s">
        <v>111</v>
      </c>
      <c r="F25" s="159"/>
      <c r="G25" s="160" t="s">
        <v>112</v>
      </c>
      <c r="H25" s="159"/>
      <c r="I25" s="161" t="s">
        <v>113</v>
      </c>
      <c r="J25" s="162"/>
      <c r="K25" s="163" t="s">
        <v>114</v>
      </c>
      <c r="L25" s="450"/>
      <c r="N25" s="31"/>
      <c r="O25" s="31"/>
    </row>
    <row r="26" spans="1:15" ht="11.25" customHeight="1">
      <c r="A26" s="72"/>
      <c r="B26" s="164"/>
      <c r="C26" s="165" t="s">
        <v>115</v>
      </c>
      <c r="D26" s="166"/>
      <c r="E26" s="165" t="s">
        <v>116</v>
      </c>
      <c r="F26" s="166"/>
      <c r="G26" s="165" t="s">
        <v>117</v>
      </c>
      <c r="H26" s="166"/>
      <c r="I26" s="167" t="s">
        <v>118</v>
      </c>
      <c r="J26" s="164"/>
      <c r="K26" s="168" t="s">
        <v>119</v>
      </c>
      <c r="L26" s="451"/>
      <c r="N26" s="31"/>
      <c r="O26" s="31"/>
    </row>
    <row r="27" spans="1:15" ht="11.25" customHeight="1">
      <c r="A27" s="70" t="s">
        <v>120</v>
      </c>
      <c r="B27" s="169"/>
      <c r="C27" s="170" t="str">
        <f>RIGHT($G$5,2)&amp;" thru "</f>
        <v>08 thru </v>
      </c>
      <c r="D27" s="169"/>
      <c r="E27" s="170" t="str">
        <f>RIGHT($G$5,2)&amp;" thru "</f>
        <v>08 thru </v>
      </c>
      <c r="F27" s="169"/>
      <c r="G27" s="170" t="str">
        <f>RIGHT($G$5,2)&amp;" thru "</f>
        <v>08 thru </v>
      </c>
      <c r="H27" s="169"/>
      <c r="I27" s="171"/>
      <c r="J27" s="169"/>
      <c r="K27" s="163" t="s">
        <v>121</v>
      </c>
      <c r="L27" s="450"/>
      <c r="N27" s="31"/>
      <c r="O27" s="31"/>
    </row>
    <row r="28" spans="1:15" ht="11.25" customHeight="1">
      <c r="A28" s="172" t="s">
        <v>122</v>
      </c>
      <c r="B28" s="173"/>
      <c r="C28" s="174" t="s">
        <v>123</v>
      </c>
      <c r="D28" s="173"/>
      <c r="E28" s="174" t="s">
        <v>123</v>
      </c>
      <c r="F28" s="173"/>
      <c r="G28" s="174" t="s">
        <v>123</v>
      </c>
      <c r="H28" s="173"/>
      <c r="I28" s="175" t="str">
        <f>H5</f>
        <v>FY2009</v>
      </c>
      <c r="J28" s="173"/>
      <c r="K28" s="168" t="s">
        <v>124</v>
      </c>
      <c r="L28" s="451"/>
      <c r="N28" s="31"/>
      <c r="O28" s="31"/>
    </row>
    <row r="29" spans="1:15" ht="11.25" customHeight="1">
      <c r="A29" s="176" t="s">
        <v>125</v>
      </c>
      <c r="B29" s="177"/>
      <c r="C29" s="177" t="s">
        <v>123</v>
      </c>
      <c r="D29" s="177"/>
      <c r="E29" s="178" t="str">
        <f>C29</f>
        <v>FY XXXX</v>
      </c>
      <c r="F29" s="177"/>
      <c r="G29" s="178" t="str">
        <f>C29</f>
        <v>FY XXXX</v>
      </c>
      <c r="H29" s="177"/>
      <c r="I29" s="179" t="str">
        <f>I5</f>
        <v>FY2010</v>
      </c>
      <c r="J29" s="177"/>
      <c r="K29" s="180" t="s">
        <v>126</v>
      </c>
      <c r="L29" s="452"/>
      <c r="N29" s="31"/>
      <c r="O29" s="31"/>
    </row>
    <row r="30" spans="1:15" ht="11.25" customHeight="1">
      <c r="A30" s="176" t="s">
        <v>127</v>
      </c>
      <c r="B30" s="177"/>
      <c r="C30" s="177" t="s">
        <v>123</v>
      </c>
      <c r="D30" s="177"/>
      <c r="E30" s="178" t="str">
        <f>C30</f>
        <v>FY XXXX</v>
      </c>
      <c r="F30" s="177"/>
      <c r="G30" s="178" t="str">
        <f>C30</f>
        <v>FY XXXX</v>
      </c>
      <c r="H30" s="177"/>
      <c r="I30" s="180" t="s">
        <v>128</v>
      </c>
      <c r="J30" s="177"/>
      <c r="K30" s="180" t="s">
        <v>129</v>
      </c>
      <c r="L30" s="452"/>
      <c r="N30" s="31"/>
      <c r="O30" s="31"/>
    </row>
    <row r="31" spans="1:15" ht="11.25" customHeight="1">
      <c r="A31" s="176" t="s">
        <v>130</v>
      </c>
      <c r="B31" s="177"/>
      <c r="C31" s="177" t="s">
        <v>123</v>
      </c>
      <c r="D31" s="177"/>
      <c r="E31" s="178" t="str">
        <f>C31</f>
        <v>FY XXXX</v>
      </c>
      <c r="F31" s="177"/>
      <c r="G31" s="178" t="str">
        <f>C31</f>
        <v>FY XXXX</v>
      </c>
      <c r="H31" s="177"/>
      <c r="I31" s="9"/>
      <c r="J31" s="5"/>
      <c r="K31" s="180" t="s">
        <v>131</v>
      </c>
      <c r="L31" s="452"/>
      <c r="N31" s="31"/>
      <c r="O31" s="31"/>
    </row>
    <row r="32" spans="1:15" ht="11.25" customHeight="1">
      <c r="A32" s="176" t="s">
        <v>132</v>
      </c>
      <c r="B32" s="181">
        <f>SUM(B27:B31)</f>
        <v>0</v>
      </c>
      <c r="C32" s="127"/>
      <c r="D32" s="78"/>
      <c r="E32" s="127"/>
      <c r="F32" s="78"/>
      <c r="G32" s="127"/>
      <c r="H32" s="78"/>
      <c r="I32" s="127"/>
      <c r="J32" s="78"/>
      <c r="K32" s="180" t="s">
        <v>133</v>
      </c>
      <c r="L32" s="452"/>
      <c r="N32" s="31"/>
      <c r="O32" s="31"/>
    </row>
    <row r="33" spans="1:12" ht="12.75">
      <c r="A33" s="73"/>
      <c r="B33" s="9"/>
      <c r="C33" s="9"/>
      <c r="D33" s="9"/>
      <c r="E33" s="9"/>
      <c r="F33" s="9"/>
      <c r="G33" s="9"/>
      <c r="H33" s="9"/>
      <c r="I33" s="9"/>
      <c r="J33" s="9"/>
      <c r="K33" s="9"/>
      <c r="L33" s="7"/>
    </row>
    <row r="34" spans="1:12" ht="11.25" customHeight="1">
      <c r="A34" s="73"/>
      <c r="B34" s="9"/>
      <c r="C34" s="9"/>
      <c r="D34" s="9"/>
      <c r="E34" s="9"/>
      <c r="F34" s="9"/>
      <c r="G34" s="9"/>
      <c r="H34" s="9"/>
      <c r="I34" s="9"/>
      <c r="J34" s="9"/>
      <c r="K34" s="9"/>
      <c r="L34" s="7"/>
    </row>
    <row r="35" spans="1:12" ht="11.25" customHeight="1">
      <c r="A35" s="73"/>
      <c r="B35" s="9"/>
      <c r="C35" s="9"/>
      <c r="D35" s="9"/>
      <c r="E35" s="9"/>
      <c r="F35" s="9"/>
      <c r="G35" s="9"/>
      <c r="H35" s="9"/>
      <c r="I35" s="9"/>
      <c r="J35" s="9"/>
      <c r="K35" s="9"/>
      <c r="L35" s="7"/>
    </row>
    <row r="36" spans="1:12" ht="11.25" customHeight="1">
      <c r="A36" s="73"/>
      <c r="B36" s="9"/>
      <c r="C36" s="9"/>
      <c r="D36" s="9"/>
      <c r="E36" s="9"/>
      <c r="F36" s="9"/>
      <c r="G36" s="9"/>
      <c r="H36" s="9"/>
      <c r="I36" s="9"/>
      <c r="J36" s="9"/>
      <c r="K36" s="9"/>
      <c r="L36" s="7"/>
    </row>
    <row r="37" spans="1:12" ht="11.25" customHeight="1">
      <c r="A37" s="73"/>
      <c r="B37" s="9"/>
      <c r="C37" s="9"/>
      <c r="D37" s="9"/>
      <c r="E37" s="9"/>
      <c r="F37" s="9"/>
      <c r="G37" s="9"/>
      <c r="H37" s="9"/>
      <c r="I37" s="9"/>
      <c r="J37" s="9"/>
      <c r="K37" s="9"/>
      <c r="L37" s="7"/>
    </row>
    <row r="38" spans="1:12" ht="10.5" customHeight="1">
      <c r="A38" s="73"/>
      <c r="B38" s="9"/>
      <c r="C38" s="9"/>
      <c r="D38" s="9"/>
      <c r="E38" s="9"/>
      <c r="F38" s="9"/>
      <c r="G38" s="9"/>
      <c r="H38" s="9"/>
      <c r="I38" s="9"/>
      <c r="J38" s="9"/>
      <c r="K38" s="9"/>
      <c r="L38" s="7"/>
    </row>
    <row r="39" spans="1:12" ht="11.25" customHeight="1">
      <c r="A39" s="73"/>
      <c r="B39" s="9"/>
      <c r="C39" s="9"/>
      <c r="D39" s="9"/>
      <c r="E39" s="9"/>
      <c r="F39" s="9"/>
      <c r="G39" s="9"/>
      <c r="H39" s="9"/>
      <c r="I39" s="9"/>
      <c r="J39" s="9"/>
      <c r="K39" s="9"/>
      <c r="L39" s="7"/>
    </row>
    <row r="40" spans="1:12" ht="12.75">
      <c r="A40" s="73"/>
      <c r="B40" s="9"/>
      <c r="C40" s="9"/>
      <c r="D40" s="9"/>
      <c r="E40" s="9"/>
      <c r="F40" s="9"/>
      <c r="G40" s="9"/>
      <c r="H40" s="9"/>
      <c r="I40" s="9"/>
      <c r="J40" s="9"/>
      <c r="K40" s="9"/>
      <c r="L40" s="7"/>
    </row>
    <row r="41" spans="1:15" ht="12.75">
      <c r="A41" s="74"/>
      <c r="B41" s="75"/>
      <c r="C41" s="75"/>
      <c r="D41" s="75"/>
      <c r="E41" s="68"/>
      <c r="F41" s="68"/>
      <c r="G41" s="68"/>
      <c r="H41" s="68"/>
      <c r="I41" s="68"/>
      <c r="J41" s="68"/>
      <c r="K41" s="68"/>
      <c r="L41" s="76"/>
      <c r="M41" s="182"/>
      <c r="N41" s="182"/>
      <c r="O41" s="182"/>
    </row>
    <row r="42" spans="1:15" ht="12.75">
      <c r="A42" s="74"/>
      <c r="B42" s="75"/>
      <c r="C42" s="75"/>
      <c r="D42" s="75"/>
      <c r="E42" s="68"/>
      <c r="F42" s="68"/>
      <c r="G42" s="68"/>
      <c r="H42" s="68"/>
      <c r="I42" s="68"/>
      <c r="J42" s="68"/>
      <c r="K42" s="68"/>
      <c r="L42" s="76"/>
      <c r="M42" s="182"/>
      <c r="N42" s="182"/>
      <c r="O42" s="182"/>
    </row>
    <row r="43" spans="1:16" ht="14.25" customHeight="1" thickBot="1">
      <c r="A43" s="183"/>
      <c r="B43" s="184"/>
      <c r="C43" s="184"/>
      <c r="D43" s="184"/>
      <c r="E43" s="184"/>
      <c r="F43" s="184"/>
      <c r="G43" s="184"/>
      <c r="H43" s="184"/>
      <c r="I43" s="185"/>
      <c r="J43" s="185"/>
      <c r="K43" s="185"/>
      <c r="L43" s="453"/>
      <c r="M43" s="182"/>
      <c r="N43" s="182"/>
      <c r="O43" s="182"/>
      <c r="P43" s="137"/>
    </row>
    <row r="44" spans="1:15" ht="12.75">
      <c r="A44" s="182"/>
      <c r="B44" s="182"/>
      <c r="C44" s="182"/>
      <c r="D44" s="182"/>
      <c r="E44" s="182"/>
      <c r="F44" s="182"/>
      <c r="G44" s="182"/>
      <c r="H44" s="182"/>
      <c r="I44" s="182"/>
      <c r="J44" s="182"/>
      <c r="K44" s="182"/>
      <c r="L44" s="182"/>
      <c r="M44" s="182"/>
      <c r="N44" s="182"/>
      <c r="O44" s="182"/>
    </row>
    <row r="45" spans="1:15" s="6" customFormat="1" ht="11.25">
      <c r="A45" s="186"/>
      <c r="B45" s="186"/>
      <c r="C45" s="186"/>
      <c r="D45" s="186"/>
      <c r="E45" s="186"/>
      <c r="F45" s="186"/>
      <c r="G45" s="186"/>
      <c r="H45" s="186"/>
      <c r="I45" s="186"/>
      <c r="J45" s="186"/>
      <c r="K45" s="186"/>
      <c r="L45" s="186"/>
      <c r="M45" s="186"/>
      <c r="N45" s="186"/>
      <c r="O45" s="186"/>
    </row>
    <row r="46" spans="1:15" s="6" customFormat="1" ht="11.25">
      <c r="A46" s="186"/>
      <c r="B46" s="186"/>
      <c r="C46" s="186"/>
      <c r="D46" s="186"/>
      <c r="E46" s="186"/>
      <c r="F46" s="186"/>
      <c r="G46" s="186"/>
      <c r="H46" s="186"/>
      <c r="I46" s="186"/>
      <c r="J46" s="186"/>
      <c r="K46" s="186"/>
      <c r="L46" s="186"/>
      <c r="M46" s="186"/>
      <c r="N46" s="186"/>
      <c r="O46" s="186"/>
    </row>
    <row r="47" spans="1:15" s="6" customFormat="1" ht="11.25">
      <c r="A47" s="186"/>
      <c r="B47" s="186"/>
      <c r="C47" s="186"/>
      <c r="D47" s="186"/>
      <c r="E47" s="186"/>
      <c r="F47" s="186"/>
      <c r="G47" s="186"/>
      <c r="H47" s="186"/>
      <c r="I47" s="186"/>
      <c r="J47" s="186"/>
      <c r="K47" s="186"/>
      <c r="L47" s="186"/>
      <c r="M47" s="186"/>
      <c r="N47" s="186"/>
      <c r="O47" s="186"/>
    </row>
    <row r="48" spans="1:15" s="6" customFormat="1" ht="11.25">
      <c r="A48" s="186"/>
      <c r="B48" s="186"/>
      <c r="C48" s="186"/>
      <c r="D48" s="186"/>
      <c r="E48" s="186"/>
      <c r="F48" s="186"/>
      <c r="G48" s="186"/>
      <c r="H48" s="186"/>
      <c r="I48" s="186"/>
      <c r="J48" s="186"/>
      <c r="K48" s="186"/>
      <c r="L48" s="186"/>
      <c r="M48" s="186"/>
      <c r="N48" s="186"/>
      <c r="O48" s="186"/>
    </row>
    <row r="49" spans="1:15" s="6" customFormat="1" ht="11.25">
      <c r="A49" s="187"/>
      <c r="B49" s="186"/>
      <c r="C49" s="186"/>
      <c r="D49" s="186"/>
      <c r="E49" s="186"/>
      <c r="F49" s="186"/>
      <c r="G49" s="186"/>
      <c r="H49" s="186"/>
      <c r="I49" s="186"/>
      <c r="J49" s="186"/>
      <c r="K49" s="186"/>
      <c r="L49" s="186"/>
      <c r="M49" s="186"/>
      <c r="N49" s="186"/>
      <c r="O49" s="186"/>
    </row>
    <row r="50" spans="1:15" s="6" customFormat="1" ht="11.25">
      <c r="A50" s="187"/>
      <c r="B50" s="186"/>
      <c r="C50" s="186"/>
      <c r="D50" s="186"/>
      <c r="E50" s="186"/>
      <c r="F50" s="186"/>
      <c r="G50" s="186"/>
      <c r="H50" s="186"/>
      <c r="I50" s="186"/>
      <c r="J50" s="186"/>
      <c r="K50" s="186"/>
      <c r="L50" s="186"/>
      <c r="M50" s="186"/>
      <c r="N50" s="186"/>
      <c r="O50" s="186"/>
    </row>
    <row r="51" spans="1:15" s="6" customFormat="1" ht="11.25">
      <c r="A51" s="186"/>
      <c r="B51" s="186"/>
      <c r="C51" s="186"/>
      <c r="D51" s="186"/>
      <c r="E51" s="186"/>
      <c r="F51" s="186"/>
      <c r="G51" s="186"/>
      <c r="H51" s="186"/>
      <c r="I51" s="186"/>
      <c r="J51" s="186"/>
      <c r="K51" s="186"/>
      <c r="L51" s="186"/>
      <c r="M51" s="186"/>
      <c r="N51" s="186"/>
      <c r="O51" s="186"/>
    </row>
    <row r="52" spans="1:15" s="6" customFormat="1" ht="11.25">
      <c r="A52" s="188"/>
      <c r="B52" s="186"/>
      <c r="C52" s="186"/>
      <c r="D52" s="186"/>
      <c r="E52" s="186"/>
      <c r="F52" s="186"/>
      <c r="G52" s="186"/>
      <c r="H52" s="186"/>
      <c r="I52" s="186"/>
      <c r="J52" s="186"/>
      <c r="K52" s="186"/>
      <c r="L52" s="186"/>
      <c r="M52" s="186"/>
      <c r="N52" s="186"/>
      <c r="O52" s="186"/>
    </row>
    <row r="53" spans="1:15" s="6" customFormat="1" ht="11.25">
      <c r="A53" s="186"/>
      <c r="B53" s="186"/>
      <c r="C53" s="186"/>
      <c r="D53" s="186"/>
      <c r="E53" s="186"/>
      <c r="F53" s="186"/>
      <c r="G53" s="186"/>
      <c r="H53" s="186"/>
      <c r="I53" s="186"/>
      <c r="J53" s="186"/>
      <c r="K53" s="186"/>
      <c r="L53" s="186"/>
      <c r="M53" s="186"/>
      <c r="N53" s="186"/>
      <c r="O53" s="186"/>
    </row>
    <row r="54" s="6" customFormat="1" ht="11.25"/>
    <row r="55" s="6" customFormat="1" ht="11.25"/>
    <row r="56" s="6" customFormat="1" ht="11.25"/>
    <row r="57" s="6" customFormat="1" ht="11.25"/>
    <row r="58" s="6" customFormat="1" ht="11.25"/>
    <row r="59" s="6" customFormat="1" ht="11.25"/>
    <row r="60" s="6" customFormat="1" ht="11.25"/>
    <row r="61" s="6" customFormat="1" ht="11.25"/>
    <row r="62" s="6" customFormat="1" ht="11.25"/>
    <row r="63" s="6" customFormat="1" ht="11.25"/>
    <row r="64" s="6" customFormat="1" ht="11.25"/>
    <row r="65" s="6" customFormat="1" ht="11.25"/>
    <row r="66" s="6" customFormat="1" ht="11.25"/>
    <row r="67" s="6" customFormat="1" ht="11.25"/>
    <row r="68" s="6" customFormat="1" ht="11.25"/>
    <row r="69" s="6" customFormat="1" ht="11.25"/>
    <row r="70" s="6" customFormat="1" ht="11.25"/>
    <row r="71" s="6" customFormat="1" ht="11.25"/>
    <row r="72" s="6" customFormat="1" ht="11.25"/>
    <row r="73" s="6" customFormat="1" ht="11.25"/>
    <row r="74" s="6" customFormat="1" ht="11.25"/>
    <row r="75" s="6" customFormat="1" ht="11.25"/>
    <row r="76" s="6" customFormat="1" ht="11.25"/>
    <row r="77" s="6" customFormat="1" ht="11.25"/>
    <row r="78" s="6" customFormat="1" ht="11.25"/>
    <row r="79" s="6" customFormat="1" ht="11.25"/>
    <row r="80" s="6" customFormat="1" ht="11.25"/>
    <row r="81" s="6" customFormat="1" ht="11.25"/>
    <row r="82" s="6" customFormat="1" ht="11.25"/>
    <row r="83" s="6" customFormat="1" ht="11.25"/>
    <row r="84" s="6" customFormat="1" ht="11.25"/>
    <row r="85" s="6" customFormat="1" ht="11.25"/>
    <row r="86" s="6" customFormat="1" ht="11.25"/>
    <row r="87" s="6" customFormat="1" ht="11.25"/>
    <row r="88" s="6" customFormat="1" ht="11.25"/>
    <row r="89" s="6" customFormat="1" ht="11.25"/>
    <row r="90" s="6" customFormat="1" ht="11.25"/>
    <row r="91" s="6" customFormat="1" ht="11.25"/>
    <row r="92" s="6" customFormat="1" ht="11.25"/>
    <row r="93" s="6" customFormat="1" ht="11.25"/>
    <row r="94" s="6" customFormat="1" ht="11.25"/>
    <row r="95" s="6" customFormat="1" ht="11.25"/>
    <row r="96" s="6" customFormat="1" ht="11.25"/>
    <row r="97" s="6" customFormat="1" ht="11.25"/>
    <row r="98" s="6" customFormat="1" ht="11.25"/>
    <row r="99" s="6" customFormat="1" ht="11.25"/>
    <row r="100" s="6" customFormat="1" ht="11.25"/>
    <row r="101" s="6" customFormat="1" ht="11.25"/>
    <row r="102" s="6" customFormat="1" ht="11.25"/>
    <row r="103" s="6" customFormat="1" ht="11.25"/>
    <row r="104" s="6" customFormat="1" ht="11.25"/>
    <row r="105" s="6" customFormat="1" ht="11.25"/>
    <row r="106" s="6" customFormat="1" ht="11.25"/>
    <row r="107" s="6" customFormat="1" ht="11.25"/>
    <row r="108" s="6" customFormat="1" ht="11.25"/>
    <row r="109" s="6" customFormat="1" ht="11.25"/>
    <row r="110" s="6" customFormat="1" ht="11.25"/>
    <row r="111" s="6" customFormat="1" ht="11.25"/>
    <row r="112" s="6" customFormat="1" ht="11.25"/>
    <row r="113" s="6" customFormat="1" ht="11.25"/>
    <row r="114" s="6" customFormat="1" ht="11.25"/>
    <row r="115" s="6" customFormat="1" ht="11.25"/>
    <row r="116" s="6" customFormat="1" ht="11.25"/>
    <row r="117" s="6" customFormat="1" ht="11.25"/>
    <row r="118" s="6" customFormat="1" ht="11.25"/>
    <row r="119" s="6" customFormat="1" ht="11.25"/>
    <row r="120" s="6" customFormat="1" ht="11.25"/>
    <row r="121" s="6" customFormat="1" ht="11.25"/>
    <row r="122" s="6" customFormat="1" ht="11.25"/>
    <row r="123" s="6" customFormat="1" ht="11.25"/>
    <row r="124" s="6" customFormat="1" ht="11.25"/>
    <row r="125" s="6" customFormat="1" ht="11.25"/>
    <row r="126" s="6" customFormat="1" ht="11.25"/>
    <row r="127" s="6" customFormat="1" ht="11.25"/>
    <row r="128" s="6" customFormat="1" ht="11.25"/>
    <row r="129" s="6" customFormat="1" ht="11.25"/>
    <row r="130" s="6" customFormat="1" ht="11.25"/>
    <row r="131" s="6" customFormat="1" ht="11.25"/>
    <row r="132" s="6" customFormat="1" ht="11.25"/>
    <row r="133" s="6" customFormat="1" ht="11.25"/>
    <row r="134" s="6" customFormat="1" ht="11.25"/>
    <row r="135" s="6" customFormat="1" ht="11.25"/>
    <row r="136" s="6" customFormat="1" ht="11.25"/>
    <row r="137" s="6" customFormat="1" ht="11.25"/>
    <row r="138" s="6" customFormat="1" ht="11.25"/>
    <row r="139" s="6" customFormat="1" ht="11.25"/>
    <row r="140" s="6" customFormat="1" ht="11.25"/>
    <row r="141" s="6" customFormat="1" ht="11.25"/>
    <row r="142" s="6" customFormat="1" ht="11.25"/>
    <row r="143" s="6" customFormat="1" ht="11.25"/>
    <row r="144" s="6" customFormat="1" ht="11.25"/>
    <row r="145" s="6" customFormat="1" ht="11.25"/>
    <row r="146" s="6" customFormat="1" ht="11.25"/>
    <row r="147" s="6" customFormat="1" ht="11.25"/>
    <row r="148" s="6" customFormat="1" ht="11.25"/>
    <row r="149" s="6" customFormat="1" ht="11.25"/>
    <row r="150" s="6" customFormat="1" ht="11.25"/>
    <row r="151" s="6" customFormat="1" ht="11.25"/>
    <row r="152" s="6" customFormat="1" ht="11.25"/>
    <row r="153" s="6" customFormat="1" ht="11.25"/>
    <row r="154" s="6" customFormat="1" ht="11.25"/>
    <row r="155" s="6" customFormat="1" ht="11.25"/>
    <row r="156" s="6" customFormat="1" ht="11.25"/>
    <row r="157" s="6" customFormat="1" ht="11.25"/>
    <row r="158" s="6" customFormat="1" ht="11.25"/>
    <row r="159" s="6" customFormat="1" ht="11.25"/>
    <row r="160" s="6" customFormat="1" ht="11.25"/>
    <row r="161" s="6" customFormat="1" ht="11.25"/>
    <row r="162" s="6" customFormat="1" ht="11.25"/>
    <row r="163" s="6" customFormat="1" ht="11.25"/>
    <row r="164" s="6" customFormat="1" ht="11.25"/>
    <row r="165" s="6" customFormat="1" ht="11.25"/>
    <row r="166" s="6" customFormat="1" ht="11.25"/>
    <row r="167" s="6" customFormat="1" ht="11.25"/>
    <row r="168" s="6" customFormat="1" ht="11.25"/>
    <row r="169" s="6" customFormat="1" ht="11.25"/>
    <row r="170" s="6" customFormat="1" ht="11.25"/>
    <row r="171" s="6" customFormat="1" ht="11.25"/>
    <row r="172" s="6" customFormat="1" ht="11.25"/>
    <row r="173" s="6" customFormat="1" ht="11.25"/>
    <row r="174" s="6" customFormat="1" ht="11.25"/>
    <row r="175" s="6" customFormat="1" ht="11.25"/>
    <row r="176" s="6" customFormat="1" ht="11.25"/>
    <row r="177" s="6" customFormat="1" ht="11.25"/>
    <row r="178" s="6" customFormat="1" ht="11.25"/>
    <row r="179" s="6" customFormat="1" ht="11.25"/>
    <row r="180" s="6" customFormat="1" ht="11.25"/>
    <row r="181" s="6" customFormat="1" ht="11.25"/>
    <row r="182" s="6" customFormat="1" ht="11.25"/>
    <row r="183" s="6" customFormat="1" ht="11.25"/>
    <row r="184" s="6" customFormat="1" ht="11.25"/>
    <row r="185" s="6" customFormat="1" ht="11.25"/>
    <row r="186" s="6" customFormat="1" ht="11.25"/>
    <row r="187" s="6" customFormat="1" ht="11.25"/>
    <row r="188" s="6" customFormat="1" ht="11.25"/>
    <row r="189" s="6" customFormat="1" ht="11.25"/>
    <row r="190" s="6" customFormat="1" ht="11.25"/>
    <row r="191" s="6" customFormat="1" ht="11.25"/>
    <row r="192" s="6" customFormat="1" ht="11.25"/>
    <row r="193" s="6" customFormat="1" ht="11.25"/>
    <row r="194" s="6" customFormat="1" ht="11.25"/>
    <row r="195" s="6" customFormat="1" ht="11.25"/>
    <row r="196" s="6" customFormat="1" ht="11.25"/>
    <row r="197" s="6" customFormat="1" ht="11.25"/>
    <row r="198" s="6" customFormat="1" ht="11.25"/>
    <row r="199" s="6" customFormat="1" ht="11.25"/>
    <row r="200" s="6" customFormat="1" ht="11.25"/>
  </sheetData>
  <mergeCells count="5">
    <mergeCell ref="A4:E4"/>
    <mergeCell ref="J2:L2"/>
    <mergeCell ref="F4:I4"/>
    <mergeCell ref="J4:L4"/>
    <mergeCell ref="K3:L3"/>
  </mergeCells>
  <printOptions horizontalCentered="1" verticalCentered="1"/>
  <pageMargins left="0.4" right="0.65" top="0.75" bottom="0.63" header="0.5" footer="0.25"/>
  <pageSetup blackAndWhite="1" horizontalDpi="300" verticalDpi="300" orientation="landscape" scale="92" r:id="rId2"/>
  <headerFooter alignWithMargins="0">
    <oddFooter>&amp;L&amp;8 BLI No. 652000&amp;C&amp;8 Item No.  70 Page &amp;P of &amp;N&amp;R&amp;8Exhibit P-20, Requirements Study
</oddFooter>
  </headerFooter>
  <drawing r:id="rId1"/>
</worksheet>
</file>

<file path=xl/worksheets/sheet11.xml><?xml version="1.0" encoding="utf-8"?>
<worksheet xmlns="http://schemas.openxmlformats.org/spreadsheetml/2006/main" xmlns:r="http://schemas.openxmlformats.org/officeDocument/2006/relationships">
  <dimension ref="A1:W53"/>
  <sheetViews>
    <sheetView showGridLines="0" zoomScaleSheetLayoutView="100" workbookViewId="0" topLeftCell="A1">
      <selection activeCell="E2" sqref="E2"/>
    </sheetView>
  </sheetViews>
  <sheetFormatPr defaultColWidth="9.140625" defaultRowHeight="12.75"/>
  <cols>
    <col min="1" max="1" width="11.7109375" style="0" customWidth="1"/>
    <col min="2" max="2" width="8.140625" style="0" customWidth="1"/>
    <col min="3" max="3" width="8.00390625" style="0" customWidth="1"/>
    <col min="4" max="4" width="11.7109375" style="0" customWidth="1"/>
    <col min="5" max="12" width="10.7109375" style="0" customWidth="1"/>
    <col min="15" max="15" width="13.8515625" style="0" customWidth="1"/>
  </cols>
  <sheetData>
    <row r="1" spans="1:23" ht="10.5" customHeight="1">
      <c r="A1" s="130"/>
      <c r="B1" s="131"/>
      <c r="C1" s="131"/>
      <c r="D1" s="132"/>
      <c r="E1" s="133" t="s">
        <v>88</v>
      </c>
      <c r="F1" s="134"/>
      <c r="G1" s="134"/>
      <c r="H1" s="8"/>
      <c r="I1" s="135"/>
      <c r="J1" s="133" t="s">
        <v>0</v>
      </c>
      <c r="K1" s="128"/>
      <c r="L1" s="129"/>
      <c r="M1" s="136"/>
      <c r="N1" s="136"/>
      <c r="O1" s="136"/>
      <c r="P1" s="137"/>
      <c r="V1" t="s">
        <v>89</v>
      </c>
      <c r="W1" s="1"/>
    </row>
    <row r="2" spans="1:22" ht="10.5" customHeight="1">
      <c r="A2" s="138"/>
      <c r="B2" s="127"/>
      <c r="C2" s="127"/>
      <c r="D2" s="127"/>
      <c r="E2" s="373" t="s">
        <v>226</v>
      </c>
      <c r="F2" s="365"/>
      <c r="G2" s="365"/>
      <c r="H2" s="365"/>
      <c r="I2" s="365"/>
      <c r="J2" s="611">
        <v>38961</v>
      </c>
      <c r="K2" s="612"/>
      <c r="L2" s="613"/>
      <c r="N2" s="139"/>
      <c r="O2" s="31"/>
      <c r="V2" t="s">
        <v>90</v>
      </c>
    </row>
    <row r="3" spans="1:22" ht="12" customHeight="1">
      <c r="A3" s="140" t="s">
        <v>91</v>
      </c>
      <c r="B3" s="141"/>
      <c r="C3" s="141"/>
      <c r="D3" s="141"/>
      <c r="E3" s="196"/>
      <c r="F3" s="143" t="s">
        <v>92</v>
      </c>
      <c r="G3" s="77"/>
      <c r="H3" s="77"/>
      <c r="I3" s="142"/>
      <c r="J3" s="189" t="s">
        <v>93</v>
      </c>
      <c r="K3" s="618"/>
      <c r="L3" s="619"/>
      <c r="N3" s="139"/>
      <c r="O3" s="31"/>
      <c r="V3" t="s">
        <v>73</v>
      </c>
    </row>
    <row r="4" spans="1:15" ht="9.75" customHeight="1">
      <c r="A4" s="608" t="s">
        <v>220</v>
      </c>
      <c r="B4" s="609"/>
      <c r="C4" s="609"/>
      <c r="D4" s="609"/>
      <c r="E4" s="610"/>
      <c r="F4" s="614"/>
      <c r="G4" s="615"/>
      <c r="H4" s="615"/>
      <c r="I4" s="616"/>
      <c r="J4" s="614"/>
      <c r="K4" s="615"/>
      <c r="L4" s="617"/>
      <c r="M4" s="71"/>
      <c r="N4" s="21"/>
      <c r="O4" s="144"/>
    </row>
    <row r="5" spans="1:22" ht="13.5" customHeight="1">
      <c r="A5" s="190" t="s">
        <v>134</v>
      </c>
      <c r="B5" s="146"/>
      <c r="C5" s="191"/>
      <c r="D5" s="147"/>
      <c r="E5" s="148" t="s">
        <v>177</v>
      </c>
      <c r="F5" s="148" t="s">
        <v>178</v>
      </c>
      <c r="G5" s="148" t="s">
        <v>179</v>
      </c>
      <c r="H5" s="148" t="s">
        <v>180</v>
      </c>
      <c r="I5" s="148" t="s">
        <v>181</v>
      </c>
      <c r="J5" s="148" t="s">
        <v>182</v>
      </c>
      <c r="K5" s="148" t="s">
        <v>183</v>
      </c>
      <c r="L5" s="418" t="s">
        <v>213</v>
      </c>
      <c r="N5" s="31"/>
      <c r="O5" s="31"/>
      <c r="V5" t="s">
        <v>9</v>
      </c>
    </row>
    <row r="6" spans="1:15" ht="13.5" customHeight="1">
      <c r="A6" s="145" t="s">
        <v>94</v>
      </c>
      <c r="B6" s="149"/>
      <c r="C6" s="149"/>
      <c r="D6" s="149"/>
      <c r="E6" s="150"/>
      <c r="F6" s="150">
        <v>195</v>
      </c>
      <c r="G6" s="150"/>
      <c r="H6" s="150"/>
      <c r="I6" s="150"/>
      <c r="J6" s="368"/>
      <c r="K6" s="150"/>
      <c r="L6" s="151"/>
      <c r="N6" s="31"/>
      <c r="O6" s="31"/>
    </row>
    <row r="7" spans="1:15" ht="13.5" customHeight="1">
      <c r="A7" s="145" t="s">
        <v>49</v>
      </c>
      <c r="B7" s="149"/>
      <c r="C7" s="149"/>
      <c r="D7" s="149"/>
      <c r="E7" s="152"/>
      <c r="F7" s="461">
        <v>76933</v>
      </c>
      <c r="G7" s="152">
        <f>IF(G6&gt;0,G8/G6,"")</f>
      </c>
      <c r="H7" s="152">
        <f>IF(H6&gt;0,H8/H6,"")</f>
      </c>
      <c r="I7" s="152">
        <f>IF(I6&gt;0,I8/I6,"")</f>
      </c>
      <c r="J7" s="369">
        <f>IF(J6&gt;0,J8/J6,"")</f>
      </c>
      <c r="K7" s="152">
        <f>IF(K6&gt;0,K8/K6,"")</f>
      </c>
      <c r="L7" s="153"/>
      <c r="N7" s="31"/>
      <c r="O7" s="31"/>
    </row>
    <row r="8" spans="1:15" ht="13.5" customHeight="1">
      <c r="A8" s="145" t="s">
        <v>95</v>
      </c>
      <c r="B8" s="149"/>
      <c r="C8" s="149"/>
      <c r="D8" s="149"/>
      <c r="E8" s="154"/>
      <c r="F8" s="460">
        <v>15002000</v>
      </c>
      <c r="G8" s="154"/>
      <c r="H8" s="154"/>
      <c r="I8" s="154"/>
      <c r="J8" s="370"/>
      <c r="K8" s="154"/>
      <c r="L8" s="155"/>
      <c r="N8" s="31"/>
      <c r="O8" s="31"/>
    </row>
    <row r="9" spans="1:15" ht="13.5" customHeight="1">
      <c r="A9" s="145" t="s">
        <v>96</v>
      </c>
      <c r="B9" s="149"/>
      <c r="C9" s="149"/>
      <c r="D9" s="149"/>
      <c r="E9" s="150"/>
      <c r="F9" s="150"/>
      <c r="G9" s="150"/>
      <c r="H9" s="150"/>
      <c r="I9" s="150"/>
      <c r="J9" s="368"/>
      <c r="K9" s="150"/>
      <c r="L9" s="151"/>
      <c r="N9" s="31"/>
      <c r="O9" s="31"/>
    </row>
    <row r="10" spans="1:15" ht="13.5" customHeight="1">
      <c r="A10" s="145" t="s">
        <v>97</v>
      </c>
      <c r="B10" s="149"/>
      <c r="C10" s="149"/>
      <c r="D10" s="149"/>
      <c r="E10" s="156">
        <f aca="true" t="shared" si="0" ref="E10:K10">D23</f>
        <v>0</v>
      </c>
      <c r="F10" s="156">
        <f t="shared" si="0"/>
        <v>0</v>
      </c>
      <c r="G10" s="156">
        <f t="shared" si="0"/>
        <v>178</v>
      </c>
      <c r="H10" s="156">
        <f t="shared" si="0"/>
        <v>195</v>
      </c>
      <c r="I10" s="156">
        <f t="shared" si="0"/>
        <v>195</v>
      </c>
      <c r="J10" s="371">
        <f t="shared" si="0"/>
        <v>195</v>
      </c>
      <c r="K10" s="156">
        <f t="shared" si="0"/>
        <v>195</v>
      </c>
      <c r="L10" s="157"/>
      <c r="N10" s="31"/>
      <c r="O10" s="31"/>
    </row>
    <row r="11" spans="1:15" ht="13.5" customHeight="1">
      <c r="A11" s="145" t="s">
        <v>163</v>
      </c>
      <c r="B11" s="149"/>
      <c r="C11" s="149"/>
      <c r="D11" s="149"/>
      <c r="E11" s="150"/>
      <c r="F11" s="150"/>
      <c r="G11" s="150"/>
      <c r="H11" s="150"/>
      <c r="I11" s="150"/>
      <c r="J11" s="368"/>
      <c r="K11" s="150"/>
      <c r="L11" s="151"/>
      <c r="N11" s="31"/>
      <c r="O11" s="31"/>
    </row>
    <row r="12" spans="1:15" ht="13.5" customHeight="1">
      <c r="A12" s="145" t="s">
        <v>98</v>
      </c>
      <c r="B12" s="149"/>
      <c r="C12" s="149" t="s">
        <v>57</v>
      </c>
      <c r="D12" s="149" t="s">
        <v>99</v>
      </c>
      <c r="E12" s="150"/>
      <c r="F12" s="150"/>
      <c r="G12" s="150"/>
      <c r="H12" s="150"/>
      <c r="I12" s="150"/>
      <c r="J12" s="368"/>
      <c r="K12" s="150"/>
      <c r="L12" s="151"/>
      <c r="N12" s="31"/>
      <c r="O12" s="31"/>
    </row>
    <row r="13" spans="1:15" ht="13.5" customHeight="1">
      <c r="A13" s="145" t="s">
        <v>98</v>
      </c>
      <c r="B13" s="149"/>
      <c r="C13" s="149" t="s">
        <v>74</v>
      </c>
      <c r="D13" s="149" t="s">
        <v>99</v>
      </c>
      <c r="E13" s="150"/>
      <c r="F13" s="150">
        <v>178</v>
      </c>
      <c r="G13" s="150">
        <v>17</v>
      </c>
      <c r="H13" s="150" t="s">
        <v>22</v>
      </c>
      <c r="I13" s="150"/>
      <c r="J13" s="368"/>
      <c r="K13" s="150"/>
      <c r="L13" s="151"/>
      <c r="N13" s="31"/>
      <c r="O13" s="31"/>
    </row>
    <row r="14" spans="1:15" ht="13.5" customHeight="1">
      <c r="A14" s="145" t="s">
        <v>98</v>
      </c>
      <c r="B14" s="149"/>
      <c r="C14" s="149" t="s">
        <v>140</v>
      </c>
      <c r="D14" s="149" t="s">
        <v>99</v>
      </c>
      <c r="E14" s="150"/>
      <c r="F14" s="150"/>
      <c r="G14" s="150"/>
      <c r="H14" s="150"/>
      <c r="I14" s="150"/>
      <c r="J14" s="368"/>
      <c r="K14" s="150"/>
      <c r="L14" s="151"/>
      <c r="N14" s="31"/>
      <c r="O14" s="31"/>
    </row>
    <row r="15" spans="1:15" ht="13.5" customHeight="1">
      <c r="A15" s="145" t="s">
        <v>98</v>
      </c>
      <c r="B15" s="149"/>
      <c r="C15" s="149" t="s">
        <v>141</v>
      </c>
      <c r="D15" s="149" t="s">
        <v>99</v>
      </c>
      <c r="E15" s="150"/>
      <c r="F15" s="150"/>
      <c r="G15" s="150"/>
      <c r="H15" s="150"/>
      <c r="I15" s="150"/>
      <c r="J15" s="368"/>
      <c r="K15" s="150"/>
      <c r="L15" s="151"/>
      <c r="N15" s="31"/>
      <c r="O15" s="31"/>
    </row>
    <row r="16" spans="1:15" ht="13.5" customHeight="1">
      <c r="A16" s="145" t="s">
        <v>100</v>
      </c>
      <c r="B16" s="149"/>
      <c r="C16" s="149"/>
      <c r="D16" s="149"/>
      <c r="E16" s="150"/>
      <c r="F16" s="150">
        <v>0</v>
      </c>
      <c r="G16" s="150">
        <v>0</v>
      </c>
      <c r="H16" s="150"/>
      <c r="I16" s="150"/>
      <c r="J16" s="368">
        <v>0</v>
      </c>
      <c r="K16" s="150"/>
      <c r="L16" s="151"/>
      <c r="N16" s="31"/>
      <c r="O16" s="31"/>
    </row>
    <row r="17" spans="1:15" ht="13.5" customHeight="1">
      <c r="A17" s="145" t="s">
        <v>101</v>
      </c>
      <c r="B17" s="149"/>
      <c r="C17" s="149"/>
      <c r="D17" s="149"/>
      <c r="E17" s="150"/>
      <c r="F17" s="150"/>
      <c r="G17" s="150"/>
      <c r="H17" s="150"/>
      <c r="I17" s="150"/>
      <c r="J17" s="368"/>
      <c r="K17" s="150"/>
      <c r="L17" s="151"/>
      <c r="N17" s="31"/>
      <c r="O17" s="31"/>
    </row>
    <row r="18" spans="1:15" ht="13.5" customHeight="1">
      <c r="A18" s="145" t="s">
        <v>102</v>
      </c>
      <c r="B18" s="149"/>
      <c r="C18" s="149"/>
      <c r="D18" s="149"/>
      <c r="E18" s="150"/>
      <c r="F18" s="150"/>
      <c r="G18" s="150"/>
      <c r="H18" s="150"/>
      <c r="I18" s="150"/>
      <c r="J18" s="368"/>
      <c r="K18" s="150"/>
      <c r="L18" s="151"/>
      <c r="N18" s="31"/>
      <c r="O18" s="31"/>
    </row>
    <row r="19" spans="1:15" ht="13.5" customHeight="1">
      <c r="A19" s="145" t="s">
        <v>103</v>
      </c>
      <c r="B19" s="146"/>
      <c r="C19" s="146"/>
      <c r="D19" s="146"/>
      <c r="E19" s="150"/>
      <c r="F19" s="150"/>
      <c r="G19" s="150"/>
      <c r="H19" s="150"/>
      <c r="I19" s="150"/>
      <c r="J19" s="368"/>
      <c r="K19" s="150"/>
      <c r="L19" s="151"/>
      <c r="N19" s="31"/>
      <c r="O19" s="31"/>
    </row>
    <row r="20" spans="1:15" ht="13.5" customHeight="1">
      <c r="A20" s="145" t="s">
        <v>104</v>
      </c>
      <c r="B20" s="146"/>
      <c r="C20" s="146"/>
      <c r="D20" s="146"/>
      <c r="E20" s="150"/>
      <c r="F20" s="150"/>
      <c r="G20" s="150"/>
      <c r="H20" s="150"/>
      <c r="I20" s="150"/>
      <c r="J20" s="368"/>
      <c r="K20" s="150"/>
      <c r="L20" s="151"/>
      <c r="N20" s="31"/>
      <c r="O20" s="31"/>
    </row>
    <row r="21" spans="1:15" ht="13.5" customHeight="1">
      <c r="A21" s="145" t="s">
        <v>105</v>
      </c>
      <c r="B21" s="146"/>
      <c r="C21" s="146"/>
      <c r="D21" s="146"/>
      <c r="E21" s="150"/>
      <c r="F21" s="150"/>
      <c r="G21" s="150"/>
      <c r="H21" s="150"/>
      <c r="I21" s="150"/>
      <c r="J21" s="368"/>
      <c r="K21" s="150"/>
      <c r="L21" s="151"/>
      <c r="N21" s="31"/>
      <c r="O21" s="31"/>
    </row>
    <row r="22" spans="1:15" ht="13.5" customHeight="1">
      <c r="A22" s="145" t="s">
        <v>106</v>
      </c>
      <c r="B22" s="146"/>
      <c r="C22" s="146"/>
      <c r="D22" s="146"/>
      <c r="E22" s="150"/>
      <c r="F22" s="150"/>
      <c r="G22" s="150"/>
      <c r="H22" s="150"/>
      <c r="I22" s="150"/>
      <c r="J22" s="368"/>
      <c r="K22" s="150"/>
      <c r="L22" s="151"/>
      <c r="N22" s="31"/>
      <c r="O22" s="31"/>
    </row>
    <row r="23" spans="1:15" ht="13.5" customHeight="1">
      <c r="A23" s="145" t="s">
        <v>107</v>
      </c>
      <c r="B23" s="146"/>
      <c r="C23" s="146"/>
      <c r="D23" s="146"/>
      <c r="E23" s="156">
        <f aca="true" t="shared" si="1" ref="E23:K23">SUM(E10:E17)-SUM(E18:E22)</f>
        <v>0</v>
      </c>
      <c r="F23" s="156">
        <f t="shared" si="1"/>
        <v>178</v>
      </c>
      <c r="G23" s="156">
        <f t="shared" si="1"/>
        <v>195</v>
      </c>
      <c r="H23" s="156">
        <f t="shared" si="1"/>
        <v>195</v>
      </c>
      <c r="I23" s="156">
        <f t="shared" si="1"/>
        <v>195</v>
      </c>
      <c r="J23" s="371">
        <f t="shared" si="1"/>
        <v>195</v>
      </c>
      <c r="K23" s="156">
        <f t="shared" si="1"/>
        <v>195</v>
      </c>
      <c r="L23" s="157"/>
      <c r="N23" s="31"/>
      <c r="O23" s="31"/>
    </row>
    <row r="24" spans="1:15" ht="13.5" customHeight="1">
      <c r="A24" s="145" t="s">
        <v>108</v>
      </c>
      <c r="B24" s="146"/>
      <c r="C24" s="146"/>
      <c r="D24" s="146"/>
      <c r="E24" s="150"/>
      <c r="F24" s="150"/>
      <c r="G24" s="150"/>
      <c r="H24" s="150"/>
      <c r="I24" s="150"/>
      <c r="J24" s="368"/>
      <c r="K24" s="150"/>
      <c r="L24" s="151"/>
      <c r="N24" s="31"/>
      <c r="O24" s="31"/>
    </row>
    <row r="25" spans="1:15" ht="12.75">
      <c r="A25" s="158" t="s">
        <v>109</v>
      </c>
      <c r="B25" s="159"/>
      <c r="C25" s="160" t="s">
        <v>110</v>
      </c>
      <c r="D25" s="159"/>
      <c r="E25" s="160" t="s">
        <v>111</v>
      </c>
      <c r="F25" s="159"/>
      <c r="G25" s="160" t="s">
        <v>112</v>
      </c>
      <c r="H25" s="159"/>
      <c r="I25" s="161" t="s">
        <v>113</v>
      </c>
      <c r="J25" s="162"/>
      <c r="K25" s="163" t="s">
        <v>114</v>
      </c>
      <c r="L25" s="450"/>
      <c r="N25" s="31"/>
      <c r="O25" s="31"/>
    </row>
    <row r="26" spans="1:15" ht="11.25" customHeight="1">
      <c r="A26" s="72"/>
      <c r="B26" s="164"/>
      <c r="C26" s="165" t="s">
        <v>115</v>
      </c>
      <c r="D26" s="166"/>
      <c r="E26" s="165" t="s">
        <v>116</v>
      </c>
      <c r="F26" s="166"/>
      <c r="G26" s="165" t="s">
        <v>117</v>
      </c>
      <c r="H26" s="166"/>
      <c r="I26" s="167" t="s">
        <v>118</v>
      </c>
      <c r="J26" s="164"/>
      <c r="K26" s="168" t="s">
        <v>119</v>
      </c>
      <c r="L26" s="451"/>
      <c r="N26" s="31"/>
      <c r="O26" s="31"/>
    </row>
    <row r="27" spans="1:15" ht="11.25" customHeight="1">
      <c r="A27" s="70" t="s">
        <v>120</v>
      </c>
      <c r="B27" s="169"/>
      <c r="C27" s="170" t="str">
        <f>RIGHT($G$5,2)&amp;" thru "</f>
        <v>08 thru </v>
      </c>
      <c r="D27" s="169"/>
      <c r="E27" s="170" t="str">
        <f>RIGHT($G$5,2)&amp;" thru "</f>
        <v>08 thru </v>
      </c>
      <c r="F27" s="169"/>
      <c r="G27" s="170" t="str">
        <f>RIGHT($G$5,2)&amp;" thru "</f>
        <v>08 thru </v>
      </c>
      <c r="H27" s="169"/>
      <c r="I27" s="171"/>
      <c r="J27" s="169"/>
      <c r="K27" s="163" t="s">
        <v>121</v>
      </c>
      <c r="L27" s="450"/>
      <c r="N27" s="31"/>
      <c r="O27" s="31"/>
    </row>
    <row r="28" spans="1:15" ht="11.25" customHeight="1">
      <c r="A28" s="172" t="s">
        <v>122</v>
      </c>
      <c r="B28" s="173"/>
      <c r="C28" s="174" t="s">
        <v>123</v>
      </c>
      <c r="D28" s="173"/>
      <c r="E28" s="174" t="s">
        <v>123</v>
      </c>
      <c r="F28" s="173"/>
      <c r="G28" s="174" t="s">
        <v>123</v>
      </c>
      <c r="H28" s="173"/>
      <c r="I28" s="175" t="str">
        <f>H5</f>
        <v>FY2009</v>
      </c>
      <c r="J28" s="173"/>
      <c r="K28" s="168" t="s">
        <v>124</v>
      </c>
      <c r="L28" s="451"/>
      <c r="N28" s="31"/>
      <c r="O28" s="31"/>
    </row>
    <row r="29" spans="1:15" ht="11.25" customHeight="1">
      <c r="A29" s="176" t="s">
        <v>125</v>
      </c>
      <c r="B29" s="177"/>
      <c r="C29" s="177" t="s">
        <v>123</v>
      </c>
      <c r="D29" s="177"/>
      <c r="E29" s="178" t="str">
        <f>C29</f>
        <v>FY XXXX</v>
      </c>
      <c r="F29" s="177"/>
      <c r="G29" s="178" t="str">
        <f>C29</f>
        <v>FY XXXX</v>
      </c>
      <c r="H29" s="177"/>
      <c r="I29" s="179" t="str">
        <f>I5</f>
        <v>FY2010</v>
      </c>
      <c r="J29" s="177"/>
      <c r="K29" s="180" t="s">
        <v>126</v>
      </c>
      <c r="L29" s="452"/>
      <c r="N29" s="31"/>
      <c r="O29" s="31"/>
    </row>
    <row r="30" spans="1:15" ht="11.25" customHeight="1">
      <c r="A30" s="176" t="s">
        <v>127</v>
      </c>
      <c r="B30" s="177"/>
      <c r="C30" s="177" t="s">
        <v>123</v>
      </c>
      <c r="D30" s="177"/>
      <c r="E30" s="178" t="str">
        <f>C30</f>
        <v>FY XXXX</v>
      </c>
      <c r="F30" s="177"/>
      <c r="G30" s="178" t="str">
        <f>C30</f>
        <v>FY XXXX</v>
      </c>
      <c r="H30" s="177"/>
      <c r="I30" s="180" t="s">
        <v>128</v>
      </c>
      <c r="J30" s="177"/>
      <c r="K30" s="180" t="s">
        <v>129</v>
      </c>
      <c r="L30" s="452"/>
      <c r="N30" s="31"/>
      <c r="O30" s="31"/>
    </row>
    <row r="31" spans="1:15" ht="11.25" customHeight="1">
      <c r="A31" s="176" t="s">
        <v>130</v>
      </c>
      <c r="B31" s="177"/>
      <c r="C31" s="177" t="s">
        <v>123</v>
      </c>
      <c r="D31" s="177"/>
      <c r="E31" s="178" t="str">
        <f>C31</f>
        <v>FY XXXX</v>
      </c>
      <c r="F31" s="177"/>
      <c r="G31" s="178" t="str">
        <f>C31</f>
        <v>FY XXXX</v>
      </c>
      <c r="H31" s="177"/>
      <c r="I31" s="9"/>
      <c r="J31" s="5"/>
      <c r="K31" s="180" t="s">
        <v>131</v>
      </c>
      <c r="L31" s="452"/>
      <c r="N31" s="31"/>
      <c r="O31" s="31"/>
    </row>
    <row r="32" spans="1:15" ht="11.25" customHeight="1">
      <c r="A32" s="176" t="s">
        <v>132</v>
      </c>
      <c r="B32" s="181">
        <f>SUM(B27:B31)</f>
        <v>0</v>
      </c>
      <c r="C32" s="127"/>
      <c r="D32" s="78"/>
      <c r="E32" s="127"/>
      <c r="F32" s="78"/>
      <c r="G32" s="127"/>
      <c r="H32" s="78"/>
      <c r="I32" s="127"/>
      <c r="J32" s="78"/>
      <c r="K32" s="180" t="s">
        <v>133</v>
      </c>
      <c r="L32" s="452"/>
      <c r="N32" s="31"/>
      <c r="O32" s="31"/>
    </row>
    <row r="33" spans="1:12" ht="12.75">
      <c r="A33" s="73"/>
      <c r="B33" s="9"/>
      <c r="C33" s="9"/>
      <c r="D33" s="9"/>
      <c r="E33" s="9"/>
      <c r="F33" s="9"/>
      <c r="G33" s="9"/>
      <c r="H33" s="9"/>
      <c r="I33" s="9"/>
      <c r="J33" s="9"/>
      <c r="K33" s="9"/>
      <c r="L33" s="7"/>
    </row>
    <row r="34" spans="1:12" ht="11.25" customHeight="1">
      <c r="A34" s="73"/>
      <c r="B34" s="9"/>
      <c r="C34" s="9"/>
      <c r="D34" s="9"/>
      <c r="E34" s="9"/>
      <c r="F34" s="9"/>
      <c r="G34" s="9"/>
      <c r="H34" s="9"/>
      <c r="I34" s="9"/>
      <c r="J34" s="9"/>
      <c r="K34" s="9"/>
      <c r="L34" s="7"/>
    </row>
    <row r="35" spans="1:12" ht="11.25" customHeight="1">
      <c r="A35" s="73"/>
      <c r="B35" s="9"/>
      <c r="C35" s="9"/>
      <c r="D35" s="9"/>
      <c r="E35" s="9"/>
      <c r="F35" s="9"/>
      <c r="G35" s="9"/>
      <c r="H35" s="9"/>
      <c r="I35" s="9"/>
      <c r="J35" s="9"/>
      <c r="K35" s="9"/>
      <c r="L35" s="7"/>
    </row>
    <row r="36" spans="1:12" ht="11.25" customHeight="1">
      <c r="A36" s="73"/>
      <c r="B36" s="9"/>
      <c r="C36" s="9"/>
      <c r="D36" s="9"/>
      <c r="E36" s="9"/>
      <c r="F36" s="9"/>
      <c r="G36" s="9"/>
      <c r="H36" s="9"/>
      <c r="I36" s="9"/>
      <c r="J36" s="9"/>
      <c r="K36" s="9"/>
      <c r="L36" s="7"/>
    </row>
    <row r="37" spans="1:12" ht="11.25" customHeight="1">
      <c r="A37" s="73"/>
      <c r="B37" s="9"/>
      <c r="C37" s="9"/>
      <c r="D37" s="9"/>
      <c r="E37" s="9"/>
      <c r="F37" s="9"/>
      <c r="G37" s="9"/>
      <c r="H37" s="9"/>
      <c r="I37" s="9"/>
      <c r="J37" s="9"/>
      <c r="K37" s="9"/>
      <c r="L37" s="7"/>
    </row>
    <row r="38" spans="1:12" ht="10.5" customHeight="1">
      <c r="A38" s="73"/>
      <c r="B38" s="9"/>
      <c r="C38" s="9"/>
      <c r="D38" s="9"/>
      <c r="E38" s="9"/>
      <c r="F38" s="9"/>
      <c r="G38" s="9"/>
      <c r="H38" s="9"/>
      <c r="I38" s="9"/>
      <c r="J38" s="9"/>
      <c r="K38" s="9"/>
      <c r="L38" s="7"/>
    </row>
    <row r="39" spans="1:12" ht="11.25" customHeight="1">
      <c r="A39" s="73"/>
      <c r="B39" s="9"/>
      <c r="C39" s="9"/>
      <c r="D39" s="9"/>
      <c r="E39" s="9"/>
      <c r="F39" s="9"/>
      <c r="G39" s="9"/>
      <c r="H39" s="9"/>
      <c r="I39" s="9"/>
      <c r="J39" s="9"/>
      <c r="K39" s="9"/>
      <c r="L39" s="7"/>
    </row>
    <row r="40" spans="1:12" ht="12.75">
      <c r="A40" s="73"/>
      <c r="B40" s="9"/>
      <c r="C40" s="9"/>
      <c r="D40" s="9"/>
      <c r="E40" s="9"/>
      <c r="F40" s="9"/>
      <c r="G40" s="9"/>
      <c r="H40" s="9"/>
      <c r="I40" s="9"/>
      <c r="J40" s="9"/>
      <c r="K40" s="9"/>
      <c r="L40" s="7"/>
    </row>
    <row r="41" spans="1:15" ht="12.75">
      <c r="A41" s="74"/>
      <c r="B41" s="75"/>
      <c r="C41" s="75"/>
      <c r="D41" s="75"/>
      <c r="E41" s="68"/>
      <c r="F41" s="68"/>
      <c r="G41" s="68"/>
      <c r="H41" s="68"/>
      <c r="I41" s="68"/>
      <c r="J41" s="68"/>
      <c r="K41" s="68"/>
      <c r="L41" s="76"/>
      <c r="M41" s="182"/>
      <c r="N41" s="182"/>
      <c r="O41" s="182"/>
    </row>
    <row r="42" spans="1:15" ht="12.75">
      <c r="A42" s="74"/>
      <c r="B42" s="75"/>
      <c r="C42" s="75"/>
      <c r="D42" s="75"/>
      <c r="E42" s="68"/>
      <c r="F42" s="68"/>
      <c r="G42" s="68"/>
      <c r="H42" s="68"/>
      <c r="I42" s="68"/>
      <c r="J42" s="68"/>
      <c r="K42" s="68"/>
      <c r="L42" s="76"/>
      <c r="M42" s="182"/>
      <c r="N42" s="182"/>
      <c r="O42" s="182"/>
    </row>
    <row r="43" spans="1:16" ht="14.25" customHeight="1" thickBot="1">
      <c r="A43" s="183"/>
      <c r="B43" s="184"/>
      <c r="C43" s="184"/>
      <c r="D43" s="184"/>
      <c r="E43" s="184"/>
      <c r="F43" s="184"/>
      <c r="G43" s="184"/>
      <c r="H43" s="184"/>
      <c r="I43" s="185"/>
      <c r="J43" s="185"/>
      <c r="K43" s="185"/>
      <c r="L43" s="453"/>
      <c r="M43" s="182"/>
      <c r="N43" s="182"/>
      <c r="O43" s="182"/>
      <c r="P43" s="137"/>
    </row>
    <row r="44" spans="1:15" ht="12.75">
      <c r="A44" s="182"/>
      <c r="B44" s="182"/>
      <c r="C44" s="182"/>
      <c r="D44" s="182"/>
      <c r="E44" s="182"/>
      <c r="F44" s="182"/>
      <c r="G44" s="182"/>
      <c r="H44" s="182"/>
      <c r="I44" s="182"/>
      <c r="J44" s="182"/>
      <c r="K44" s="182"/>
      <c r="L44" s="182"/>
      <c r="M44" s="182"/>
      <c r="N44" s="182"/>
      <c r="O44" s="182"/>
    </row>
    <row r="45" spans="1:15" s="6" customFormat="1" ht="11.25">
      <c r="A45" s="186"/>
      <c r="B45" s="186"/>
      <c r="C45" s="186"/>
      <c r="D45" s="186"/>
      <c r="E45" s="186"/>
      <c r="F45" s="186"/>
      <c r="G45" s="186"/>
      <c r="H45" s="186"/>
      <c r="I45" s="186"/>
      <c r="J45" s="186"/>
      <c r="K45" s="186"/>
      <c r="L45" s="186"/>
      <c r="M45" s="186"/>
      <c r="N45" s="186"/>
      <c r="O45" s="186"/>
    </row>
    <row r="46" spans="1:15" s="6" customFormat="1" ht="11.25">
      <c r="A46" s="186"/>
      <c r="B46" s="186"/>
      <c r="C46" s="186"/>
      <c r="D46" s="186"/>
      <c r="E46" s="186"/>
      <c r="F46" s="186"/>
      <c r="G46" s="186"/>
      <c r="H46" s="186"/>
      <c r="I46" s="186"/>
      <c r="J46" s="186"/>
      <c r="K46" s="186"/>
      <c r="L46" s="186"/>
      <c r="M46" s="186"/>
      <c r="N46" s="186"/>
      <c r="O46" s="186"/>
    </row>
    <row r="47" spans="1:15" s="6" customFormat="1" ht="11.25">
      <c r="A47" s="186"/>
      <c r="B47" s="186"/>
      <c r="C47" s="186"/>
      <c r="D47" s="186"/>
      <c r="E47" s="186"/>
      <c r="F47" s="186"/>
      <c r="G47" s="186"/>
      <c r="H47" s="186"/>
      <c r="I47" s="186"/>
      <c r="J47" s="186"/>
      <c r="K47" s="186"/>
      <c r="L47" s="186"/>
      <c r="M47" s="186"/>
      <c r="N47" s="186"/>
      <c r="O47" s="186"/>
    </row>
    <row r="48" spans="1:15" s="6" customFormat="1" ht="11.25">
      <c r="A48" s="186"/>
      <c r="B48" s="186"/>
      <c r="C48" s="186"/>
      <c r="D48" s="186"/>
      <c r="E48" s="186"/>
      <c r="F48" s="186"/>
      <c r="G48" s="186"/>
      <c r="H48" s="186"/>
      <c r="I48" s="186"/>
      <c r="J48" s="186"/>
      <c r="K48" s="186"/>
      <c r="L48" s="186"/>
      <c r="M48" s="186"/>
      <c r="N48" s="186"/>
      <c r="O48" s="186"/>
    </row>
    <row r="49" spans="1:15" s="6" customFormat="1" ht="11.25">
      <c r="A49" s="187"/>
      <c r="B49" s="186"/>
      <c r="C49" s="186"/>
      <c r="D49" s="186"/>
      <c r="E49" s="186"/>
      <c r="F49" s="186"/>
      <c r="G49" s="186"/>
      <c r="H49" s="186"/>
      <c r="I49" s="186"/>
      <c r="J49" s="186"/>
      <c r="K49" s="186"/>
      <c r="L49" s="186"/>
      <c r="M49" s="186"/>
      <c r="N49" s="186"/>
      <c r="O49" s="186"/>
    </row>
    <row r="50" spans="1:15" s="6" customFormat="1" ht="11.25">
      <c r="A50" s="187"/>
      <c r="B50" s="186"/>
      <c r="C50" s="186"/>
      <c r="D50" s="186"/>
      <c r="E50" s="186"/>
      <c r="F50" s="186"/>
      <c r="G50" s="186"/>
      <c r="H50" s="186"/>
      <c r="I50" s="186"/>
      <c r="J50" s="186"/>
      <c r="K50" s="186"/>
      <c r="L50" s="186"/>
      <c r="M50" s="186"/>
      <c r="N50" s="186"/>
      <c r="O50" s="186"/>
    </row>
    <row r="51" spans="1:15" s="6" customFormat="1" ht="11.25">
      <c r="A51" s="186"/>
      <c r="B51" s="186"/>
      <c r="C51" s="186"/>
      <c r="D51" s="186"/>
      <c r="E51" s="186"/>
      <c r="F51" s="186"/>
      <c r="G51" s="186"/>
      <c r="H51" s="186"/>
      <c r="I51" s="186"/>
      <c r="J51" s="186"/>
      <c r="K51" s="186"/>
      <c r="L51" s="186"/>
      <c r="M51" s="186"/>
      <c r="N51" s="186"/>
      <c r="O51" s="186"/>
    </row>
    <row r="52" spans="1:15" s="6" customFormat="1" ht="11.25">
      <c r="A52" s="188"/>
      <c r="B52" s="186"/>
      <c r="C52" s="186"/>
      <c r="D52" s="186"/>
      <c r="E52" s="186"/>
      <c r="F52" s="186"/>
      <c r="G52" s="186"/>
      <c r="H52" s="186"/>
      <c r="I52" s="186"/>
      <c r="J52" s="186"/>
      <c r="K52" s="186"/>
      <c r="L52" s="186"/>
      <c r="M52" s="186"/>
      <c r="N52" s="186"/>
      <c r="O52" s="186"/>
    </row>
    <row r="53" spans="1:15" s="6" customFormat="1" ht="11.25">
      <c r="A53" s="186"/>
      <c r="B53" s="186"/>
      <c r="C53" s="186"/>
      <c r="D53" s="186"/>
      <c r="E53" s="186"/>
      <c r="F53" s="186"/>
      <c r="G53" s="186"/>
      <c r="H53" s="186"/>
      <c r="I53" s="186"/>
      <c r="J53" s="186"/>
      <c r="K53" s="186"/>
      <c r="L53" s="186"/>
      <c r="M53" s="186"/>
      <c r="N53" s="186"/>
      <c r="O53" s="186"/>
    </row>
    <row r="54" s="6" customFormat="1" ht="11.25"/>
    <row r="55" s="6" customFormat="1" ht="11.25"/>
    <row r="56" s="6" customFormat="1" ht="11.25"/>
    <row r="57" s="6" customFormat="1" ht="11.25"/>
    <row r="58" s="6" customFormat="1" ht="11.25"/>
    <row r="59" s="6" customFormat="1" ht="11.25"/>
    <row r="60" s="6" customFormat="1" ht="11.25"/>
    <row r="61" s="6" customFormat="1" ht="11.25"/>
    <row r="62" s="6" customFormat="1" ht="11.25"/>
    <row r="63" s="6" customFormat="1" ht="11.25"/>
    <row r="64" s="6" customFormat="1" ht="11.25"/>
    <row r="65" s="6" customFormat="1" ht="11.25"/>
    <row r="66" s="6" customFormat="1" ht="11.25"/>
    <row r="67" s="6" customFormat="1" ht="11.25"/>
    <row r="68" s="6" customFormat="1" ht="11.25"/>
    <row r="69" s="6" customFormat="1" ht="11.25"/>
    <row r="70" s="6" customFormat="1" ht="11.25"/>
    <row r="71" s="6" customFormat="1" ht="11.25"/>
    <row r="72" s="6" customFormat="1" ht="11.25"/>
    <row r="73" s="6" customFormat="1" ht="11.25"/>
    <row r="74" s="6" customFormat="1" ht="11.25"/>
    <row r="75" s="6" customFormat="1" ht="11.25"/>
    <row r="76" s="6" customFormat="1" ht="11.25"/>
    <row r="77" s="6" customFormat="1" ht="11.25"/>
    <row r="78" s="6" customFormat="1" ht="11.25"/>
    <row r="79" s="6" customFormat="1" ht="11.25"/>
    <row r="80" s="6" customFormat="1" ht="11.25"/>
    <row r="81" s="6" customFormat="1" ht="11.25"/>
    <row r="82" s="6" customFormat="1" ht="11.25"/>
    <row r="83" s="6" customFormat="1" ht="11.25"/>
    <row r="84" s="6" customFormat="1" ht="11.25"/>
    <row r="85" s="6" customFormat="1" ht="11.25"/>
    <row r="86" s="6" customFormat="1" ht="11.25"/>
    <row r="87" s="6" customFormat="1" ht="11.25"/>
    <row r="88" s="6" customFormat="1" ht="11.25"/>
    <row r="89" s="6" customFormat="1" ht="11.25"/>
    <row r="90" s="6" customFormat="1" ht="11.25"/>
    <row r="91" s="6" customFormat="1" ht="11.25"/>
    <row r="92" s="6" customFormat="1" ht="11.25"/>
    <row r="93" s="6" customFormat="1" ht="11.25"/>
    <row r="94" s="6" customFormat="1" ht="11.25"/>
    <row r="95" s="6" customFormat="1" ht="11.25"/>
    <row r="96" s="6" customFormat="1" ht="11.25"/>
    <row r="97" s="6" customFormat="1" ht="11.25"/>
    <row r="98" s="6" customFormat="1" ht="11.25"/>
    <row r="99" s="6" customFormat="1" ht="11.25"/>
    <row r="100" s="6" customFormat="1" ht="11.25"/>
    <row r="101" s="6" customFormat="1" ht="11.25"/>
    <row r="102" s="6" customFormat="1" ht="11.25"/>
    <row r="103" s="6" customFormat="1" ht="11.25"/>
    <row r="104" s="6" customFormat="1" ht="11.25"/>
    <row r="105" s="6" customFormat="1" ht="11.25"/>
    <row r="106" s="6" customFormat="1" ht="11.25"/>
    <row r="107" s="6" customFormat="1" ht="11.25"/>
    <row r="108" s="6" customFormat="1" ht="11.25"/>
    <row r="109" s="6" customFormat="1" ht="11.25"/>
    <row r="110" s="6" customFormat="1" ht="11.25"/>
    <row r="111" s="6" customFormat="1" ht="11.25"/>
    <row r="112" s="6" customFormat="1" ht="11.25"/>
    <row r="113" s="6" customFormat="1" ht="11.25"/>
    <row r="114" s="6" customFormat="1" ht="11.25"/>
    <row r="115" s="6" customFormat="1" ht="11.25"/>
    <row r="116" s="6" customFormat="1" ht="11.25"/>
    <row r="117" s="6" customFormat="1" ht="11.25"/>
    <row r="118" s="6" customFormat="1" ht="11.25"/>
    <row r="119" s="6" customFormat="1" ht="11.25"/>
    <row r="120" s="6" customFormat="1" ht="11.25"/>
    <row r="121" s="6" customFormat="1" ht="11.25"/>
    <row r="122" s="6" customFormat="1" ht="11.25"/>
    <row r="123" s="6" customFormat="1" ht="11.25"/>
    <row r="124" s="6" customFormat="1" ht="11.25"/>
    <row r="125" s="6" customFormat="1" ht="11.25"/>
    <row r="126" s="6" customFormat="1" ht="11.25"/>
    <row r="127" s="6" customFormat="1" ht="11.25"/>
    <row r="128" s="6" customFormat="1" ht="11.25"/>
    <row r="129" s="6" customFormat="1" ht="11.25"/>
    <row r="130" s="6" customFormat="1" ht="11.25"/>
    <row r="131" s="6" customFormat="1" ht="11.25"/>
    <row r="132" s="6" customFormat="1" ht="11.25"/>
    <row r="133" s="6" customFormat="1" ht="11.25"/>
    <row r="134" s="6" customFormat="1" ht="11.25"/>
    <row r="135" s="6" customFormat="1" ht="11.25"/>
    <row r="136" s="6" customFormat="1" ht="11.25"/>
    <row r="137" s="6" customFormat="1" ht="11.25"/>
    <row r="138" s="6" customFormat="1" ht="11.25"/>
    <row r="139" s="6" customFormat="1" ht="11.25"/>
    <row r="140" s="6" customFormat="1" ht="11.25"/>
    <row r="141" s="6" customFormat="1" ht="11.25"/>
    <row r="142" s="6" customFormat="1" ht="11.25"/>
    <row r="143" s="6" customFormat="1" ht="11.25"/>
    <row r="144" s="6" customFormat="1" ht="11.25"/>
    <row r="145" s="6" customFormat="1" ht="11.25"/>
    <row r="146" s="6" customFormat="1" ht="11.25"/>
    <row r="147" s="6" customFormat="1" ht="11.25"/>
    <row r="148" s="6" customFormat="1" ht="11.25"/>
    <row r="149" s="6" customFormat="1" ht="11.25"/>
    <row r="150" s="6" customFormat="1" ht="11.25"/>
    <row r="151" s="6" customFormat="1" ht="11.25"/>
    <row r="152" s="6" customFormat="1" ht="11.25"/>
    <row r="153" s="6" customFormat="1" ht="11.25"/>
    <row r="154" s="6" customFormat="1" ht="11.25"/>
    <row r="155" s="6" customFormat="1" ht="11.25"/>
    <row r="156" s="6" customFormat="1" ht="11.25"/>
    <row r="157" s="6" customFormat="1" ht="11.25"/>
    <row r="158" s="6" customFormat="1" ht="11.25"/>
    <row r="159" s="6" customFormat="1" ht="11.25"/>
    <row r="160" s="6" customFormat="1" ht="11.25"/>
    <row r="161" s="6" customFormat="1" ht="11.25"/>
    <row r="162" s="6" customFormat="1" ht="11.25"/>
    <row r="163" s="6" customFormat="1" ht="11.25"/>
    <row r="164" s="6" customFormat="1" ht="11.25"/>
    <row r="165" s="6" customFormat="1" ht="11.25"/>
    <row r="166" s="6" customFormat="1" ht="11.25"/>
    <row r="167" s="6" customFormat="1" ht="11.25"/>
    <row r="168" s="6" customFormat="1" ht="11.25"/>
    <row r="169" s="6" customFormat="1" ht="11.25"/>
    <row r="170" s="6" customFormat="1" ht="11.25"/>
    <row r="171" s="6" customFormat="1" ht="11.25"/>
    <row r="172" s="6" customFormat="1" ht="11.25"/>
    <row r="173" s="6" customFormat="1" ht="11.25"/>
    <row r="174" s="6" customFormat="1" ht="11.25"/>
    <row r="175" s="6" customFormat="1" ht="11.25"/>
    <row r="176" s="6" customFormat="1" ht="11.25"/>
    <row r="177" s="6" customFormat="1" ht="11.25"/>
    <row r="178" s="6" customFormat="1" ht="11.25"/>
    <row r="179" s="6" customFormat="1" ht="11.25"/>
    <row r="180" s="6" customFormat="1" ht="11.25"/>
    <row r="181" s="6" customFormat="1" ht="11.25"/>
    <row r="182" s="6" customFormat="1" ht="11.25"/>
    <row r="183" s="6" customFormat="1" ht="11.25"/>
    <row r="184" s="6" customFormat="1" ht="11.25"/>
    <row r="185" s="6" customFormat="1" ht="11.25"/>
    <row r="186" s="6" customFormat="1" ht="11.25"/>
    <row r="187" s="6" customFormat="1" ht="11.25"/>
    <row r="188" s="6" customFormat="1" ht="11.25"/>
    <row r="189" s="6" customFormat="1" ht="11.25"/>
    <row r="190" s="6" customFormat="1" ht="11.25"/>
    <row r="191" s="6" customFormat="1" ht="11.25"/>
    <row r="192" s="6" customFormat="1" ht="11.25"/>
    <row r="193" s="6" customFormat="1" ht="11.25"/>
    <row r="194" s="6" customFormat="1" ht="11.25"/>
    <row r="195" s="6" customFormat="1" ht="11.25"/>
    <row r="196" s="6" customFormat="1" ht="11.25"/>
    <row r="197" s="6" customFormat="1" ht="11.25"/>
    <row r="198" s="6" customFormat="1" ht="11.25"/>
    <row r="199" s="6" customFormat="1" ht="11.25"/>
    <row r="200" s="6" customFormat="1" ht="11.25"/>
  </sheetData>
  <mergeCells count="5">
    <mergeCell ref="A4:E4"/>
    <mergeCell ref="J2:L2"/>
    <mergeCell ref="F4:I4"/>
    <mergeCell ref="J4:L4"/>
    <mergeCell ref="K3:L3"/>
  </mergeCells>
  <printOptions horizontalCentered="1" verticalCentered="1"/>
  <pageMargins left="0.4" right="0.65" top="0.75" bottom="0.63" header="0.5" footer="0.25"/>
  <pageSetup blackAndWhite="1" horizontalDpi="300" verticalDpi="300" orientation="landscape" scale="92" r:id="rId2"/>
  <headerFooter alignWithMargins="0">
    <oddFooter>&amp;L&amp;8 BLI No. 652000&amp;C&amp;8 Item No.  70 Page &amp;P of &amp;N&amp;R&amp;8Exhibit P-20, Requirements Study
</oddFooter>
  </headerFooter>
  <drawing r:id="rId1"/>
</worksheet>
</file>

<file path=xl/worksheets/sheet12.xml><?xml version="1.0" encoding="utf-8"?>
<worksheet xmlns="http://schemas.openxmlformats.org/spreadsheetml/2006/main" xmlns:r="http://schemas.openxmlformats.org/officeDocument/2006/relationships">
  <dimension ref="A1:W53"/>
  <sheetViews>
    <sheetView showGridLines="0" zoomScaleSheetLayoutView="100" workbookViewId="0" topLeftCell="A1">
      <selection activeCell="E2" sqref="E2"/>
    </sheetView>
  </sheetViews>
  <sheetFormatPr defaultColWidth="9.140625" defaultRowHeight="12.75"/>
  <cols>
    <col min="1" max="1" width="11.7109375" style="0" customWidth="1"/>
    <col min="2" max="2" width="8.140625" style="0" customWidth="1"/>
    <col min="3" max="3" width="8.00390625" style="0" customWidth="1"/>
    <col min="4" max="4" width="11.7109375" style="0" customWidth="1"/>
    <col min="5" max="12" width="10.7109375" style="0" customWidth="1"/>
    <col min="15" max="15" width="13.8515625" style="0" customWidth="1"/>
  </cols>
  <sheetData>
    <row r="1" spans="1:23" ht="10.5" customHeight="1">
      <c r="A1" s="130"/>
      <c r="B1" s="131"/>
      <c r="C1" s="131"/>
      <c r="D1" s="132"/>
      <c r="E1" s="133" t="s">
        <v>88</v>
      </c>
      <c r="F1" s="134"/>
      <c r="G1" s="134"/>
      <c r="H1" s="8"/>
      <c r="I1" s="135"/>
      <c r="J1" s="133" t="s">
        <v>0</v>
      </c>
      <c r="K1" s="128"/>
      <c r="L1" s="129"/>
      <c r="M1" s="136"/>
      <c r="N1" s="136"/>
      <c r="O1" s="136"/>
      <c r="P1" s="137"/>
      <c r="V1" t="s">
        <v>89</v>
      </c>
      <c r="W1" s="1"/>
    </row>
    <row r="2" spans="1:22" ht="10.5" customHeight="1">
      <c r="A2" s="138"/>
      <c r="B2" s="127"/>
      <c r="C2" s="127"/>
      <c r="D2" s="127"/>
      <c r="E2" s="373" t="s">
        <v>226</v>
      </c>
      <c r="F2" s="365"/>
      <c r="G2" s="365"/>
      <c r="H2" s="365"/>
      <c r="I2" s="365"/>
      <c r="J2" s="611">
        <v>38961</v>
      </c>
      <c r="K2" s="612"/>
      <c r="L2" s="613"/>
      <c r="N2" s="139"/>
      <c r="O2" s="31"/>
      <c r="V2" t="s">
        <v>90</v>
      </c>
    </row>
    <row r="3" spans="1:22" ht="12" customHeight="1">
      <c r="A3" s="140" t="s">
        <v>91</v>
      </c>
      <c r="B3" s="141"/>
      <c r="C3" s="141"/>
      <c r="D3" s="141"/>
      <c r="E3" s="196"/>
      <c r="F3" s="143" t="s">
        <v>92</v>
      </c>
      <c r="G3" s="77"/>
      <c r="H3" s="77"/>
      <c r="I3" s="142"/>
      <c r="J3" s="189" t="s">
        <v>93</v>
      </c>
      <c r="K3" s="618"/>
      <c r="L3" s="619"/>
      <c r="N3" s="139"/>
      <c r="O3" s="31"/>
      <c r="V3" t="s">
        <v>73</v>
      </c>
    </row>
    <row r="4" spans="1:15" ht="9.75" customHeight="1">
      <c r="A4" s="608" t="s">
        <v>225</v>
      </c>
      <c r="B4" s="609"/>
      <c r="C4" s="609"/>
      <c r="D4" s="609"/>
      <c r="E4" s="610"/>
      <c r="F4" s="614"/>
      <c r="G4" s="615"/>
      <c r="H4" s="615"/>
      <c r="I4" s="616"/>
      <c r="J4" s="614"/>
      <c r="K4" s="615"/>
      <c r="L4" s="617"/>
      <c r="M4" s="71"/>
      <c r="N4" s="21"/>
      <c r="O4" s="144"/>
    </row>
    <row r="5" spans="1:22" ht="13.5" customHeight="1">
      <c r="A5" s="190" t="s">
        <v>134</v>
      </c>
      <c r="B5" s="146"/>
      <c r="C5" s="191"/>
      <c r="D5" s="147"/>
      <c r="E5" s="148" t="s">
        <v>177</v>
      </c>
      <c r="F5" s="148" t="s">
        <v>178</v>
      </c>
      <c r="G5" s="148" t="s">
        <v>179</v>
      </c>
      <c r="H5" s="148" t="s">
        <v>180</v>
      </c>
      <c r="I5" s="148" t="s">
        <v>181</v>
      </c>
      <c r="J5" s="148" t="s">
        <v>182</v>
      </c>
      <c r="K5" s="148" t="s">
        <v>183</v>
      </c>
      <c r="L5" s="418" t="s">
        <v>213</v>
      </c>
      <c r="N5" s="31"/>
      <c r="O5" s="31"/>
      <c r="V5" t="s">
        <v>9</v>
      </c>
    </row>
    <row r="6" spans="1:15" ht="13.5" customHeight="1">
      <c r="A6" s="145" t="s">
        <v>94</v>
      </c>
      <c r="B6" s="149"/>
      <c r="C6" s="149"/>
      <c r="D6" s="149"/>
      <c r="E6" s="150"/>
      <c r="F6" s="150">
        <v>275</v>
      </c>
      <c r="G6" s="150"/>
      <c r="H6" s="150"/>
      <c r="I6" s="150"/>
      <c r="J6" s="368"/>
      <c r="K6" s="150"/>
      <c r="L6" s="151"/>
      <c r="N6" s="31"/>
      <c r="O6" s="31"/>
    </row>
    <row r="7" spans="1:15" ht="13.5" customHeight="1">
      <c r="A7" s="145" t="s">
        <v>49</v>
      </c>
      <c r="B7" s="149"/>
      <c r="C7" s="149"/>
      <c r="D7" s="149"/>
      <c r="E7" s="152"/>
      <c r="F7" s="461">
        <v>153000</v>
      </c>
      <c r="G7" s="152">
        <f>IF(G6&gt;0,G8/G6,"")</f>
      </c>
      <c r="H7" s="152">
        <f>IF(H6&gt;0,H8/H6,"")</f>
      </c>
      <c r="I7" s="152">
        <f>IF(I6&gt;0,I8/I6,"")</f>
      </c>
      <c r="J7" s="369">
        <f>IF(J6&gt;0,J8/J6,"")</f>
      </c>
      <c r="K7" s="152">
        <f>IF(K6&gt;0,K8/K6,"")</f>
      </c>
      <c r="L7" s="153"/>
      <c r="N7" s="31"/>
      <c r="O7" s="31"/>
    </row>
    <row r="8" spans="1:15" ht="13.5" customHeight="1">
      <c r="A8" s="145" t="s">
        <v>95</v>
      </c>
      <c r="B8" s="149"/>
      <c r="C8" s="149"/>
      <c r="D8" s="149"/>
      <c r="E8" s="154"/>
      <c r="F8" s="460">
        <v>42075000</v>
      </c>
      <c r="G8" s="154"/>
      <c r="H8" s="154"/>
      <c r="I8" s="154"/>
      <c r="J8" s="370"/>
      <c r="K8" s="154"/>
      <c r="L8" s="155"/>
      <c r="N8" s="31"/>
      <c r="O8" s="31"/>
    </row>
    <row r="9" spans="1:15" ht="13.5" customHeight="1">
      <c r="A9" s="145" t="s">
        <v>96</v>
      </c>
      <c r="B9" s="149"/>
      <c r="C9" s="149"/>
      <c r="D9" s="149"/>
      <c r="E9" s="150"/>
      <c r="F9" s="150"/>
      <c r="G9" s="150"/>
      <c r="H9" s="150"/>
      <c r="I9" s="150"/>
      <c r="J9" s="368"/>
      <c r="K9" s="150"/>
      <c r="L9" s="151"/>
      <c r="N9" s="31"/>
      <c r="O9" s="31"/>
    </row>
    <row r="10" spans="1:15" ht="13.5" customHeight="1">
      <c r="A10" s="145" t="s">
        <v>97</v>
      </c>
      <c r="B10" s="149"/>
      <c r="C10" s="149"/>
      <c r="D10" s="149"/>
      <c r="E10" s="156">
        <f aca="true" t="shared" si="0" ref="E10:K10">D23</f>
        <v>0</v>
      </c>
      <c r="F10" s="156">
        <f t="shared" si="0"/>
        <v>0</v>
      </c>
      <c r="G10" s="156">
        <f t="shared" si="0"/>
        <v>200</v>
      </c>
      <c r="H10" s="156">
        <f t="shared" si="0"/>
        <v>275</v>
      </c>
      <c r="I10" s="156">
        <f t="shared" si="0"/>
        <v>275</v>
      </c>
      <c r="J10" s="371">
        <f t="shared" si="0"/>
        <v>275</v>
      </c>
      <c r="K10" s="156">
        <f t="shared" si="0"/>
        <v>275</v>
      </c>
      <c r="L10" s="157"/>
      <c r="N10" s="31"/>
      <c r="O10" s="31"/>
    </row>
    <row r="11" spans="1:15" ht="13.5" customHeight="1">
      <c r="A11" s="145" t="s">
        <v>163</v>
      </c>
      <c r="B11" s="149"/>
      <c r="C11" s="149"/>
      <c r="D11" s="149"/>
      <c r="E11" s="150"/>
      <c r="F11" s="150"/>
      <c r="G11" s="150"/>
      <c r="H11" s="150"/>
      <c r="I11" s="150"/>
      <c r="J11" s="368"/>
      <c r="K11" s="150"/>
      <c r="L11" s="151"/>
      <c r="N11" s="31"/>
      <c r="O11" s="31"/>
    </row>
    <row r="12" spans="1:15" ht="13.5" customHeight="1">
      <c r="A12" s="145" t="s">
        <v>98</v>
      </c>
      <c r="B12" s="149"/>
      <c r="C12" s="149" t="s">
        <v>57</v>
      </c>
      <c r="D12" s="149" t="s">
        <v>99</v>
      </c>
      <c r="E12" s="150"/>
      <c r="F12" s="150"/>
      <c r="G12" s="150"/>
      <c r="H12" s="150"/>
      <c r="I12" s="150"/>
      <c r="J12" s="368"/>
      <c r="K12" s="150"/>
      <c r="L12" s="151"/>
      <c r="N12" s="31"/>
      <c r="O12" s="31"/>
    </row>
    <row r="13" spans="1:15" ht="13.5" customHeight="1">
      <c r="A13" s="145" t="s">
        <v>98</v>
      </c>
      <c r="B13" s="149"/>
      <c r="C13" s="149" t="s">
        <v>74</v>
      </c>
      <c r="D13" s="149" t="s">
        <v>99</v>
      </c>
      <c r="E13" s="150"/>
      <c r="F13" s="150">
        <v>200</v>
      </c>
      <c r="G13" s="150">
        <v>75</v>
      </c>
      <c r="H13" s="150" t="s">
        <v>22</v>
      </c>
      <c r="I13" s="150"/>
      <c r="J13" s="368"/>
      <c r="K13" s="150"/>
      <c r="L13" s="151"/>
      <c r="N13" s="31"/>
      <c r="O13" s="31"/>
    </row>
    <row r="14" spans="1:15" ht="13.5" customHeight="1">
      <c r="A14" s="145" t="s">
        <v>98</v>
      </c>
      <c r="B14" s="149"/>
      <c r="C14" s="149" t="s">
        <v>140</v>
      </c>
      <c r="D14" s="149" t="s">
        <v>99</v>
      </c>
      <c r="E14" s="150"/>
      <c r="F14" s="150"/>
      <c r="G14" s="150"/>
      <c r="H14" s="150"/>
      <c r="I14" s="150"/>
      <c r="J14" s="368"/>
      <c r="K14" s="150"/>
      <c r="L14" s="151"/>
      <c r="N14" s="31"/>
      <c r="O14" s="31"/>
    </row>
    <row r="15" spans="1:15" ht="13.5" customHeight="1">
      <c r="A15" s="145" t="s">
        <v>98</v>
      </c>
      <c r="B15" s="149"/>
      <c r="C15" s="149" t="s">
        <v>141</v>
      </c>
      <c r="D15" s="149" t="s">
        <v>99</v>
      </c>
      <c r="E15" s="150"/>
      <c r="F15" s="150"/>
      <c r="G15" s="150"/>
      <c r="H15" s="150"/>
      <c r="I15" s="150"/>
      <c r="J15" s="368"/>
      <c r="K15" s="150"/>
      <c r="L15" s="151"/>
      <c r="N15" s="31"/>
      <c r="O15" s="31"/>
    </row>
    <row r="16" spans="1:15" ht="13.5" customHeight="1">
      <c r="A16" s="145" t="s">
        <v>100</v>
      </c>
      <c r="B16" s="149"/>
      <c r="C16" s="149"/>
      <c r="D16" s="149"/>
      <c r="E16" s="150"/>
      <c r="F16" s="150">
        <v>0</v>
      </c>
      <c r="G16" s="150">
        <v>0</v>
      </c>
      <c r="H16" s="150"/>
      <c r="I16" s="150"/>
      <c r="J16" s="368">
        <v>0</v>
      </c>
      <c r="K16" s="150"/>
      <c r="L16" s="151"/>
      <c r="N16" s="31"/>
      <c r="O16" s="31"/>
    </row>
    <row r="17" spans="1:15" ht="13.5" customHeight="1">
      <c r="A17" s="145" t="s">
        <v>101</v>
      </c>
      <c r="B17" s="149"/>
      <c r="C17" s="149"/>
      <c r="D17" s="149"/>
      <c r="E17" s="150"/>
      <c r="F17" s="150"/>
      <c r="G17" s="150"/>
      <c r="H17" s="150"/>
      <c r="I17" s="150"/>
      <c r="J17" s="368"/>
      <c r="K17" s="150"/>
      <c r="L17" s="151"/>
      <c r="N17" s="31"/>
      <c r="O17" s="31"/>
    </row>
    <row r="18" spans="1:15" ht="13.5" customHeight="1">
      <c r="A18" s="145" t="s">
        <v>102</v>
      </c>
      <c r="B18" s="149"/>
      <c r="C18" s="149"/>
      <c r="D18" s="149"/>
      <c r="E18" s="150"/>
      <c r="F18" s="150"/>
      <c r="G18" s="150"/>
      <c r="H18" s="150"/>
      <c r="I18" s="150"/>
      <c r="J18" s="368"/>
      <c r="K18" s="150"/>
      <c r="L18" s="151"/>
      <c r="N18" s="31"/>
      <c r="O18" s="31"/>
    </row>
    <row r="19" spans="1:15" ht="13.5" customHeight="1">
      <c r="A19" s="145" t="s">
        <v>103</v>
      </c>
      <c r="B19" s="146"/>
      <c r="C19" s="146"/>
      <c r="D19" s="146"/>
      <c r="E19" s="150"/>
      <c r="F19" s="150"/>
      <c r="G19" s="150"/>
      <c r="H19" s="150"/>
      <c r="I19" s="150"/>
      <c r="J19" s="368"/>
      <c r="K19" s="150"/>
      <c r="L19" s="151"/>
      <c r="N19" s="31"/>
      <c r="O19" s="31"/>
    </row>
    <row r="20" spans="1:15" ht="13.5" customHeight="1">
      <c r="A20" s="145" t="s">
        <v>104</v>
      </c>
      <c r="B20" s="146"/>
      <c r="C20" s="146"/>
      <c r="D20" s="146"/>
      <c r="E20" s="150"/>
      <c r="F20" s="150"/>
      <c r="G20" s="150"/>
      <c r="H20" s="150"/>
      <c r="I20" s="150"/>
      <c r="J20" s="368"/>
      <c r="K20" s="150"/>
      <c r="L20" s="151"/>
      <c r="N20" s="31"/>
      <c r="O20" s="31"/>
    </row>
    <row r="21" spans="1:15" ht="13.5" customHeight="1">
      <c r="A21" s="145" t="s">
        <v>105</v>
      </c>
      <c r="B21" s="146"/>
      <c r="C21" s="146"/>
      <c r="D21" s="146"/>
      <c r="E21" s="150"/>
      <c r="F21" s="150"/>
      <c r="G21" s="150"/>
      <c r="H21" s="150"/>
      <c r="I21" s="150"/>
      <c r="J21" s="368"/>
      <c r="K21" s="150"/>
      <c r="L21" s="151"/>
      <c r="N21" s="31"/>
      <c r="O21" s="31"/>
    </row>
    <row r="22" spans="1:15" ht="13.5" customHeight="1">
      <c r="A22" s="145" t="s">
        <v>106</v>
      </c>
      <c r="B22" s="146"/>
      <c r="C22" s="146"/>
      <c r="D22" s="146"/>
      <c r="E22" s="150"/>
      <c r="F22" s="150"/>
      <c r="G22" s="150"/>
      <c r="H22" s="150"/>
      <c r="I22" s="150"/>
      <c r="J22" s="368"/>
      <c r="K22" s="150"/>
      <c r="L22" s="151"/>
      <c r="N22" s="31"/>
      <c r="O22" s="31"/>
    </row>
    <row r="23" spans="1:15" ht="13.5" customHeight="1">
      <c r="A23" s="145" t="s">
        <v>107</v>
      </c>
      <c r="B23" s="146"/>
      <c r="C23" s="146"/>
      <c r="D23" s="146"/>
      <c r="E23" s="156">
        <f aca="true" t="shared" si="1" ref="E23:K23">SUM(E10:E17)-SUM(E18:E22)</f>
        <v>0</v>
      </c>
      <c r="F23" s="156">
        <f t="shared" si="1"/>
        <v>200</v>
      </c>
      <c r="G23" s="156">
        <f t="shared" si="1"/>
        <v>275</v>
      </c>
      <c r="H23" s="156">
        <f t="shared" si="1"/>
        <v>275</v>
      </c>
      <c r="I23" s="156">
        <f t="shared" si="1"/>
        <v>275</v>
      </c>
      <c r="J23" s="371">
        <f t="shared" si="1"/>
        <v>275</v>
      </c>
      <c r="K23" s="156">
        <f t="shared" si="1"/>
        <v>275</v>
      </c>
      <c r="L23" s="157"/>
      <c r="N23" s="31"/>
      <c r="O23" s="31"/>
    </row>
    <row r="24" spans="1:15" ht="13.5" customHeight="1">
      <c r="A24" s="145" t="s">
        <v>108</v>
      </c>
      <c r="B24" s="146"/>
      <c r="C24" s="146"/>
      <c r="D24" s="146"/>
      <c r="E24" s="150"/>
      <c r="F24" s="150"/>
      <c r="G24" s="150"/>
      <c r="H24" s="150"/>
      <c r="I24" s="150"/>
      <c r="J24" s="368"/>
      <c r="K24" s="150"/>
      <c r="L24" s="151"/>
      <c r="N24" s="31"/>
      <c r="O24" s="31"/>
    </row>
    <row r="25" spans="1:15" ht="12.75">
      <c r="A25" s="158" t="s">
        <v>109</v>
      </c>
      <c r="B25" s="159"/>
      <c r="C25" s="160" t="s">
        <v>110</v>
      </c>
      <c r="D25" s="159"/>
      <c r="E25" s="160" t="s">
        <v>111</v>
      </c>
      <c r="F25" s="159"/>
      <c r="G25" s="160" t="s">
        <v>112</v>
      </c>
      <c r="H25" s="159"/>
      <c r="I25" s="161" t="s">
        <v>113</v>
      </c>
      <c r="J25" s="162"/>
      <c r="K25" s="163" t="s">
        <v>114</v>
      </c>
      <c r="L25" s="450"/>
      <c r="N25" s="31"/>
      <c r="O25" s="31"/>
    </row>
    <row r="26" spans="1:15" ht="11.25" customHeight="1">
      <c r="A26" s="72"/>
      <c r="B26" s="164"/>
      <c r="C26" s="165" t="s">
        <v>115</v>
      </c>
      <c r="D26" s="166"/>
      <c r="E26" s="165" t="s">
        <v>116</v>
      </c>
      <c r="F26" s="166"/>
      <c r="G26" s="165" t="s">
        <v>117</v>
      </c>
      <c r="H26" s="166"/>
      <c r="I26" s="167" t="s">
        <v>118</v>
      </c>
      <c r="J26" s="164"/>
      <c r="K26" s="168" t="s">
        <v>119</v>
      </c>
      <c r="L26" s="451"/>
      <c r="N26" s="31"/>
      <c r="O26" s="31"/>
    </row>
    <row r="27" spans="1:15" ht="11.25" customHeight="1">
      <c r="A27" s="70" t="s">
        <v>120</v>
      </c>
      <c r="B27" s="169"/>
      <c r="C27" s="170" t="str">
        <f>RIGHT($G$5,2)&amp;" thru "</f>
        <v>08 thru </v>
      </c>
      <c r="D27" s="169"/>
      <c r="E27" s="170" t="str">
        <f>RIGHT($G$5,2)&amp;" thru "</f>
        <v>08 thru </v>
      </c>
      <c r="F27" s="169"/>
      <c r="G27" s="170" t="str">
        <f>RIGHT($G$5,2)&amp;" thru "</f>
        <v>08 thru </v>
      </c>
      <c r="H27" s="169"/>
      <c r="I27" s="171"/>
      <c r="J27" s="169"/>
      <c r="K27" s="163" t="s">
        <v>121</v>
      </c>
      <c r="L27" s="450"/>
      <c r="N27" s="31"/>
      <c r="O27" s="31"/>
    </row>
    <row r="28" spans="1:15" ht="11.25" customHeight="1">
      <c r="A28" s="172" t="s">
        <v>122</v>
      </c>
      <c r="B28" s="173"/>
      <c r="C28" s="174" t="s">
        <v>123</v>
      </c>
      <c r="D28" s="173"/>
      <c r="E28" s="174" t="s">
        <v>123</v>
      </c>
      <c r="F28" s="173"/>
      <c r="G28" s="174" t="s">
        <v>123</v>
      </c>
      <c r="H28" s="173"/>
      <c r="I28" s="175" t="str">
        <f>H5</f>
        <v>FY2009</v>
      </c>
      <c r="J28" s="173"/>
      <c r="K28" s="168" t="s">
        <v>124</v>
      </c>
      <c r="L28" s="451"/>
      <c r="N28" s="31"/>
      <c r="O28" s="31"/>
    </row>
    <row r="29" spans="1:15" ht="11.25" customHeight="1">
      <c r="A29" s="176" t="s">
        <v>125</v>
      </c>
      <c r="B29" s="177"/>
      <c r="C29" s="177" t="s">
        <v>123</v>
      </c>
      <c r="D29" s="177"/>
      <c r="E29" s="178" t="str">
        <f>C29</f>
        <v>FY XXXX</v>
      </c>
      <c r="F29" s="177"/>
      <c r="G29" s="178" t="str">
        <f>C29</f>
        <v>FY XXXX</v>
      </c>
      <c r="H29" s="177"/>
      <c r="I29" s="179" t="str">
        <f>I5</f>
        <v>FY2010</v>
      </c>
      <c r="J29" s="177"/>
      <c r="K29" s="180" t="s">
        <v>126</v>
      </c>
      <c r="L29" s="452"/>
      <c r="N29" s="31"/>
      <c r="O29" s="31"/>
    </row>
    <row r="30" spans="1:15" ht="11.25" customHeight="1">
      <c r="A30" s="176" t="s">
        <v>127</v>
      </c>
      <c r="B30" s="177"/>
      <c r="C30" s="177" t="s">
        <v>123</v>
      </c>
      <c r="D30" s="177"/>
      <c r="E30" s="178" t="str">
        <f>C30</f>
        <v>FY XXXX</v>
      </c>
      <c r="F30" s="177"/>
      <c r="G30" s="178" t="str">
        <f>C30</f>
        <v>FY XXXX</v>
      </c>
      <c r="H30" s="177"/>
      <c r="I30" s="180" t="s">
        <v>128</v>
      </c>
      <c r="J30" s="177"/>
      <c r="K30" s="180" t="s">
        <v>129</v>
      </c>
      <c r="L30" s="452"/>
      <c r="N30" s="31"/>
      <c r="O30" s="31"/>
    </row>
    <row r="31" spans="1:15" ht="11.25" customHeight="1">
      <c r="A31" s="176" t="s">
        <v>130</v>
      </c>
      <c r="B31" s="177"/>
      <c r="C31" s="177" t="s">
        <v>123</v>
      </c>
      <c r="D31" s="177"/>
      <c r="E31" s="178" t="str">
        <f>C31</f>
        <v>FY XXXX</v>
      </c>
      <c r="F31" s="177"/>
      <c r="G31" s="178" t="str">
        <f>C31</f>
        <v>FY XXXX</v>
      </c>
      <c r="H31" s="177"/>
      <c r="I31" s="9"/>
      <c r="J31" s="5"/>
      <c r="K31" s="180" t="s">
        <v>131</v>
      </c>
      <c r="L31" s="452"/>
      <c r="N31" s="31"/>
      <c r="O31" s="31"/>
    </row>
    <row r="32" spans="1:15" ht="11.25" customHeight="1">
      <c r="A32" s="176" t="s">
        <v>132</v>
      </c>
      <c r="B32" s="181">
        <f>SUM(B27:B31)</f>
        <v>0</v>
      </c>
      <c r="C32" s="127"/>
      <c r="D32" s="78"/>
      <c r="E32" s="127"/>
      <c r="F32" s="78"/>
      <c r="G32" s="127"/>
      <c r="H32" s="78"/>
      <c r="I32" s="127"/>
      <c r="J32" s="78"/>
      <c r="K32" s="180" t="s">
        <v>133</v>
      </c>
      <c r="L32" s="452"/>
      <c r="N32" s="31"/>
      <c r="O32" s="31"/>
    </row>
    <row r="33" spans="1:12" ht="12.75">
      <c r="A33" s="73"/>
      <c r="B33" s="9"/>
      <c r="C33" s="9"/>
      <c r="D33" s="9"/>
      <c r="E33" s="9"/>
      <c r="F33" s="9"/>
      <c r="G33" s="9"/>
      <c r="H33" s="9"/>
      <c r="I33" s="9"/>
      <c r="J33" s="9"/>
      <c r="K33" s="9"/>
      <c r="L33" s="7"/>
    </row>
    <row r="34" spans="1:12" ht="11.25" customHeight="1">
      <c r="A34" s="73"/>
      <c r="B34" s="9"/>
      <c r="C34" s="9"/>
      <c r="D34" s="9"/>
      <c r="E34" s="9"/>
      <c r="F34" s="9"/>
      <c r="G34" s="9"/>
      <c r="H34" s="9"/>
      <c r="I34" s="9"/>
      <c r="J34" s="9"/>
      <c r="K34" s="9"/>
      <c r="L34" s="7"/>
    </row>
    <row r="35" spans="1:12" ht="11.25" customHeight="1">
      <c r="A35" s="73"/>
      <c r="B35" s="9"/>
      <c r="C35" s="9"/>
      <c r="D35" s="9"/>
      <c r="E35" s="9"/>
      <c r="F35" s="9"/>
      <c r="G35" s="9"/>
      <c r="H35" s="9"/>
      <c r="I35" s="9"/>
      <c r="J35" s="9"/>
      <c r="K35" s="9"/>
      <c r="L35" s="7"/>
    </row>
    <row r="36" spans="1:12" ht="11.25" customHeight="1">
      <c r="A36" s="73"/>
      <c r="B36" s="9"/>
      <c r="C36" s="9"/>
      <c r="D36" s="9"/>
      <c r="E36" s="9"/>
      <c r="F36" s="9"/>
      <c r="G36" s="9"/>
      <c r="H36" s="9"/>
      <c r="I36" s="9"/>
      <c r="J36" s="9"/>
      <c r="K36" s="9"/>
      <c r="L36" s="7"/>
    </row>
    <row r="37" spans="1:12" ht="11.25" customHeight="1">
      <c r="A37" s="73"/>
      <c r="B37" s="9"/>
      <c r="C37" s="9"/>
      <c r="D37" s="9"/>
      <c r="E37" s="9"/>
      <c r="F37" s="9"/>
      <c r="G37" s="9"/>
      <c r="H37" s="9"/>
      <c r="I37" s="9"/>
      <c r="J37" s="9"/>
      <c r="K37" s="9"/>
      <c r="L37" s="7"/>
    </row>
    <row r="38" spans="1:12" ht="10.5" customHeight="1">
      <c r="A38" s="73"/>
      <c r="B38" s="9"/>
      <c r="C38" s="9"/>
      <c r="D38" s="9"/>
      <c r="E38" s="9"/>
      <c r="F38" s="9"/>
      <c r="G38" s="9"/>
      <c r="H38" s="9"/>
      <c r="I38" s="9"/>
      <c r="J38" s="9"/>
      <c r="K38" s="9"/>
      <c r="L38" s="7"/>
    </row>
    <row r="39" spans="1:12" ht="11.25" customHeight="1">
      <c r="A39" s="73"/>
      <c r="B39" s="9"/>
      <c r="C39" s="9"/>
      <c r="D39" s="9"/>
      <c r="E39" s="9"/>
      <c r="F39" s="9"/>
      <c r="G39" s="9"/>
      <c r="H39" s="9"/>
      <c r="I39" s="9"/>
      <c r="J39" s="9"/>
      <c r="K39" s="9"/>
      <c r="L39" s="7"/>
    </row>
    <row r="40" spans="1:12" ht="12.75">
      <c r="A40" s="73"/>
      <c r="B40" s="9"/>
      <c r="C40" s="9"/>
      <c r="D40" s="9"/>
      <c r="E40" s="9"/>
      <c r="F40" s="9"/>
      <c r="G40" s="9"/>
      <c r="H40" s="9"/>
      <c r="I40" s="9"/>
      <c r="J40" s="9"/>
      <c r="K40" s="9"/>
      <c r="L40" s="7"/>
    </row>
    <row r="41" spans="1:15" ht="12.75">
      <c r="A41" s="74"/>
      <c r="B41" s="75"/>
      <c r="C41" s="75"/>
      <c r="D41" s="75"/>
      <c r="E41" s="68"/>
      <c r="F41" s="68"/>
      <c r="G41" s="68"/>
      <c r="H41" s="68"/>
      <c r="I41" s="68"/>
      <c r="J41" s="68"/>
      <c r="K41" s="68"/>
      <c r="L41" s="76"/>
      <c r="M41" s="182"/>
      <c r="N41" s="182"/>
      <c r="O41" s="182"/>
    </row>
    <row r="42" spans="1:15" ht="12.75">
      <c r="A42" s="74"/>
      <c r="B42" s="75"/>
      <c r="C42" s="75"/>
      <c r="D42" s="75"/>
      <c r="E42" s="68"/>
      <c r="F42" s="68"/>
      <c r="G42" s="68"/>
      <c r="H42" s="68"/>
      <c r="I42" s="68"/>
      <c r="J42" s="68"/>
      <c r="K42" s="68"/>
      <c r="L42" s="76"/>
      <c r="M42" s="182"/>
      <c r="N42" s="182"/>
      <c r="O42" s="182"/>
    </row>
    <row r="43" spans="1:16" ht="14.25" customHeight="1" thickBot="1">
      <c r="A43" s="183"/>
      <c r="B43" s="184"/>
      <c r="C43" s="184"/>
      <c r="D43" s="184"/>
      <c r="E43" s="184"/>
      <c r="F43" s="184"/>
      <c r="G43" s="184"/>
      <c r="H43" s="184"/>
      <c r="I43" s="185"/>
      <c r="J43" s="185"/>
      <c r="K43" s="185"/>
      <c r="L43" s="453"/>
      <c r="M43" s="182"/>
      <c r="N43" s="182"/>
      <c r="O43" s="182"/>
      <c r="P43" s="137"/>
    </row>
    <row r="44" spans="1:15" ht="12.75">
      <c r="A44" s="182"/>
      <c r="B44" s="182"/>
      <c r="C44" s="182"/>
      <c r="D44" s="182"/>
      <c r="E44" s="182"/>
      <c r="F44" s="182"/>
      <c r="G44" s="182"/>
      <c r="H44" s="182"/>
      <c r="I44" s="182"/>
      <c r="J44" s="182"/>
      <c r="K44" s="182"/>
      <c r="L44" s="182"/>
      <c r="M44" s="182"/>
      <c r="N44" s="182"/>
      <c r="O44" s="182"/>
    </row>
    <row r="45" spans="1:15" s="6" customFormat="1" ht="11.25">
      <c r="A45" s="186"/>
      <c r="B45" s="186"/>
      <c r="C45" s="186"/>
      <c r="D45" s="186"/>
      <c r="E45" s="186"/>
      <c r="F45" s="186"/>
      <c r="G45" s="186"/>
      <c r="H45" s="186"/>
      <c r="I45" s="186"/>
      <c r="J45" s="186"/>
      <c r="K45" s="186"/>
      <c r="L45" s="186"/>
      <c r="M45" s="186"/>
      <c r="N45" s="186"/>
      <c r="O45" s="186"/>
    </row>
    <row r="46" spans="1:15" s="6" customFormat="1" ht="11.25">
      <c r="A46" s="186"/>
      <c r="B46" s="186"/>
      <c r="C46" s="186"/>
      <c r="D46" s="186"/>
      <c r="E46" s="186"/>
      <c r="F46" s="186"/>
      <c r="G46" s="186"/>
      <c r="H46" s="186"/>
      <c r="I46" s="186"/>
      <c r="J46" s="186"/>
      <c r="K46" s="186"/>
      <c r="L46" s="186"/>
      <c r="M46" s="186"/>
      <c r="N46" s="186"/>
      <c r="O46" s="186"/>
    </row>
    <row r="47" spans="1:15" s="6" customFormat="1" ht="11.25">
      <c r="A47" s="186"/>
      <c r="B47" s="186"/>
      <c r="C47" s="186"/>
      <c r="D47" s="186"/>
      <c r="E47" s="186"/>
      <c r="F47" s="186"/>
      <c r="G47" s="186"/>
      <c r="H47" s="186"/>
      <c r="I47" s="186"/>
      <c r="J47" s="186"/>
      <c r="K47" s="186"/>
      <c r="L47" s="186"/>
      <c r="M47" s="186"/>
      <c r="N47" s="186"/>
      <c r="O47" s="186"/>
    </row>
    <row r="48" spans="1:15" s="6" customFormat="1" ht="11.25">
      <c r="A48" s="186"/>
      <c r="B48" s="186"/>
      <c r="C48" s="186"/>
      <c r="D48" s="186"/>
      <c r="E48" s="186"/>
      <c r="F48" s="186"/>
      <c r="G48" s="186"/>
      <c r="H48" s="186"/>
      <c r="I48" s="186"/>
      <c r="J48" s="186"/>
      <c r="K48" s="186"/>
      <c r="L48" s="186"/>
      <c r="M48" s="186"/>
      <c r="N48" s="186"/>
      <c r="O48" s="186"/>
    </row>
    <row r="49" spans="1:15" s="6" customFormat="1" ht="11.25">
      <c r="A49" s="187"/>
      <c r="B49" s="186"/>
      <c r="C49" s="186"/>
      <c r="D49" s="186"/>
      <c r="E49" s="186"/>
      <c r="F49" s="186"/>
      <c r="G49" s="186"/>
      <c r="H49" s="186"/>
      <c r="I49" s="186"/>
      <c r="J49" s="186"/>
      <c r="K49" s="186"/>
      <c r="L49" s="186"/>
      <c r="M49" s="186"/>
      <c r="N49" s="186"/>
      <c r="O49" s="186"/>
    </row>
    <row r="50" spans="1:15" s="6" customFormat="1" ht="11.25">
      <c r="A50" s="187"/>
      <c r="B50" s="186"/>
      <c r="C50" s="186"/>
      <c r="D50" s="186"/>
      <c r="E50" s="186"/>
      <c r="F50" s="186"/>
      <c r="G50" s="186"/>
      <c r="H50" s="186"/>
      <c r="I50" s="186"/>
      <c r="J50" s="186"/>
      <c r="K50" s="186"/>
      <c r="L50" s="186"/>
      <c r="M50" s="186"/>
      <c r="N50" s="186"/>
      <c r="O50" s="186"/>
    </row>
    <row r="51" spans="1:15" s="6" customFormat="1" ht="11.25">
      <c r="A51" s="186"/>
      <c r="B51" s="186"/>
      <c r="C51" s="186"/>
      <c r="D51" s="186"/>
      <c r="E51" s="186"/>
      <c r="F51" s="186"/>
      <c r="G51" s="186"/>
      <c r="H51" s="186"/>
      <c r="I51" s="186"/>
      <c r="J51" s="186"/>
      <c r="K51" s="186"/>
      <c r="L51" s="186"/>
      <c r="M51" s="186"/>
      <c r="N51" s="186"/>
      <c r="O51" s="186"/>
    </row>
    <row r="52" spans="1:15" s="6" customFormat="1" ht="11.25">
      <c r="A52" s="188"/>
      <c r="B52" s="186"/>
      <c r="C52" s="186"/>
      <c r="D52" s="186"/>
      <c r="E52" s="186"/>
      <c r="F52" s="186"/>
      <c r="G52" s="186"/>
      <c r="H52" s="186"/>
      <c r="I52" s="186"/>
      <c r="J52" s="186"/>
      <c r="K52" s="186"/>
      <c r="L52" s="186"/>
      <c r="M52" s="186"/>
      <c r="N52" s="186"/>
      <c r="O52" s="186"/>
    </row>
    <row r="53" spans="1:15" s="6" customFormat="1" ht="11.25">
      <c r="A53" s="186"/>
      <c r="B53" s="186"/>
      <c r="C53" s="186"/>
      <c r="D53" s="186"/>
      <c r="E53" s="186"/>
      <c r="F53" s="186"/>
      <c r="G53" s="186"/>
      <c r="H53" s="186"/>
      <c r="I53" s="186"/>
      <c r="J53" s="186"/>
      <c r="K53" s="186"/>
      <c r="L53" s="186"/>
      <c r="M53" s="186"/>
      <c r="N53" s="186"/>
      <c r="O53" s="186"/>
    </row>
    <row r="54" s="6" customFormat="1" ht="11.25"/>
    <row r="55" s="6" customFormat="1" ht="11.25"/>
    <row r="56" s="6" customFormat="1" ht="11.25"/>
    <row r="57" s="6" customFormat="1" ht="11.25"/>
    <row r="58" s="6" customFormat="1" ht="11.25"/>
    <row r="59" s="6" customFormat="1" ht="11.25"/>
    <row r="60" s="6" customFormat="1" ht="11.25"/>
    <row r="61" s="6" customFormat="1" ht="11.25"/>
    <row r="62" s="6" customFormat="1" ht="11.25"/>
    <row r="63" s="6" customFormat="1" ht="11.25"/>
    <row r="64" s="6" customFormat="1" ht="11.25"/>
    <row r="65" s="6" customFormat="1" ht="11.25"/>
    <row r="66" s="6" customFormat="1" ht="11.25"/>
    <row r="67" s="6" customFormat="1" ht="11.25"/>
    <row r="68" s="6" customFormat="1" ht="11.25"/>
    <row r="69" s="6" customFormat="1" ht="11.25"/>
    <row r="70" s="6" customFormat="1" ht="11.25"/>
    <row r="71" s="6" customFormat="1" ht="11.25"/>
    <row r="72" s="6" customFormat="1" ht="11.25"/>
    <row r="73" s="6" customFormat="1" ht="11.25"/>
    <row r="74" s="6" customFormat="1" ht="11.25"/>
    <row r="75" s="6" customFormat="1" ht="11.25"/>
    <row r="76" s="6" customFormat="1" ht="11.25"/>
    <row r="77" s="6" customFormat="1" ht="11.25"/>
    <row r="78" s="6" customFormat="1" ht="11.25"/>
    <row r="79" s="6" customFormat="1" ht="11.25"/>
    <row r="80" s="6" customFormat="1" ht="11.25"/>
    <row r="81" s="6" customFormat="1" ht="11.25"/>
    <row r="82" s="6" customFormat="1" ht="11.25"/>
    <row r="83" s="6" customFormat="1" ht="11.25"/>
    <row r="84" s="6" customFormat="1" ht="11.25"/>
    <row r="85" s="6" customFormat="1" ht="11.25"/>
    <row r="86" s="6" customFormat="1" ht="11.25"/>
    <row r="87" s="6" customFormat="1" ht="11.25"/>
    <row r="88" s="6" customFormat="1" ht="11.25"/>
    <row r="89" s="6" customFormat="1" ht="11.25"/>
    <row r="90" s="6" customFormat="1" ht="11.25"/>
    <row r="91" s="6" customFormat="1" ht="11.25"/>
    <row r="92" s="6" customFormat="1" ht="11.25"/>
    <row r="93" s="6" customFormat="1" ht="11.25"/>
    <row r="94" s="6" customFormat="1" ht="11.25"/>
    <row r="95" s="6" customFormat="1" ht="11.25"/>
    <row r="96" s="6" customFormat="1" ht="11.25"/>
    <row r="97" s="6" customFormat="1" ht="11.25"/>
    <row r="98" s="6" customFormat="1" ht="11.25"/>
    <row r="99" s="6" customFormat="1" ht="11.25"/>
    <row r="100" s="6" customFormat="1" ht="11.25"/>
    <row r="101" s="6" customFormat="1" ht="11.25"/>
    <row r="102" s="6" customFormat="1" ht="11.25"/>
    <row r="103" s="6" customFormat="1" ht="11.25"/>
    <row r="104" s="6" customFormat="1" ht="11.25"/>
    <row r="105" s="6" customFormat="1" ht="11.25"/>
    <row r="106" s="6" customFormat="1" ht="11.25"/>
    <row r="107" s="6" customFormat="1" ht="11.25"/>
    <row r="108" s="6" customFormat="1" ht="11.25"/>
    <row r="109" s="6" customFormat="1" ht="11.25"/>
    <row r="110" s="6" customFormat="1" ht="11.25"/>
    <row r="111" s="6" customFormat="1" ht="11.25"/>
    <row r="112" s="6" customFormat="1" ht="11.25"/>
    <row r="113" s="6" customFormat="1" ht="11.25"/>
    <row r="114" s="6" customFormat="1" ht="11.25"/>
    <row r="115" s="6" customFormat="1" ht="11.25"/>
    <row r="116" s="6" customFormat="1" ht="11.25"/>
    <row r="117" s="6" customFormat="1" ht="11.25"/>
    <row r="118" s="6" customFormat="1" ht="11.25"/>
    <row r="119" s="6" customFormat="1" ht="11.25"/>
    <row r="120" s="6" customFormat="1" ht="11.25"/>
    <row r="121" s="6" customFormat="1" ht="11.25"/>
    <row r="122" s="6" customFormat="1" ht="11.25"/>
    <row r="123" s="6" customFormat="1" ht="11.25"/>
    <row r="124" s="6" customFormat="1" ht="11.25"/>
    <row r="125" s="6" customFormat="1" ht="11.25"/>
    <row r="126" s="6" customFormat="1" ht="11.25"/>
    <row r="127" s="6" customFormat="1" ht="11.25"/>
    <row r="128" s="6" customFormat="1" ht="11.25"/>
    <row r="129" s="6" customFormat="1" ht="11.25"/>
    <row r="130" s="6" customFormat="1" ht="11.25"/>
    <row r="131" s="6" customFormat="1" ht="11.25"/>
    <row r="132" s="6" customFormat="1" ht="11.25"/>
    <row r="133" s="6" customFormat="1" ht="11.25"/>
    <row r="134" s="6" customFormat="1" ht="11.25"/>
    <row r="135" s="6" customFormat="1" ht="11.25"/>
    <row r="136" s="6" customFormat="1" ht="11.25"/>
    <row r="137" s="6" customFormat="1" ht="11.25"/>
    <row r="138" s="6" customFormat="1" ht="11.25"/>
    <row r="139" s="6" customFormat="1" ht="11.25"/>
    <row r="140" s="6" customFormat="1" ht="11.25"/>
    <row r="141" s="6" customFormat="1" ht="11.25"/>
    <row r="142" s="6" customFormat="1" ht="11.25"/>
    <row r="143" s="6" customFormat="1" ht="11.25"/>
    <row r="144" s="6" customFormat="1" ht="11.25"/>
    <row r="145" s="6" customFormat="1" ht="11.25"/>
    <row r="146" s="6" customFormat="1" ht="11.25"/>
    <row r="147" s="6" customFormat="1" ht="11.25"/>
    <row r="148" s="6" customFormat="1" ht="11.25"/>
    <row r="149" s="6" customFormat="1" ht="11.25"/>
    <row r="150" s="6" customFormat="1" ht="11.25"/>
    <row r="151" s="6" customFormat="1" ht="11.25"/>
    <row r="152" s="6" customFormat="1" ht="11.25"/>
    <row r="153" s="6" customFormat="1" ht="11.25"/>
    <row r="154" s="6" customFormat="1" ht="11.25"/>
    <row r="155" s="6" customFormat="1" ht="11.25"/>
    <row r="156" s="6" customFormat="1" ht="11.25"/>
    <row r="157" s="6" customFormat="1" ht="11.25"/>
    <row r="158" s="6" customFormat="1" ht="11.25"/>
    <row r="159" s="6" customFormat="1" ht="11.25"/>
    <row r="160" s="6" customFormat="1" ht="11.25"/>
    <row r="161" s="6" customFormat="1" ht="11.25"/>
    <row r="162" s="6" customFormat="1" ht="11.25"/>
    <row r="163" s="6" customFormat="1" ht="11.25"/>
    <row r="164" s="6" customFormat="1" ht="11.25"/>
    <row r="165" s="6" customFormat="1" ht="11.25"/>
    <row r="166" s="6" customFormat="1" ht="11.25"/>
    <row r="167" s="6" customFormat="1" ht="11.25"/>
    <row r="168" s="6" customFormat="1" ht="11.25"/>
    <row r="169" s="6" customFormat="1" ht="11.25"/>
    <row r="170" s="6" customFormat="1" ht="11.25"/>
    <row r="171" s="6" customFormat="1" ht="11.25"/>
    <row r="172" s="6" customFormat="1" ht="11.25"/>
    <row r="173" s="6" customFormat="1" ht="11.25"/>
    <row r="174" s="6" customFormat="1" ht="11.25"/>
    <row r="175" s="6" customFormat="1" ht="11.25"/>
    <row r="176" s="6" customFormat="1" ht="11.25"/>
    <row r="177" s="6" customFormat="1" ht="11.25"/>
    <row r="178" s="6" customFormat="1" ht="11.25"/>
    <row r="179" s="6" customFormat="1" ht="11.25"/>
    <row r="180" s="6" customFormat="1" ht="11.25"/>
    <row r="181" s="6" customFormat="1" ht="11.25"/>
    <row r="182" s="6" customFormat="1" ht="11.25"/>
    <row r="183" s="6" customFormat="1" ht="11.25"/>
    <row r="184" s="6" customFormat="1" ht="11.25"/>
    <row r="185" s="6" customFormat="1" ht="11.25"/>
    <row r="186" s="6" customFormat="1" ht="11.25"/>
    <row r="187" s="6" customFormat="1" ht="11.25"/>
    <row r="188" s="6" customFormat="1" ht="11.25"/>
    <row r="189" s="6" customFormat="1" ht="11.25"/>
    <row r="190" s="6" customFormat="1" ht="11.25"/>
    <row r="191" s="6" customFormat="1" ht="11.25"/>
    <row r="192" s="6" customFormat="1" ht="11.25"/>
    <row r="193" s="6" customFormat="1" ht="11.25"/>
    <row r="194" s="6" customFormat="1" ht="11.25"/>
    <row r="195" s="6" customFormat="1" ht="11.25"/>
    <row r="196" s="6" customFormat="1" ht="11.25"/>
    <row r="197" s="6" customFormat="1" ht="11.25"/>
    <row r="198" s="6" customFormat="1" ht="11.25"/>
    <row r="199" s="6" customFormat="1" ht="11.25"/>
    <row r="200" s="6" customFormat="1" ht="11.25"/>
  </sheetData>
  <mergeCells count="5">
    <mergeCell ref="A4:E4"/>
    <mergeCell ref="J2:L2"/>
    <mergeCell ref="F4:I4"/>
    <mergeCell ref="J4:L4"/>
    <mergeCell ref="K3:L3"/>
  </mergeCells>
  <printOptions horizontalCentered="1" verticalCentered="1"/>
  <pageMargins left="0.4" right="0.65" top="0.75" bottom="0.63" header="0.5" footer="0.25"/>
  <pageSetup blackAndWhite="1" horizontalDpi="300" verticalDpi="300" orientation="landscape" scale="92" r:id="rId2"/>
  <headerFooter alignWithMargins="0">
    <oddFooter>&amp;L&amp;8 BLI No. 652000&amp;C&amp;8 Item No.  70 Page &amp;P of &amp;N&amp;R&amp;8Exhibit P-20, Requirements Study
</oddFooter>
  </headerFooter>
  <drawing r:id="rId1"/>
</worksheet>
</file>

<file path=xl/worksheets/sheet13.xml><?xml version="1.0" encoding="utf-8"?>
<worksheet xmlns="http://schemas.openxmlformats.org/spreadsheetml/2006/main" xmlns:r="http://schemas.openxmlformats.org/officeDocument/2006/relationships">
  <dimension ref="A1:W53"/>
  <sheetViews>
    <sheetView showGridLines="0" zoomScaleSheetLayoutView="100" workbookViewId="0" topLeftCell="A1">
      <selection activeCell="E2" sqref="E2"/>
    </sheetView>
  </sheetViews>
  <sheetFormatPr defaultColWidth="9.140625" defaultRowHeight="12.75"/>
  <cols>
    <col min="1" max="1" width="11.7109375" style="0" customWidth="1"/>
    <col min="2" max="2" width="8.140625" style="0" customWidth="1"/>
    <col min="3" max="3" width="8.00390625" style="0" customWidth="1"/>
    <col min="4" max="4" width="11.7109375" style="0" customWidth="1"/>
    <col min="5" max="12" width="10.7109375" style="0" customWidth="1"/>
    <col min="15" max="15" width="13.8515625" style="0" customWidth="1"/>
  </cols>
  <sheetData>
    <row r="1" spans="1:23" ht="10.5" customHeight="1">
      <c r="A1" s="130"/>
      <c r="B1" s="131"/>
      <c r="C1" s="131"/>
      <c r="D1" s="132"/>
      <c r="E1" s="133" t="s">
        <v>88</v>
      </c>
      <c r="F1" s="134"/>
      <c r="G1" s="134"/>
      <c r="H1" s="8"/>
      <c r="I1" s="135"/>
      <c r="J1" s="133" t="s">
        <v>0</v>
      </c>
      <c r="K1" s="128"/>
      <c r="L1" s="129"/>
      <c r="M1" s="136"/>
      <c r="N1" s="136"/>
      <c r="O1" s="136"/>
      <c r="P1" s="137"/>
      <c r="V1" t="s">
        <v>89</v>
      </c>
      <c r="W1" s="1"/>
    </row>
    <row r="2" spans="1:22" ht="10.5" customHeight="1">
      <c r="A2" s="138"/>
      <c r="B2" s="127"/>
      <c r="C2" s="127"/>
      <c r="D2" s="127"/>
      <c r="E2" s="373" t="s">
        <v>226</v>
      </c>
      <c r="F2" s="365"/>
      <c r="G2" s="365"/>
      <c r="H2" s="365"/>
      <c r="I2" s="365"/>
      <c r="J2" s="611">
        <v>38961</v>
      </c>
      <c r="K2" s="612"/>
      <c r="L2" s="613"/>
      <c r="N2" s="139"/>
      <c r="O2" s="31"/>
      <c r="V2" t="s">
        <v>90</v>
      </c>
    </row>
    <row r="3" spans="1:22" ht="12" customHeight="1">
      <c r="A3" s="140" t="s">
        <v>91</v>
      </c>
      <c r="B3" s="141"/>
      <c r="C3" s="141"/>
      <c r="D3" s="141"/>
      <c r="E3" s="196"/>
      <c r="F3" s="143" t="s">
        <v>92</v>
      </c>
      <c r="G3" s="77"/>
      <c r="H3" s="77"/>
      <c r="I3" s="142"/>
      <c r="J3" s="189" t="s">
        <v>93</v>
      </c>
      <c r="K3" s="618"/>
      <c r="L3" s="619"/>
      <c r="N3" s="139"/>
      <c r="O3" s="31"/>
      <c r="V3" t="s">
        <v>73</v>
      </c>
    </row>
    <row r="4" spans="1:15" ht="9.75" customHeight="1">
      <c r="A4" s="608" t="s">
        <v>224</v>
      </c>
      <c r="B4" s="609"/>
      <c r="C4" s="609"/>
      <c r="D4" s="609"/>
      <c r="E4" s="610"/>
      <c r="F4" s="614"/>
      <c r="G4" s="615"/>
      <c r="H4" s="615"/>
      <c r="I4" s="616"/>
      <c r="J4" s="614"/>
      <c r="K4" s="615"/>
      <c r="L4" s="617"/>
      <c r="M4" s="71"/>
      <c r="N4" s="21"/>
      <c r="O4" s="144"/>
    </row>
    <row r="5" spans="1:22" ht="13.5" customHeight="1">
      <c r="A5" s="190" t="s">
        <v>134</v>
      </c>
      <c r="B5" s="146"/>
      <c r="C5" s="191"/>
      <c r="D5" s="147"/>
      <c r="E5" s="148" t="s">
        <v>177</v>
      </c>
      <c r="F5" s="148" t="s">
        <v>178</v>
      </c>
      <c r="G5" s="148" t="s">
        <v>179</v>
      </c>
      <c r="H5" s="148" t="s">
        <v>180</v>
      </c>
      <c r="I5" s="148" t="s">
        <v>181</v>
      </c>
      <c r="J5" s="148" t="s">
        <v>182</v>
      </c>
      <c r="K5" s="148" t="s">
        <v>183</v>
      </c>
      <c r="L5" s="418" t="s">
        <v>213</v>
      </c>
      <c r="N5" s="31"/>
      <c r="O5" s="31"/>
      <c r="V5" t="s">
        <v>9</v>
      </c>
    </row>
    <row r="6" spans="1:15" ht="13.5" customHeight="1">
      <c r="A6" s="145" t="s">
        <v>94</v>
      </c>
      <c r="B6" s="149"/>
      <c r="C6" s="149"/>
      <c r="D6" s="149"/>
      <c r="E6" s="150"/>
      <c r="F6" s="150">
        <v>276</v>
      </c>
      <c r="G6" s="150"/>
      <c r="H6" s="150"/>
      <c r="I6" s="150"/>
      <c r="J6" s="368"/>
      <c r="K6" s="150"/>
      <c r="L6" s="151"/>
      <c r="N6" s="31"/>
      <c r="O6" s="31"/>
    </row>
    <row r="7" spans="1:15" ht="13.5" customHeight="1">
      <c r="A7" s="145" t="s">
        <v>49</v>
      </c>
      <c r="B7" s="149"/>
      <c r="C7" s="149"/>
      <c r="D7" s="149"/>
      <c r="E7" s="152"/>
      <c r="F7" s="461">
        <v>22880</v>
      </c>
      <c r="G7" s="152">
        <f>IF(G6&gt;0,G8/G6,"")</f>
      </c>
      <c r="H7" s="152">
        <f>IF(H6&gt;0,H8/H6,"")</f>
      </c>
      <c r="I7" s="152">
        <f>IF(I6&gt;0,I8/I6,"")</f>
      </c>
      <c r="J7" s="369">
        <f>IF(J6&gt;0,J8/J6,"")</f>
      </c>
      <c r="K7" s="152">
        <f>IF(K6&gt;0,K8/K6,"")</f>
      </c>
      <c r="L7" s="153"/>
      <c r="N7" s="31"/>
      <c r="O7" s="31"/>
    </row>
    <row r="8" spans="1:15" ht="13.5" customHeight="1">
      <c r="A8" s="145" t="s">
        <v>95</v>
      </c>
      <c r="B8" s="149"/>
      <c r="C8" s="149"/>
      <c r="D8" s="149"/>
      <c r="E8" s="154"/>
      <c r="F8" s="460">
        <v>6315000</v>
      </c>
      <c r="G8" s="154"/>
      <c r="H8" s="154"/>
      <c r="I8" s="154"/>
      <c r="J8" s="370"/>
      <c r="K8" s="154"/>
      <c r="L8" s="155"/>
      <c r="N8" s="31"/>
      <c r="O8" s="31"/>
    </row>
    <row r="9" spans="1:15" ht="13.5" customHeight="1">
      <c r="A9" s="145" t="s">
        <v>96</v>
      </c>
      <c r="B9" s="149"/>
      <c r="C9" s="149"/>
      <c r="D9" s="149"/>
      <c r="E9" s="150"/>
      <c r="F9" s="150"/>
      <c r="G9" s="150"/>
      <c r="H9" s="150"/>
      <c r="I9" s="150"/>
      <c r="J9" s="368"/>
      <c r="K9" s="150"/>
      <c r="L9" s="151"/>
      <c r="N9" s="31"/>
      <c r="O9" s="31"/>
    </row>
    <row r="10" spans="1:15" ht="13.5" customHeight="1">
      <c r="A10" s="145" t="s">
        <v>97</v>
      </c>
      <c r="B10" s="149"/>
      <c r="C10" s="149"/>
      <c r="D10" s="149"/>
      <c r="E10" s="156">
        <f aca="true" t="shared" si="0" ref="E10:K10">D23</f>
        <v>0</v>
      </c>
      <c r="F10" s="156">
        <f t="shared" si="0"/>
        <v>0</v>
      </c>
      <c r="G10" s="156">
        <f t="shared" si="0"/>
        <v>276</v>
      </c>
      <c r="H10" s="156">
        <f t="shared" si="0"/>
        <v>276</v>
      </c>
      <c r="I10" s="156">
        <f t="shared" si="0"/>
        <v>276</v>
      </c>
      <c r="J10" s="371">
        <f t="shared" si="0"/>
        <v>276</v>
      </c>
      <c r="K10" s="156">
        <f t="shared" si="0"/>
        <v>276</v>
      </c>
      <c r="L10" s="157"/>
      <c r="N10" s="31"/>
      <c r="O10" s="31"/>
    </row>
    <row r="11" spans="1:15" ht="13.5" customHeight="1">
      <c r="A11" s="145" t="s">
        <v>163</v>
      </c>
      <c r="B11" s="149"/>
      <c r="C11" s="149"/>
      <c r="D11" s="149"/>
      <c r="E11" s="150"/>
      <c r="F11" s="150"/>
      <c r="G11" s="150"/>
      <c r="H11" s="150"/>
      <c r="I11" s="150"/>
      <c r="J11" s="368"/>
      <c r="K11" s="150"/>
      <c r="L11" s="151"/>
      <c r="N11" s="31"/>
      <c r="O11" s="31"/>
    </row>
    <row r="12" spans="1:15" ht="13.5" customHeight="1">
      <c r="A12" s="145" t="s">
        <v>98</v>
      </c>
      <c r="B12" s="149"/>
      <c r="C12" s="149" t="s">
        <v>57</v>
      </c>
      <c r="D12" s="149" t="s">
        <v>99</v>
      </c>
      <c r="E12" s="150"/>
      <c r="F12" s="150"/>
      <c r="G12" s="150"/>
      <c r="H12" s="150"/>
      <c r="I12" s="150"/>
      <c r="J12" s="368"/>
      <c r="K12" s="150"/>
      <c r="L12" s="151"/>
      <c r="N12" s="31"/>
      <c r="O12" s="31"/>
    </row>
    <row r="13" spans="1:15" ht="13.5" customHeight="1">
      <c r="A13" s="145" t="s">
        <v>98</v>
      </c>
      <c r="B13" s="149"/>
      <c r="C13" s="149" t="s">
        <v>74</v>
      </c>
      <c r="D13" s="149" t="s">
        <v>99</v>
      </c>
      <c r="E13" s="150"/>
      <c r="F13" s="150">
        <v>276</v>
      </c>
      <c r="G13" s="150"/>
      <c r="H13" s="150" t="s">
        <v>22</v>
      </c>
      <c r="I13" s="150"/>
      <c r="J13" s="368"/>
      <c r="K13" s="150"/>
      <c r="L13" s="151"/>
      <c r="N13" s="31"/>
      <c r="O13" s="31"/>
    </row>
    <row r="14" spans="1:15" ht="13.5" customHeight="1">
      <c r="A14" s="145" t="s">
        <v>98</v>
      </c>
      <c r="B14" s="149"/>
      <c r="C14" s="149" t="s">
        <v>140</v>
      </c>
      <c r="D14" s="149" t="s">
        <v>99</v>
      </c>
      <c r="E14" s="150"/>
      <c r="F14" s="150"/>
      <c r="G14" s="150"/>
      <c r="H14" s="150"/>
      <c r="I14" s="150"/>
      <c r="J14" s="368"/>
      <c r="K14" s="150"/>
      <c r="L14" s="151"/>
      <c r="N14" s="31"/>
      <c r="O14" s="31"/>
    </row>
    <row r="15" spans="1:15" ht="13.5" customHeight="1">
      <c r="A15" s="145" t="s">
        <v>98</v>
      </c>
      <c r="B15" s="149"/>
      <c r="C15" s="149" t="s">
        <v>141</v>
      </c>
      <c r="D15" s="149" t="s">
        <v>99</v>
      </c>
      <c r="E15" s="150"/>
      <c r="F15" s="150"/>
      <c r="G15" s="150"/>
      <c r="H15" s="150"/>
      <c r="I15" s="150"/>
      <c r="J15" s="368"/>
      <c r="K15" s="150"/>
      <c r="L15" s="151"/>
      <c r="N15" s="31"/>
      <c r="O15" s="31"/>
    </row>
    <row r="16" spans="1:15" ht="13.5" customHeight="1">
      <c r="A16" s="145" t="s">
        <v>100</v>
      </c>
      <c r="B16" s="149"/>
      <c r="C16" s="149"/>
      <c r="D16" s="149"/>
      <c r="E16" s="150"/>
      <c r="F16" s="150">
        <v>0</v>
      </c>
      <c r="G16" s="150">
        <v>0</v>
      </c>
      <c r="H16" s="150"/>
      <c r="I16" s="150"/>
      <c r="J16" s="368">
        <v>0</v>
      </c>
      <c r="K16" s="150"/>
      <c r="L16" s="151"/>
      <c r="N16" s="31"/>
      <c r="O16" s="31"/>
    </row>
    <row r="17" spans="1:15" ht="13.5" customHeight="1">
      <c r="A17" s="145" t="s">
        <v>101</v>
      </c>
      <c r="B17" s="149"/>
      <c r="C17" s="149"/>
      <c r="D17" s="149"/>
      <c r="E17" s="150"/>
      <c r="F17" s="150"/>
      <c r="G17" s="150"/>
      <c r="H17" s="150"/>
      <c r="I17" s="150"/>
      <c r="J17" s="368"/>
      <c r="K17" s="150"/>
      <c r="L17" s="151"/>
      <c r="N17" s="31"/>
      <c r="O17" s="31"/>
    </row>
    <row r="18" spans="1:15" ht="13.5" customHeight="1">
      <c r="A18" s="145" t="s">
        <v>102</v>
      </c>
      <c r="B18" s="149"/>
      <c r="C18" s="149"/>
      <c r="D18" s="149"/>
      <c r="E18" s="150"/>
      <c r="F18" s="150"/>
      <c r="G18" s="150"/>
      <c r="H18" s="150"/>
      <c r="I18" s="150"/>
      <c r="J18" s="368"/>
      <c r="K18" s="150"/>
      <c r="L18" s="151"/>
      <c r="N18" s="31"/>
      <c r="O18" s="31"/>
    </row>
    <row r="19" spans="1:15" ht="13.5" customHeight="1">
      <c r="A19" s="145" t="s">
        <v>103</v>
      </c>
      <c r="B19" s="146"/>
      <c r="C19" s="146"/>
      <c r="D19" s="146"/>
      <c r="E19" s="150"/>
      <c r="F19" s="150"/>
      <c r="G19" s="150"/>
      <c r="H19" s="150"/>
      <c r="I19" s="150"/>
      <c r="J19" s="368"/>
      <c r="K19" s="150"/>
      <c r="L19" s="151"/>
      <c r="N19" s="31"/>
      <c r="O19" s="31"/>
    </row>
    <row r="20" spans="1:15" ht="13.5" customHeight="1">
      <c r="A20" s="145" t="s">
        <v>104</v>
      </c>
      <c r="B20" s="146"/>
      <c r="C20" s="146"/>
      <c r="D20" s="146"/>
      <c r="E20" s="150"/>
      <c r="F20" s="150"/>
      <c r="G20" s="150"/>
      <c r="H20" s="150"/>
      <c r="I20" s="150"/>
      <c r="J20" s="368"/>
      <c r="K20" s="150"/>
      <c r="L20" s="151"/>
      <c r="N20" s="31"/>
      <c r="O20" s="31"/>
    </row>
    <row r="21" spans="1:15" ht="13.5" customHeight="1">
      <c r="A21" s="145" t="s">
        <v>105</v>
      </c>
      <c r="B21" s="146"/>
      <c r="C21" s="146"/>
      <c r="D21" s="146"/>
      <c r="E21" s="150"/>
      <c r="F21" s="150"/>
      <c r="G21" s="150"/>
      <c r="H21" s="150"/>
      <c r="I21" s="150"/>
      <c r="J21" s="368"/>
      <c r="K21" s="150"/>
      <c r="L21" s="151"/>
      <c r="N21" s="31"/>
      <c r="O21" s="31"/>
    </row>
    <row r="22" spans="1:15" ht="13.5" customHeight="1">
      <c r="A22" s="145" t="s">
        <v>106</v>
      </c>
      <c r="B22" s="146"/>
      <c r="C22" s="146"/>
      <c r="D22" s="146"/>
      <c r="E22" s="150"/>
      <c r="F22" s="150"/>
      <c r="G22" s="150"/>
      <c r="H22" s="150"/>
      <c r="I22" s="150"/>
      <c r="J22" s="368"/>
      <c r="K22" s="150"/>
      <c r="L22" s="151"/>
      <c r="N22" s="31"/>
      <c r="O22" s="31"/>
    </row>
    <row r="23" spans="1:15" ht="13.5" customHeight="1">
      <c r="A23" s="145" t="s">
        <v>107</v>
      </c>
      <c r="B23" s="146"/>
      <c r="C23" s="146"/>
      <c r="D23" s="146"/>
      <c r="E23" s="156">
        <f aca="true" t="shared" si="1" ref="E23:K23">SUM(E10:E17)-SUM(E18:E22)</f>
        <v>0</v>
      </c>
      <c r="F23" s="156">
        <f t="shared" si="1"/>
        <v>276</v>
      </c>
      <c r="G23" s="156">
        <f t="shared" si="1"/>
        <v>276</v>
      </c>
      <c r="H23" s="156">
        <f t="shared" si="1"/>
        <v>276</v>
      </c>
      <c r="I23" s="156">
        <f t="shared" si="1"/>
        <v>276</v>
      </c>
      <c r="J23" s="371">
        <f t="shared" si="1"/>
        <v>276</v>
      </c>
      <c r="K23" s="156">
        <f t="shared" si="1"/>
        <v>276</v>
      </c>
      <c r="L23" s="157"/>
      <c r="N23" s="31"/>
      <c r="O23" s="31"/>
    </row>
    <row r="24" spans="1:15" ht="13.5" customHeight="1">
      <c r="A24" s="145" t="s">
        <v>108</v>
      </c>
      <c r="B24" s="146"/>
      <c r="C24" s="146"/>
      <c r="D24" s="146"/>
      <c r="E24" s="150"/>
      <c r="F24" s="150"/>
      <c r="G24" s="150"/>
      <c r="H24" s="150"/>
      <c r="I24" s="150"/>
      <c r="J24" s="368"/>
      <c r="K24" s="150"/>
      <c r="L24" s="151"/>
      <c r="N24" s="31"/>
      <c r="O24" s="31"/>
    </row>
    <row r="25" spans="1:15" ht="12.75">
      <c r="A25" s="158" t="s">
        <v>109</v>
      </c>
      <c r="B25" s="159"/>
      <c r="C25" s="160" t="s">
        <v>110</v>
      </c>
      <c r="D25" s="159"/>
      <c r="E25" s="160" t="s">
        <v>111</v>
      </c>
      <c r="F25" s="159"/>
      <c r="G25" s="160" t="s">
        <v>112</v>
      </c>
      <c r="H25" s="159"/>
      <c r="I25" s="161" t="s">
        <v>113</v>
      </c>
      <c r="J25" s="162"/>
      <c r="K25" s="163" t="s">
        <v>114</v>
      </c>
      <c r="L25" s="450"/>
      <c r="N25" s="31"/>
      <c r="O25" s="31"/>
    </row>
    <row r="26" spans="1:15" ht="11.25" customHeight="1">
      <c r="A26" s="72"/>
      <c r="B26" s="164"/>
      <c r="C26" s="165" t="s">
        <v>115</v>
      </c>
      <c r="D26" s="166"/>
      <c r="E26" s="165" t="s">
        <v>116</v>
      </c>
      <c r="F26" s="166"/>
      <c r="G26" s="165" t="s">
        <v>117</v>
      </c>
      <c r="H26" s="166"/>
      <c r="I26" s="167" t="s">
        <v>118</v>
      </c>
      <c r="J26" s="164"/>
      <c r="K26" s="168" t="s">
        <v>119</v>
      </c>
      <c r="L26" s="451"/>
      <c r="N26" s="31"/>
      <c r="O26" s="31"/>
    </row>
    <row r="27" spans="1:15" ht="11.25" customHeight="1">
      <c r="A27" s="70" t="s">
        <v>120</v>
      </c>
      <c r="B27" s="169"/>
      <c r="C27" s="170" t="str">
        <f>RIGHT($G$5,2)&amp;" thru "</f>
        <v>08 thru </v>
      </c>
      <c r="D27" s="169"/>
      <c r="E27" s="170" t="str">
        <f>RIGHT($G$5,2)&amp;" thru "</f>
        <v>08 thru </v>
      </c>
      <c r="F27" s="169"/>
      <c r="G27" s="170" t="str">
        <f>RIGHT($G$5,2)&amp;" thru "</f>
        <v>08 thru </v>
      </c>
      <c r="H27" s="169"/>
      <c r="I27" s="171"/>
      <c r="J27" s="169"/>
      <c r="K27" s="163" t="s">
        <v>121</v>
      </c>
      <c r="L27" s="450"/>
      <c r="N27" s="31"/>
      <c r="O27" s="31"/>
    </row>
    <row r="28" spans="1:15" ht="11.25" customHeight="1">
      <c r="A28" s="172" t="s">
        <v>122</v>
      </c>
      <c r="B28" s="173"/>
      <c r="C28" s="174" t="s">
        <v>123</v>
      </c>
      <c r="D28" s="173"/>
      <c r="E28" s="174" t="s">
        <v>123</v>
      </c>
      <c r="F28" s="173"/>
      <c r="G28" s="174" t="s">
        <v>123</v>
      </c>
      <c r="H28" s="173"/>
      <c r="I28" s="175" t="str">
        <f>H5</f>
        <v>FY2009</v>
      </c>
      <c r="J28" s="173"/>
      <c r="K28" s="168" t="s">
        <v>124</v>
      </c>
      <c r="L28" s="451"/>
      <c r="N28" s="31"/>
      <c r="O28" s="31"/>
    </row>
    <row r="29" spans="1:15" ht="11.25" customHeight="1">
      <c r="A29" s="176" t="s">
        <v>125</v>
      </c>
      <c r="B29" s="177"/>
      <c r="C29" s="177" t="s">
        <v>123</v>
      </c>
      <c r="D29" s="177"/>
      <c r="E29" s="178" t="str">
        <f>C29</f>
        <v>FY XXXX</v>
      </c>
      <c r="F29" s="177"/>
      <c r="G29" s="178" t="str">
        <f>C29</f>
        <v>FY XXXX</v>
      </c>
      <c r="H29" s="177"/>
      <c r="I29" s="179" t="str">
        <f>I5</f>
        <v>FY2010</v>
      </c>
      <c r="J29" s="177"/>
      <c r="K29" s="180" t="s">
        <v>126</v>
      </c>
      <c r="L29" s="452"/>
      <c r="N29" s="31"/>
      <c r="O29" s="31"/>
    </row>
    <row r="30" spans="1:15" ht="11.25" customHeight="1">
      <c r="A30" s="176" t="s">
        <v>127</v>
      </c>
      <c r="B30" s="177"/>
      <c r="C30" s="177" t="s">
        <v>123</v>
      </c>
      <c r="D30" s="177"/>
      <c r="E30" s="178" t="str">
        <f>C30</f>
        <v>FY XXXX</v>
      </c>
      <c r="F30" s="177"/>
      <c r="G30" s="178" t="str">
        <f>C30</f>
        <v>FY XXXX</v>
      </c>
      <c r="H30" s="177"/>
      <c r="I30" s="180" t="s">
        <v>128</v>
      </c>
      <c r="J30" s="177"/>
      <c r="K30" s="180" t="s">
        <v>129</v>
      </c>
      <c r="L30" s="452"/>
      <c r="N30" s="31"/>
      <c r="O30" s="31"/>
    </row>
    <row r="31" spans="1:15" ht="11.25" customHeight="1">
      <c r="A31" s="176" t="s">
        <v>130</v>
      </c>
      <c r="B31" s="177"/>
      <c r="C31" s="177" t="s">
        <v>123</v>
      </c>
      <c r="D31" s="177"/>
      <c r="E31" s="178" t="str">
        <f>C31</f>
        <v>FY XXXX</v>
      </c>
      <c r="F31" s="177"/>
      <c r="G31" s="178" t="str">
        <f>C31</f>
        <v>FY XXXX</v>
      </c>
      <c r="H31" s="177"/>
      <c r="I31" s="9"/>
      <c r="J31" s="5"/>
      <c r="K31" s="180" t="s">
        <v>131</v>
      </c>
      <c r="L31" s="452"/>
      <c r="N31" s="31"/>
      <c r="O31" s="31"/>
    </row>
    <row r="32" spans="1:15" ht="11.25" customHeight="1">
      <c r="A32" s="176" t="s">
        <v>132</v>
      </c>
      <c r="B32" s="181">
        <f>SUM(B27:B31)</f>
        <v>0</v>
      </c>
      <c r="C32" s="127"/>
      <c r="D32" s="78"/>
      <c r="E32" s="127"/>
      <c r="F32" s="78"/>
      <c r="G32" s="127"/>
      <c r="H32" s="78"/>
      <c r="I32" s="127"/>
      <c r="J32" s="78"/>
      <c r="K32" s="180" t="s">
        <v>133</v>
      </c>
      <c r="L32" s="452"/>
      <c r="N32" s="31"/>
      <c r="O32" s="31"/>
    </row>
    <row r="33" spans="1:12" ht="12.75">
      <c r="A33" s="73"/>
      <c r="B33" s="9"/>
      <c r="C33" s="9"/>
      <c r="D33" s="9"/>
      <c r="E33" s="9"/>
      <c r="F33" s="9"/>
      <c r="G33" s="9"/>
      <c r="H33" s="9"/>
      <c r="I33" s="9"/>
      <c r="J33" s="9"/>
      <c r="K33" s="9"/>
      <c r="L33" s="7"/>
    </row>
    <row r="34" spans="1:12" ht="11.25" customHeight="1">
      <c r="A34" s="73"/>
      <c r="B34" s="9"/>
      <c r="C34" s="9"/>
      <c r="D34" s="9"/>
      <c r="E34" s="9"/>
      <c r="F34" s="9"/>
      <c r="G34" s="9"/>
      <c r="H34" s="9"/>
      <c r="I34" s="9"/>
      <c r="J34" s="9"/>
      <c r="K34" s="9"/>
      <c r="L34" s="7"/>
    </row>
    <row r="35" spans="1:12" ht="11.25" customHeight="1">
      <c r="A35" s="73"/>
      <c r="B35" s="9"/>
      <c r="C35" s="9"/>
      <c r="D35" s="9"/>
      <c r="E35" s="9"/>
      <c r="F35" s="9"/>
      <c r="G35" s="9"/>
      <c r="H35" s="9"/>
      <c r="I35" s="9"/>
      <c r="J35" s="9"/>
      <c r="K35" s="9"/>
      <c r="L35" s="7"/>
    </row>
    <row r="36" spans="1:12" ht="11.25" customHeight="1">
      <c r="A36" s="73"/>
      <c r="B36" s="9"/>
      <c r="C36" s="9"/>
      <c r="D36" s="9"/>
      <c r="E36" s="9"/>
      <c r="F36" s="9"/>
      <c r="G36" s="9"/>
      <c r="H36" s="9"/>
      <c r="I36" s="9"/>
      <c r="J36" s="9"/>
      <c r="K36" s="9"/>
      <c r="L36" s="7"/>
    </row>
    <row r="37" spans="1:12" ht="11.25" customHeight="1">
      <c r="A37" s="73"/>
      <c r="B37" s="9"/>
      <c r="C37" s="9"/>
      <c r="D37" s="9"/>
      <c r="E37" s="9"/>
      <c r="F37" s="9"/>
      <c r="G37" s="9"/>
      <c r="H37" s="9"/>
      <c r="I37" s="9"/>
      <c r="J37" s="9"/>
      <c r="K37" s="9"/>
      <c r="L37" s="7"/>
    </row>
    <row r="38" spans="1:12" ht="10.5" customHeight="1">
      <c r="A38" s="73"/>
      <c r="B38" s="9"/>
      <c r="C38" s="9"/>
      <c r="D38" s="9"/>
      <c r="E38" s="9"/>
      <c r="F38" s="9"/>
      <c r="G38" s="9"/>
      <c r="H38" s="9"/>
      <c r="I38" s="9"/>
      <c r="J38" s="9"/>
      <c r="K38" s="9"/>
      <c r="L38" s="7"/>
    </row>
    <row r="39" spans="1:12" ht="11.25" customHeight="1">
      <c r="A39" s="73"/>
      <c r="B39" s="9"/>
      <c r="C39" s="9"/>
      <c r="D39" s="9"/>
      <c r="E39" s="9"/>
      <c r="F39" s="9"/>
      <c r="G39" s="9"/>
      <c r="H39" s="9"/>
      <c r="I39" s="9"/>
      <c r="J39" s="9"/>
      <c r="K39" s="9"/>
      <c r="L39" s="7"/>
    </row>
    <row r="40" spans="1:12" ht="12.75">
      <c r="A40" s="73"/>
      <c r="B40" s="9"/>
      <c r="C40" s="9"/>
      <c r="D40" s="9"/>
      <c r="E40" s="9"/>
      <c r="F40" s="9"/>
      <c r="G40" s="9"/>
      <c r="H40" s="9"/>
      <c r="I40" s="9"/>
      <c r="J40" s="9"/>
      <c r="K40" s="9"/>
      <c r="L40" s="7"/>
    </row>
    <row r="41" spans="1:15" ht="12.75">
      <c r="A41" s="74"/>
      <c r="B41" s="75"/>
      <c r="C41" s="75"/>
      <c r="D41" s="75"/>
      <c r="E41" s="68"/>
      <c r="F41" s="68"/>
      <c r="G41" s="68"/>
      <c r="H41" s="68"/>
      <c r="I41" s="68"/>
      <c r="J41" s="68"/>
      <c r="K41" s="68"/>
      <c r="L41" s="76"/>
      <c r="M41" s="182"/>
      <c r="N41" s="182"/>
      <c r="O41" s="182"/>
    </row>
    <row r="42" spans="1:15" ht="12.75">
      <c r="A42" s="74"/>
      <c r="B42" s="75"/>
      <c r="C42" s="75"/>
      <c r="D42" s="75"/>
      <c r="E42" s="68"/>
      <c r="F42" s="68"/>
      <c r="G42" s="68"/>
      <c r="H42" s="68"/>
      <c r="I42" s="68"/>
      <c r="J42" s="68"/>
      <c r="K42" s="68"/>
      <c r="L42" s="76"/>
      <c r="M42" s="182"/>
      <c r="N42" s="182"/>
      <c r="O42" s="182"/>
    </row>
    <row r="43" spans="1:16" ht="14.25" customHeight="1" thickBot="1">
      <c r="A43" s="183"/>
      <c r="B43" s="184"/>
      <c r="C43" s="184"/>
      <c r="D43" s="184"/>
      <c r="E43" s="184"/>
      <c r="F43" s="184"/>
      <c r="G43" s="184"/>
      <c r="H43" s="184"/>
      <c r="I43" s="185"/>
      <c r="J43" s="185"/>
      <c r="K43" s="185"/>
      <c r="L43" s="453"/>
      <c r="M43" s="182"/>
      <c r="N43" s="182"/>
      <c r="O43" s="182"/>
      <c r="P43" s="137"/>
    </row>
    <row r="44" spans="1:15" ht="12.75">
      <c r="A44" s="182"/>
      <c r="B44" s="182"/>
      <c r="C44" s="182"/>
      <c r="D44" s="182"/>
      <c r="E44" s="182"/>
      <c r="F44" s="182"/>
      <c r="G44" s="182"/>
      <c r="H44" s="182"/>
      <c r="I44" s="182"/>
      <c r="J44" s="182"/>
      <c r="K44" s="182"/>
      <c r="L44" s="182"/>
      <c r="M44" s="182"/>
      <c r="N44" s="182"/>
      <c r="O44" s="182"/>
    </row>
    <row r="45" spans="1:15" s="6" customFormat="1" ht="11.25">
      <c r="A45" s="186"/>
      <c r="B45" s="186"/>
      <c r="C45" s="186"/>
      <c r="D45" s="186"/>
      <c r="E45" s="186"/>
      <c r="F45" s="186"/>
      <c r="G45" s="186"/>
      <c r="H45" s="186"/>
      <c r="I45" s="186"/>
      <c r="J45" s="186"/>
      <c r="K45" s="186"/>
      <c r="L45" s="186"/>
      <c r="M45" s="186"/>
      <c r="N45" s="186"/>
      <c r="O45" s="186"/>
    </row>
    <row r="46" spans="1:15" s="6" customFormat="1" ht="11.25">
      <c r="A46" s="186"/>
      <c r="B46" s="186"/>
      <c r="C46" s="186"/>
      <c r="D46" s="186"/>
      <c r="E46" s="186"/>
      <c r="F46" s="186"/>
      <c r="G46" s="186"/>
      <c r="H46" s="186"/>
      <c r="I46" s="186"/>
      <c r="J46" s="186"/>
      <c r="K46" s="186"/>
      <c r="L46" s="186"/>
      <c r="M46" s="186"/>
      <c r="N46" s="186"/>
      <c r="O46" s="186"/>
    </row>
    <row r="47" spans="1:15" s="6" customFormat="1" ht="11.25">
      <c r="A47" s="186"/>
      <c r="B47" s="186"/>
      <c r="C47" s="186"/>
      <c r="D47" s="186"/>
      <c r="E47" s="186"/>
      <c r="F47" s="186"/>
      <c r="G47" s="186"/>
      <c r="H47" s="186"/>
      <c r="I47" s="186"/>
      <c r="J47" s="186"/>
      <c r="K47" s="186"/>
      <c r="L47" s="186"/>
      <c r="M47" s="186"/>
      <c r="N47" s="186"/>
      <c r="O47" s="186"/>
    </row>
    <row r="48" spans="1:15" s="6" customFormat="1" ht="11.25">
      <c r="A48" s="186"/>
      <c r="B48" s="186"/>
      <c r="C48" s="186"/>
      <c r="D48" s="186"/>
      <c r="E48" s="186"/>
      <c r="F48" s="186"/>
      <c r="G48" s="186"/>
      <c r="H48" s="186"/>
      <c r="I48" s="186"/>
      <c r="J48" s="186"/>
      <c r="K48" s="186"/>
      <c r="L48" s="186"/>
      <c r="M48" s="186"/>
      <c r="N48" s="186"/>
      <c r="O48" s="186"/>
    </row>
    <row r="49" spans="1:15" s="6" customFormat="1" ht="11.25">
      <c r="A49" s="187"/>
      <c r="B49" s="186"/>
      <c r="C49" s="186"/>
      <c r="D49" s="186"/>
      <c r="E49" s="186"/>
      <c r="F49" s="186"/>
      <c r="G49" s="186"/>
      <c r="H49" s="186"/>
      <c r="I49" s="186"/>
      <c r="J49" s="186"/>
      <c r="K49" s="186"/>
      <c r="L49" s="186"/>
      <c r="M49" s="186"/>
      <c r="N49" s="186"/>
      <c r="O49" s="186"/>
    </row>
    <row r="50" spans="1:15" s="6" customFormat="1" ht="11.25">
      <c r="A50" s="187"/>
      <c r="B50" s="186"/>
      <c r="C50" s="186"/>
      <c r="D50" s="186"/>
      <c r="E50" s="186"/>
      <c r="F50" s="186"/>
      <c r="G50" s="186"/>
      <c r="H50" s="186"/>
      <c r="I50" s="186"/>
      <c r="J50" s="186"/>
      <c r="K50" s="186"/>
      <c r="L50" s="186"/>
      <c r="M50" s="186"/>
      <c r="N50" s="186"/>
      <c r="O50" s="186"/>
    </row>
    <row r="51" spans="1:15" s="6" customFormat="1" ht="11.25">
      <c r="A51" s="186"/>
      <c r="B51" s="186"/>
      <c r="C51" s="186"/>
      <c r="D51" s="186"/>
      <c r="E51" s="186"/>
      <c r="F51" s="186"/>
      <c r="G51" s="186"/>
      <c r="H51" s="186"/>
      <c r="I51" s="186"/>
      <c r="J51" s="186"/>
      <c r="K51" s="186"/>
      <c r="L51" s="186"/>
      <c r="M51" s="186"/>
      <c r="N51" s="186"/>
      <c r="O51" s="186"/>
    </row>
    <row r="52" spans="1:15" s="6" customFormat="1" ht="11.25">
      <c r="A52" s="188"/>
      <c r="B52" s="186"/>
      <c r="C52" s="186"/>
      <c r="D52" s="186"/>
      <c r="E52" s="186"/>
      <c r="F52" s="186"/>
      <c r="G52" s="186"/>
      <c r="H52" s="186"/>
      <c r="I52" s="186"/>
      <c r="J52" s="186"/>
      <c r="K52" s="186"/>
      <c r="L52" s="186"/>
      <c r="M52" s="186"/>
      <c r="N52" s="186"/>
      <c r="O52" s="186"/>
    </row>
    <row r="53" spans="1:15" s="6" customFormat="1" ht="11.25">
      <c r="A53" s="186"/>
      <c r="B53" s="186"/>
      <c r="C53" s="186"/>
      <c r="D53" s="186"/>
      <c r="E53" s="186"/>
      <c r="F53" s="186"/>
      <c r="G53" s="186"/>
      <c r="H53" s="186"/>
      <c r="I53" s="186"/>
      <c r="J53" s="186"/>
      <c r="K53" s="186"/>
      <c r="L53" s="186"/>
      <c r="M53" s="186"/>
      <c r="N53" s="186"/>
      <c r="O53" s="186"/>
    </row>
    <row r="54" s="6" customFormat="1" ht="11.25"/>
    <row r="55" s="6" customFormat="1" ht="11.25"/>
    <row r="56" s="6" customFormat="1" ht="11.25"/>
    <row r="57" s="6" customFormat="1" ht="11.25"/>
    <row r="58" s="6" customFormat="1" ht="11.25"/>
    <row r="59" s="6" customFormat="1" ht="11.25"/>
    <row r="60" s="6" customFormat="1" ht="11.25"/>
    <row r="61" s="6" customFormat="1" ht="11.25"/>
    <row r="62" s="6" customFormat="1" ht="11.25"/>
    <row r="63" s="6" customFormat="1" ht="11.25"/>
    <row r="64" s="6" customFormat="1" ht="11.25"/>
    <row r="65" s="6" customFormat="1" ht="11.25"/>
    <row r="66" s="6" customFormat="1" ht="11.25"/>
    <row r="67" s="6" customFormat="1" ht="11.25"/>
    <row r="68" s="6" customFormat="1" ht="11.25"/>
    <row r="69" s="6" customFormat="1" ht="11.25"/>
    <row r="70" s="6" customFormat="1" ht="11.25"/>
    <row r="71" s="6" customFormat="1" ht="11.25"/>
    <row r="72" s="6" customFormat="1" ht="11.25"/>
    <row r="73" s="6" customFormat="1" ht="11.25"/>
    <row r="74" s="6" customFormat="1" ht="11.25"/>
    <row r="75" s="6" customFormat="1" ht="11.25"/>
    <row r="76" s="6" customFormat="1" ht="11.25"/>
    <row r="77" s="6" customFormat="1" ht="11.25"/>
    <row r="78" s="6" customFormat="1" ht="11.25"/>
    <row r="79" s="6" customFormat="1" ht="11.25"/>
    <row r="80" s="6" customFormat="1" ht="11.25"/>
    <row r="81" s="6" customFormat="1" ht="11.25"/>
    <row r="82" s="6" customFormat="1" ht="11.25"/>
    <row r="83" s="6" customFormat="1" ht="11.25"/>
    <row r="84" s="6" customFormat="1" ht="11.25"/>
    <row r="85" s="6" customFormat="1" ht="11.25"/>
    <row r="86" s="6" customFormat="1" ht="11.25"/>
    <row r="87" s="6" customFormat="1" ht="11.25"/>
    <row r="88" s="6" customFormat="1" ht="11.25"/>
    <row r="89" s="6" customFormat="1" ht="11.25"/>
    <row r="90" s="6" customFormat="1" ht="11.25"/>
    <row r="91" s="6" customFormat="1" ht="11.25"/>
    <row r="92" s="6" customFormat="1" ht="11.25"/>
    <row r="93" s="6" customFormat="1" ht="11.25"/>
    <row r="94" s="6" customFormat="1" ht="11.25"/>
    <row r="95" s="6" customFormat="1" ht="11.25"/>
    <row r="96" s="6" customFormat="1" ht="11.25"/>
    <row r="97" s="6" customFormat="1" ht="11.25"/>
    <row r="98" s="6" customFormat="1" ht="11.25"/>
    <row r="99" s="6" customFormat="1" ht="11.25"/>
    <row r="100" s="6" customFormat="1" ht="11.25"/>
    <row r="101" s="6" customFormat="1" ht="11.25"/>
    <row r="102" s="6" customFormat="1" ht="11.25"/>
    <row r="103" s="6" customFormat="1" ht="11.25"/>
    <row r="104" s="6" customFormat="1" ht="11.25"/>
    <row r="105" s="6" customFormat="1" ht="11.25"/>
    <row r="106" s="6" customFormat="1" ht="11.25"/>
    <row r="107" s="6" customFormat="1" ht="11.25"/>
    <row r="108" s="6" customFormat="1" ht="11.25"/>
    <row r="109" s="6" customFormat="1" ht="11.25"/>
    <row r="110" s="6" customFormat="1" ht="11.25"/>
    <row r="111" s="6" customFormat="1" ht="11.25"/>
    <row r="112" s="6" customFormat="1" ht="11.25"/>
    <row r="113" s="6" customFormat="1" ht="11.25"/>
    <row r="114" s="6" customFormat="1" ht="11.25"/>
    <row r="115" s="6" customFormat="1" ht="11.25"/>
    <row r="116" s="6" customFormat="1" ht="11.25"/>
    <row r="117" s="6" customFormat="1" ht="11.25"/>
    <row r="118" s="6" customFormat="1" ht="11.25"/>
    <row r="119" s="6" customFormat="1" ht="11.25"/>
    <row r="120" s="6" customFormat="1" ht="11.25"/>
    <row r="121" s="6" customFormat="1" ht="11.25"/>
    <row r="122" s="6" customFormat="1" ht="11.25"/>
    <row r="123" s="6" customFormat="1" ht="11.25"/>
    <row r="124" s="6" customFormat="1" ht="11.25"/>
    <row r="125" s="6" customFormat="1" ht="11.25"/>
    <row r="126" s="6" customFormat="1" ht="11.25"/>
    <row r="127" s="6" customFormat="1" ht="11.25"/>
    <row r="128" s="6" customFormat="1" ht="11.25"/>
    <row r="129" s="6" customFormat="1" ht="11.25"/>
    <row r="130" s="6" customFormat="1" ht="11.25"/>
    <row r="131" s="6" customFormat="1" ht="11.25"/>
    <row r="132" s="6" customFormat="1" ht="11.25"/>
    <row r="133" s="6" customFormat="1" ht="11.25"/>
    <row r="134" s="6" customFormat="1" ht="11.25"/>
    <row r="135" s="6" customFormat="1" ht="11.25"/>
    <row r="136" s="6" customFormat="1" ht="11.25"/>
    <row r="137" s="6" customFormat="1" ht="11.25"/>
    <row r="138" s="6" customFormat="1" ht="11.25"/>
    <row r="139" s="6" customFormat="1" ht="11.25"/>
    <row r="140" s="6" customFormat="1" ht="11.25"/>
    <row r="141" s="6" customFormat="1" ht="11.25"/>
    <row r="142" s="6" customFormat="1" ht="11.25"/>
    <row r="143" s="6" customFormat="1" ht="11.25"/>
    <row r="144" s="6" customFormat="1" ht="11.25"/>
    <row r="145" s="6" customFormat="1" ht="11.25"/>
    <row r="146" s="6" customFormat="1" ht="11.25"/>
    <row r="147" s="6" customFormat="1" ht="11.25"/>
    <row r="148" s="6" customFormat="1" ht="11.25"/>
    <row r="149" s="6" customFormat="1" ht="11.25"/>
    <row r="150" s="6" customFormat="1" ht="11.25"/>
    <row r="151" s="6" customFormat="1" ht="11.25"/>
    <row r="152" s="6" customFormat="1" ht="11.25"/>
    <row r="153" s="6" customFormat="1" ht="11.25"/>
    <row r="154" s="6" customFormat="1" ht="11.25"/>
    <row r="155" s="6" customFormat="1" ht="11.25"/>
    <row r="156" s="6" customFormat="1" ht="11.25"/>
    <row r="157" s="6" customFormat="1" ht="11.25"/>
    <row r="158" s="6" customFormat="1" ht="11.25"/>
    <row r="159" s="6" customFormat="1" ht="11.25"/>
    <row r="160" s="6" customFormat="1" ht="11.25"/>
    <row r="161" s="6" customFormat="1" ht="11.25"/>
    <row r="162" s="6" customFormat="1" ht="11.25"/>
    <row r="163" s="6" customFormat="1" ht="11.25"/>
    <row r="164" s="6" customFormat="1" ht="11.25"/>
    <row r="165" s="6" customFormat="1" ht="11.25"/>
    <row r="166" s="6" customFormat="1" ht="11.25"/>
    <row r="167" s="6" customFormat="1" ht="11.25"/>
    <row r="168" s="6" customFormat="1" ht="11.25"/>
    <row r="169" s="6" customFormat="1" ht="11.25"/>
    <row r="170" s="6" customFormat="1" ht="11.25"/>
    <row r="171" s="6" customFormat="1" ht="11.25"/>
    <row r="172" s="6" customFormat="1" ht="11.25"/>
    <row r="173" s="6" customFormat="1" ht="11.25"/>
    <row r="174" s="6" customFormat="1" ht="11.25"/>
    <row r="175" s="6" customFormat="1" ht="11.25"/>
    <row r="176" s="6" customFormat="1" ht="11.25"/>
    <row r="177" s="6" customFormat="1" ht="11.25"/>
    <row r="178" s="6" customFormat="1" ht="11.25"/>
    <row r="179" s="6" customFormat="1" ht="11.25"/>
    <row r="180" s="6" customFormat="1" ht="11.25"/>
    <row r="181" s="6" customFormat="1" ht="11.25"/>
    <row r="182" s="6" customFormat="1" ht="11.25"/>
    <row r="183" s="6" customFormat="1" ht="11.25"/>
    <row r="184" s="6" customFormat="1" ht="11.25"/>
    <row r="185" s="6" customFormat="1" ht="11.25"/>
    <row r="186" s="6" customFormat="1" ht="11.25"/>
    <row r="187" s="6" customFormat="1" ht="11.25"/>
    <row r="188" s="6" customFormat="1" ht="11.25"/>
    <row r="189" s="6" customFormat="1" ht="11.25"/>
    <row r="190" s="6" customFormat="1" ht="11.25"/>
    <row r="191" s="6" customFormat="1" ht="11.25"/>
    <row r="192" s="6" customFormat="1" ht="11.25"/>
    <row r="193" s="6" customFormat="1" ht="11.25"/>
    <row r="194" s="6" customFormat="1" ht="11.25"/>
    <row r="195" s="6" customFormat="1" ht="11.25"/>
    <row r="196" s="6" customFormat="1" ht="11.25"/>
    <row r="197" s="6" customFormat="1" ht="11.25"/>
    <row r="198" s="6" customFormat="1" ht="11.25"/>
    <row r="199" s="6" customFormat="1" ht="11.25"/>
    <row r="200" s="6" customFormat="1" ht="11.25"/>
  </sheetData>
  <mergeCells count="5">
    <mergeCell ref="A4:E4"/>
    <mergeCell ref="J2:L2"/>
    <mergeCell ref="F4:I4"/>
    <mergeCell ref="J4:L4"/>
    <mergeCell ref="K3:L3"/>
  </mergeCells>
  <printOptions horizontalCentered="1" verticalCentered="1"/>
  <pageMargins left="0.4" right="0.65" top="0.75" bottom="0.63" header="0.5" footer="0.25"/>
  <pageSetup blackAndWhite="1" horizontalDpi="300" verticalDpi="300" orientation="landscape" scale="92" r:id="rId2"/>
  <headerFooter alignWithMargins="0">
    <oddFooter>&amp;L&amp;8 BLI No. 652000&amp;C&amp;8 Item No.  70 Page &amp;P of &amp;N&amp;R&amp;8Exhibit P-20, Requirements Study
</oddFooter>
  </headerFooter>
  <drawing r:id="rId1"/>
</worksheet>
</file>

<file path=xl/worksheets/sheet14.xml><?xml version="1.0" encoding="utf-8"?>
<worksheet xmlns="http://schemas.openxmlformats.org/spreadsheetml/2006/main" xmlns:r="http://schemas.openxmlformats.org/officeDocument/2006/relationships">
  <dimension ref="A1:W53"/>
  <sheetViews>
    <sheetView showGridLines="0" zoomScaleSheetLayoutView="100" workbookViewId="0" topLeftCell="A1">
      <selection activeCell="E2" sqref="E2"/>
    </sheetView>
  </sheetViews>
  <sheetFormatPr defaultColWidth="9.140625" defaultRowHeight="12.75"/>
  <cols>
    <col min="1" max="1" width="11.7109375" style="0" customWidth="1"/>
    <col min="2" max="2" width="8.140625" style="0" customWidth="1"/>
    <col min="3" max="3" width="8.00390625" style="0" customWidth="1"/>
    <col min="4" max="4" width="11.7109375" style="0" customWidth="1"/>
    <col min="5" max="12" width="10.7109375" style="0" customWidth="1"/>
    <col min="15" max="15" width="13.8515625" style="0" customWidth="1"/>
  </cols>
  <sheetData>
    <row r="1" spans="1:23" ht="10.5" customHeight="1">
      <c r="A1" s="130"/>
      <c r="B1" s="131"/>
      <c r="C1" s="131"/>
      <c r="D1" s="132"/>
      <c r="E1" s="133" t="s">
        <v>88</v>
      </c>
      <c r="F1" s="134"/>
      <c r="G1" s="134"/>
      <c r="H1" s="8"/>
      <c r="I1" s="135"/>
      <c r="J1" s="133" t="s">
        <v>0</v>
      </c>
      <c r="K1" s="128"/>
      <c r="L1" s="129"/>
      <c r="M1" s="136"/>
      <c r="N1" s="136"/>
      <c r="O1" s="136"/>
      <c r="P1" s="137"/>
      <c r="V1" t="s">
        <v>89</v>
      </c>
      <c r="W1" s="1"/>
    </row>
    <row r="2" spans="1:22" ht="10.5" customHeight="1">
      <c r="A2" s="138"/>
      <c r="B2" s="127"/>
      <c r="C2" s="127"/>
      <c r="D2" s="127"/>
      <c r="E2" s="373" t="s">
        <v>226</v>
      </c>
      <c r="F2" s="365"/>
      <c r="G2" s="365"/>
      <c r="H2" s="365"/>
      <c r="I2" s="365"/>
      <c r="J2" s="611">
        <v>38961</v>
      </c>
      <c r="K2" s="612"/>
      <c r="L2" s="613"/>
      <c r="N2" s="139"/>
      <c r="O2" s="31"/>
      <c r="V2" t="s">
        <v>90</v>
      </c>
    </row>
    <row r="3" spans="1:22" ht="12" customHeight="1">
      <c r="A3" s="140" t="s">
        <v>91</v>
      </c>
      <c r="B3" s="141"/>
      <c r="C3" s="141"/>
      <c r="D3" s="141"/>
      <c r="E3" s="196"/>
      <c r="F3" s="143" t="s">
        <v>92</v>
      </c>
      <c r="G3" s="77"/>
      <c r="H3" s="77"/>
      <c r="I3" s="142"/>
      <c r="J3" s="189" t="s">
        <v>93</v>
      </c>
      <c r="K3" s="618"/>
      <c r="L3" s="619"/>
      <c r="N3" s="139"/>
      <c r="O3" s="31"/>
      <c r="V3" t="s">
        <v>73</v>
      </c>
    </row>
    <row r="4" spans="1:15" ht="9.75" customHeight="1">
      <c r="A4" s="608" t="s">
        <v>223</v>
      </c>
      <c r="B4" s="609"/>
      <c r="C4" s="609"/>
      <c r="D4" s="609"/>
      <c r="E4" s="610"/>
      <c r="F4" s="614"/>
      <c r="G4" s="615"/>
      <c r="H4" s="615"/>
      <c r="I4" s="616"/>
      <c r="J4" s="614"/>
      <c r="K4" s="615"/>
      <c r="L4" s="617"/>
      <c r="M4" s="71"/>
      <c r="N4" s="21"/>
      <c r="O4" s="144"/>
    </row>
    <row r="5" spans="1:22" ht="13.5" customHeight="1">
      <c r="A5" s="190" t="s">
        <v>134</v>
      </c>
      <c r="B5" s="146"/>
      <c r="C5" s="191"/>
      <c r="D5" s="147"/>
      <c r="E5" s="148" t="s">
        <v>177</v>
      </c>
      <c r="F5" s="148" t="s">
        <v>178</v>
      </c>
      <c r="G5" s="148" t="s">
        <v>179</v>
      </c>
      <c r="H5" s="148" t="s">
        <v>180</v>
      </c>
      <c r="I5" s="148" t="s">
        <v>181</v>
      </c>
      <c r="J5" s="148" t="s">
        <v>182</v>
      </c>
      <c r="K5" s="148" t="s">
        <v>183</v>
      </c>
      <c r="L5" s="418" t="s">
        <v>213</v>
      </c>
      <c r="N5" s="31"/>
      <c r="O5" s="31"/>
      <c r="V5" t="s">
        <v>9</v>
      </c>
    </row>
    <row r="6" spans="1:15" ht="13.5" customHeight="1">
      <c r="A6" s="145" t="s">
        <v>94</v>
      </c>
      <c r="B6" s="149"/>
      <c r="C6" s="149"/>
      <c r="D6" s="149"/>
      <c r="E6" s="150"/>
      <c r="F6" s="150">
        <v>463</v>
      </c>
      <c r="G6" s="150"/>
      <c r="H6" s="150"/>
      <c r="I6" s="150"/>
      <c r="J6" s="368"/>
      <c r="K6" s="150"/>
      <c r="L6" s="151"/>
      <c r="N6" s="31"/>
      <c r="O6" s="31"/>
    </row>
    <row r="7" spans="1:15" ht="13.5" customHeight="1">
      <c r="A7" s="145" t="s">
        <v>49</v>
      </c>
      <c r="B7" s="149"/>
      <c r="C7" s="149"/>
      <c r="D7" s="149"/>
      <c r="E7" s="152"/>
      <c r="F7" s="461">
        <v>645048</v>
      </c>
      <c r="G7" s="152">
        <f>IF(G6&gt;0,G8/G6,"")</f>
      </c>
      <c r="H7" s="152">
        <f>IF(H6&gt;0,H8/H6,"")</f>
      </c>
      <c r="I7" s="152">
        <f>IF(I6&gt;0,I8/I6,"")</f>
      </c>
      <c r="J7" s="369">
        <f>IF(J6&gt;0,J8/J6,"")</f>
      </c>
      <c r="K7" s="152">
        <f>IF(K6&gt;0,K8/K6,"")</f>
      </c>
      <c r="L7" s="153"/>
      <c r="N7" s="31"/>
      <c r="O7" s="31"/>
    </row>
    <row r="8" spans="1:15" ht="13.5" customHeight="1">
      <c r="A8" s="145" t="s">
        <v>95</v>
      </c>
      <c r="B8" s="149"/>
      <c r="C8" s="149"/>
      <c r="D8" s="149"/>
      <c r="E8" s="154"/>
      <c r="F8" s="460">
        <v>298657000</v>
      </c>
      <c r="G8" s="154"/>
      <c r="H8" s="154"/>
      <c r="I8" s="154"/>
      <c r="J8" s="370"/>
      <c r="K8" s="154"/>
      <c r="L8" s="155"/>
      <c r="N8" s="31"/>
      <c r="O8" s="31"/>
    </row>
    <row r="9" spans="1:15" ht="13.5" customHeight="1">
      <c r="A9" s="145" t="s">
        <v>96</v>
      </c>
      <c r="B9" s="149"/>
      <c r="C9" s="149"/>
      <c r="D9" s="149"/>
      <c r="E9" s="150"/>
      <c r="F9" s="150"/>
      <c r="G9" s="150"/>
      <c r="H9" s="150"/>
      <c r="I9" s="150"/>
      <c r="J9" s="368"/>
      <c r="K9" s="150"/>
      <c r="L9" s="151"/>
      <c r="N9" s="31"/>
      <c r="O9" s="31"/>
    </row>
    <row r="10" spans="1:15" ht="13.5" customHeight="1">
      <c r="A10" s="145" t="s">
        <v>97</v>
      </c>
      <c r="B10" s="149"/>
      <c r="C10" s="149"/>
      <c r="D10" s="149"/>
      <c r="E10" s="156">
        <f aca="true" t="shared" si="0" ref="E10:K10">D23</f>
        <v>0</v>
      </c>
      <c r="F10" s="156">
        <f t="shared" si="0"/>
        <v>0</v>
      </c>
      <c r="G10" s="156">
        <f t="shared" si="0"/>
        <v>276</v>
      </c>
      <c r="H10" s="156">
        <f t="shared" si="0"/>
        <v>463</v>
      </c>
      <c r="I10" s="156">
        <f t="shared" si="0"/>
        <v>463</v>
      </c>
      <c r="J10" s="371">
        <f t="shared" si="0"/>
        <v>463</v>
      </c>
      <c r="K10" s="156">
        <f t="shared" si="0"/>
        <v>463</v>
      </c>
      <c r="L10" s="157"/>
      <c r="N10" s="31"/>
      <c r="O10" s="31"/>
    </row>
    <row r="11" spans="1:15" ht="13.5" customHeight="1">
      <c r="A11" s="145" t="s">
        <v>163</v>
      </c>
      <c r="B11" s="149"/>
      <c r="C11" s="149"/>
      <c r="D11" s="149"/>
      <c r="E11" s="150"/>
      <c r="F11" s="150"/>
      <c r="G11" s="150"/>
      <c r="H11" s="150"/>
      <c r="I11" s="150"/>
      <c r="J11" s="368"/>
      <c r="K11" s="150"/>
      <c r="L11" s="151"/>
      <c r="N11" s="31"/>
      <c r="O11" s="31"/>
    </row>
    <row r="12" spans="1:15" ht="13.5" customHeight="1">
      <c r="A12" s="145" t="s">
        <v>98</v>
      </c>
      <c r="B12" s="149"/>
      <c r="C12" s="149" t="s">
        <v>57</v>
      </c>
      <c r="D12" s="149" t="s">
        <v>99</v>
      </c>
      <c r="E12" s="150"/>
      <c r="F12" s="150"/>
      <c r="G12" s="150"/>
      <c r="H12" s="150"/>
      <c r="I12" s="150"/>
      <c r="J12" s="368"/>
      <c r="K12" s="150"/>
      <c r="L12" s="151"/>
      <c r="N12" s="31"/>
      <c r="O12" s="31"/>
    </row>
    <row r="13" spans="1:15" ht="13.5" customHeight="1">
      <c r="A13" s="145" t="s">
        <v>98</v>
      </c>
      <c r="B13" s="149"/>
      <c r="C13" s="149" t="s">
        <v>74</v>
      </c>
      <c r="D13" s="149" t="s">
        <v>99</v>
      </c>
      <c r="E13" s="150"/>
      <c r="F13" s="150">
        <f>92*3</f>
        <v>276</v>
      </c>
      <c r="G13" s="150">
        <f>463-276</f>
        <v>187</v>
      </c>
      <c r="H13" s="150" t="s">
        <v>22</v>
      </c>
      <c r="I13" s="150"/>
      <c r="J13" s="368"/>
      <c r="K13" s="150"/>
      <c r="L13" s="151"/>
      <c r="N13" s="31"/>
      <c r="O13" s="31"/>
    </row>
    <row r="14" spans="1:15" ht="13.5" customHeight="1">
      <c r="A14" s="145" t="s">
        <v>98</v>
      </c>
      <c r="B14" s="149"/>
      <c r="C14" s="149" t="s">
        <v>140</v>
      </c>
      <c r="D14" s="149" t="s">
        <v>99</v>
      </c>
      <c r="E14" s="150"/>
      <c r="F14" s="150"/>
      <c r="G14" s="150"/>
      <c r="H14" s="150"/>
      <c r="I14" s="150"/>
      <c r="J14" s="368"/>
      <c r="K14" s="150"/>
      <c r="L14" s="151"/>
      <c r="N14" s="31"/>
      <c r="O14" s="31"/>
    </row>
    <row r="15" spans="1:15" ht="13.5" customHeight="1">
      <c r="A15" s="145" t="s">
        <v>98</v>
      </c>
      <c r="B15" s="149"/>
      <c r="C15" s="149" t="s">
        <v>141</v>
      </c>
      <c r="D15" s="149" t="s">
        <v>99</v>
      </c>
      <c r="E15" s="150"/>
      <c r="F15" s="150"/>
      <c r="G15" s="150"/>
      <c r="H15" s="150"/>
      <c r="I15" s="150"/>
      <c r="J15" s="368"/>
      <c r="K15" s="150"/>
      <c r="L15" s="151"/>
      <c r="N15" s="31"/>
      <c r="O15" s="31"/>
    </row>
    <row r="16" spans="1:15" ht="13.5" customHeight="1">
      <c r="A16" s="145" t="s">
        <v>100</v>
      </c>
      <c r="B16" s="149"/>
      <c r="C16" s="149"/>
      <c r="D16" s="149"/>
      <c r="E16" s="150"/>
      <c r="F16" s="150">
        <v>0</v>
      </c>
      <c r="G16" s="150">
        <v>0</v>
      </c>
      <c r="H16" s="150"/>
      <c r="I16" s="150"/>
      <c r="J16" s="368">
        <v>0</v>
      </c>
      <c r="K16" s="150"/>
      <c r="L16" s="151"/>
      <c r="N16" s="31"/>
      <c r="O16" s="31"/>
    </row>
    <row r="17" spans="1:15" ht="13.5" customHeight="1">
      <c r="A17" s="145" t="s">
        <v>101</v>
      </c>
      <c r="B17" s="149"/>
      <c r="C17" s="149"/>
      <c r="D17" s="149"/>
      <c r="E17" s="150"/>
      <c r="F17" s="150"/>
      <c r="G17" s="150"/>
      <c r="H17" s="150"/>
      <c r="I17" s="150"/>
      <c r="J17" s="368"/>
      <c r="K17" s="150"/>
      <c r="L17" s="151"/>
      <c r="N17" s="31"/>
      <c r="O17" s="31"/>
    </row>
    <row r="18" spans="1:15" ht="13.5" customHeight="1">
      <c r="A18" s="145" t="s">
        <v>102</v>
      </c>
      <c r="B18" s="149"/>
      <c r="C18" s="149"/>
      <c r="D18" s="149"/>
      <c r="E18" s="150"/>
      <c r="F18" s="150"/>
      <c r="G18" s="150"/>
      <c r="H18" s="150"/>
      <c r="I18" s="150"/>
      <c r="J18" s="368"/>
      <c r="K18" s="150"/>
      <c r="L18" s="151"/>
      <c r="N18" s="31"/>
      <c r="O18" s="31"/>
    </row>
    <row r="19" spans="1:15" ht="13.5" customHeight="1">
      <c r="A19" s="145" t="s">
        <v>103</v>
      </c>
      <c r="B19" s="146"/>
      <c r="C19" s="146"/>
      <c r="D19" s="146"/>
      <c r="E19" s="150"/>
      <c r="F19" s="150"/>
      <c r="G19" s="150"/>
      <c r="H19" s="150"/>
      <c r="I19" s="150"/>
      <c r="J19" s="368"/>
      <c r="K19" s="150"/>
      <c r="L19" s="151"/>
      <c r="N19" s="31"/>
      <c r="O19" s="31"/>
    </row>
    <row r="20" spans="1:15" ht="13.5" customHeight="1">
      <c r="A20" s="145" t="s">
        <v>104</v>
      </c>
      <c r="B20" s="146"/>
      <c r="C20" s="146"/>
      <c r="D20" s="146"/>
      <c r="E20" s="150"/>
      <c r="F20" s="150"/>
      <c r="G20" s="150"/>
      <c r="H20" s="150"/>
      <c r="I20" s="150"/>
      <c r="J20" s="368"/>
      <c r="K20" s="150"/>
      <c r="L20" s="151"/>
      <c r="N20" s="31"/>
      <c r="O20" s="31"/>
    </row>
    <row r="21" spans="1:15" ht="13.5" customHeight="1">
      <c r="A21" s="145" t="s">
        <v>105</v>
      </c>
      <c r="B21" s="146"/>
      <c r="C21" s="146"/>
      <c r="D21" s="146"/>
      <c r="E21" s="150"/>
      <c r="F21" s="150"/>
      <c r="G21" s="150"/>
      <c r="H21" s="150"/>
      <c r="I21" s="150"/>
      <c r="J21" s="368"/>
      <c r="K21" s="150"/>
      <c r="L21" s="151"/>
      <c r="N21" s="31"/>
      <c r="O21" s="31"/>
    </row>
    <row r="22" spans="1:15" ht="13.5" customHeight="1">
      <c r="A22" s="145" t="s">
        <v>106</v>
      </c>
      <c r="B22" s="146"/>
      <c r="C22" s="146"/>
      <c r="D22" s="146"/>
      <c r="E22" s="150"/>
      <c r="F22" s="150"/>
      <c r="G22" s="150"/>
      <c r="H22" s="150"/>
      <c r="I22" s="150"/>
      <c r="J22" s="368"/>
      <c r="K22" s="150"/>
      <c r="L22" s="151"/>
      <c r="N22" s="31"/>
      <c r="O22" s="31"/>
    </row>
    <row r="23" spans="1:15" ht="13.5" customHeight="1">
      <c r="A23" s="145" t="s">
        <v>107</v>
      </c>
      <c r="B23" s="146"/>
      <c r="C23" s="146"/>
      <c r="D23" s="146"/>
      <c r="E23" s="156">
        <f aca="true" t="shared" si="1" ref="E23:K23">SUM(E10:E17)-SUM(E18:E22)</f>
        <v>0</v>
      </c>
      <c r="F23" s="156">
        <f t="shared" si="1"/>
        <v>276</v>
      </c>
      <c r="G23" s="156">
        <f t="shared" si="1"/>
        <v>463</v>
      </c>
      <c r="H23" s="156">
        <f t="shared" si="1"/>
        <v>463</v>
      </c>
      <c r="I23" s="156">
        <f t="shared" si="1"/>
        <v>463</v>
      </c>
      <c r="J23" s="371">
        <f t="shared" si="1"/>
        <v>463</v>
      </c>
      <c r="K23" s="156">
        <f t="shared" si="1"/>
        <v>463</v>
      </c>
      <c r="L23" s="157"/>
      <c r="N23" s="31"/>
      <c r="O23" s="31"/>
    </row>
    <row r="24" spans="1:15" ht="13.5" customHeight="1">
      <c r="A24" s="145" t="s">
        <v>108</v>
      </c>
      <c r="B24" s="146"/>
      <c r="C24" s="146"/>
      <c r="D24" s="146"/>
      <c r="E24" s="150"/>
      <c r="F24" s="150"/>
      <c r="G24" s="150"/>
      <c r="H24" s="150"/>
      <c r="I24" s="150"/>
      <c r="J24" s="368"/>
      <c r="K24" s="150"/>
      <c r="L24" s="151"/>
      <c r="N24" s="31"/>
      <c r="O24" s="31"/>
    </row>
    <row r="25" spans="1:15" ht="12.75">
      <c r="A25" s="158" t="s">
        <v>109</v>
      </c>
      <c r="B25" s="159"/>
      <c r="C25" s="160" t="s">
        <v>110</v>
      </c>
      <c r="D25" s="159"/>
      <c r="E25" s="160" t="s">
        <v>111</v>
      </c>
      <c r="F25" s="159"/>
      <c r="G25" s="160" t="s">
        <v>112</v>
      </c>
      <c r="H25" s="159"/>
      <c r="I25" s="161" t="s">
        <v>113</v>
      </c>
      <c r="J25" s="162"/>
      <c r="K25" s="163" t="s">
        <v>114</v>
      </c>
      <c r="L25" s="450"/>
      <c r="N25" s="31"/>
      <c r="O25" s="31"/>
    </row>
    <row r="26" spans="1:15" ht="11.25" customHeight="1">
      <c r="A26" s="72"/>
      <c r="B26" s="164"/>
      <c r="C26" s="165" t="s">
        <v>115</v>
      </c>
      <c r="D26" s="166"/>
      <c r="E26" s="165" t="s">
        <v>116</v>
      </c>
      <c r="F26" s="166"/>
      <c r="G26" s="165" t="s">
        <v>117</v>
      </c>
      <c r="H26" s="166"/>
      <c r="I26" s="167" t="s">
        <v>118</v>
      </c>
      <c r="J26" s="164"/>
      <c r="K26" s="168" t="s">
        <v>119</v>
      </c>
      <c r="L26" s="451"/>
      <c r="N26" s="31"/>
      <c r="O26" s="31"/>
    </row>
    <row r="27" spans="1:15" ht="11.25" customHeight="1">
      <c r="A27" s="70" t="s">
        <v>120</v>
      </c>
      <c r="B27" s="169"/>
      <c r="C27" s="170" t="str">
        <f>RIGHT($G$5,2)&amp;" thru "</f>
        <v>08 thru </v>
      </c>
      <c r="D27" s="169"/>
      <c r="E27" s="170" t="str">
        <f>RIGHT($G$5,2)&amp;" thru "</f>
        <v>08 thru </v>
      </c>
      <c r="F27" s="169"/>
      <c r="G27" s="170" t="str">
        <f>RIGHT($G$5,2)&amp;" thru "</f>
        <v>08 thru </v>
      </c>
      <c r="H27" s="169"/>
      <c r="I27" s="171"/>
      <c r="J27" s="169"/>
      <c r="K27" s="163" t="s">
        <v>121</v>
      </c>
      <c r="L27" s="450"/>
      <c r="N27" s="31"/>
      <c r="O27" s="31"/>
    </row>
    <row r="28" spans="1:15" ht="11.25" customHeight="1">
      <c r="A28" s="172" t="s">
        <v>122</v>
      </c>
      <c r="B28" s="173"/>
      <c r="C28" s="174" t="s">
        <v>123</v>
      </c>
      <c r="D28" s="173"/>
      <c r="E28" s="174" t="s">
        <v>123</v>
      </c>
      <c r="F28" s="173"/>
      <c r="G28" s="174" t="s">
        <v>123</v>
      </c>
      <c r="H28" s="173"/>
      <c r="I28" s="175" t="str">
        <f>H5</f>
        <v>FY2009</v>
      </c>
      <c r="J28" s="173"/>
      <c r="K28" s="168" t="s">
        <v>124</v>
      </c>
      <c r="L28" s="451"/>
      <c r="N28" s="31"/>
      <c r="O28" s="31"/>
    </row>
    <row r="29" spans="1:15" ht="11.25" customHeight="1">
      <c r="A29" s="176" t="s">
        <v>125</v>
      </c>
      <c r="B29" s="177"/>
      <c r="C29" s="177" t="s">
        <v>123</v>
      </c>
      <c r="D29" s="177"/>
      <c r="E29" s="178" t="str">
        <f>C29</f>
        <v>FY XXXX</v>
      </c>
      <c r="F29" s="177"/>
      <c r="G29" s="178" t="str">
        <f>C29</f>
        <v>FY XXXX</v>
      </c>
      <c r="H29" s="177"/>
      <c r="I29" s="179" t="str">
        <f>I5</f>
        <v>FY2010</v>
      </c>
      <c r="J29" s="177"/>
      <c r="K29" s="180" t="s">
        <v>126</v>
      </c>
      <c r="L29" s="452"/>
      <c r="N29" s="31"/>
      <c r="O29" s="31"/>
    </row>
    <row r="30" spans="1:15" ht="11.25" customHeight="1">
      <c r="A30" s="176" t="s">
        <v>127</v>
      </c>
      <c r="B30" s="177"/>
      <c r="C30" s="177" t="s">
        <v>123</v>
      </c>
      <c r="D30" s="177"/>
      <c r="E30" s="178" t="str">
        <f>C30</f>
        <v>FY XXXX</v>
      </c>
      <c r="F30" s="177"/>
      <c r="G30" s="178" t="str">
        <f>C30</f>
        <v>FY XXXX</v>
      </c>
      <c r="H30" s="177"/>
      <c r="I30" s="180" t="s">
        <v>128</v>
      </c>
      <c r="J30" s="177"/>
      <c r="K30" s="180" t="s">
        <v>129</v>
      </c>
      <c r="L30" s="452"/>
      <c r="N30" s="31"/>
      <c r="O30" s="31"/>
    </row>
    <row r="31" spans="1:15" ht="11.25" customHeight="1">
      <c r="A31" s="176" t="s">
        <v>130</v>
      </c>
      <c r="B31" s="177"/>
      <c r="C31" s="177" t="s">
        <v>123</v>
      </c>
      <c r="D31" s="177"/>
      <c r="E31" s="178" t="str">
        <f>C31</f>
        <v>FY XXXX</v>
      </c>
      <c r="F31" s="177"/>
      <c r="G31" s="178" t="str">
        <f>C31</f>
        <v>FY XXXX</v>
      </c>
      <c r="H31" s="177"/>
      <c r="I31" s="9"/>
      <c r="J31" s="5"/>
      <c r="K31" s="180" t="s">
        <v>131</v>
      </c>
      <c r="L31" s="452"/>
      <c r="N31" s="31"/>
      <c r="O31" s="31"/>
    </row>
    <row r="32" spans="1:15" ht="11.25" customHeight="1">
      <c r="A32" s="176" t="s">
        <v>132</v>
      </c>
      <c r="B32" s="181">
        <f>SUM(B27:B31)</f>
        <v>0</v>
      </c>
      <c r="C32" s="127"/>
      <c r="D32" s="78"/>
      <c r="E32" s="127"/>
      <c r="F32" s="78"/>
      <c r="G32" s="127"/>
      <c r="H32" s="78"/>
      <c r="I32" s="127"/>
      <c r="J32" s="78"/>
      <c r="K32" s="180" t="s">
        <v>133</v>
      </c>
      <c r="L32" s="452"/>
      <c r="N32" s="31"/>
      <c r="O32" s="31"/>
    </row>
    <row r="33" spans="1:12" ht="12.75">
      <c r="A33" s="73"/>
      <c r="B33" s="9"/>
      <c r="C33" s="9"/>
      <c r="D33" s="9"/>
      <c r="E33" s="9"/>
      <c r="F33" s="9"/>
      <c r="G33" s="9"/>
      <c r="H33" s="9"/>
      <c r="I33" s="9"/>
      <c r="J33" s="9"/>
      <c r="K33" s="9"/>
      <c r="L33" s="7"/>
    </row>
    <row r="34" spans="1:12" ht="11.25" customHeight="1">
      <c r="A34" s="73"/>
      <c r="B34" s="9"/>
      <c r="C34" s="9"/>
      <c r="D34" s="9"/>
      <c r="E34" s="9"/>
      <c r="F34" s="9"/>
      <c r="G34" s="9"/>
      <c r="H34" s="9"/>
      <c r="I34" s="9"/>
      <c r="J34" s="9"/>
      <c r="K34" s="9"/>
      <c r="L34" s="7"/>
    </row>
    <row r="35" spans="1:12" ht="11.25" customHeight="1">
      <c r="A35" s="73"/>
      <c r="B35" s="9"/>
      <c r="C35" s="9"/>
      <c r="D35" s="9"/>
      <c r="E35" s="9"/>
      <c r="F35" s="9"/>
      <c r="G35" s="9"/>
      <c r="H35" s="9"/>
      <c r="I35" s="9"/>
      <c r="J35" s="9"/>
      <c r="K35" s="9"/>
      <c r="L35" s="7"/>
    </row>
    <row r="36" spans="1:12" ht="11.25" customHeight="1">
      <c r="A36" s="73"/>
      <c r="B36" s="9"/>
      <c r="C36" s="9"/>
      <c r="D36" s="9"/>
      <c r="E36" s="9"/>
      <c r="F36" s="9"/>
      <c r="G36" s="9"/>
      <c r="H36" s="9"/>
      <c r="I36" s="9"/>
      <c r="J36" s="9"/>
      <c r="K36" s="9"/>
      <c r="L36" s="7"/>
    </row>
    <row r="37" spans="1:12" ht="11.25" customHeight="1">
      <c r="A37" s="73"/>
      <c r="B37" s="9"/>
      <c r="C37" s="9"/>
      <c r="D37" s="9"/>
      <c r="E37" s="9"/>
      <c r="F37" s="9"/>
      <c r="G37" s="9"/>
      <c r="H37" s="9"/>
      <c r="I37" s="9"/>
      <c r="J37" s="9"/>
      <c r="K37" s="9"/>
      <c r="L37" s="7"/>
    </row>
    <row r="38" spans="1:12" ht="10.5" customHeight="1">
      <c r="A38" s="73"/>
      <c r="B38" s="9"/>
      <c r="C38" s="9"/>
      <c r="D38" s="9"/>
      <c r="E38" s="9"/>
      <c r="F38" s="9"/>
      <c r="G38" s="9"/>
      <c r="H38" s="9"/>
      <c r="I38" s="9"/>
      <c r="J38" s="9"/>
      <c r="K38" s="9"/>
      <c r="L38" s="7"/>
    </row>
    <row r="39" spans="1:12" ht="11.25" customHeight="1">
      <c r="A39" s="73"/>
      <c r="B39" s="9"/>
      <c r="C39" s="9"/>
      <c r="D39" s="9"/>
      <c r="E39" s="9"/>
      <c r="F39" s="9"/>
      <c r="G39" s="9"/>
      <c r="H39" s="9"/>
      <c r="I39" s="9"/>
      <c r="J39" s="9"/>
      <c r="K39" s="9"/>
      <c r="L39" s="7"/>
    </row>
    <row r="40" spans="1:12" ht="12.75">
      <c r="A40" s="73"/>
      <c r="B40" s="9"/>
      <c r="C40" s="9"/>
      <c r="D40" s="9"/>
      <c r="E40" s="9"/>
      <c r="F40" s="9"/>
      <c r="G40" s="9"/>
      <c r="H40" s="9"/>
      <c r="I40" s="9"/>
      <c r="J40" s="9"/>
      <c r="K40" s="9"/>
      <c r="L40" s="7"/>
    </row>
    <row r="41" spans="1:15" ht="12.75">
      <c r="A41" s="74"/>
      <c r="B41" s="75"/>
      <c r="C41" s="75"/>
      <c r="D41" s="75"/>
      <c r="E41" s="68"/>
      <c r="F41" s="68"/>
      <c r="G41" s="68"/>
      <c r="H41" s="68"/>
      <c r="I41" s="68"/>
      <c r="J41" s="68"/>
      <c r="K41" s="68"/>
      <c r="L41" s="76"/>
      <c r="M41" s="182"/>
      <c r="N41" s="182"/>
      <c r="O41" s="182"/>
    </row>
    <row r="42" spans="1:15" ht="12.75">
      <c r="A42" s="74"/>
      <c r="B42" s="75"/>
      <c r="C42" s="75"/>
      <c r="D42" s="75"/>
      <c r="E42" s="68"/>
      <c r="F42" s="68"/>
      <c r="G42" s="68"/>
      <c r="H42" s="68"/>
      <c r="I42" s="68"/>
      <c r="J42" s="68"/>
      <c r="K42" s="68"/>
      <c r="L42" s="76"/>
      <c r="M42" s="182"/>
      <c r="N42" s="182"/>
      <c r="O42" s="182"/>
    </row>
    <row r="43" spans="1:16" ht="14.25" customHeight="1" thickBot="1">
      <c r="A43" s="183"/>
      <c r="B43" s="184"/>
      <c r="C43" s="184"/>
      <c r="D43" s="184"/>
      <c r="E43" s="184"/>
      <c r="F43" s="184"/>
      <c r="G43" s="184"/>
      <c r="H43" s="184"/>
      <c r="I43" s="185"/>
      <c r="J43" s="185"/>
      <c r="K43" s="185"/>
      <c r="L43" s="453"/>
      <c r="M43" s="182"/>
      <c r="N43" s="182"/>
      <c r="O43" s="182"/>
      <c r="P43" s="137"/>
    </row>
    <row r="44" spans="1:15" ht="12.75">
      <c r="A44" s="182"/>
      <c r="B44" s="182"/>
      <c r="C44" s="182"/>
      <c r="D44" s="182"/>
      <c r="E44" s="182"/>
      <c r="F44" s="182"/>
      <c r="G44" s="182"/>
      <c r="H44" s="182"/>
      <c r="I44" s="182"/>
      <c r="J44" s="182"/>
      <c r="K44" s="182"/>
      <c r="L44" s="182"/>
      <c r="M44" s="182"/>
      <c r="N44" s="182"/>
      <c r="O44" s="182"/>
    </row>
    <row r="45" spans="1:15" s="6" customFormat="1" ht="11.25">
      <c r="A45" s="186"/>
      <c r="B45" s="186"/>
      <c r="C45" s="186"/>
      <c r="D45" s="186"/>
      <c r="E45" s="186"/>
      <c r="F45" s="186"/>
      <c r="G45" s="186"/>
      <c r="H45" s="186"/>
      <c r="I45" s="186"/>
      <c r="J45" s="186"/>
      <c r="K45" s="186"/>
      <c r="L45" s="186"/>
      <c r="M45" s="186"/>
      <c r="N45" s="186"/>
      <c r="O45" s="186"/>
    </row>
    <row r="46" spans="1:15" s="6" customFormat="1" ht="11.25">
      <c r="A46" s="186"/>
      <c r="B46" s="186"/>
      <c r="C46" s="186"/>
      <c r="D46" s="186"/>
      <c r="E46" s="186"/>
      <c r="F46" s="186"/>
      <c r="G46" s="186"/>
      <c r="H46" s="186"/>
      <c r="I46" s="186"/>
      <c r="J46" s="186"/>
      <c r="K46" s="186"/>
      <c r="L46" s="186"/>
      <c r="M46" s="186"/>
      <c r="N46" s="186"/>
      <c r="O46" s="186"/>
    </row>
    <row r="47" spans="1:15" s="6" customFormat="1" ht="11.25">
      <c r="A47" s="186"/>
      <c r="B47" s="186"/>
      <c r="C47" s="186"/>
      <c r="D47" s="186"/>
      <c r="E47" s="186"/>
      <c r="F47" s="186"/>
      <c r="G47" s="186"/>
      <c r="H47" s="186"/>
      <c r="I47" s="186"/>
      <c r="J47" s="186"/>
      <c r="K47" s="186"/>
      <c r="L47" s="186"/>
      <c r="M47" s="186"/>
      <c r="N47" s="186"/>
      <c r="O47" s="186"/>
    </row>
    <row r="48" spans="1:15" s="6" customFormat="1" ht="11.25">
      <c r="A48" s="186"/>
      <c r="B48" s="186"/>
      <c r="C48" s="186"/>
      <c r="D48" s="186"/>
      <c r="E48" s="186"/>
      <c r="F48" s="186"/>
      <c r="G48" s="186"/>
      <c r="H48" s="186"/>
      <c r="I48" s="186"/>
      <c r="J48" s="186"/>
      <c r="K48" s="186"/>
      <c r="L48" s="186"/>
      <c r="M48" s="186"/>
      <c r="N48" s="186"/>
      <c r="O48" s="186"/>
    </row>
    <row r="49" spans="1:15" s="6" customFormat="1" ht="11.25">
      <c r="A49" s="187"/>
      <c r="B49" s="186"/>
      <c r="C49" s="186"/>
      <c r="D49" s="186"/>
      <c r="E49" s="186"/>
      <c r="F49" s="186"/>
      <c r="G49" s="186"/>
      <c r="H49" s="186"/>
      <c r="I49" s="186"/>
      <c r="J49" s="186"/>
      <c r="K49" s="186"/>
      <c r="L49" s="186"/>
      <c r="M49" s="186"/>
      <c r="N49" s="186"/>
      <c r="O49" s="186"/>
    </row>
    <row r="50" spans="1:15" s="6" customFormat="1" ht="11.25">
      <c r="A50" s="187"/>
      <c r="B50" s="186"/>
      <c r="C50" s="186"/>
      <c r="D50" s="186"/>
      <c r="E50" s="186"/>
      <c r="F50" s="186"/>
      <c r="G50" s="186"/>
      <c r="H50" s="186"/>
      <c r="I50" s="186"/>
      <c r="J50" s="186"/>
      <c r="K50" s="186"/>
      <c r="L50" s="186"/>
      <c r="M50" s="186"/>
      <c r="N50" s="186"/>
      <c r="O50" s="186"/>
    </row>
    <row r="51" spans="1:15" s="6" customFormat="1" ht="11.25">
      <c r="A51" s="186"/>
      <c r="B51" s="186"/>
      <c r="C51" s="186"/>
      <c r="D51" s="186"/>
      <c r="E51" s="186"/>
      <c r="F51" s="186"/>
      <c r="G51" s="186"/>
      <c r="H51" s="186"/>
      <c r="I51" s="186"/>
      <c r="J51" s="186"/>
      <c r="K51" s="186"/>
      <c r="L51" s="186"/>
      <c r="M51" s="186"/>
      <c r="N51" s="186"/>
      <c r="O51" s="186"/>
    </row>
    <row r="52" spans="1:15" s="6" customFormat="1" ht="11.25">
      <c r="A52" s="188"/>
      <c r="B52" s="186"/>
      <c r="C52" s="186"/>
      <c r="D52" s="186"/>
      <c r="E52" s="186"/>
      <c r="F52" s="186"/>
      <c r="G52" s="186"/>
      <c r="H52" s="186"/>
      <c r="I52" s="186"/>
      <c r="J52" s="186"/>
      <c r="K52" s="186"/>
      <c r="L52" s="186"/>
      <c r="M52" s="186"/>
      <c r="N52" s="186"/>
      <c r="O52" s="186"/>
    </row>
    <row r="53" spans="1:15" s="6" customFormat="1" ht="11.25">
      <c r="A53" s="186"/>
      <c r="B53" s="186"/>
      <c r="C53" s="186"/>
      <c r="D53" s="186"/>
      <c r="E53" s="186"/>
      <c r="F53" s="186"/>
      <c r="G53" s="186"/>
      <c r="H53" s="186"/>
      <c r="I53" s="186"/>
      <c r="J53" s="186"/>
      <c r="K53" s="186"/>
      <c r="L53" s="186"/>
      <c r="M53" s="186"/>
      <c r="N53" s="186"/>
      <c r="O53" s="186"/>
    </row>
    <row r="54" s="6" customFormat="1" ht="11.25"/>
    <row r="55" s="6" customFormat="1" ht="11.25"/>
    <row r="56" s="6" customFormat="1" ht="11.25"/>
    <row r="57" s="6" customFormat="1" ht="11.25"/>
    <row r="58" s="6" customFormat="1" ht="11.25"/>
    <row r="59" s="6" customFormat="1" ht="11.25"/>
    <row r="60" s="6" customFormat="1" ht="11.25"/>
    <row r="61" s="6" customFormat="1" ht="11.25"/>
    <row r="62" s="6" customFormat="1" ht="11.25"/>
    <row r="63" s="6" customFormat="1" ht="11.25"/>
    <row r="64" s="6" customFormat="1" ht="11.25"/>
    <row r="65" s="6" customFormat="1" ht="11.25"/>
    <row r="66" s="6" customFormat="1" ht="11.25"/>
    <row r="67" s="6" customFormat="1" ht="11.25"/>
    <row r="68" s="6" customFormat="1" ht="11.25"/>
    <row r="69" s="6" customFormat="1" ht="11.25"/>
    <row r="70" s="6" customFormat="1" ht="11.25"/>
    <row r="71" s="6" customFormat="1" ht="11.25"/>
    <row r="72" s="6" customFormat="1" ht="11.25"/>
    <row r="73" s="6" customFormat="1" ht="11.25"/>
    <row r="74" s="6" customFormat="1" ht="11.25"/>
    <row r="75" s="6" customFormat="1" ht="11.25"/>
    <row r="76" s="6" customFormat="1" ht="11.25"/>
    <row r="77" s="6" customFormat="1" ht="11.25"/>
    <row r="78" s="6" customFormat="1" ht="11.25"/>
    <row r="79" s="6" customFormat="1" ht="11.25"/>
    <row r="80" s="6" customFormat="1" ht="11.25"/>
    <row r="81" s="6" customFormat="1" ht="11.25"/>
    <row r="82" s="6" customFormat="1" ht="11.25"/>
    <row r="83" s="6" customFormat="1" ht="11.25"/>
    <row r="84" s="6" customFormat="1" ht="11.25"/>
    <row r="85" s="6" customFormat="1" ht="11.25"/>
    <row r="86" s="6" customFormat="1" ht="11.25"/>
    <row r="87" s="6" customFormat="1" ht="11.25"/>
    <row r="88" s="6" customFormat="1" ht="11.25"/>
    <row r="89" s="6" customFormat="1" ht="11.25"/>
    <row r="90" s="6" customFormat="1" ht="11.25"/>
    <row r="91" s="6" customFormat="1" ht="11.25"/>
    <row r="92" s="6" customFormat="1" ht="11.25"/>
    <row r="93" s="6" customFormat="1" ht="11.25"/>
    <row r="94" s="6" customFormat="1" ht="11.25"/>
    <row r="95" s="6" customFormat="1" ht="11.25"/>
    <row r="96" s="6" customFormat="1" ht="11.25"/>
    <row r="97" s="6" customFormat="1" ht="11.25"/>
    <row r="98" s="6" customFormat="1" ht="11.25"/>
    <row r="99" s="6" customFormat="1" ht="11.25"/>
    <row r="100" s="6" customFormat="1" ht="11.25"/>
    <row r="101" s="6" customFormat="1" ht="11.25"/>
    <row r="102" s="6" customFormat="1" ht="11.25"/>
    <row r="103" s="6" customFormat="1" ht="11.25"/>
    <row r="104" s="6" customFormat="1" ht="11.25"/>
    <row r="105" s="6" customFormat="1" ht="11.25"/>
    <row r="106" s="6" customFormat="1" ht="11.25"/>
    <row r="107" s="6" customFormat="1" ht="11.25"/>
    <row r="108" s="6" customFormat="1" ht="11.25"/>
    <row r="109" s="6" customFormat="1" ht="11.25"/>
    <row r="110" s="6" customFormat="1" ht="11.25"/>
    <row r="111" s="6" customFormat="1" ht="11.25"/>
    <row r="112" s="6" customFormat="1" ht="11.25"/>
    <row r="113" s="6" customFormat="1" ht="11.25"/>
    <row r="114" s="6" customFormat="1" ht="11.25"/>
    <row r="115" s="6" customFormat="1" ht="11.25"/>
    <row r="116" s="6" customFormat="1" ht="11.25"/>
    <row r="117" s="6" customFormat="1" ht="11.25"/>
    <row r="118" s="6" customFormat="1" ht="11.25"/>
    <row r="119" s="6" customFormat="1" ht="11.25"/>
    <row r="120" s="6" customFormat="1" ht="11.25"/>
    <row r="121" s="6" customFormat="1" ht="11.25"/>
    <row r="122" s="6" customFormat="1" ht="11.25"/>
    <row r="123" s="6" customFormat="1" ht="11.25"/>
    <row r="124" s="6" customFormat="1" ht="11.25"/>
    <row r="125" s="6" customFormat="1" ht="11.25"/>
    <row r="126" s="6" customFormat="1" ht="11.25"/>
    <row r="127" s="6" customFormat="1" ht="11.25"/>
    <row r="128" s="6" customFormat="1" ht="11.25"/>
    <row r="129" s="6" customFormat="1" ht="11.25"/>
    <row r="130" s="6" customFormat="1" ht="11.25"/>
    <row r="131" s="6" customFormat="1" ht="11.25"/>
    <row r="132" s="6" customFormat="1" ht="11.25"/>
    <row r="133" s="6" customFormat="1" ht="11.25"/>
    <row r="134" s="6" customFormat="1" ht="11.25"/>
    <row r="135" s="6" customFormat="1" ht="11.25"/>
    <row r="136" s="6" customFormat="1" ht="11.25"/>
    <row r="137" s="6" customFormat="1" ht="11.25"/>
    <row r="138" s="6" customFormat="1" ht="11.25"/>
    <row r="139" s="6" customFormat="1" ht="11.25"/>
    <row r="140" s="6" customFormat="1" ht="11.25"/>
    <row r="141" s="6" customFormat="1" ht="11.25"/>
    <row r="142" s="6" customFormat="1" ht="11.25"/>
    <row r="143" s="6" customFormat="1" ht="11.25"/>
    <row r="144" s="6" customFormat="1" ht="11.25"/>
    <row r="145" s="6" customFormat="1" ht="11.25"/>
    <row r="146" s="6" customFormat="1" ht="11.25"/>
    <row r="147" s="6" customFormat="1" ht="11.25"/>
    <row r="148" s="6" customFormat="1" ht="11.25"/>
    <row r="149" s="6" customFormat="1" ht="11.25"/>
    <row r="150" s="6" customFormat="1" ht="11.25"/>
    <row r="151" s="6" customFormat="1" ht="11.25"/>
    <row r="152" s="6" customFormat="1" ht="11.25"/>
    <row r="153" s="6" customFormat="1" ht="11.25"/>
    <row r="154" s="6" customFormat="1" ht="11.25"/>
    <row r="155" s="6" customFormat="1" ht="11.25"/>
    <row r="156" s="6" customFormat="1" ht="11.25"/>
    <row r="157" s="6" customFormat="1" ht="11.25"/>
    <row r="158" s="6" customFormat="1" ht="11.25"/>
    <row r="159" s="6" customFormat="1" ht="11.25"/>
    <row r="160" s="6" customFormat="1" ht="11.25"/>
    <row r="161" s="6" customFormat="1" ht="11.25"/>
    <row r="162" s="6" customFormat="1" ht="11.25"/>
    <row r="163" s="6" customFormat="1" ht="11.25"/>
    <row r="164" s="6" customFormat="1" ht="11.25"/>
    <row r="165" s="6" customFormat="1" ht="11.25"/>
    <row r="166" s="6" customFormat="1" ht="11.25"/>
    <row r="167" s="6" customFormat="1" ht="11.25"/>
    <row r="168" s="6" customFormat="1" ht="11.25"/>
    <row r="169" s="6" customFormat="1" ht="11.25"/>
    <row r="170" s="6" customFormat="1" ht="11.25"/>
    <row r="171" s="6" customFormat="1" ht="11.25"/>
    <row r="172" s="6" customFormat="1" ht="11.25"/>
    <row r="173" s="6" customFormat="1" ht="11.25"/>
    <row r="174" s="6" customFormat="1" ht="11.25"/>
    <row r="175" s="6" customFormat="1" ht="11.25"/>
    <row r="176" s="6" customFormat="1" ht="11.25"/>
    <row r="177" s="6" customFormat="1" ht="11.25"/>
    <row r="178" s="6" customFormat="1" ht="11.25"/>
    <row r="179" s="6" customFormat="1" ht="11.25"/>
    <row r="180" s="6" customFormat="1" ht="11.25"/>
    <row r="181" s="6" customFormat="1" ht="11.25"/>
    <row r="182" s="6" customFormat="1" ht="11.25"/>
    <row r="183" s="6" customFormat="1" ht="11.25"/>
    <row r="184" s="6" customFormat="1" ht="11.25"/>
    <row r="185" s="6" customFormat="1" ht="11.25"/>
    <row r="186" s="6" customFormat="1" ht="11.25"/>
    <row r="187" s="6" customFormat="1" ht="11.25"/>
    <row r="188" s="6" customFormat="1" ht="11.25"/>
    <row r="189" s="6" customFormat="1" ht="11.25"/>
    <row r="190" s="6" customFormat="1" ht="11.25"/>
    <row r="191" s="6" customFormat="1" ht="11.25"/>
    <row r="192" s="6" customFormat="1" ht="11.25"/>
    <row r="193" s="6" customFormat="1" ht="11.25"/>
    <row r="194" s="6" customFormat="1" ht="11.25"/>
    <row r="195" s="6" customFormat="1" ht="11.25"/>
    <row r="196" s="6" customFormat="1" ht="11.25"/>
    <row r="197" s="6" customFormat="1" ht="11.25"/>
    <row r="198" s="6" customFormat="1" ht="11.25"/>
    <row r="199" s="6" customFormat="1" ht="11.25"/>
    <row r="200" s="6" customFormat="1" ht="11.25"/>
  </sheetData>
  <mergeCells count="5">
    <mergeCell ref="A4:E4"/>
    <mergeCell ref="J2:L2"/>
    <mergeCell ref="F4:I4"/>
    <mergeCell ref="J4:L4"/>
    <mergeCell ref="K3:L3"/>
  </mergeCells>
  <printOptions horizontalCentered="1" verticalCentered="1"/>
  <pageMargins left="0.4" right="0.65" top="0.75" bottom="0.63" header="0.5" footer="0.25"/>
  <pageSetup blackAndWhite="1" horizontalDpi="300" verticalDpi="300" orientation="landscape" scale="92" r:id="rId2"/>
  <headerFooter alignWithMargins="0">
    <oddFooter>&amp;L&amp;8 BLI No. 652000&amp;C&amp;8 Item No.  70 Page &amp;P of &amp;N&amp;R&amp;8Exhibit P-20, Requirements Study
</oddFooter>
  </headerFooter>
  <drawing r:id="rId1"/>
</worksheet>
</file>

<file path=xl/worksheets/sheet15.xml><?xml version="1.0" encoding="utf-8"?>
<worksheet xmlns="http://schemas.openxmlformats.org/spreadsheetml/2006/main" xmlns:r="http://schemas.openxmlformats.org/officeDocument/2006/relationships">
  <dimension ref="A1:W53"/>
  <sheetViews>
    <sheetView showGridLines="0" zoomScaleSheetLayoutView="100" workbookViewId="0" topLeftCell="A1">
      <selection activeCell="E3" sqref="E3"/>
    </sheetView>
  </sheetViews>
  <sheetFormatPr defaultColWidth="9.140625" defaultRowHeight="12.75"/>
  <cols>
    <col min="1" max="1" width="11.7109375" style="0" customWidth="1"/>
    <col min="2" max="2" width="8.140625" style="0" customWidth="1"/>
    <col min="3" max="3" width="8.00390625" style="0" customWidth="1"/>
    <col min="4" max="4" width="11.7109375" style="0" customWidth="1"/>
    <col min="5" max="12" width="10.7109375" style="0" customWidth="1"/>
    <col min="15" max="15" width="13.8515625" style="0" customWidth="1"/>
  </cols>
  <sheetData>
    <row r="1" spans="1:23" ht="10.5" customHeight="1">
      <c r="A1" s="130"/>
      <c r="B1" s="131"/>
      <c r="C1" s="131"/>
      <c r="D1" s="132"/>
      <c r="E1" s="133" t="s">
        <v>88</v>
      </c>
      <c r="F1" s="134"/>
      <c r="G1" s="134"/>
      <c r="H1" s="8"/>
      <c r="I1" s="135"/>
      <c r="J1" s="133" t="s">
        <v>0</v>
      </c>
      <c r="K1" s="128"/>
      <c r="L1" s="129"/>
      <c r="M1" s="136"/>
      <c r="N1" s="136"/>
      <c r="O1" s="136"/>
      <c r="P1" s="137"/>
      <c r="V1" t="s">
        <v>89</v>
      </c>
      <c r="W1" s="1"/>
    </row>
    <row r="2" spans="1:22" ht="10.5" customHeight="1">
      <c r="A2" s="138"/>
      <c r="B2" s="127"/>
      <c r="C2" s="127"/>
      <c r="D2" s="127"/>
      <c r="E2" s="373" t="s">
        <v>226</v>
      </c>
      <c r="F2" s="365"/>
      <c r="G2" s="365"/>
      <c r="H2" s="365"/>
      <c r="I2" s="365"/>
      <c r="J2" s="611">
        <v>38961</v>
      </c>
      <c r="K2" s="612"/>
      <c r="L2" s="613"/>
      <c r="N2" s="139"/>
      <c r="O2" s="31"/>
      <c r="V2" t="s">
        <v>90</v>
      </c>
    </row>
    <row r="3" spans="1:22" ht="12" customHeight="1">
      <c r="A3" s="140" t="s">
        <v>91</v>
      </c>
      <c r="B3" s="141"/>
      <c r="C3" s="141"/>
      <c r="D3" s="141"/>
      <c r="E3" s="196"/>
      <c r="F3" s="143" t="s">
        <v>92</v>
      </c>
      <c r="G3" s="77"/>
      <c r="H3" s="77"/>
      <c r="I3" s="142"/>
      <c r="J3" s="189" t="s">
        <v>93</v>
      </c>
      <c r="K3" s="618"/>
      <c r="L3" s="619"/>
      <c r="N3" s="139"/>
      <c r="O3" s="31"/>
      <c r="V3" t="s">
        <v>73</v>
      </c>
    </row>
    <row r="4" spans="1:15" ht="9.75" customHeight="1">
      <c r="A4" s="608" t="s">
        <v>222</v>
      </c>
      <c r="B4" s="609"/>
      <c r="C4" s="609"/>
      <c r="D4" s="609"/>
      <c r="E4" s="610"/>
      <c r="F4" s="614"/>
      <c r="G4" s="615"/>
      <c r="H4" s="615"/>
      <c r="I4" s="616"/>
      <c r="J4" s="614"/>
      <c r="K4" s="615"/>
      <c r="L4" s="617"/>
      <c r="M4" s="71"/>
      <c r="N4" s="21"/>
      <c r="O4" s="144"/>
    </row>
    <row r="5" spans="1:22" ht="13.5" customHeight="1">
      <c r="A5" s="190" t="s">
        <v>134</v>
      </c>
      <c r="B5" s="146"/>
      <c r="C5" s="191"/>
      <c r="D5" s="147"/>
      <c r="E5" s="148" t="s">
        <v>177</v>
      </c>
      <c r="F5" s="148" t="s">
        <v>178</v>
      </c>
      <c r="G5" s="148" t="s">
        <v>179</v>
      </c>
      <c r="H5" s="148" t="s">
        <v>180</v>
      </c>
      <c r="I5" s="148" t="s">
        <v>181</v>
      </c>
      <c r="J5" s="148" t="s">
        <v>182</v>
      </c>
      <c r="K5" s="148" t="s">
        <v>183</v>
      </c>
      <c r="L5" s="418" t="s">
        <v>213</v>
      </c>
      <c r="N5" s="31"/>
      <c r="O5" s="31"/>
      <c r="V5" t="s">
        <v>9</v>
      </c>
    </row>
    <row r="6" spans="1:15" ht="13.5" customHeight="1">
      <c r="A6" s="145" t="s">
        <v>94</v>
      </c>
      <c r="B6" s="149"/>
      <c r="C6" s="149"/>
      <c r="D6" s="149"/>
      <c r="E6" s="150"/>
      <c r="F6" s="150">
        <v>298</v>
      </c>
      <c r="G6" s="150"/>
      <c r="H6" s="150"/>
      <c r="I6" s="150"/>
      <c r="J6" s="368"/>
      <c r="K6" s="150"/>
      <c r="L6" s="151"/>
      <c r="N6" s="31"/>
      <c r="O6" s="31"/>
    </row>
    <row r="7" spans="1:15" ht="13.5" customHeight="1">
      <c r="A7" s="145" t="s">
        <v>49</v>
      </c>
      <c r="B7" s="149"/>
      <c r="C7" s="149"/>
      <c r="D7" s="149"/>
      <c r="E7" s="152"/>
      <c r="F7" s="461">
        <v>765248</v>
      </c>
      <c r="G7" s="152">
        <f>IF(G6&gt;0,G8/G6,"")</f>
      </c>
      <c r="H7" s="152">
        <f>IF(H6&gt;0,H8/H6,"")</f>
      </c>
      <c r="I7" s="152">
        <f>IF(I6&gt;0,I8/I6,"")</f>
      </c>
      <c r="J7" s="369">
        <f>IF(J6&gt;0,J8/J6,"")</f>
      </c>
      <c r="K7" s="152">
        <f>IF(K6&gt;0,K8/K6,"")</f>
      </c>
      <c r="L7" s="153"/>
      <c r="N7" s="31"/>
      <c r="O7" s="31"/>
    </row>
    <row r="8" spans="1:15" ht="13.5" customHeight="1">
      <c r="A8" s="145" t="s">
        <v>95</v>
      </c>
      <c r="B8" s="149"/>
      <c r="C8" s="149"/>
      <c r="D8" s="149"/>
      <c r="E8" s="154"/>
      <c r="F8" s="460">
        <v>228044000</v>
      </c>
      <c r="G8" s="154"/>
      <c r="H8" s="154"/>
      <c r="I8" s="154"/>
      <c r="J8" s="370"/>
      <c r="K8" s="154"/>
      <c r="L8" s="155"/>
      <c r="N8" s="31"/>
      <c r="O8" s="31"/>
    </row>
    <row r="9" spans="1:15" ht="13.5" customHeight="1">
      <c r="A9" s="145" t="s">
        <v>96</v>
      </c>
      <c r="B9" s="149"/>
      <c r="C9" s="149"/>
      <c r="D9" s="149"/>
      <c r="E9" s="150"/>
      <c r="F9" s="150"/>
      <c r="G9" s="150"/>
      <c r="H9" s="150"/>
      <c r="I9" s="150"/>
      <c r="J9" s="368"/>
      <c r="K9" s="150"/>
      <c r="L9" s="151"/>
      <c r="N9" s="31"/>
      <c r="O9" s="31"/>
    </row>
    <row r="10" spans="1:15" ht="13.5" customHeight="1">
      <c r="A10" s="145" t="s">
        <v>97</v>
      </c>
      <c r="B10" s="149"/>
      <c r="C10" s="149"/>
      <c r="D10" s="149"/>
      <c r="E10" s="156">
        <f aca="true" t="shared" si="0" ref="E10:K10">D23</f>
        <v>0</v>
      </c>
      <c r="F10" s="156">
        <f t="shared" si="0"/>
        <v>0</v>
      </c>
      <c r="G10" s="156">
        <f t="shared" si="0"/>
        <v>298</v>
      </c>
      <c r="H10" s="156">
        <f t="shared" si="0"/>
        <v>298</v>
      </c>
      <c r="I10" s="156">
        <f t="shared" si="0"/>
        <v>298</v>
      </c>
      <c r="J10" s="371">
        <f t="shared" si="0"/>
        <v>298</v>
      </c>
      <c r="K10" s="156">
        <f t="shared" si="0"/>
        <v>298</v>
      </c>
      <c r="L10" s="157"/>
      <c r="N10" s="31"/>
      <c r="O10" s="31"/>
    </row>
    <row r="11" spans="1:15" ht="13.5" customHeight="1">
      <c r="A11" s="145" t="s">
        <v>163</v>
      </c>
      <c r="B11" s="149"/>
      <c r="C11" s="149"/>
      <c r="D11" s="149"/>
      <c r="E11" s="150"/>
      <c r="F11" s="150"/>
      <c r="G11" s="150"/>
      <c r="H11" s="150"/>
      <c r="I11" s="150"/>
      <c r="J11" s="368"/>
      <c r="K11" s="150"/>
      <c r="L11" s="151"/>
      <c r="N11" s="31"/>
      <c r="O11" s="31"/>
    </row>
    <row r="12" spans="1:15" ht="13.5" customHeight="1">
      <c r="A12" s="145" t="s">
        <v>98</v>
      </c>
      <c r="B12" s="149"/>
      <c r="C12" s="149" t="s">
        <v>57</v>
      </c>
      <c r="D12" s="149" t="s">
        <v>99</v>
      </c>
      <c r="E12" s="150"/>
      <c r="F12" s="150"/>
      <c r="G12" s="150"/>
      <c r="H12" s="150"/>
      <c r="I12" s="150"/>
      <c r="J12" s="368"/>
      <c r="K12" s="150"/>
      <c r="L12" s="151"/>
      <c r="N12" s="31"/>
      <c r="O12" s="31"/>
    </row>
    <row r="13" spans="1:15" ht="13.5" customHeight="1">
      <c r="A13" s="145" t="s">
        <v>98</v>
      </c>
      <c r="B13" s="149"/>
      <c r="C13" s="149" t="s">
        <v>74</v>
      </c>
      <c r="D13" s="149" t="s">
        <v>99</v>
      </c>
      <c r="E13" s="150"/>
      <c r="F13" s="150">
        <v>298</v>
      </c>
      <c r="G13" s="150"/>
      <c r="H13" s="150" t="s">
        <v>22</v>
      </c>
      <c r="I13" s="150"/>
      <c r="J13" s="368"/>
      <c r="K13" s="150"/>
      <c r="L13" s="151"/>
      <c r="N13" s="31"/>
      <c r="O13" s="31"/>
    </row>
    <row r="14" spans="1:15" ht="13.5" customHeight="1">
      <c r="A14" s="145" t="s">
        <v>98</v>
      </c>
      <c r="B14" s="149"/>
      <c r="C14" s="149" t="s">
        <v>140</v>
      </c>
      <c r="D14" s="149" t="s">
        <v>99</v>
      </c>
      <c r="E14" s="150"/>
      <c r="F14" s="150"/>
      <c r="G14" s="150"/>
      <c r="H14" s="150"/>
      <c r="I14" s="150"/>
      <c r="J14" s="368"/>
      <c r="K14" s="150"/>
      <c r="L14" s="151"/>
      <c r="N14" s="31"/>
      <c r="O14" s="31"/>
    </row>
    <row r="15" spans="1:15" ht="13.5" customHeight="1">
      <c r="A15" s="145" t="s">
        <v>98</v>
      </c>
      <c r="B15" s="149"/>
      <c r="C15" s="149" t="s">
        <v>141</v>
      </c>
      <c r="D15" s="149" t="s">
        <v>99</v>
      </c>
      <c r="E15" s="150"/>
      <c r="F15" s="150"/>
      <c r="G15" s="150"/>
      <c r="H15" s="150"/>
      <c r="I15" s="150"/>
      <c r="J15" s="368"/>
      <c r="K15" s="150"/>
      <c r="L15" s="151"/>
      <c r="N15" s="31"/>
      <c r="O15" s="31"/>
    </row>
    <row r="16" spans="1:15" ht="13.5" customHeight="1">
      <c r="A16" s="145" t="s">
        <v>100</v>
      </c>
      <c r="B16" s="149"/>
      <c r="C16" s="149"/>
      <c r="D16" s="149"/>
      <c r="E16" s="150"/>
      <c r="F16" s="150">
        <v>0</v>
      </c>
      <c r="G16" s="150">
        <v>0</v>
      </c>
      <c r="H16" s="150"/>
      <c r="I16" s="150"/>
      <c r="J16" s="368">
        <v>0</v>
      </c>
      <c r="K16" s="150"/>
      <c r="L16" s="151"/>
      <c r="N16" s="31"/>
      <c r="O16" s="31"/>
    </row>
    <row r="17" spans="1:15" ht="13.5" customHeight="1">
      <c r="A17" s="145" t="s">
        <v>101</v>
      </c>
      <c r="B17" s="149"/>
      <c r="C17" s="149"/>
      <c r="D17" s="149"/>
      <c r="E17" s="150"/>
      <c r="F17" s="150"/>
      <c r="G17" s="150"/>
      <c r="H17" s="150"/>
      <c r="I17" s="150"/>
      <c r="J17" s="368"/>
      <c r="K17" s="150"/>
      <c r="L17" s="151"/>
      <c r="N17" s="31"/>
      <c r="O17" s="31"/>
    </row>
    <row r="18" spans="1:15" ht="13.5" customHeight="1">
      <c r="A18" s="145" t="s">
        <v>102</v>
      </c>
      <c r="B18" s="149"/>
      <c r="C18" s="149"/>
      <c r="D18" s="149"/>
      <c r="E18" s="150"/>
      <c r="F18" s="150"/>
      <c r="G18" s="150"/>
      <c r="H18" s="150"/>
      <c r="I18" s="150"/>
      <c r="J18" s="368"/>
      <c r="K18" s="150"/>
      <c r="L18" s="151"/>
      <c r="N18" s="31"/>
      <c r="O18" s="31"/>
    </row>
    <row r="19" spans="1:15" ht="13.5" customHeight="1">
      <c r="A19" s="145" t="s">
        <v>103</v>
      </c>
      <c r="B19" s="146"/>
      <c r="C19" s="146"/>
      <c r="D19" s="146"/>
      <c r="E19" s="150"/>
      <c r="F19" s="150"/>
      <c r="G19" s="150"/>
      <c r="H19" s="150"/>
      <c r="I19" s="150"/>
      <c r="J19" s="368"/>
      <c r="K19" s="150"/>
      <c r="L19" s="151"/>
      <c r="N19" s="31"/>
      <c r="O19" s="31"/>
    </row>
    <row r="20" spans="1:15" ht="13.5" customHeight="1">
      <c r="A20" s="145" t="s">
        <v>104</v>
      </c>
      <c r="B20" s="146"/>
      <c r="C20" s="146"/>
      <c r="D20" s="146"/>
      <c r="E20" s="150"/>
      <c r="F20" s="150"/>
      <c r="G20" s="150"/>
      <c r="H20" s="150"/>
      <c r="I20" s="150"/>
      <c r="J20" s="368"/>
      <c r="K20" s="150"/>
      <c r="L20" s="151"/>
      <c r="N20" s="31"/>
      <c r="O20" s="31"/>
    </row>
    <row r="21" spans="1:15" ht="13.5" customHeight="1">
      <c r="A21" s="145" t="s">
        <v>105</v>
      </c>
      <c r="B21" s="146"/>
      <c r="C21" s="146"/>
      <c r="D21" s="146"/>
      <c r="E21" s="150"/>
      <c r="F21" s="150"/>
      <c r="G21" s="150"/>
      <c r="H21" s="150"/>
      <c r="I21" s="150"/>
      <c r="J21" s="368"/>
      <c r="K21" s="150"/>
      <c r="L21" s="151"/>
      <c r="N21" s="31"/>
      <c r="O21" s="31"/>
    </row>
    <row r="22" spans="1:15" ht="13.5" customHeight="1">
      <c r="A22" s="145" t="s">
        <v>106</v>
      </c>
      <c r="B22" s="146"/>
      <c r="C22" s="146"/>
      <c r="D22" s="146"/>
      <c r="E22" s="150"/>
      <c r="F22" s="150"/>
      <c r="G22" s="150"/>
      <c r="H22" s="150"/>
      <c r="I22" s="150"/>
      <c r="J22" s="368"/>
      <c r="K22" s="150"/>
      <c r="L22" s="151"/>
      <c r="N22" s="31"/>
      <c r="O22" s="31"/>
    </row>
    <row r="23" spans="1:15" ht="13.5" customHeight="1">
      <c r="A23" s="145" t="s">
        <v>107</v>
      </c>
      <c r="B23" s="146"/>
      <c r="C23" s="146"/>
      <c r="D23" s="146"/>
      <c r="E23" s="156">
        <f aca="true" t="shared" si="1" ref="E23:K23">SUM(E10:E17)-SUM(E18:E22)</f>
        <v>0</v>
      </c>
      <c r="F23" s="156">
        <f t="shared" si="1"/>
        <v>298</v>
      </c>
      <c r="G23" s="156">
        <f t="shared" si="1"/>
        <v>298</v>
      </c>
      <c r="H23" s="156">
        <f t="shared" si="1"/>
        <v>298</v>
      </c>
      <c r="I23" s="156">
        <f t="shared" si="1"/>
        <v>298</v>
      </c>
      <c r="J23" s="371">
        <f t="shared" si="1"/>
        <v>298</v>
      </c>
      <c r="K23" s="156">
        <f t="shared" si="1"/>
        <v>298</v>
      </c>
      <c r="L23" s="157"/>
      <c r="N23" s="31"/>
      <c r="O23" s="31"/>
    </row>
    <row r="24" spans="1:15" ht="13.5" customHeight="1">
      <c r="A24" s="145" t="s">
        <v>108</v>
      </c>
      <c r="B24" s="146"/>
      <c r="C24" s="146"/>
      <c r="D24" s="146"/>
      <c r="E24" s="150"/>
      <c r="F24" s="150"/>
      <c r="G24" s="150"/>
      <c r="H24" s="150"/>
      <c r="I24" s="150"/>
      <c r="J24" s="368"/>
      <c r="K24" s="150"/>
      <c r="L24" s="151"/>
      <c r="N24" s="31"/>
      <c r="O24" s="31"/>
    </row>
    <row r="25" spans="1:15" ht="12.75">
      <c r="A25" s="158" t="s">
        <v>109</v>
      </c>
      <c r="B25" s="159"/>
      <c r="C25" s="160" t="s">
        <v>110</v>
      </c>
      <c r="D25" s="159"/>
      <c r="E25" s="160" t="s">
        <v>111</v>
      </c>
      <c r="F25" s="159"/>
      <c r="G25" s="160" t="s">
        <v>112</v>
      </c>
      <c r="H25" s="159"/>
      <c r="I25" s="161" t="s">
        <v>113</v>
      </c>
      <c r="J25" s="162"/>
      <c r="K25" s="163" t="s">
        <v>114</v>
      </c>
      <c r="L25" s="450"/>
      <c r="N25" s="31"/>
      <c r="O25" s="31"/>
    </row>
    <row r="26" spans="1:15" ht="11.25" customHeight="1">
      <c r="A26" s="72"/>
      <c r="B26" s="164"/>
      <c r="C26" s="165" t="s">
        <v>115</v>
      </c>
      <c r="D26" s="166"/>
      <c r="E26" s="165" t="s">
        <v>116</v>
      </c>
      <c r="F26" s="166"/>
      <c r="G26" s="165" t="s">
        <v>117</v>
      </c>
      <c r="H26" s="166"/>
      <c r="I26" s="167" t="s">
        <v>118</v>
      </c>
      <c r="J26" s="164"/>
      <c r="K26" s="168" t="s">
        <v>119</v>
      </c>
      <c r="L26" s="451"/>
      <c r="N26" s="31"/>
      <c r="O26" s="31"/>
    </row>
    <row r="27" spans="1:15" ht="11.25" customHeight="1">
      <c r="A27" s="70" t="s">
        <v>120</v>
      </c>
      <c r="B27" s="169"/>
      <c r="C27" s="170" t="str">
        <f>RIGHT($G$5,2)&amp;" thru "</f>
        <v>08 thru </v>
      </c>
      <c r="D27" s="169"/>
      <c r="E27" s="170" t="str">
        <f>RIGHT($G$5,2)&amp;" thru "</f>
        <v>08 thru </v>
      </c>
      <c r="F27" s="169"/>
      <c r="G27" s="170" t="str">
        <f>RIGHT($G$5,2)&amp;" thru "</f>
        <v>08 thru </v>
      </c>
      <c r="H27" s="169"/>
      <c r="I27" s="171"/>
      <c r="J27" s="169"/>
      <c r="K27" s="163" t="s">
        <v>121</v>
      </c>
      <c r="L27" s="450"/>
      <c r="N27" s="31"/>
      <c r="O27" s="31"/>
    </row>
    <row r="28" spans="1:15" ht="11.25" customHeight="1">
      <c r="A28" s="172" t="s">
        <v>122</v>
      </c>
      <c r="B28" s="173"/>
      <c r="C28" s="174" t="s">
        <v>123</v>
      </c>
      <c r="D28" s="173"/>
      <c r="E28" s="174" t="s">
        <v>123</v>
      </c>
      <c r="F28" s="173"/>
      <c r="G28" s="174" t="s">
        <v>123</v>
      </c>
      <c r="H28" s="173"/>
      <c r="I28" s="175" t="str">
        <f>H5</f>
        <v>FY2009</v>
      </c>
      <c r="J28" s="173"/>
      <c r="K28" s="168" t="s">
        <v>124</v>
      </c>
      <c r="L28" s="451"/>
      <c r="N28" s="31"/>
      <c r="O28" s="31"/>
    </row>
    <row r="29" spans="1:15" ht="11.25" customHeight="1">
      <c r="A29" s="176" t="s">
        <v>125</v>
      </c>
      <c r="B29" s="177"/>
      <c r="C29" s="177" t="s">
        <v>123</v>
      </c>
      <c r="D29" s="177"/>
      <c r="E29" s="178" t="str">
        <f>C29</f>
        <v>FY XXXX</v>
      </c>
      <c r="F29" s="177"/>
      <c r="G29" s="178" t="str">
        <f>C29</f>
        <v>FY XXXX</v>
      </c>
      <c r="H29" s="177"/>
      <c r="I29" s="179" t="str">
        <f>I5</f>
        <v>FY2010</v>
      </c>
      <c r="J29" s="177"/>
      <c r="K29" s="180" t="s">
        <v>126</v>
      </c>
      <c r="L29" s="452"/>
      <c r="N29" s="31"/>
      <c r="O29" s="31"/>
    </row>
    <row r="30" spans="1:15" ht="11.25" customHeight="1">
      <c r="A30" s="176" t="s">
        <v>127</v>
      </c>
      <c r="B30" s="177"/>
      <c r="C30" s="177" t="s">
        <v>123</v>
      </c>
      <c r="D30" s="177"/>
      <c r="E30" s="178" t="str">
        <f>C30</f>
        <v>FY XXXX</v>
      </c>
      <c r="F30" s="177"/>
      <c r="G30" s="178" t="str">
        <f>C30</f>
        <v>FY XXXX</v>
      </c>
      <c r="H30" s="177"/>
      <c r="I30" s="180" t="s">
        <v>128</v>
      </c>
      <c r="J30" s="177"/>
      <c r="K30" s="180" t="s">
        <v>129</v>
      </c>
      <c r="L30" s="452"/>
      <c r="N30" s="31"/>
      <c r="O30" s="31"/>
    </row>
    <row r="31" spans="1:15" ht="11.25" customHeight="1">
      <c r="A31" s="176" t="s">
        <v>130</v>
      </c>
      <c r="B31" s="177"/>
      <c r="C31" s="177" t="s">
        <v>123</v>
      </c>
      <c r="D31" s="177"/>
      <c r="E31" s="178" t="str">
        <f>C31</f>
        <v>FY XXXX</v>
      </c>
      <c r="F31" s="177"/>
      <c r="G31" s="178" t="str">
        <f>C31</f>
        <v>FY XXXX</v>
      </c>
      <c r="H31" s="177"/>
      <c r="I31" s="9"/>
      <c r="J31" s="5"/>
      <c r="K31" s="180" t="s">
        <v>131</v>
      </c>
      <c r="L31" s="452"/>
      <c r="N31" s="31"/>
      <c r="O31" s="31"/>
    </row>
    <row r="32" spans="1:15" ht="11.25" customHeight="1">
      <c r="A32" s="176" t="s">
        <v>132</v>
      </c>
      <c r="B32" s="181">
        <f>SUM(B27:B31)</f>
        <v>0</v>
      </c>
      <c r="C32" s="127"/>
      <c r="D32" s="78"/>
      <c r="E32" s="127"/>
      <c r="F32" s="78"/>
      <c r="G32" s="127"/>
      <c r="H32" s="78"/>
      <c r="I32" s="127"/>
      <c r="J32" s="78"/>
      <c r="K32" s="180" t="s">
        <v>133</v>
      </c>
      <c r="L32" s="452"/>
      <c r="N32" s="31"/>
      <c r="O32" s="31"/>
    </row>
    <row r="33" spans="1:12" ht="12.75">
      <c r="A33" s="73"/>
      <c r="B33" s="9"/>
      <c r="C33" s="9"/>
      <c r="D33" s="9"/>
      <c r="E33" s="9"/>
      <c r="F33" s="9"/>
      <c r="G33" s="9"/>
      <c r="H33" s="9"/>
      <c r="I33" s="9"/>
      <c r="J33" s="9"/>
      <c r="K33" s="9"/>
      <c r="L33" s="7"/>
    </row>
    <row r="34" spans="1:12" ht="11.25" customHeight="1">
      <c r="A34" s="73"/>
      <c r="B34" s="9"/>
      <c r="C34" s="9"/>
      <c r="D34" s="9"/>
      <c r="E34" s="9"/>
      <c r="F34" s="9"/>
      <c r="G34" s="9"/>
      <c r="H34" s="9"/>
      <c r="I34" s="9"/>
      <c r="J34" s="9"/>
      <c r="K34" s="9"/>
      <c r="L34" s="7"/>
    </row>
    <row r="35" spans="1:12" ht="11.25" customHeight="1">
      <c r="A35" s="73"/>
      <c r="B35" s="9"/>
      <c r="C35" s="9"/>
      <c r="D35" s="9"/>
      <c r="E35" s="9"/>
      <c r="F35" s="9"/>
      <c r="G35" s="9"/>
      <c r="H35" s="9"/>
      <c r="I35" s="9"/>
      <c r="J35" s="9"/>
      <c r="K35" s="9"/>
      <c r="L35" s="7"/>
    </row>
    <row r="36" spans="1:12" ht="11.25" customHeight="1">
      <c r="A36" s="73"/>
      <c r="B36" s="9"/>
      <c r="C36" s="9"/>
      <c r="D36" s="9"/>
      <c r="E36" s="9"/>
      <c r="F36" s="9"/>
      <c r="G36" s="9"/>
      <c r="H36" s="9"/>
      <c r="I36" s="9"/>
      <c r="J36" s="9"/>
      <c r="K36" s="9"/>
      <c r="L36" s="7"/>
    </row>
    <row r="37" spans="1:12" ht="11.25" customHeight="1">
      <c r="A37" s="73"/>
      <c r="B37" s="9"/>
      <c r="C37" s="9"/>
      <c r="D37" s="9"/>
      <c r="E37" s="9"/>
      <c r="F37" s="9"/>
      <c r="G37" s="9"/>
      <c r="H37" s="9"/>
      <c r="I37" s="9"/>
      <c r="J37" s="9"/>
      <c r="K37" s="9"/>
      <c r="L37" s="7"/>
    </row>
    <row r="38" spans="1:12" ht="10.5" customHeight="1">
      <c r="A38" s="73"/>
      <c r="B38" s="9"/>
      <c r="C38" s="9"/>
      <c r="D38" s="9"/>
      <c r="E38" s="9"/>
      <c r="F38" s="9"/>
      <c r="G38" s="9"/>
      <c r="H38" s="9"/>
      <c r="I38" s="9"/>
      <c r="J38" s="9"/>
      <c r="K38" s="9"/>
      <c r="L38" s="7"/>
    </row>
    <row r="39" spans="1:12" ht="11.25" customHeight="1">
      <c r="A39" s="73"/>
      <c r="B39" s="9"/>
      <c r="C39" s="9"/>
      <c r="D39" s="9"/>
      <c r="E39" s="9"/>
      <c r="F39" s="9"/>
      <c r="G39" s="9"/>
      <c r="H39" s="9"/>
      <c r="I39" s="9"/>
      <c r="J39" s="9"/>
      <c r="K39" s="9"/>
      <c r="L39" s="7"/>
    </row>
    <row r="40" spans="1:12" ht="12.75">
      <c r="A40" s="73"/>
      <c r="B40" s="9"/>
      <c r="C40" s="9"/>
      <c r="D40" s="9"/>
      <c r="E40" s="9"/>
      <c r="F40" s="9"/>
      <c r="G40" s="9"/>
      <c r="H40" s="9"/>
      <c r="I40" s="9"/>
      <c r="J40" s="9"/>
      <c r="K40" s="9"/>
      <c r="L40" s="7"/>
    </row>
    <row r="41" spans="1:15" ht="12.75">
      <c r="A41" s="74"/>
      <c r="B41" s="75"/>
      <c r="C41" s="75"/>
      <c r="D41" s="75"/>
      <c r="E41" s="68"/>
      <c r="F41" s="68"/>
      <c r="G41" s="68"/>
      <c r="H41" s="68"/>
      <c r="I41" s="68"/>
      <c r="J41" s="68"/>
      <c r="K41" s="68"/>
      <c r="L41" s="76"/>
      <c r="M41" s="182"/>
      <c r="N41" s="182"/>
      <c r="O41" s="182"/>
    </row>
    <row r="42" spans="1:15" ht="12.75">
      <c r="A42" s="74"/>
      <c r="B42" s="75"/>
      <c r="C42" s="75"/>
      <c r="D42" s="75"/>
      <c r="E42" s="68"/>
      <c r="F42" s="68"/>
      <c r="G42" s="68"/>
      <c r="H42" s="68"/>
      <c r="I42" s="68"/>
      <c r="J42" s="68"/>
      <c r="K42" s="68"/>
      <c r="L42" s="76"/>
      <c r="M42" s="182"/>
      <c r="N42" s="182"/>
      <c r="O42" s="182"/>
    </row>
    <row r="43" spans="1:16" ht="14.25" customHeight="1" thickBot="1">
      <c r="A43" s="183"/>
      <c r="B43" s="184"/>
      <c r="C43" s="184"/>
      <c r="D43" s="184"/>
      <c r="E43" s="184"/>
      <c r="F43" s="184"/>
      <c r="G43" s="184"/>
      <c r="H43" s="184"/>
      <c r="I43" s="185"/>
      <c r="J43" s="185"/>
      <c r="K43" s="185"/>
      <c r="L43" s="453"/>
      <c r="M43" s="182"/>
      <c r="N43" s="182"/>
      <c r="O43" s="182"/>
      <c r="P43" s="137"/>
    </row>
    <row r="44" spans="1:15" ht="12.75">
      <c r="A44" s="182"/>
      <c r="B44" s="182"/>
      <c r="C44" s="182"/>
      <c r="D44" s="182"/>
      <c r="E44" s="182"/>
      <c r="F44" s="182"/>
      <c r="G44" s="182"/>
      <c r="H44" s="182"/>
      <c r="I44" s="182"/>
      <c r="J44" s="182"/>
      <c r="K44" s="182"/>
      <c r="L44" s="182"/>
      <c r="M44" s="182"/>
      <c r="N44" s="182"/>
      <c r="O44" s="182"/>
    </row>
    <row r="45" spans="1:15" s="6" customFormat="1" ht="11.25">
      <c r="A45" s="186"/>
      <c r="B45" s="186"/>
      <c r="C45" s="186"/>
      <c r="D45" s="186"/>
      <c r="E45" s="186"/>
      <c r="F45" s="186"/>
      <c r="G45" s="186"/>
      <c r="H45" s="186"/>
      <c r="I45" s="186"/>
      <c r="J45" s="186"/>
      <c r="K45" s="186"/>
      <c r="L45" s="186"/>
      <c r="M45" s="186"/>
      <c r="N45" s="186"/>
      <c r="O45" s="186"/>
    </row>
    <row r="46" spans="1:15" s="6" customFormat="1" ht="11.25">
      <c r="A46" s="186"/>
      <c r="B46" s="186"/>
      <c r="C46" s="186"/>
      <c r="D46" s="186"/>
      <c r="E46" s="186"/>
      <c r="F46" s="186"/>
      <c r="G46" s="186"/>
      <c r="H46" s="186"/>
      <c r="I46" s="186"/>
      <c r="J46" s="186"/>
      <c r="K46" s="186"/>
      <c r="L46" s="186"/>
      <c r="M46" s="186"/>
      <c r="N46" s="186"/>
      <c r="O46" s="186"/>
    </row>
    <row r="47" spans="1:15" s="6" customFormat="1" ht="11.25">
      <c r="A47" s="186"/>
      <c r="B47" s="186"/>
      <c r="C47" s="186"/>
      <c r="D47" s="186"/>
      <c r="E47" s="186"/>
      <c r="F47" s="186"/>
      <c r="G47" s="186"/>
      <c r="H47" s="186"/>
      <c r="I47" s="186"/>
      <c r="J47" s="186"/>
      <c r="K47" s="186"/>
      <c r="L47" s="186"/>
      <c r="M47" s="186"/>
      <c r="N47" s="186"/>
      <c r="O47" s="186"/>
    </row>
    <row r="48" spans="1:15" s="6" customFormat="1" ht="11.25">
      <c r="A48" s="186"/>
      <c r="B48" s="186"/>
      <c r="C48" s="186"/>
      <c r="D48" s="186"/>
      <c r="E48" s="186"/>
      <c r="F48" s="186"/>
      <c r="G48" s="186"/>
      <c r="H48" s="186"/>
      <c r="I48" s="186"/>
      <c r="J48" s="186"/>
      <c r="K48" s="186"/>
      <c r="L48" s="186"/>
      <c r="M48" s="186"/>
      <c r="N48" s="186"/>
      <c r="O48" s="186"/>
    </row>
    <row r="49" spans="1:15" s="6" customFormat="1" ht="11.25">
      <c r="A49" s="187"/>
      <c r="B49" s="186"/>
      <c r="C49" s="186"/>
      <c r="D49" s="186"/>
      <c r="E49" s="186"/>
      <c r="F49" s="186"/>
      <c r="G49" s="186"/>
      <c r="H49" s="186"/>
      <c r="I49" s="186"/>
      <c r="J49" s="186"/>
      <c r="K49" s="186"/>
      <c r="L49" s="186"/>
      <c r="M49" s="186"/>
      <c r="N49" s="186"/>
      <c r="O49" s="186"/>
    </row>
    <row r="50" spans="1:15" s="6" customFormat="1" ht="11.25">
      <c r="A50" s="187"/>
      <c r="B50" s="186"/>
      <c r="C50" s="186"/>
      <c r="D50" s="186"/>
      <c r="E50" s="186"/>
      <c r="F50" s="186"/>
      <c r="G50" s="186"/>
      <c r="H50" s="186"/>
      <c r="I50" s="186"/>
      <c r="J50" s="186"/>
      <c r="K50" s="186"/>
      <c r="L50" s="186"/>
      <c r="M50" s="186"/>
      <c r="N50" s="186"/>
      <c r="O50" s="186"/>
    </row>
    <row r="51" spans="1:15" s="6" customFormat="1" ht="11.25">
      <c r="A51" s="186"/>
      <c r="B51" s="186"/>
      <c r="C51" s="186"/>
      <c r="D51" s="186"/>
      <c r="E51" s="186"/>
      <c r="F51" s="186"/>
      <c r="G51" s="186"/>
      <c r="H51" s="186"/>
      <c r="I51" s="186"/>
      <c r="J51" s="186"/>
      <c r="K51" s="186"/>
      <c r="L51" s="186"/>
      <c r="M51" s="186"/>
      <c r="N51" s="186"/>
      <c r="O51" s="186"/>
    </row>
    <row r="52" spans="1:15" s="6" customFormat="1" ht="11.25">
      <c r="A52" s="188"/>
      <c r="B52" s="186"/>
      <c r="C52" s="186"/>
      <c r="D52" s="186"/>
      <c r="E52" s="186"/>
      <c r="F52" s="186"/>
      <c r="G52" s="186"/>
      <c r="H52" s="186"/>
      <c r="I52" s="186"/>
      <c r="J52" s="186"/>
      <c r="K52" s="186"/>
      <c r="L52" s="186"/>
      <c r="M52" s="186"/>
      <c r="N52" s="186"/>
      <c r="O52" s="186"/>
    </row>
    <row r="53" spans="1:15" s="6" customFormat="1" ht="11.25">
      <c r="A53" s="186"/>
      <c r="B53" s="186"/>
      <c r="C53" s="186"/>
      <c r="D53" s="186"/>
      <c r="E53" s="186"/>
      <c r="F53" s="186"/>
      <c r="G53" s="186"/>
      <c r="H53" s="186"/>
      <c r="I53" s="186"/>
      <c r="J53" s="186"/>
      <c r="K53" s="186"/>
      <c r="L53" s="186"/>
      <c r="M53" s="186"/>
      <c r="N53" s="186"/>
      <c r="O53" s="186"/>
    </row>
    <row r="54" s="6" customFormat="1" ht="11.25"/>
    <row r="55" s="6" customFormat="1" ht="11.25"/>
    <row r="56" s="6" customFormat="1" ht="11.25"/>
    <row r="57" s="6" customFormat="1" ht="11.25"/>
    <row r="58" s="6" customFormat="1" ht="11.25"/>
    <row r="59" s="6" customFormat="1" ht="11.25"/>
    <row r="60" s="6" customFormat="1" ht="11.25"/>
    <row r="61" s="6" customFormat="1" ht="11.25"/>
    <row r="62" s="6" customFormat="1" ht="11.25"/>
    <row r="63" s="6" customFormat="1" ht="11.25"/>
    <row r="64" s="6" customFormat="1" ht="11.25"/>
    <row r="65" s="6" customFormat="1" ht="11.25"/>
    <row r="66" s="6" customFormat="1" ht="11.25"/>
    <row r="67" s="6" customFormat="1" ht="11.25"/>
    <row r="68" s="6" customFormat="1" ht="11.25"/>
    <row r="69" s="6" customFormat="1" ht="11.25"/>
    <row r="70" s="6" customFormat="1" ht="11.25"/>
    <row r="71" s="6" customFormat="1" ht="11.25"/>
    <row r="72" s="6" customFormat="1" ht="11.25"/>
    <row r="73" s="6" customFormat="1" ht="11.25"/>
    <row r="74" s="6" customFormat="1" ht="11.25"/>
    <row r="75" s="6" customFormat="1" ht="11.25"/>
    <row r="76" s="6" customFormat="1" ht="11.25"/>
    <row r="77" s="6" customFormat="1" ht="11.25"/>
    <row r="78" s="6" customFormat="1" ht="11.25"/>
    <row r="79" s="6" customFormat="1" ht="11.25"/>
    <row r="80" s="6" customFormat="1" ht="11.25"/>
    <row r="81" s="6" customFormat="1" ht="11.25"/>
    <row r="82" s="6" customFormat="1" ht="11.25"/>
    <row r="83" s="6" customFormat="1" ht="11.25"/>
    <row r="84" s="6" customFormat="1" ht="11.25"/>
    <row r="85" s="6" customFormat="1" ht="11.25"/>
    <row r="86" s="6" customFormat="1" ht="11.25"/>
    <row r="87" s="6" customFormat="1" ht="11.25"/>
    <row r="88" s="6" customFormat="1" ht="11.25"/>
    <row r="89" s="6" customFormat="1" ht="11.25"/>
    <row r="90" s="6" customFormat="1" ht="11.25"/>
    <row r="91" s="6" customFormat="1" ht="11.25"/>
    <row r="92" s="6" customFormat="1" ht="11.25"/>
    <row r="93" s="6" customFormat="1" ht="11.25"/>
    <row r="94" s="6" customFormat="1" ht="11.25"/>
    <row r="95" s="6" customFormat="1" ht="11.25"/>
    <row r="96" s="6" customFormat="1" ht="11.25"/>
    <row r="97" s="6" customFormat="1" ht="11.25"/>
    <row r="98" s="6" customFormat="1" ht="11.25"/>
    <row r="99" s="6" customFormat="1" ht="11.25"/>
    <row r="100" s="6" customFormat="1" ht="11.25"/>
    <row r="101" s="6" customFormat="1" ht="11.25"/>
    <row r="102" s="6" customFormat="1" ht="11.25"/>
    <row r="103" s="6" customFormat="1" ht="11.25"/>
    <row r="104" s="6" customFormat="1" ht="11.25"/>
    <row r="105" s="6" customFormat="1" ht="11.25"/>
    <row r="106" s="6" customFormat="1" ht="11.25"/>
    <row r="107" s="6" customFormat="1" ht="11.25"/>
    <row r="108" s="6" customFormat="1" ht="11.25"/>
    <row r="109" s="6" customFormat="1" ht="11.25"/>
    <row r="110" s="6" customFormat="1" ht="11.25"/>
    <row r="111" s="6" customFormat="1" ht="11.25"/>
    <row r="112" s="6" customFormat="1" ht="11.25"/>
    <row r="113" s="6" customFormat="1" ht="11.25"/>
    <row r="114" s="6" customFormat="1" ht="11.25"/>
    <row r="115" s="6" customFormat="1" ht="11.25"/>
    <row r="116" s="6" customFormat="1" ht="11.25"/>
    <row r="117" s="6" customFormat="1" ht="11.25"/>
    <row r="118" s="6" customFormat="1" ht="11.25"/>
    <row r="119" s="6" customFormat="1" ht="11.25"/>
    <row r="120" s="6" customFormat="1" ht="11.25"/>
    <row r="121" s="6" customFormat="1" ht="11.25"/>
    <row r="122" s="6" customFormat="1" ht="11.25"/>
    <row r="123" s="6" customFormat="1" ht="11.25"/>
    <row r="124" s="6" customFormat="1" ht="11.25"/>
    <row r="125" s="6" customFormat="1" ht="11.25"/>
    <row r="126" s="6" customFormat="1" ht="11.25"/>
    <row r="127" s="6" customFormat="1" ht="11.25"/>
    <row r="128" s="6" customFormat="1" ht="11.25"/>
    <row r="129" s="6" customFormat="1" ht="11.25"/>
    <row r="130" s="6" customFormat="1" ht="11.25"/>
    <row r="131" s="6" customFormat="1" ht="11.25"/>
    <row r="132" s="6" customFormat="1" ht="11.25"/>
    <row r="133" s="6" customFormat="1" ht="11.25"/>
    <row r="134" s="6" customFormat="1" ht="11.25"/>
    <row r="135" s="6" customFormat="1" ht="11.25"/>
    <row r="136" s="6" customFormat="1" ht="11.25"/>
    <row r="137" s="6" customFormat="1" ht="11.25"/>
    <row r="138" s="6" customFormat="1" ht="11.25"/>
    <row r="139" s="6" customFormat="1" ht="11.25"/>
    <row r="140" s="6" customFormat="1" ht="11.25"/>
    <row r="141" s="6" customFormat="1" ht="11.25"/>
    <row r="142" s="6" customFormat="1" ht="11.25"/>
    <row r="143" s="6" customFormat="1" ht="11.25"/>
    <row r="144" s="6" customFormat="1" ht="11.25"/>
    <row r="145" s="6" customFormat="1" ht="11.25"/>
    <row r="146" s="6" customFormat="1" ht="11.25"/>
    <row r="147" s="6" customFormat="1" ht="11.25"/>
    <row r="148" s="6" customFormat="1" ht="11.25"/>
    <row r="149" s="6" customFormat="1" ht="11.25"/>
    <row r="150" s="6" customFormat="1" ht="11.25"/>
    <row r="151" s="6" customFormat="1" ht="11.25"/>
    <row r="152" s="6" customFormat="1" ht="11.25"/>
    <row r="153" s="6" customFormat="1" ht="11.25"/>
    <row r="154" s="6" customFormat="1" ht="11.25"/>
    <row r="155" s="6" customFormat="1" ht="11.25"/>
    <row r="156" s="6" customFormat="1" ht="11.25"/>
    <row r="157" s="6" customFormat="1" ht="11.25"/>
    <row r="158" s="6" customFormat="1" ht="11.25"/>
    <row r="159" s="6" customFormat="1" ht="11.25"/>
    <row r="160" s="6" customFormat="1" ht="11.25"/>
    <row r="161" s="6" customFormat="1" ht="11.25"/>
    <row r="162" s="6" customFormat="1" ht="11.25"/>
    <row r="163" s="6" customFormat="1" ht="11.25"/>
    <row r="164" s="6" customFormat="1" ht="11.25"/>
    <row r="165" s="6" customFormat="1" ht="11.25"/>
    <row r="166" s="6" customFormat="1" ht="11.25"/>
    <row r="167" s="6" customFormat="1" ht="11.25"/>
    <row r="168" s="6" customFormat="1" ht="11.25"/>
    <row r="169" s="6" customFormat="1" ht="11.25"/>
    <row r="170" s="6" customFormat="1" ht="11.25"/>
    <row r="171" s="6" customFormat="1" ht="11.25"/>
    <row r="172" s="6" customFormat="1" ht="11.25"/>
    <row r="173" s="6" customFormat="1" ht="11.25"/>
    <row r="174" s="6" customFormat="1" ht="11.25"/>
    <row r="175" s="6" customFormat="1" ht="11.25"/>
    <row r="176" s="6" customFormat="1" ht="11.25"/>
    <row r="177" s="6" customFormat="1" ht="11.25"/>
    <row r="178" s="6" customFormat="1" ht="11.25"/>
    <row r="179" s="6" customFormat="1" ht="11.25"/>
    <row r="180" s="6" customFormat="1" ht="11.25"/>
    <row r="181" s="6" customFormat="1" ht="11.25"/>
    <row r="182" s="6" customFormat="1" ht="11.25"/>
    <row r="183" s="6" customFormat="1" ht="11.25"/>
    <row r="184" s="6" customFormat="1" ht="11.25"/>
    <row r="185" s="6" customFormat="1" ht="11.25"/>
    <row r="186" s="6" customFormat="1" ht="11.25"/>
    <row r="187" s="6" customFormat="1" ht="11.25"/>
    <row r="188" s="6" customFormat="1" ht="11.25"/>
    <row r="189" s="6" customFormat="1" ht="11.25"/>
    <row r="190" s="6" customFormat="1" ht="11.25"/>
    <row r="191" s="6" customFormat="1" ht="11.25"/>
    <row r="192" s="6" customFormat="1" ht="11.25"/>
    <row r="193" s="6" customFormat="1" ht="11.25"/>
    <row r="194" s="6" customFormat="1" ht="11.25"/>
    <row r="195" s="6" customFormat="1" ht="11.25"/>
    <row r="196" s="6" customFormat="1" ht="11.25"/>
    <row r="197" s="6" customFormat="1" ht="11.25"/>
    <row r="198" s="6" customFormat="1" ht="11.25"/>
    <row r="199" s="6" customFormat="1" ht="11.25"/>
    <row r="200" s="6" customFormat="1" ht="11.25"/>
  </sheetData>
  <mergeCells count="5">
    <mergeCell ref="A4:E4"/>
    <mergeCell ref="J2:L2"/>
    <mergeCell ref="F4:I4"/>
    <mergeCell ref="J4:L4"/>
    <mergeCell ref="K3:L3"/>
  </mergeCells>
  <printOptions horizontalCentered="1" verticalCentered="1"/>
  <pageMargins left="0.4" right="0.65" top="0.75" bottom="0.63" header="0.5" footer="0.25"/>
  <pageSetup blackAndWhite="1" horizontalDpi="300" verticalDpi="300" orientation="landscape" scale="92" r:id="rId2"/>
  <headerFooter alignWithMargins="0">
    <oddFooter>&amp;L&amp;8 BLI No. 652000&amp;C&amp;8 Item No.  70 Page &amp;P of &amp;N&amp;R&amp;8Exhibit P-20, Requirements Study
</oddFooter>
  </headerFooter>
  <drawing r:id="rId1"/>
</worksheet>
</file>

<file path=xl/worksheets/sheet16.xml><?xml version="1.0" encoding="utf-8"?>
<worksheet xmlns="http://schemas.openxmlformats.org/spreadsheetml/2006/main" xmlns:r="http://schemas.openxmlformats.org/officeDocument/2006/relationships">
  <dimension ref="A1:W53"/>
  <sheetViews>
    <sheetView showGridLines="0" zoomScaleSheetLayoutView="100" workbookViewId="0" topLeftCell="A1">
      <selection activeCell="E2" sqref="E2"/>
    </sheetView>
  </sheetViews>
  <sheetFormatPr defaultColWidth="9.140625" defaultRowHeight="12.75"/>
  <cols>
    <col min="1" max="1" width="11.7109375" style="0" customWidth="1"/>
    <col min="2" max="2" width="8.140625" style="0" customWidth="1"/>
    <col min="3" max="3" width="8.00390625" style="0" customWidth="1"/>
    <col min="4" max="4" width="11.7109375" style="0" customWidth="1"/>
    <col min="5" max="12" width="10.7109375" style="0" customWidth="1"/>
    <col min="15" max="15" width="13.8515625" style="0" customWidth="1"/>
  </cols>
  <sheetData>
    <row r="1" spans="1:23" ht="10.5" customHeight="1">
      <c r="A1" s="130"/>
      <c r="B1" s="131"/>
      <c r="C1" s="131"/>
      <c r="D1" s="132"/>
      <c r="E1" s="133" t="s">
        <v>88</v>
      </c>
      <c r="F1" s="134"/>
      <c r="G1" s="134"/>
      <c r="H1" s="8"/>
      <c r="I1" s="135"/>
      <c r="J1" s="133" t="s">
        <v>0</v>
      </c>
      <c r="K1" s="128"/>
      <c r="L1" s="129"/>
      <c r="M1" s="136"/>
      <c r="N1" s="136"/>
      <c r="O1" s="136"/>
      <c r="P1" s="137"/>
      <c r="V1" t="s">
        <v>89</v>
      </c>
      <c r="W1" s="1"/>
    </row>
    <row r="2" spans="1:22" ht="10.5" customHeight="1">
      <c r="A2" s="138"/>
      <c r="B2" s="127"/>
      <c r="C2" s="127"/>
      <c r="D2" s="127"/>
      <c r="E2" s="373" t="s">
        <v>226</v>
      </c>
      <c r="F2" s="365"/>
      <c r="G2" s="365"/>
      <c r="H2" s="365"/>
      <c r="I2" s="365"/>
      <c r="J2" s="611">
        <v>38961</v>
      </c>
      <c r="K2" s="612"/>
      <c r="L2" s="613"/>
      <c r="N2" s="139"/>
      <c r="O2" s="31"/>
      <c r="V2" t="s">
        <v>90</v>
      </c>
    </row>
    <row r="3" spans="1:22" ht="12" customHeight="1">
      <c r="A3" s="140" t="s">
        <v>91</v>
      </c>
      <c r="B3" s="141"/>
      <c r="C3" s="141"/>
      <c r="D3" s="141"/>
      <c r="E3" s="196"/>
      <c r="F3" s="143" t="s">
        <v>92</v>
      </c>
      <c r="G3" s="77"/>
      <c r="H3" s="77"/>
      <c r="I3" s="142"/>
      <c r="J3" s="189" t="s">
        <v>93</v>
      </c>
      <c r="K3" s="618"/>
      <c r="L3" s="619"/>
      <c r="N3" s="139"/>
      <c r="O3" s="31"/>
      <c r="V3" t="s">
        <v>73</v>
      </c>
    </row>
    <row r="4" spans="1:15" ht="9.75" customHeight="1">
      <c r="A4" s="608" t="s">
        <v>221</v>
      </c>
      <c r="B4" s="609"/>
      <c r="C4" s="609"/>
      <c r="D4" s="609"/>
      <c r="E4" s="610"/>
      <c r="F4" s="614"/>
      <c r="G4" s="615"/>
      <c r="H4" s="615"/>
      <c r="I4" s="616"/>
      <c r="J4" s="614"/>
      <c r="K4" s="615"/>
      <c r="L4" s="617"/>
      <c r="M4" s="71"/>
      <c r="N4" s="21"/>
      <c r="O4" s="144"/>
    </row>
    <row r="5" spans="1:22" ht="13.5" customHeight="1">
      <c r="A5" s="190" t="s">
        <v>134</v>
      </c>
      <c r="B5" s="146"/>
      <c r="C5" s="191"/>
      <c r="D5" s="147"/>
      <c r="E5" s="148" t="s">
        <v>177</v>
      </c>
      <c r="F5" s="148" t="s">
        <v>178</v>
      </c>
      <c r="G5" s="148" t="s">
        <v>179</v>
      </c>
      <c r="H5" s="148" t="s">
        <v>180</v>
      </c>
      <c r="I5" s="148" t="s">
        <v>181</v>
      </c>
      <c r="J5" s="148" t="s">
        <v>182</v>
      </c>
      <c r="K5" s="148" t="s">
        <v>183</v>
      </c>
      <c r="L5" s="418" t="s">
        <v>213</v>
      </c>
      <c r="N5" s="31"/>
      <c r="O5" s="31"/>
      <c r="V5" t="s">
        <v>9</v>
      </c>
    </row>
    <row r="6" spans="1:15" ht="13.5" customHeight="1">
      <c r="A6" s="145" t="s">
        <v>94</v>
      </c>
      <c r="B6" s="149"/>
      <c r="C6" s="149"/>
      <c r="D6" s="149"/>
      <c r="E6" s="150"/>
      <c r="F6" s="150">
        <v>44</v>
      </c>
      <c r="G6" s="150"/>
      <c r="H6" s="150"/>
      <c r="I6" s="150"/>
      <c r="J6" s="368"/>
      <c r="K6" s="150"/>
      <c r="L6" s="151"/>
      <c r="N6" s="31"/>
      <c r="O6" s="31"/>
    </row>
    <row r="7" spans="1:15" ht="13.5" customHeight="1">
      <c r="A7" s="145" t="s">
        <v>49</v>
      </c>
      <c r="B7" s="149"/>
      <c r="C7" s="149"/>
      <c r="D7" s="149"/>
      <c r="E7" s="152"/>
      <c r="F7" s="461">
        <v>941750</v>
      </c>
      <c r="G7" s="152">
        <f>IF(G6&gt;0,G8/G6,"")</f>
      </c>
      <c r="H7" s="152">
        <f>IF(H6&gt;0,H8/H6,"")</f>
      </c>
      <c r="I7" s="152">
        <f>IF(I6&gt;0,I8/I6,"")</f>
      </c>
      <c r="J7" s="369">
        <f>IF(J6&gt;0,J8/J6,"")</f>
      </c>
      <c r="K7" s="152">
        <f>IF(K6&gt;0,K8/K6,"")</f>
      </c>
      <c r="L7" s="153"/>
      <c r="N7" s="31"/>
      <c r="O7" s="31"/>
    </row>
    <row r="8" spans="1:15" ht="13.5" customHeight="1">
      <c r="A8" s="145" t="s">
        <v>95</v>
      </c>
      <c r="B8" s="149"/>
      <c r="C8" s="149"/>
      <c r="D8" s="149"/>
      <c r="E8" s="154"/>
      <c r="F8" s="460">
        <v>41437000</v>
      </c>
      <c r="G8" s="154"/>
      <c r="H8" s="154"/>
      <c r="I8" s="154"/>
      <c r="J8" s="370"/>
      <c r="K8" s="154"/>
      <c r="L8" s="155"/>
      <c r="N8" s="31"/>
      <c r="O8" s="31"/>
    </row>
    <row r="9" spans="1:15" ht="13.5" customHeight="1">
      <c r="A9" s="145" t="s">
        <v>96</v>
      </c>
      <c r="B9" s="149"/>
      <c r="C9" s="149"/>
      <c r="D9" s="149"/>
      <c r="E9" s="150"/>
      <c r="F9" s="150"/>
      <c r="G9" s="150"/>
      <c r="H9" s="150"/>
      <c r="I9" s="150"/>
      <c r="J9" s="368"/>
      <c r="K9" s="150"/>
      <c r="L9" s="151"/>
      <c r="N9" s="31"/>
      <c r="O9" s="31"/>
    </row>
    <row r="10" spans="1:15" ht="13.5" customHeight="1">
      <c r="A10" s="145" t="s">
        <v>97</v>
      </c>
      <c r="B10" s="149"/>
      <c r="C10" s="149"/>
      <c r="D10" s="149"/>
      <c r="E10" s="156">
        <f aca="true" t="shared" si="0" ref="E10:K10">D23</f>
        <v>0</v>
      </c>
      <c r="F10" s="156">
        <f t="shared" si="0"/>
        <v>0</v>
      </c>
      <c r="G10" s="156">
        <f t="shared" si="0"/>
        <v>32</v>
      </c>
      <c r="H10" s="156">
        <f t="shared" si="0"/>
        <v>44</v>
      </c>
      <c r="I10" s="156">
        <f t="shared" si="0"/>
        <v>44</v>
      </c>
      <c r="J10" s="371">
        <f t="shared" si="0"/>
        <v>44</v>
      </c>
      <c r="K10" s="156">
        <f t="shared" si="0"/>
        <v>44</v>
      </c>
      <c r="L10" s="157"/>
      <c r="N10" s="31"/>
      <c r="O10" s="31"/>
    </row>
    <row r="11" spans="1:15" ht="13.5" customHeight="1">
      <c r="A11" s="145" t="s">
        <v>163</v>
      </c>
      <c r="B11" s="149"/>
      <c r="C11" s="149"/>
      <c r="D11" s="149"/>
      <c r="E11" s="150"/>
      <c r="F11" s="150"/>
      <c r="G11" s="150"/>
      <c r="H11" s="150"/>
      <c r="I11" s="150"/>
      <c r="J11" s="368"/>
      <c r="K11" s="150"/>
      <c r="L11" s="151"/>
      <c r="N11" s="31"/>
      <c r="O11" s="31"/>
    </row>
    <row r="12" spans="1:15" ht="13.5" customHeight="1">
      <c r="A12" s="145" t="s">
        <v>98</v>
      </c>
      <c r="B12" s="149"/>
      <c r="C12" s="149" t="s">
        <v>57</v>
      </c>
      <c r="D12" s="149" t="s">
        <v>99</v>
      </c>
      <c r="E12" s="150"/>
      <c r="F12" s="150"/>
      <c r="G12" s="150"/>
      <c r="H12" s="150"/>
      <c r="I12" s="150"/>
      <c r="J12" s="368"/>
      <c r="K12" s="150"/>
      <c r="L12" s="151"/>
      <c r="N12" s="31"/>
      <c r="O12" s="31"/>
    </row>
    <row r="13" spans="1:15" ht="13.5" customHeight="1">
      <c r="A13" s="145" t="s">
        <v>98</v>
      </c>
      <c r="B13" s="149"/>
      <c r="C13" s="149" t="s">
        <v>74</v>
      </c>
      <c r="D13" s="149" t="s">
        <v>99</v>
      </c>
      <c r="E13" s="150"/>
      <c r="F13" s="150">
        <v>32</v>
      </c>
      <c r="G13" s="150">
        <v>12</v>
      </c>
      <c r="H13" s="150" t="s">
        <v>22</v>
      </c>
      <c r="I13" s="150"/>
      <c r="J13" s="368"/>
      <c r="K13" s="150"/>
      <c r="L13" s="151"/>
      <c r="N13" s="31"/>
      <c r="O13" s="31"/>
    </row>
    <row r="14" spans="1:15" ht="13.5" customHeight="1">
      <c r="A14" s="145" t="s">
        <v>98</v>
      </c>
      <c r="B14" s="149"/>
      <c r="C14" s="149" t="s">
        <v>140</v>
      </c>
      <c r="D14" s="149" t="s">
        <v>99</v>
      </c>
      <c r="E14" s="150"/>
      <c r="F14" s="150"/>
      <c r="G14" s="150"/>
      <c r="H14" s="150"/>
      <c r="I14" s="150"/>
      <c r="J14" s="368"/>
      <c r="K14" s="150"/>
      <c r="L14" s="151"/>
      <c r="N14" s="31"/>
      <c r="O14" s="31"/>
    </row>
    <row r="15" spans="1:15" ht="13.5" customHeight="1">
      <c r="A15" s="145" t="s">
        <v>98</v>
      </c>
      <c r="B15" s="149"/>
      <c r="C15" s="149" t="s">
        <v>141</v>
      </c>
      <c r="D15" s="149" t="s">
        <v>99</v>
      </c>
      <c r="E15" s="150"/>
      <c r="F15" s="150"/>
      <c r="G15" s="150"/>
      <c r="H15" s="150"/>
      <c r="I15" s="150"/>
      <c r="J15" s="368"/>
      <c r="K15" s="150"/>
      <c r="L15" s="151"/>
      <c r="N15" s="31"/>
      <c r="O15" s="31"/>
    </row>
    <row r="16" spans="1:15" ht="13.5" customHeight="1">
      <c r="A16" s="145" t="s">
        <v>100</v>
      </c>
      <c r="B16" s="149"/>
      <c r="C16" s="149"/>
      <c r="D16" s="149"/>
      <c r="E16" s="150"/>
      <c r="F16" s="150">
        <v>0</v>
      </c>
      <c r="G16" s="150">
        <v>0</v>
      </c>
      <c r="H16" s="150"/>
      <c r="I16" s="150"/>
      <c r="J16" s="368">
        <v>0</v>
      </c>
      <c r="K16" s="150"/>
      <c r="L16" s="151"/>
      <c r="N16" s="31"/>
      <c r="O16" s="31"/>
    </row>
    <row r="17" spans="1:15" ht="13.5" customHeight="1">
      <c r="A17" s="145" t="s">
        <v>101</v>
      </c>
      <c r="B17" s="149"/>
      <c r="C17" s="149"/>
      <c r="D17" s="149"/>
      <c r="E17" s="150"/>
      <c r="F17" s="150"/>
      <c r="G17" s="150"/>
      <c r="H17" s="150"/>
      <c r="I17" s="150"/>
      <c r="J17" s="368"/>
      <c r="K17" s="150"/>
      <c r="L17" s="151"/>
      <c r="N17" s="31"/>
      <c r="O17" s="31"/>
    </row>
    <row r="18" spans="1:15" ht="13.5" customHeight="1">
      <c r="A18" s="145" t="s">
        <v>102</v>
      </c>
      <c r="B18" s="149"/>
      <c r="C18" s="149"/>
      <c r="D18" s="149"/>
      <c r="E18" s="150"/>
      <c r="F18" s="150"/>
      <c r="G18" s="150"/>
      <c r="H18" s="150"/>
      <c r="I18" s="150"/>
      <c r="J18" s="368"/>
      <c r="K18" s="150"/>
      <c r="L18" s="151"/>
      <c r="N18" s="31"/>
      <c r="O18" s="31"/>
    </row>
    <row r="19" spans="1:15" ht="13.5" customHeight="1">
      <c r="A19" s="145" t="s">
        <v>103</v>
      </c>
      <c r="B19" s="146"/>
      <c r="C19" s="146"/>
      <c r="D19" s="146"/>
      <c r="E19" s="150"/>
      <c r="F19" s="150"/>
      <c r="G19" s="150"/>
      <c r="H19" s="150"/>
      <c r="I19" s="150"/>
      <c r="J19" s="368"/>
      <c r="K19" s="150"/>
      <c r="L19" s="151"/>
      <c r="N19" s="31"/>
      <c r="O19" s="31"/>
    </row>
    <row r="20" spans="1:15" ht="13.5" customHeight="1">
      <c r="A20" s="145" t="s">
        <v>104</v>
      </c>
      <c r="B20" s="146"/>
      <c r="C20" s="146"/>
      <c r="D20" s="146"/>
      <c r="E20" s="150"/>
      <c r="F20" s="150"/>
      <c r="G20" s="150"/>
      <c r="H20" s="150"/>
      <c r="I20" s="150"/>
      <c r="J20" s="368"/>
      <c r="K20" s="150"/>
      <c r="L20" s="151"/>
      <c r="N20" s="31"/>
      <c r="O20" s="31"/>
    </row>
    <row r="21" spans="1:15" ht="13.5" customHeight="1">
      <c r="A21" s="145" t="s">
        <v>105</v>
      </c>
      <c r="B21" s="146"/>
      <c r="C21" s="146"/>
      <c r="D21" s="146"/>
      <c r="E21" s="150"/>
      <c r="F21" s="150"/>
      <c r="G21" s="150"/>
      <c r="H21" s="150"/>
      <c r="I21" s="150"/>
      <c r="J21" s="368"/>
      <c r="K21" s="150"/>
      <c r="L21" s="151"/>
      <c r="N21" s="31"/>
      <c r="O21" s="31"/>
    </row>
    <row r="22" spans="1:15" ht="13.5" customHeight="1">
      <c r="A22" s="145" t="s">
        <v>106</v>
      </c>
      <c r="B22" s="146"/>
      <c r="C22" s="146"/>
      <c r="D22" s="146"/>
      <c r="E22" s="150"/>
      <c r="F22" s="150"/>
      <c r="G22" s="150"/>
      <c r="H22" s="150"/>
      <c r="I22" s="150"/>
      <c r="J22" s="368"/>
      <c r="K22" s="150"/>
      <c r="L22" s="151"/>
      <c r="N22" s="31"/>
      <c r="O22" s="31"/>
    </row>
    <row r="23" spans="1:15" ht="13.5" customHeight="1">
      <c r="A23" s="145" t="s">
        <v>107</v>
      </c>
      <c r="B23" s="146"/>
      <c r="C23" s="146"/>
      <c r="D23" s="146"/>
      <c r="E23" s="156">
        <f aca="true" t="shared" si="1" ref="E23:K23">SUM(E10:E17)-SUM(E18:E22)</f>
        <v>0</v>
      </c>
      <c r="F23" s="156">
        <f t="shared" si="1"/>
        <v>32</v>
      </c>
      <c r="G23" s="156">
        <f t="shared" si="1"/>
        <v>44</v>
      </c>
      <c r="H23" s="156">
        <f t="shared" si="1"/>
        <v>44</v>
      </c>
      <c r="I23" s="156">
        <f t="shared" si="1"/>
        <v>44</v>
      </c>
      <c r="J23" s="371">
        <f t="shared" si="1"/>
        <v>44</v>
      </c>
      <c r="K23" s="156">
        <f t="shared" si="1"/>
        <v>44</v>
      </c>
      <c r="L23" s="157"/>
      <c r="N23" s="31"/>
      <c r="O23" s="31"/>
    </row>
    <row r="24" spans="1:15" ht="13.5" customHeight="1">
      <c r="A24" s="145" t="s">
        <v>108</v>
      </c>
      <c r="B24" s="146"/>
      <c r="C24" s="146"/>
      <c r="D24" s="146"/>
      <c r="E24" s="150"/>
      <c r="F24" s="150"/>
      <c r="G24" s="150"/>
      <c r="H24" s="150"/>
      <c r="I24" s="150"/>
      <c r="J24" s="368"/>
      <c r="K24" s="150"/>
      <c r="L24" s="151"/>
      <c r="N24" s="31"/>
      <c r="O24" s="31"/>
    </row>
    <row r="25" spans="1:15" ht="12.75">
      <c r="A25" s="158" t="s">
        <v>109</v>
      </c>
      <c r="B25" s="159"/>
      <c r="C25" s="160" t="s">
        <v>110</v>
      </c>
      <c r="D25" s="159"/>
      <c r="E25" s="160" t="s">
        <v>111</v>
      </c>
      <c r="F25" s="159"/>
      <c r="G25" s="160" t="s">
        <v>112</v>
      </c>
      <c r="H25" s="159"/>
      <c r="I25" s="161" t="s">
        <v>113</v>
      </c>
      <c r="J25" s="162"/>
      <c r="K25" s="163" t="s">
        <v>114</v>
      </c>
      <c r="L25" s="450"/>
      <c r="N25" s="31"/>
      <c r="O25" s="31"/>
    </row>
    <row r="26" spans="1:15" ht="11.25" customHeight="1">
      <c r="A26" s="72"/>
      <c r="B26" s="164"/>
      <c r="C26" s="165" t="s">
        <v>115</v>
      </c>
      <c r="D26" s="166"/>
      <c r="E26" s="165" t="s">
        <v>116</v>
      </c>
      <c r="F26" s="166"/>
      <c r="G26" s="165" t="s">
        <v>117</v>
      </c>
      <c r="H26" s="166"/>
      <c r="I26" s="167" t="s">
        <v>118</v>
      </c>
      <c r="J26" s="164"/>
      <c r="K26" s="168" t="s">
        <v>119</v>
      </c>
      <c r="L26" s="451"/>
      <c r="N26" s="31"/>
      <c r="O26" s="31"/>
    </row>
    <row r="27" spans="1:15" ht="11.25" customHeight="1">
      <c r="A27" s="70" t="s">
        <v>120</v>
      </c>
      <c r="B27" s="169"/>
      <c r="C27" s="170" t="str">
        <f>RIGHT($G$5,2)&amp;" thru "</f>
        <v>08 thru </v>
      </c>
      <c r="D27" s="169"/>
      <c r="E27" s="170" t="str">
        <f>RIGHT($G$5,2)&amp;" thru "</f>
        <v>08 thru </v>
      </c>
      <c r="F27" s="169"/>
      <c r="G27" s="170" t="str">
        <f>RIGHT($G$5,2)&amp;" thru "</f>
        <v>08 thru </v>
      </c>
      <c r="H27" s="169"/>
      <c r="I27" s="171"/>
      <c r="J27" s="169"/>
      <c r="K27" s="163" t="s">
        <v>121</v>
      </c>
      <c r="L27" s="450"/>
      <c r="N27" s="31"/>
      <c r="O27" s="31"/>
    </row>
    <row r="28" spans="1:15" ht="11.25" customHeight="1">
      <c r="A28" s="172" t="s">
        <v>122</v>
      </c>
      <c r="B28" s="173"/>
      <c r="C28" s="174" t="s">
        <v>123</v>
      </c>
      <c r="D28" s="173"/>
      <c r="E28" s="174" t="s">
        <v>123</v>
      </c>
      <c r="F28" s="173"/>
      <c r="G28" s="174" t="s">
        <v>123</v>
      </c>
      <c r="H28" s="173"/>
      <c r="I28" s="175" t="str">
        <f>H5</f>
        <v>FY2009</v>
      </c>
      <c r="J28" s="173"/>
      <c r="K28" s="168" t="s">
        <v>124</v>
      </c>
      <c r="L28" s="451"/>
      <c r="N28" s="31"/>
      <c r="O28" s="31"/>
    </row>
    <row r="29" spans="1:15" ht="11.25" customHeight="1">
      <c r="A29" s="176" t="s">
        <v>125</v>
      </c>
      <c r="B29" s="177"/>
      <c r="C29" s="177" t="s">
        <v>123</v>
      </c>
      <c r="D29" s="177"/>
      <c r="E29" s="178" t="str">
        <f>C29</f>
        <v>FY XXXX</v>
      </c>
      <c r="F29" s="177"/>
      <c r="G29" s="178" t="str">
        <f>C29</f>
        <v>FY XXXX</v>
      </c>
      <c r="H29" s="177"/>
      <c r="I29" s="179" t="str">
        <f>I5</f>
        <v>FY2010</v>
      </c>
      <c r="J29" s="177"/>
      <c r="K29" s="180" t="s">
        <v>126</v>
      </c>
      <c r="L29" s="452"/>
      <c r="N29" s="31"/>
      <c r="O29" s="31"/>
    </row>
    <row r="30" spans="1:15" ht="11.25" customHeight="1">
      <c r="A30" s="176" t="s">
        <v>127</v>
      </c>
      <c r="B30" s="177"/>
      <c r="C30" s="177" t="s">
        <v>123</v>
      </c>
      <c r="D30" s="177"/>
      <c r="E30" s="178" t="str">
        <f>C30</f>
        <v>FY XXXX</v>
      </c>
      <c r="F30" s="177"/>
      <c r="G30" s="178" t="str">
        <f>C30</f>
        <v>FY XXXX</v>
      </c>
      <c r="H30" s="177"/>
      <c r="I30" s="180" t="s">
        <v>128</v>
      </c>
      <c r="J30" s="177"/>
      <c r="K30" s="180" t="s">
        <v>129</v>
      </c>
      <c r="L30" s="452"/>
      <c r="N30" s="31"/>
      <c r="O30" s="31"/>
    </row>
    <row r="31" spans="1:15" ht="11.25" customHeight="1">
      <c r="A31" s="176" t="s">
        <v>130</v>
      </c>
      <c r="B31" s="177"/>
      <c r="C31" s="177" t="s">
        <v>123</v>
      </c>
      <c r="D31" s="177"/>
      <c r="E31" s="178" t="str">
        <f>C31</f>
        <v>FY XXXX</v>
      </c>
      <c r="F31" s="177"/>
      <c r="G31" s="178" t="str">
        <f>C31</f>
        <v>FY XXXX</v>
      </c>
      <c r="H31" s="177"/>
      <c r="I31" s="9"/>
      <c r="J31" s="5"/>
      <c r="K31" s="180" t="s">
        <v>131</v>
      </c>
      <c r="L31" s="452"/>
      <c r="N31" s="31"/>
      <c r="O31" s="31"/>
    </row>
    <row r="32" spans="1:15" ht="11.25" customHeight="1">
      <c r="A32" s="176" t="s">
        <v>132</v>
      </c>
      <c r="B32" s="181">
        <f>SUM(B27:B31)</f>
        <v>0</v>
      </c>
      <c r="C32" s="127"/>
      <c r="D32" s="78"/>
      <c r="E32" s="127"/>
      <c r="F32" s="78"/>
      <c r="G32" s="127"/>
      <c r="H32" s="78"/>
      <c r="I32" s="127"/>
      <c r="J32" s="78"/>
      <c r="K32" s="180" t="s">
        <v>133</v>
      </c>
      <c r="L32" s="452"/>
      <c r="N32" s="31"/>
      <c r="O32" s="31"/>
    </row>
    <row r="33" spans="1:12" ht="12.75">
      <c r="A33" s="73"/>
      <c r="B33" s="9"/>
      <c r="C33" s="9"/>
      <c r="D33" s="9"/>
      <c r="E33" s="9"/>
      <c r="F33" s="9"/>
      <c r="G33" s="9"/>
      <c r="H33" s="9"/>
      <c r="I33" s="9"/>
      <c r="J33" s="9"/>
      <c r="K33" s="9"/>
      <c r="L33" s="7"/>
    </row>
    <row r="34" spans="1:12" ht="11.25" customHeight="1">
      <c r="A34" s="73"/>
      <c r="B34" s="9"/>
      <c r="C34" s="9"/>
      <c r="D34" s="9"/>
      <c r="E34" s="9"/>
      <c r="F34" s="9"/>
      <c r="G34" s="9"/>
      <c r="H34" s="9"/>
      <c r="I34" s="9"/>
      <c r="J34" s="9"/>
      <c r="K34" s="9"/>
      <c r="L34" s="7"/>
    </row>
    <row r="35" spans="1:12" ht="11.25" customHeight="1">
      <c r="A35" s="73"/>
      <c r="B35" s="9"/>
      <c r="C35" s="9"/>
      <c r="D35" s="9"/>
      <c r="E35" s="9"/>
      <c r="F35" s="9"/>
      <c r="G35" s="9"/>
      <c r="H35" s="9"/>
      <c r="I35" s="9"/>
      <c r="J35" s="9"/>
      <c r="K35" s="9"/>
      <c r="L35" s="7"/>
    </row>
    <row r="36" spans="1:12" ht="11.25" customHeight="1">
      <c r="A36" s="73"/>
      <c r="B36" s="9"/>
      <c r="C36" s="9"/>
      <c r="D36" s="9"/>
      <c r="E36" s="9"/>
      <c r="F36" s="9"/>
      <c r="G36" s="9"/>
      <c r="H36" s="9"/>
      <c r="I36" s="9"/>
      <c r="J36" s="9"/>
      <c r="K36" s="9"/>
      <c r="L36" s="7"/>
    </row>
    <row r="37" spans="1:12" ht="11.25" customHeight="1">
      <c r="A37" s="73"/>
      <c r="B37" s="9"/>
      <c r="C37" s="9"/>
      <c r="D37" s="9"/>
      <c r="E37" s="9"/>
      <c r="F37" s="9"/>
      <c r="G37" s="9"/>
      <c r="H37" s="9"/>
      <c r="I37" s="9"/>
      <c r="J37" s="9"/>
      <c r="K37" s="9"/>
      <c r="L37" s="7"/>
    </row>
    <row r="38" spans="1:12" ht="10.5" customHeight="1">
      <c r="A38" s="73"/>
      <c r="B38" s="9"/>
      <c r="C38" s="9"/>
      <c r="D38" s="9"/>
      <c r="E38" s="9"/>
      <c r="F38" s="9"/>
      <c r="G38" s="9"/>
      <c r="H38" s="9"/>
      <c r="I38" s="9"/>
      <c r="J38" s="9"/>
      <c r="K38" s="9"/>
      <c r="L38" s="7"/>
    </row>
    <row r="39" spans="1:12" ht="11.25" customHeight="1">
      <c r="A39" s="73"/>
      <c r="B39" s="9"/>
      <c r="C39" s="9"/>
      <c r="D39" s="9"/>
      <c r="E39" s="9"/>
      <c r="F39" s="9"/>
      <c r="G39" s="9"/>
      <c r="H39" s="9"/>
      <c r="I39" s="9"/>
      <c r="J39" s="9"/>
      <c r="K39" s="9"/>
      <c r="L39" s="7"/>
    </row>
    <row r="40" spans="1:12" ht="12.75">
      <c r="A40" s="73"/>
      <c r="B40" s="9"/>
      <c r="C40" s="9"/>
      <c r="D40" s="9"/>
      <c r="E40" s="9"/>
      <c r="F40" s="9"/>
      <c r="G40" s="9"/>
      <c r="H40" s="9"/>
      <c r="I40" s="9"/>
      <c r="J40" s="9"/>
      <c r="K40" s="9"/>
      <c r="L40" s="7"/>
    </row>
    <row r="41" spans="1:15" ht="12.75">
      <c r="A41" s="74"/>
      <c r="B41" s="75"/>
      <c r="C41" s="75"/>
      <c r="D41" s="75"/>
      <c r="E41" s="68"/>
      <c r="F41" s="68"/>
      <c r="G41" s="68"/>
      <c r="H41" s="68"/>
      <c r="I41" s="68"/>
      <c r="J41" s="68"/>
      <c r="K41" s="68"/>
      <c r="L41" s="76"/>
      <c r="M41" s="182"/>
      <c r="N41" s="182"/>
      <c r="O41" s="182"/>
    </row>
    <row r="42" spans="1:15" ht="12.75">
      <c r="A42" s="74"/>
      <c r="B42" s="75"/>
      <c r="C42" s="75"/>
      <c r="D42" s="75"/>
      <c r="E42" s="68"/>
      <c r="F42" s="68"/>
      <c r="G42" s="68"/>
      <c r="H42" s="68"/>
      <c r="I42" s="68"/>
      <c r="J42" s="68"/>
      <c r="K42" s="68"/>
      <c r="L42" s="76"/>
      <c r="M42" s="182"/>
      <c r="N42" s="182"/>
      <c r="O42" s="182"/>
    </row>
    <row r="43" spans="1:16" ht="14.25" customHeight="1" thickBot="1">
      <c r="A43" s="183"/>
      <c r="B43" s="184"/>
      <c r="C43" s="184"/>
      <c r="D43" s="184"/>
      <c r="E43" s="184"/>
      <c r="F43" s="184"/>
      <c r="G43" s="184"/>
      <c r="H43" s="184"/>
      <c r="I43" s="185"/>
      <c r="J43" s="185"/>
      <c r="K43" s="185"/>
      <c r="L43" s="453"/>
      <c r="M43" s="182"/>
      <c r="N43" s="182"/>
      <c r="O43" s="182"/>
      <c r="P43" s="137"/>
    </row>
    <row r="44" spans="1:15" ht="12.75">
      <c r="A44" s="182"/>
      <c r="B44" s="182"/>
      <c r="C44" s="182"/>
      <c r="D44" s="182"/>
      <c r="E44" s="182"/>
      <c r="F44" s="182"/>
      <c r="G44" s="182"/>
      <c r="H44" s="182"/>
      <c r="I44" s="182"/>
      <c r="J44" s="182"/>
      <c r="K44" s="182"/>
      <c r="L44" s="182"/>
      <c r="M44" s="182"/>
      <c r="N44" s="182"/>
      <c r="O44" s="182"/>
    </row>
    <row r="45" spans="1:15" s="6" customFormat="1" ht="11.25">
      <c r="A45" s="186"/>
      <c r="B45" s="186"/>
      <c r="C45" s="186"/>
      <c r="D45" s="186"/>
      <c r="E45" s="186"/>
      <c r="F45" s="186"/>
      <c r="G45" s="186"/>
      <c r="H45" s="186"/>
      <c r="I45" s="186"/>
      <c r="J45" s="186"/>
      <c r="K45" s="186"/>
      <c r="L45" s="186"/>
      <c r="M45" s="186"/>
      <c r="N45" s="186"/>
      <c r="O45" s="186"/>
    </row>
    <row r="46" spans="1:15" s="6" customFormat="1" ht="11.25">
      <c r="A46" s="186"/>
      <c r="B46" s="186"/>
      <c r="C46" s="186"/>
      <c r="D46" s="186"/>
      <c r="E46" s="186"/>
      <c r="F46" s="186"/>
      <c r="G46" s="186"/>
      <c r="H46" s="186"/>
      <c r="I46" s="186"/>
      <c r="J46" s="186"/>
      <c r="K46" s="186"/>
      <c r="L46" s="186"/>
      <c r="M46" s="186"/>
      <c r="N46" s="186"/>
      <c r="O46" s="186"/>
    </row>
    <row r="47" spans="1:15" s="6" customFormat="1" ht="11.25">
      <c r="A47" s="186"/>
      <c r="B47" s="186"/>
      <c r="C47" s="186"/>
      <c r="D47" s="186"/>
      <c r="E47" s="186"/>
      <c r="F47" s="186"/>
      <c r="G47" s="186"/>
      <c r="H47" s="186"/>
      <c r="I47" s="186"/>
      <c r="J47" s="186"/>
      <c r="K47" s="186"/>
      <c r="L47" s="186"/>
      <c r="M47" s="186"/>
      <c r="N47" s="186"/>
      <c r="O47" s="186"/>
    </row>
    <row r="48" spans="1:15" s="6" customFormat="1" ht="11.25">
      <c r="A48" s="186"/>
      <c r="B48" s="186"/>
      <c r="C48" s="186"/>
      <c r="D48" s="186"/>
      <c r="E48" s="186"/>
      <c r="F48" s="186"/>
      <c r="G48" s="186"/>
      <c r="H48" s="186"/>
      <c r="I48" s="186"/>
      <c r="J48" s="186"/>
      <c r="K48" s="186"/>
      <c r="L48" s="186"/>
      <c r="M48" s="186"/>
      <c r="N48" s="186"/>
      <c r="O48" s="186"/>
    </row>
    <row r="49" spans="1:15" s="6" customFormat="1" ht="11.25">
      <c r="A49" s="187"/>
      <c r="B49" s="186"/>
      <c r="C49" s="186"/>
      <c r="D49" s="186"/>
      <c r="E49" s="186"/>
      <c r="F49" s="186"/>
      <c r="G49" s="186"/>
      <c r="H49" s="186"/>
      <c r="I49" s="186"/>
      <c r="J49" s="186"/>
      <c r="K49" s="186"/>
      <c r="L49" s="186"/>
      <c r="M49" s="186"/>
      <c r="N49" s="186"/>
      <c r="O49" s="186"/>
    </row>
    <row r="50" spans="1:15" s="6" customFormat="1" ht="11.25">
      <c r="A50" s="187"/>
      <c r="B50" s="186"/>
      <c r="C50" s="186"/>
      <c r="D50" s="186"/>
      <c r="E50" s="186"/>
      <c r="F50" s="186"/>
      <c r="G50" s="186"/>
      <c r="H50" s="186"/>
      <c r="I50" s="186"/>
      <c r="J50" s="186"/>
      <c r="K50" s="186"/>
      <c r="L50" s="186"/>
      <c r="M50" s="186"/>
      <c r="N50" s="186"/>
      <c r="O50" s="186"/>
    </row>
    <row r="51" spans="1:15" s="6" customFormat="1" ht="11.25">
      <c r="A51" s="186"/>
      <c r="B51" s="186"/>
      <c r="C51" s="186"/>
      <c r="D51" s="186"/>
      <c r="E51" s="186"/>
      <c r="F51" s="186"/>
      <c r="G51" s="186"/>
      <c r="H51" s="186"/>
      <c r="I51" s="186"/>
      <c r="J51" s="186"/>
      <c r="K51" s="186"/>
      <c r="L51" s="186"/>
      <c r="M51" s="186"/>
      <c r="N51" s="186"/>
      <c r="O51" s="186"/>
    </row>
    <row r="52" spans="1:15" s="6" customFormat="1" ht="11.25">
      <c r="A52" s="188"/>
      <c r="B52" s="186"/>
      <c r="C52" s="186"/>
      <c r="D52" s="186"/>
      <c r="E52" s="186"/>
      <c r="F52" s="186"/>
      <c r="G52" s="186"/>
      <c r="H52" s="186"/>
      <c r="I52" s="186"/>
      <c r="J52" s="186"/>
      <c r="K52" s="186"/>
      <c r="L52" s="186"/>
      <c r="M52" s="186"/>
      <c r="N52" s="186"/>
      <c r="O52" s="186"/>
    </row>
    <row r="53" spans="1:15" s="6" customFormat="1" ht="11.25">
      <c r="A53" s="186"/>
      <c r="B53" s="186"/>
      <c r="C53" s="186"/>
      <c r="D53" s="186"/>
      <c r="E53" s="186"/>
      <c r="F53" s="186"/>
      <c r="G53" s="186"/>
      <c r="H53" s="186"/>
      <c r="I53" s="186"/>
      <c r="J53" s="186"/>
      <c r="K53" s="186"/>
      <c r="L53" s="186"/>
      <c r="M53" s="186"/>
      <c r="N53" s="186"/>
      <c r="O53" s="186"/>
    </row>
    <row r="54" s="6" customFormat="1" ht="11.25"/>
    <row r="55" s="6" customFormat="1" ht="11.25"/>
    <row r="56" s="6" customFormat="1" ht="11.25"/>
    <row r="57" s="6" customFormat="1" ht="11.25"/>
    <row r="58" s="6" customFormat="1" ht="11.25"/>
    <row r="59" s="6" customFormat="1" ht="11.25"/>
    <row r="60" s="6" customFormat="1" ht="11.25"/>
    <row r="61" s="6" customFormat="1" ht="11.25"/>
    <row r="62" s="6" customFormat="1" ht="11.25"/>
    <row r="63" s="6" customFormat="1" ht="11.25"/>
    <row r="64" s="6" customFormat="1" ht="11.25"/>
    <row r="65" s="6" customFormat="1" ht="11.25"/>
    <row r="66" s="6" customFormat="1" ht="11.25"/>
    <row r="67" s="6" customFormat="1" ht="11.25"/>
    <row r="68" s="6" customFormat="1" ht="11.25"/>
    <row r="69" s="6" customFormat="1" ht="11.25"/>
    <row r="70" s="6" customFormat="1" ht="11.25"/>
    <row r="71" s="6" customFormat="1" ht="11.25"/>
    <row r="72" s="6" customFormat="1" ht="11.25"/>
    <row r="73" s="6" customFormat="1" ht="11.25"/>
    <row r="74" s="6" customFormat="1" ht="11.25"/>
    <row r="75" s="6" customFormat="1" ht="11.25"/>
    <row r="76" s="6" customFormat="1" ht="11.25"/>
    <row r="77" s="6" customFormat="1" ht="11.25"/>
    <row r="78" s="6" customFormat="1" ht="11.25"/>
    <row r="79" s="6" customFormat="1" ht="11.25"/>
    <row r="80" s="6" customFormat="1" ht="11.25"/>
    <row r="81" s="6" customFormat="1" ht="11.25"/>
    <row r="82" s="6" customFormat="1" ht="11.25"/>
    <row r="83" s="6" customFormat="1" ht="11.25"/>
    <row r="84" s="6" customFormat="1" ht="11.25"/>
    <row r="85" s="6" customFormat="1" ht="11.25"/>
    <row r="86" s="6" customFormat="1" ht="11.25"/>
    <row r="87" s="6" customFormat="1" ht="11.25"/>
    <row r="88" s="6" customFormat="1" ht="11.25"/>
    <row r="89" s="6" customFormat="1" ht="11.25"/>
    <row r="90" s="6" customFormat="1" ht="11.25"/>
    <row r="91" s="6" customFormat="1" ht="11.25"/>
    <row r="92" s="6" customFormat="1" ht="11.25"/>
    <row r="93" s="6" customFormat="1" ht="11.25"/>
    <row r="94" s="6" customFormat="1" ht="11.25"/>
    <row r="95" s="6" customFormat="1" ht="11.25"/>
    <row r="96" s="6" customFormat="1" ht="11.25"/>
    <row r="97" s="6" customFormat="1" ht="11.25"/>
    <row r="98" s="6" customFormat="1" ht="11.25"/>
    <row r="99" s="6" customFormat="1" ht="11.25"/>
    <row r="100" s="6" customFormat="1" ht="11.25"/>
    <row r="101" s="6" customFormat="1" ht="11.25"/>
    <row r="102" s="6" customFormat="1" ht="11.25"/>
    <row r="103" s="6" customFormat="1" ht="11.25"/>
    <row r="104" s="6" customFormat="1" ht="11.25"/>
    <row r="105" s="6" customFormat="1" ht="11.25"/>
    <row r="106" s="6" customFormat="1" ht="11.25"/>
    <row r="107" s="6" customFormat="1" ht="11.25"/>
    <row r="108" s="6" customFormat="1" ht="11.25"/>
    <row r="109" s="6" customFormat="1" ht="11.25"/>
    <row r="110" s="6" customFormat="1" ht="11.25"/>
    <row r="111" s="6" customFormat="1" ht="11.25"/>
    <row r="112" s="6" customFormat="1" ht="11.25"/>
    <row r="113" s="6" customFormat="1" ht="11.25"/>
    <row r="114" s="6" customFormat="1" ht="11.25"/>
    <row r="115" s="6" customFormat="1" ht="11.25"/>
    <row r="116" s="6" customFormat="1" ht="11.25"/>
    <row r="117" s="6" customFormat="1" ht="11.25"/>
    <row r="118" s="6" customFormat="1" ht="11.25"/>
    <row r="119" s="6" customFormat="1" ht="11.25"/>
    <row r="120" s="6" customFormat="1" ht="11.25"/>
    <row r="121" s="6" customFormat="1" ht="11.25"/>
    <row r="122" s="6" customFormat="1" ht="11.25"/>
    <row r="123" s="6" customFormat="1" ht="11.25"/>
    <row r="124" s="6" customFormat="1" ht="11.25"/>
    <row r="125" s="6" customFormat="1" ht="11.25"/>
    <row r="126" s="6" customFormat="1" ht="11.25"/>
    <row r="127" s="6" customFormat="1" ht="11.25"/>
    <row r="128" s="6" customFormat="1" ht="11.25"/>
    <row r="129" s="6" customFormat="1" ht="11.25"/>
    <row r="130" s="6" customFormat="1" ht="11.25"/>
    <row r="131" s="6" customFormat="1" ht="11.25"/>
    <row r="132" s="6" customFormat="1" ht="11.25"/>
    <row r="133" s="6" customFormat="1" ht="11.25"/>
    <row r="134" s="6" customFormat="1" ht="11.25"/>
    <row r="135" s="6" customFormat="1" ht="11.25"/>
    <row r="136" s="6" customFormat="1" ht="11.25"/>
    <row r="137" s="6" customFormat="1" ht="11.25"/>
    <row r="138" s="6" customFormat="1" ht="11.25"/>
    <row r="139" s="6" customFormat="1" ht="11.25"/>
    <row r="140" s="6" customFormat="1" ht="11.25"/>
    <row r="141" s="6" customFormat="1" ht="11.25"/>
    <row r="142" s="6" customFormat="1" ht="11.25"/>
    <row r="143" s="6" customFormat="1" ht="11.25"/>
    <row r="144" s="6" customFormat="1" ht="11.25"/>
    <row r="145" s="6" customFormat="1" ht="11.25"/>
    <row r="146" s="6" customFormat="1" ht="11.25"/>
    <row r="147" s="6" customFormat="1" ht="11.25"/>
    <row r="148" s="6" customFormat="1" ht="11.25"/>
    <row r="149" s="6" customFormat="1" ht="11.25"/>
    <row r="150" s="6" customFormat="1" ht="11.25"/>
    <row r="151" s="6" customFormat="1" ht="11.25"/>
    <row r="152" s="6" customFormat="1" ht="11.25"/>
    <row r="153" s="6" customFormat="1" ht="11.25"/>
    <row r="154" s="6" customFormat="1" ht="11.25"/>
    <row r="155" s="6" customFormat="1" ht="11.25"/>
    <row r="156" s="6" customFormat="1" ht="11.25"/>
    <row r="157" s="6" customFormat="1" ht="11.25"/>
    <row r="158" s="6" customFormat="1" ht="11.25"/>
    <row r="159" s="6" customFormat="1" ht="11.25"/>
    <row r="160" s="6" customFormat="1" ht="11.25"/>
    <row r="161" s="6" customFormat="1" ht="11.25"/>
    <row r="162" s="6" customFormat="1" ht="11.25"/>
    <row r="163" s="6" customFormat="1" ht="11.25"/>
    <row r="164" s="6" customFormat="1" ht="11.25"/>
    <row r="165" s="6" customFormat="1" ht="11.25"/>
    <row r="166" s="6" customFormat="1" ht="11.25"/>
    <row r="167" s="6" customFormat="1" ht="11.25"/>
    <row r="168" s="6" customFormat="1" ht="11.25"/>
    <row r="169" s="6" customFormat="1" ht="11.25"/>
    <row r="170" s="6" customFormat="1" ht="11.25"/>
    <row r="171" s="6" customFormat="1" ht="11.25"/>
    <row r="172" s="6" customFormat="1" ht="11.25"/>
    <row r="173" s="6" customFormat="1" ht="11.25"/>
    <row r="174" s="6" customFormat="1" ht="11.25"/>
    <row r="175" s="6" customFormat="1" ht="11.25"/>
    <row r="176" s="6" customFormat="1" ht="11.25"/>
    <row r="177" s="6" customFormat="1" ht="11.25"/>
    <row r="178" s="6" customFormat="1" ht="11.25"/>
    <row r="179" s="6" customFormat="1" ht="11.25"/>
    <row r="180" s="6" customFormat="1" ht="11.25"/>
    <row r="181" s="6" customFormat="1" ht="11.25"/>
    <row r="182" s="6" customFormat="1" ht="11.25"/>
    <row r="183" s="6" customFormat="1" ht="11.25"/>
    <row r="184" s="6" customFormat="1" ht="11.25"/>
    <row r="185" s="6" customFormat="1" ht="11.25"/>
    <row r="186" s="6" customFormat="1" ht="11.25"/>
    <row r="187" s="6" customFormat="1" ht="11.25"/>
    <row r="188" s="6" customFormat="1" ht="11.25"/>
    <row r="189" s="6" customFormat="1" ht="11.25"/>
    <row r="190" s="6" customFormat="1" ht="11.25"/>
    <row r="191" s="6" customFormat="1" ht="11.25"/>
    <row r="192" s="6" customFormat="1" ht="11.25"/>
    <row r="193" s="6" customFormat="1" ht="11.25"/>
    <row r="194" s="6" customFormat="1" ht="11.25"/>
    <row r="195" s="6" customFormat="1" ht="11.25"/>
    <row r="196" s="6" customFormat="1" ht="11.25"/>
    <row r="197" s="6" customFormat="1" ht="11.25"/>
    <row r="198" s="6" customFormat="1" ht="11.25"/>
    <row r="199" s="6" customFormat="1" ht="11.25"/>
    <row r="200" s="6" customFormat="1" ht="11.25"/>
  </sheetData>
  <mergeCells count="5">
    <mergeCell ref="A4:E4"/>
    <mergeCell ref="J2:L2"/>
    <mergeCell ref="F4:I4"/>
    <mergeCell ref="J4:L4"/>
    <mergeCell ref="K3:L3"/>
  </mergeCells>
  <printOptions horizontalCentered="1" verticalCentered="1"/>
  <pageMargins left="0.4" right="0.65" top="0.75" bottom="0.63" header="0.5" footer="0.25"/>
  <pageSetup blackAndWhite="1" horizontalDpi="300" verticalDpi="300" orientation="landscape" scale="92" r:id="rId2"/>
  <headerFooter alignWithMargins="0">
    <oddFooter>&amp;L&amp;8 BLI No. 652000&amp;C&amp;8 Item No.  70 Page &amp;P of &amp;N&amp;R&amp;8Exhibit P-20, Requirements Study
</oddFooter>
  </headerFooter>
  <drawing r:id="rId1"/>
</worksheet>
</file>

<file path=xl/worksheets/sheet17.xml><?xml version="1.0" encoding="utf-8"?>
<worksheet xmlns="http://schemas.openxmlformats.org/spreadsheetml/2006/main" xmlns:r="http://schemas.openxmlformats.org/officeDocument/2006/relationships">
  <sheetPr codeName="Sheet17">
    <pageSetUpPr fitToPage="1"/>
  </sheetPr>
  <dimension ref="A1:AM38"/>
  <sheetViews>
    <sheetView tabSelected="1" zoomScaleSheetLayoutView="90" workbookViewId="0" topLeftCell="A28">
      <selection activeCell="F38" sqref="F38"/>
    </sheetView>
  </sheetViews>
  <sheetFormatPr defaultColWidth="9.140625" defaultRowHeight="12.75"/>
  <cols>
    <col min="1" max="1" width="20.8515625" style="419" customWidth="1"/>
    <col min="2" max="2" width="9.57421875" style="419" customWidth="1"/>
    <col min="3" max="3" width="4.28125" style="419" customWidth="1"/>
    <col min="4" max="4" width="4.00390625" style="419" customWidth="1"/>
    <col min="5" max="5" width="5.28125" style="419" customWidth="1"/>
    <col min="6" max="6" width="5.57421875" style="419" customWidth="1"/>
    <col min="7" max="7" width="5.7109375" style="419" customWidth="1"/>
    <col min="8" max="9" width="3.8515625" style="419" customWidth="1"/>
    <col min="10" max="10" width="3.7109375" style="419" customWidth="1"/>
    <col min="11" max="12" width="3.57421875" style="419" customWidth="1"/>
    <col min="13" max="13" width="3.8515625" style="419" customWidth="1"/>
    <col min="14" max="24" width="4.00390625" style="419" customWidth="1"/>
    <col min="25" max="28" width="3.140625" style="419" customWidth="1"/>
    <col min="29" max="29" width="4.421875" style="419" customWidth="1"/>
    <col min="30" max="31" width="3.421875" style="419" customWidth="1"/>
    <col min="32" max="32" width="6.140625" style="419" customWidth="1"/>
    <col min="33" max="38" width="9.140625" style="419" customWidth="1"/>
    <col min="39" max="40" width="0" style="419" hidden="1" customWidth="1"/>
    <col min="41" max="16384" width="9.140625" style="419" customWidth="1"/>
  </cols>
  <sheetData>
    <row r="1" spans="1:39" ht="11.25" customHeight="1">
      <c r="A1" s="680" t="s">
        <v>184</v>
      </c>
      <c r="B1" s="681"/>
      <c r="C1" s="681"/>
      <c r="D1" s="681"/>
      <c r="E1" s="681"/>
      <c r="F1" s="681"/>
      <c r="G1" s="681"/>
      <c r="H1" s="681"/>
      <c r="I1" s="681"/>
      <c r="J1" s="681"/>
      <c r="K1" s="681"/>
      <c r="L1" s="681"/>
      <c r="M1" s="681"/>
      <c r="N1" s="681"/>
      <c r="O1" s="681"/>
      <c r="P1" s="681"/>
      <c r="Q1" s="681"/>
      <c r="R1" s="681"/>
      <c r="S1" s="681"/>
      <c r="T1" s="682"/>
      <c r="U1" s="653" t="s">
        <v>0</v>
      </c>
      <c r="V1" s="654"/>
      <c r="W1" s="654"/>
      <c r="X1" s="654"/>
      <c r="Y1" s="654"/>
      <c r="Z1" s="654"/>
      <c r="AA1" s="654"/>
      <c r="AB1" s="654"/>
      <c r="AC1" s="654"/>
      <c r="AD1" s="654"/>
      <c r="AE1" s="654"/>
      <c r="AF1" s="655"/>
      <c r="AK1" s="420"/>
      <c r="AM1" s="421">
        <f>IF(qty_scale="Each",1,IF(qty_scale="x100",100,IF(qty_scale="x1000",1000,IF(qty_scale="x1mil",1000000,IF(qty_scale="x1bil",1000000000,1)))))</f>
        <v>1</v>
      </c>
    </row>
    <row r="2" spans="1:39" ht="11.25" customHeight="1" thickBot="1">
      <c r="A2" s="683"/>
      <c r="B2" s="684"/>
      <c r="C2" s="684"/>
      <c r="D2" s="684"/>
      <c r="E2" s="684"/>
      <c r="F2" s="684"/>
      <c r="G2" s="684"/>
      <c r="H2" s="684"/>
      <c r="I2" s="684"/>
      <c r="J2" s="684"/>
      <c r="K2" s="684"/>
      <c r="L2" s="684"/>
      <c r="M2" s="684"/>
      <c r="N2" s="684"/>
      <c r="O2" s="684"/>
      <c r="P2" s="684"/>
      <c r="Q2" s="684"/>
      <c r="R2" s="684"/>
      <c r="S2" s="684"/>
      <c r="T2" s="685"/>
      <c r="U2" s="656">
        <f>+'P40 '!I2</f>
        <v>39264</v>
      </c>
      <c r="V2" s="657"/>
      <c r="W2" s="657"/>
      <c r="X2" s="657"/>
      <c r="Y2" s="657"/>
      <c r="Z2" s="657"/>
      <c r="AA2" s="657"/>
      <c r="AB2" s="657"/>
      <c r="AC2" s="657"/>
      <c r="AD2" s="657"/>
      <c r="AE2" s="657"/>
      <c r="AF2" s="658"/>
      <c r="AK2" s="420"/>
      <c r="AM2" s="421"/>
    </row>
    <row r="3" spans="1:39" ht="11.25" customHeight="1">
      <c r="A3" s="716" t="s">
        <v>185</v>
      </c>
      <c r="B3" s="717"/>
      <c r="C3" s="717"/>
      <c r="D3" s="717"/>
      <c r="E3" s="717"/>
      <c r="F3" s="717"/>
      <c r="G3" s="717"/>
      <c r="H3" s="695" t="s">
        <v>29</v>
      </c>
      <c r="I3" s="696"/>
      <c r="J3" s="696"/>
      <c r="K3" s="696"/>
      <c r="L3" s="696"/>
      <c r="M3" s="696"/>
      <c r="N3" s="697"/>
      <c r="O3" s="666" t="s">
        <v>5</v>
      </c>
      <c r="P3" s="667"/>
      <c r="Q3" s="667"/>
      <c r="R3" s="667"/>
      <c r="S3" s="667"/>
      <c r="T3" s="667"/>
      <c r="U3" s="667"/>
      <c r="V3" s="667"/>
      <c r="W3" s="667"/>
      <c r="X3" s="667"/>
      <c r="Y3" s="667"/>
      <c r="Z3" s="667"/>
      <c r="AA3" s="667"/>
      <c r="AB3" s="667"/>
      <c r="AC3" s="667"/>
      <c r="AD3" s="667"/>
      <c r="AE3" s="667"/>
      <c r="AF3" s="668"/>
      <c r="AK3" s="420"/>
      <c r="AM3" s="421"/>
    </row>
    <row r="4" spans="1:39" ht="13.5" customHeight="1" thickBot="1">
      <c r="A4" s="686" t="s">
        <v>227</v>
      </c>
      <c r="B4" s="687"/>
      <c r="C4" s="687"/>
      <c r="D4" s="687"/>
      <c r="E4" s="687"/>
      <c r="F4" s="687"/>
      <c r="G4" s="688"/>
      <c r="H4" s="689"/>
      <c r="I4" s="690"/>
      <c r="J4" s="690"/>
      <c r="K4" s="690"/>
      <c r="L4" s="690"/>
      <c r="M4" s="690"/>
      <c r="N4" s="691"/>
      <c r="O4" s="713" t="s">
        <v>218</v>
      </c>
      <c r="P4" s="714"/>
      <c r="Q4" s="714"/>
      <c r="R4" s="714"/>
      <c r="S4" s="714"/>
      <c r="T4" s="714"/>
      <c r="U4" s="714"/>
      <c r="V4" s="714"/>
      <c r="W4" s="714"/>
      <c r="X4" s="714"/>
      <c r="Y4" s="714"/>
      <c r="Z4" s="714"/>
      <c r="AA4" s="714"/>
      <c r="AB4" s="714"/>
      <c r="AC4" s="714"/>
      <c r="AD4" s="714"/>
      <c r="AE4" s="714"/>
      <c r="AF4" s="715"/>
      <c r="AM4" s="419" t="e">
        <f>#N/A</f>
        <v>#N/A</v>
      </c>
    </row>
    <row r="5" spans="1:32" ht="13.5" customHeight="1" thickBot="1">
      <c r="A5" s="707"/>
      <c r="B5" s="708"/>
      <c r="C5" s="708"/>
      <c r="D5" s="708"/>
      <c r="E5" s="708"/>
      <c r="F5" s="708"/>
      <c r="G5" s="708"/>
      <c r="H5" s="704" t="s">
        <v>187</v>
      </c>
      <c r="I5" s="705"/>
      <c r="J5" s="705"/>
      <c r="K5" s="705"/>
      <c r="L5" s="705"/>
      <c r="M5" s="706"/>
      <c r="N5" s="701" t="s">
        <v>188</v>
      </c>
      <c r="O5" s="702"/>
      <c r="P5" s="702"/>
      <c r="Q5" s="702"/>
      <c r="R5" s="702"/>
      <c r="S5" s="702"/>
      <c r="T5" s="702"/>
      <c r="U5" s="702"/>
      <c r="V5" s="702"/>
      <c r="W5" s="702"/>
      <c r="X5" s="702"/>
      <c r="Y5" s="703"/>
      <c r="Z5" s="422"/>
      <c r="AA5" s="422"/>
      <c r="AB5" s="422"/>
      <c r="AC5" s="422"/>
      <c r="AD5" s="422"/>
      <c r="AE5" s="422"/>
      <c r="AF5" s="423"/>
    </row>
    <row r="6" spans="1:32" ht="25.5" customHeight="1" thickBot="1">
      <c r="A6" s="424" t="s">
        <v>189</v>
      </c>
      <c r="B6" s="709" t="s">
        <v>190</v>
      </c>
      <c r="C6" s="710"/>
      <c r="D6" s="710"/>
      <c r="E6" s="710"/>
      <c r="F6" s="710"/>
      <c r="G6" s="711"/>
      <c r="H6" s="651" t="s">
        <v>191</v>
      </c>
      <c r="I6" s="652"/>
      <c r="J6" s="651" t="s">
        <v>192</v>
      </c>
      <c r="K6" s="652"/>
      <c r="L6" s="651" t="s">
        <v>193</v>
      </c>
      <c r="M6" s="652"/>
      <c r="N6" s="712" t="s">
        <v>194</v>
      </c>
      <c r="O6" s="692"/>
      <c r="P6" s="693"/>
      <c r="Q6" s="692" t="s">
        <v>195</v>
      </c>
      <c r="R6" s="692"/>
      <c r="S6" s="693"/>
      <c r="T6" s="674" t="s">
        <v>196</v>
      </c>
      <c r="U6" s="675"/>
      <c r="V6" s="676"/>
      <c r="W6" s="674" t="s">
        <v>197</v>
      </c>
      <c r="X6" s="675"/>
      <c r="Y6" s="676"/>
      <c r="Z6" s="671" t="s">
        <v>39</v>
      </c>
      <c r="AA6" s="672"/>
      <c r="AB6" s="672"/>
      <c r="AC6" s="673"/>
      <c r="AD6" s="718" t="s">
        <v>198</v>
      </c>
      <c r="AE6" s="719"/>
      <c r="AF6" s="720"/>
    </row>
    <row r="7" spans="1:32" s="463" customFormat="1" ht="12.75" customHeight="1" thickBot="1">
      <c r="A7" s="462" t="s">
        <v>22</v>
      </c>
      <c r="B7" s="698" t="s">
        <v>22</v>
      </c>
      <c r="C7" s="699"/>
      <c r="D7" s="699"/>
      <c r="E7" s="699"/>
      <c r="F7" s="699"/>
      <c r="G7" s="700"/>
      <c r="H7" s="671" t="s">
        <v>22</v>
      </c>
      <c r="I7" s="673"/>
      <c r="J7" s="663" t="s">
        <v>22</v>
      </c>
      <c r="K7" s="665"/>
      <c r="L7" s="663" t="s">
        <v>22</v>
      </c>
      <c r="M7" s="665"/>
      <c r="N7" s="671"/>
      <c r="O7" s="672"/>
      <c r="P7" s="673"/>
      <c r="Q7" s="672" t="s">
        <v>22</v>
      </c>
      <c r="R7" s="672"/>
      <c r="S7" s="673"/>
      <c r="T7" s="671" t="s">
        <v>22</v>
      </c>
      <c r="U7" s="672"/>
      <c r="V7" s="673"/>
      <c r="W7" s="671" t="s">
        <v>22</v>
      </c>
      <c r="X7" s="672"/>
      <c r="Y7" s="673"/>
      <c r="Z7" s="663" t="s">
        <v>22</v>
      </c>
      <c r="AA7" s="664"/>
      <c r="AB7" s="664"/>
      <c r="AC7" s="665"/>
      <c r="AD7" s="663" t="s">
        <v>22</v>
      </c>
      <c r="AE7" s="664"/>
      <c r="AF7" s="665"/>
    </row>
    <row r="8" spans="1:32" ht="12.75" customHeight="1" thickBot="1">
      <c r="A8" s="425" t="s">
        <v>251</v>
      </c>
      <c r="B8" s="623" t="s">
        <v>263</v>
      </c>
      <c r="C8" s="624"/>
      <c r="D8" s="624"/>
      <c r="E8" s="624"/>
      <c r="F8" s="624"/>
      <c r="G8" s="625"/>
      <c r="H8" s="620">
        <v>1</v>
      </c>
      <c r="I8" s="622"/>
      <c r="J8" s="620">
        <v>17</v>
      </c>
      <c r="K8" s="622"/>
      <c r="L8" s="620">
        <v>20</v>
      </c>
      <c r="M8" s="622"/>
      <c r="N8" s="620"/>
      <c r="O8" s="621"/>
      <c r="P8" s="622"/>
      <c r="Q8" s="669"/>
      <c r="R8" s="626"/>
      <c r="S8" s="670"/>
      <c r="T8" s="620">
        <v>6</v>
      </c>
      <c r="U8" s="621"/>
      <c r="V8" s="622"/>
      <c r="W8" s="620"/>
      <c r="X8" s="621"/>
      <c r="Y8" s="622"/>
      <c r="Z8" s="629">
        <f>Q8+T8</f>
        <v>6</v>
      </c>
      <c r="AA8" s="659"/>
      <c r="AB8" s="659"/>
      <c r="AC8" s="630"/>
      <c r="AD8" s="660" t="s">
        <v>264</v>
      </c>
      <c r="AE8" s="661"/>
      <c r="AF8" s="662"/>
    </row>
    <row r="9" spans="1:32" ht="12.75" customHeight="1" thickBot="1">
      <c r="A9" s="425" t="s">
        <v>265</v>
      </c>
      <c r="B9" s="623" t="s">
        <v>145</v>
      </c>
      <c r="C9" s="624"/>
      <c r="D9" s="624"/>
      <c r="E9" s="624"/>
      <c r="F9" s="624"/>
      <c r="G9" s="625"/>
      <c r="H9" s="620" t="s">
        <v>145</v>
      </c>
      <c r="I9" s="622"/>
      <c r="J9" s="620" t="s">
        <v>145</v>
      </c>
      <c r="K9" s="622"/>
      <c r="L9" s="620" t="s">
        <v>145</v>
      </c>
      <c r="M9" s="622"/>
      <c r="N9" s="620"/>
      <c r="O9" s="621"/>
      <c r="P9" s="622"/>
      <c r="Q9" s="669">
        <v>1</v>
      </c>
      <c r="R9" s="626"/>
      <c r="S9" s="670"/>
      <c r="T9" s="620">
        <v>1</v>
      </c>
      <c r="U9" s="621"/>
      <c r="V9" s="622"/>
      <c r="W9" s="620"/>
      <c r="X9" s="621"/>
      <c r="Y9" s="622"/>
      <c r="Z9" s="629">
        <f>Q9+T9</f>
        <v>2</v>
      </c>
      <c r="AA9" s="659"/>
      <c r="AB9" s="659"/>
      <c r="AC9" s="630"/>
      <c r="AD9" s="660" t="s">
        <v>264</v>
      </c>
      <c r="AE9" s="661"/>
      <c r="AF9" s="662"/>
    </row>
    <row r="10" spans="1:32" ht="12.75" customHeight="1" thickBot="1">
      <c r="A10" s="425" t="s">
        <v>266</v>
      </c>
      <c r="B10" s="623" t="s">
        <v>145</v>
      </c>
      <c r="C10" s="624"/>
      <c r="D10" s="624"/>
      <c r="E10" s="624"/>
      <c r="F10" s="624"/>
      <c r="G10" s="625"/>
      <c r="H10" s="620" t="s">
        <v>145</v>
      </c>
      <c r="I10" s="622"/>
      <c r="J10" s="629" t="s">
        <v>145</v>
      </c>
      <c r="K10" s="630"/>
      <c r="L10" s="629" t="s">
        <v>145</v>
      </c>
      <c r="M10" s="630"/>
      <c r="N10" s="620"/>
      <c r="O10" s="621"/>
      <c r="P10" s="622"/>
      <c r="Q10" s="694"/>
      <c r="R10" s="626"/>
      <c r="S10" s="670"/>
      <c r="T10" s="620">
        <v>1</v>
      </c>
      <c r="U10" s="621"/>
      <c r="V10" s="622"/>
      <c r="W10" s="620"/>
      <c r="X10" s="621"/>
      <c r="Y10" s="622"/>
      <c r="Z10" s="629">
        <f>Q10+T10</f>
        <v>1</v>
      </c>
      <c r="AA10" s="659"/>
      <c r="AB10" s="659"/>
      <c r="AC10" s="630"/>
      <c r="AD10" s="660" t="s">
        <v>264</v>
      </c>
      <c r="AE10" s="661"/>
      <c r="AF10" s="662"/>
    </row>
    <row r="11" spans="1:32" ht="12.75" customHeight="1" thickBot="1">
      <c r="A11" s="542" t="s">
        <v>269</v>
      </c>
      <c r="B11" s="623" t="s">
        <v>145</v>
      </c>
      <c r="C11" s="624"/>
      <c r="D11" s="624"/>
      <c r="E11" s="624"/>
      <c r="F11" s="624"/>
      <c r="G11" s="625"/>
      <c r="H11" s="620" t="s">
        <v>145</v>
      </c>
      <c r="I11" s="622"/>
      <c r="J11" s="620" t="s">
        <v>145</v>
      </c>
      <c r="K11" s="622"/>
      <c r="L11" s="620">
        <v>1300</v>
      </c>
      <c r="M11" s="622"/>
      <c r="N11" s="620"/>
      <c r="O11" s="621"/>
      <c r="P11" s="622"/>
      <c r="Q11" s="621"/>
      <c r="R11" s="621"/>
      <c r="S11" s="622"/>
      <c r="T11" s="620">
        <v>5</v>
      </c>
      <c r="U11" s="621"/>
      <c r="V11" s="622"/>
      <c r="W11" s="620">
        <v>5</v>
      </c>
      <c r="X11" s="621"/>
      <c r="Y11" s="622"/>
      <c r="Z11" s="620">
        <f>W11</f>
        <v>5</v>
      </c>
      <c r="AA11" s="621"/>
      <c r="AB11" s="621"/>
      <c r="AC11" s="622"/>
      <c r="AD11" s="660" t="s">
        <v>264</v>
      </c>
      <c r="AE11" s="661"/>
      <c r="AF11" s="662"/>
    </row>
    <row r="12" spans="1:32" ht="12.75" customHeight="1" thickBot="1">
      <c r="A12" s="425"/>
      <c r="B12" s="623"/>
      <c r="C12" s="624"/>
      <c r="D12" s="624"/>
      <c r="E12" s="624"/>
      <c r="F12" s="624"/>
      <c r="G12" s="625"/>
      <c r="H12" s="620"/>
      <c r="I12" s="622"/>
      <c r="J12" s="629"/>
      <c r="K12" s="630"/>
      <c r="L12" s="629"/>
      <c r="M12" s="630"/>
      <c r="N12" s="620"/>
      <c r="O12" s="621"/>
      <c r="P12" s="622"/>
      <c r="Q12" s="626"/>
      <c r="R12" s="627"/>
      <c r="S12" s="628"/>
      <c r="T12" s="620"/>
      <c r="U12" s="621"/>
      <c r="V12" s="622"/>
      <c r="W12" s="620"/>
      <c r="X12" s="621"/>
      <c r="Y12" s="622"/>
      <c r="Z12" s="629">
        <f>Q12+T12</f>
        <v>0</v>
      </c>
      <c r="AA12" s="659"/>
      <c r="AB12" s="659"/>
      <c r="AC12" s="630"/>
      <c r="AD12" s="660"/>
      <c r="AE12" s="661"/>
      <c r="AF12" s="662"/>
    </row>
    <row r="13" spans="1:32" ht="12.75" customHeight="1" thickBot="1">
      <c r="A13" s="425"/>
      <c r="B13" s="623"/>
      <c r="C13" s="624"/>
      <c r="D13" s="624"/>
      <c r="E13" s="624"/>
      <c r="F13" s="624"/>
      <c r="G13" s="625"/>
      <c r="H13" s="620"/>
      <c r="I13" s="622"/>
      <c r="J13" s="629"/>
      <c r="K13" s="630"/>
      <c r="L13" s="629"/>
      <c r="M13" s="630"/>
      <c r="N13" s="620"/>
      <c r="O13" s="621"/>
      <c r="P13" s="622"/>
      <c r="Q13" s="626"/>
      <c r="R13" s="627"/>
      <c r="S13" s="628"/>
      <c r="T13" s="620"/>
      <c r="U13" s="621"/>
      <c r="V13" s="622"/>
      <c r="W13" s="620"/>
      <c r="X13" s="621"/>
      <c r="Y13" s="622"/>
      <c r="Z13" s="629">
        <f>Q13+T13</f>
        <v>0</v>
      </c>
      <c r="AA13" s="659"/>
      <c r="AB13" s="659"/>
      <c r="AC13" s="630"/>
      <c r="AD13" s="660"/>
      <c r="AE13" s="661"/>
      <c r="AF13" s="662"/>
    </row>
    <row r="14" spans="1:32" ht="12.75" customHeight="1" thickBot="1">
      <c r="A14" s="425"/>
      <c r="B14" s="623"/>
      <c r="C14" s="624"/>
      <c r="D14" s="624"/>
      <c r="E14" s="624"/>
      <c r="F14" s="624"/>
      <c r="G14" s="625"/>
      <c r="H14" s="620"/>
      <c r="I14" s="622"/>
      <c r="J14" s="620"/>
      <c r="K14" s="622"/>
      <c r="L14" s="620"/>
      <c r="M14" s="622"/>
      <c r="N14" s="620"/>
      <c r="O14" s="621"/>
      <c r="P14" s="622"/>
      <c r="Q14" s="669"/>
      <c r="R14" s="627"/>
      <c r="S14" s="628"/>
      <c r="T14" s="620"/>
      <c r="U14" s="621"/>
      <c r="V14" s="622"/>
      <c r="W14" s="620"/>
      <c r="X14" s="621"/>
      <c r="Y14" s="622"/>
      <c r="Z14" s="629"/>
      <c r="AA14" s="659"/>
      <c r="AB14" s="659"/>
      <c r="AC14" s="630"/>
      <c r="AD14" s="660"/>
      <c r="AE14" s="661"/>
      <c r="AF14" s="662"/>
    </row>
    <row r="15" ht="12.75" customHeight="1" thickBot="1"/>
    <row r="16" spans="1:32" ht="12" customHeight="1" thickBot="1">
      <c r="A16" s="723"/>
      <c r="B16" s="724"/>
      <c r="C16" s="724"/>
      <c r="D16" s="724"/>
      <c r="E16" s="724"/>
      <c r="F16" s="725"/>
      <c r="G16" s="634" t="s">
        <v>84</v>
      </c>
      <c r="H16" s="726"/>
      <c r="I16" s="726"/>
      <c r="J16" s="726"/>
      <c r="K16" s="726"/>
      <c r="L16" s="726"/>
      <c r="M16" s="726"/>
      <c r="N16" s="726"/>
      <c r="O16" s="726"/>
      <c r="P16" s="726"/>
      <c r="Q16" s="726"/>
      <c r="R16" s="726"/>
      <c r="S16" s="727"/>
      <c r="T16" s="677" t="s">
        <v>86</v>
      </c>
      <c r="U16" s="678"/>
      <c r="V16" s="678"/>
      <c r="W16" s="678"/>
      <c r="X16" s="678"/>
      <c r="Y16" s="678"/>
      <c r="Z16" s="678"/>
      <c r="AA16" s="678"/>
      <c r="AB16" s="678"/>
      <c r="AC16" s="678"/>
      <c r="AD16" s="678"/>
      <c r="AE16" s="679"/>
      <c r="AF16" s="639" t="s">
        <v>199</v>
      </c>
    </row>
    <row r="17" spans="1:32" ht="13.5" customHeight="1" thickBot="1">
      <c r="A17" s="642"/>
      <c r="B17" s="643"/>
      <c r="C17" s="643"/>
      <c r="D17" s="643"/>
      <c r="E17" s="643"/>
      <c r="F17" s="643"/>
      <c r="G17" s="644"/>
      <c r="H17" s="644"/>
      <c r="I17" s="644"/>
      <c r="J17" s="645"/>
      <c r="K17" s="634" t="s">
        <v>85</v>
      </c>
      <c r="L17" s="635"/>
      <c r="M17" s="635"/>
      <c r="N17" s="635"/>
      <c r="O17" s="635"/>
      <c r="P17" s="635"/>
      <c r="Q17" s="635"/>
      <c r="R17" s="635"/>
      <c r="S17" s="635"/>
      <c r="T17" s="635"/>
      <c r="U17" s="635"/>
      <c r="V17" s="636"/>
      <c r="W17" s="634" t="s">
        <v>87</v>
      </c>
      <c r="X17" s="637"/>
      <c r="Y17" s="637"/>
      <c r="Z17" s="637"/>
      <c r="AA17" s="637"/>
      <c r="AB17" s="637"/>
      <c r="AC17" s="637"/>
      <c r="AD17" s="637"/>
      <c r="AE17" s="638"/>
      <c r="AF17" s="640"/>
    </row>
    <row r="18" spans="1:32" ht="38.25" customHeight="1" thickBot="1">
      <c r="A18" s="646" t="s">
        <v>189</v>
      </c>
      <c r="B18" s="647"/>
      <c r="C18" s="426" t="s">
        <v>60</v>
      </c>
      <c r="D18" s="426" t="s">
        <v>200</v>
      </c>
      <c r="E18" s="426" t="s">
        <v>48</v>
      </c>
      <c r="F18" s="426" t="s">
        <v>201</v>
      </c>
      <c r="G18" s="426" t="s">
        <v>58</v>
      </c>
      <c r="H18" s="427" t="s">
        <v>61</v>
      </c>
      <c r="I18" s="428" t="s">
        <v>62</v>
      </c>
      <c r="J18" s="429" t="s">
        <v>63</v>
      </c>
      <c r="K18" s="428" t="s">
        <v>64</v>
      </c>
      <c r="L18" s="428" t="s">
        <v>65</v>
      </c>
      <c r="M18" s="429" t="s">
        <v>66</v>
      </c>
      <c r="N18" s="428" t="s">
        <v>67</v>
      </c>
      <c r="O18" s="428" t="s">
        <v>68</v>
      </c>
      <c r="P18" s="429" t="s">
        <v>69</v>
      </c>
      <c r="Q18" s="428" t="s">
        <v>70</v>
      </c>
      <c r="R18" s="428" t="s">
        <v>71</v>
      </c>
      <c r="S18" s="429" t="s">
        <v>72</v>
      </c>
      <c r="T18" s="428" t="s">
        <v>61</v>
      </c>
      <c r="U18" s="428" t="s">
        <v>62</v>
      </c>
      <c r="V18" s="429" t="s">
        <v>63</v>
      </c>
      <c r="W18" s="428" t="s">
        <v>64</v>
      </c>
      <c r="X18" s="428" t="s">
        <v>65</v>
      </c>
      <c r="Y18" s="429" t="s">
        <v>66</v>
      </c>
      <c r="Z18" s="428" t="s">
        <v>67</v>
      </c>
      <c r="AA18" s="428" t="s">
        <v>68</v>
      </c>
      <c r="AB18" s="429" t="s">
        <v>69</v>
      </c>
      <c r="AC18" s="428" t="s">
        <v>70</v>
      </c>
      <c r="AD18" s="428" t="s">
        <v>71</v>
      </c>
      <c r="AE18" s="429" t="s">
        <v>72</v>
      </c>
      <c r="AF18" s="641"/>
    </row>
    <row r="19" spans="1:32" ht="12" customHeight="1">
      <c r="A19" s="731" t="s">
        <v>22</v>
      </c>
      <c r="B19" s="732"/>
      <c r="C19" s="430" t="s">
        <v>22</v>
      </c>
      <c r="D19" s="430" t="s">
        <v>22</v>
      </c>
      <c r="E19" s="438" t="s">
        <v>22</v>
      </c>
      <c r="F19" s="432"/>
      <c r="G19" s="448" t="s">
        <v>22</v>
      </c>
      <c r="H19" s="433"/>
      <c r="I19" s="434"/>
      <c r="J19" s="435"/>
      <c r="K19" s="434"/>
      <c r="L19" s="434"/>
      <c r="M19" s="435"/>
      <c r="N19" s="434"/>
      <c r="O19" s="434"/>
      <c r="P19" s="435"/>
      <c r="Q19" s="434"/>
      <c r="R19" s="434"/>
      <c r="S19" s="435"/>
      <c r="T19" s="434"/>
      <c r="U19" s="434"/>
      <c r="V19" s="435"/>
      <c r="W19" s="434"/>
      <c r="X19" s="434"/>
      <c r="Y19" s="435"/>
      <c r="Z19" s="434"/>
      <c r="AA19" s="434"/>
      <c r="AB19" s="435"/>
      <c r="AC19" s="434"/>
      <c r="AD19" s="434" t="s">
        <v>22</v>
      </c>
      <c r="AE19" s="435" t="s">
        <v>22</v>
      </c>
      <c r="AF19" s="436" t="s">
        <v>22</v>
      </c>
    </row>
    <row r="20" spans="1:32" ht="12" customHeight="1">
      <c r="A20" s="731"/>
      <c r="B20" s="732"/>
      <c r="C20" s="437"/>
      <c r="D20" s="430"/>
      <c r="E20" s="431"/>
      <c r="F20" s="494"/>
      <c r="G20" s="448"/>
      <c r="H20" s="433"/>
      <c r="I20" s="434"/>
      <c r="J20" s="435"/>
      <c r="K20" s="434"/>
      <c r="L20" s="434"/>
      <c r="M20" s="435"/>
      <c r="N20" s="434"/>
      <c r="O20" s="434"/>
      <c r="P20" s="435"/>
      <c r="Q20" s="434"/>
      <c r="R20" s="434"/>
      <c r="S20" s="435"/>
      <c r="T20" s="434"/>
      <c r="U20" s="434"/>
      <c r="V20" s="435"/>
      <c r="W20" s="434"/>
      <c r="X20" s="434"/>
      <c r="Y20" s="435"/>
      <c r="Z20" s="434"/>
      <c r="AA20" s="434"/>
      <c r="AB20" s="435"/>
      <c r="AC20" s="434"/>
      <c r="AD20" s="434"/>
      <c r="AE20" s="435"/>
      <c r="AF20" s="436">
        <f>+G20-SUM(H20:AE20)</f>
        <v>0</v>
      </c>
    </row>
    <row r="21" spans="1:32" ht="12" customHeight="1">
      <c r="A21" s="731"/>
      <c r="B21" s="732"/>
      <c r="C21" s="437"/>
      <c r="D21" s="430"/>
      <c r="E21" s="438"/>
      <c r="F21" s="494"/>
      <c r="G21" s="448"/>
      <c r="H21" s="433"/>
      <c r="I21" s="434"/>
      <c r="J21" s="435"/>
      <c r="K21" s="434"/>
      <c r="L21" s="434"/>
      <c r="M21" s="435"/>
      <c r="N21" s="434"/>
      <c r="O21" s="434"/>
      <c r="P21" s="435"/>
      <c r="Q21" s="434"/>
      <c r="R21" s="434"/>
      <c r="S21" s="435"/>
      <c r="T21" s="434"/>
      <c r="U21" s="434"/>
      <c r="V21" s="435"/>
      <c r="W21" s="434"/>
      <c r="X21" s="434"/>
      <c r="Y21" s="435"/>
      <c r="Z21" s="434"/>
      <c r="AA21" s="434"/>
      <c r="AB21" s="435"/>
      <c r="AC21" s="434"/>
      <c r="AD21" s="434"/>
      <c r="AE21" s="435"/>
      <c r="AF21" s="495"/>
    </row>
    <row r="22" spans="1:32" ht="12" customHeight="1">
      <c r="A22" s="731"/>
      <c r="B22" s="732"/>
      <c r="C22" s="437"/>
      <c r="D22" s="430"/>
      <c r="E22" s="438"/>
      <c r="F22" s="494"/>
      <c r="G22" s="448"/>
      <c r="H22" s="433"/>
      <c r="I22" s="434"/>
      <c r="J22" s="435"/>
      <c r="K22" s="434"/>
      <c r="L22" s="434"/>
      <c r="M22" s="435"/>
      <c r="N22" s="434"/>
      <c r="O22" s="434"/>
      <c r="P22" s="435"/>
      <c r="Q22" s="434"/>
      <c r="R22" s="434"/>
      <c r="S22" s="435"/>
      <c r="T22" s="434"/>
      <c r="U22" s="434"/>
      <c r="V22" s="435"/>
      <c r="W22" s="434"/>
      <c r="X22" s="434"/>
      <c r="Y22" s="435"/>
      <c r="Z22" s="434"/>
      <c r="AA22" s="434"/>
      <c r="AB22" s="435"/>
      <c r="AC22" s="434"/>
      <c r="AD22" s="434"/>
      <c r="AE22" s="435"/>
      <c r="AF22" s="436"/>
    </row>
    <row r="23" spans="1:32" ht="12" customHeight="1">
      <c r="A23" s="731"/>
      <c r="B23" s="732"/>
      <c r="C23" s="437"/>
      <c r="D23" s="430"/>
      <c r="E23" s="438"/>
      <c r="F23" s="494"/>
      <c r="G23" s="448"/>
      <c r="H23" s="433"/>
      <c r="I23" s="434"/>
      <c r="J23" s="435"/>
      <c r="K23" s="434"/>
      <c r="L23" s="434"/>
      <c r="M23" s="435"/>
      <c r="N23" s="434"/>
      <c r="O23" s="434"/>
      <c r="P23" s="435"/>
      <c r="Q23" s="434"/>
      <c r="R23" s="434"/>
      <c r="S23" s="435"/>
      <c r="T23" s="434"/>
      <c r="U23" s="434"/>
      <c r="V23" s="435"/>
      <c r="W23" s="434"/>
      <c r="X23" s="434"/>
      <c r="Y23" s="435"/>
      <c r="Z23" s="434"/>
      <c r="AA23" s="434"/>
      <c r="AB23" s="435"/>
      <c r="AC23" s="434"/>
      <c r="AD23" s="434"/>
      <c r="AE23" s="435"/>
      <c r="AF23" s="495"/>
    </row>
    <row r="24" spans="1:32" ht="12" customHeight="1">
      <c r="A24" s="731"/>
      <c r="B24" s="732"/>
      <c r="C24" s="437"/>
      <c r="D24" s="430"/>
      <c r="E24" s="438"/>
      <c r="F24" s="494"/>
      <c r="G24" s="448"/>
      <c r="H24" s="433"/>
      <c r="I24" s="434"/>
      <c r="J24" s="435"/>
      <c r="K24" s="434"/>
      <c r="L24" s="434"/>
      <c r="M24" s="435"/>
      <c r="N24" s="434"/>
      <c r="O24" s="434"/>
      <c r="P24" s="435"/>
      <c r="Q24" s="434"/>
      <c r="R24" s="434"/>
      <c r="S24" s="435"/>
      <c r="T24" s="434"/>
      <c r="U24" s="434"/>
      <c r="V24" s="435"/>
      <c r="W24" s="434"/>
      <c r="X24" s="434"/>
      <c r="Y24" s="435"/>
      <c r="Z24" s="434"/>
      <c r="AA24" s="434"/>
      <c r="AB24" s="435"/>
      <c r="AC24" s="434"/>
      <c r="AD24" s="434"/>
      <c r="AE24" s="435"/>
      <c r="AF24" s="436"/>
    </row>
    <row r="25" spans="1:32" ht="12.75" customHeight="1" thickBot="1">
      <c r="A25" s="733"/>
      <c r="B25" s="734"/>
      <c r="C25" s="437"/>
      <c r="D25" s="430"/>
      <c r="E25" s="438"/>
      <c r="F25" s="494"/>
      <c r="G25" s="448"/>
      <c r="H25" s="433"/>
      <c r="I25" s="434"/>
      <c r="J25" s="435"/>
      <c r="K25" s="434"/>
      <c r="L25" s="434"/>
      <c r="M25" s="435"/>
      <c r="N25" s="434"/>
      <c r="O25" s="434"/>
      <c r="P25" s="435"/>
      <c r="Q25" s="434"/>
      <c r="R25" s="434"/>
      <c r="S25" s="435"/>
      <c r="T25" s="439"/>
      <c r="U25" s="440"/>
      <c r="V25" s="441"/>
      <c r="W25" s="440"/>
      <c r="X25" s="440"/>
      <c r="Y25" s="441"/>
      <c r="Z25" s="440"/>
      <c r="AA25" s="440"/>
      <c r="AB25" s="441"/>
      <c r="AC25" s="440"/>
      <c r="AD25" s="440"/>
      <c r="AE25" s="441"/>
      <c r="AF25" s="442"/>
    </row>
    <row r="26" spans="1:32" ht="12" customHeight="1" thickBot="1">
      <c r="A26" s="728"/>
      <c r="B26" s="729"/>
      <c r="C26" s="729"/>
      <c r="D26" s="729"/>
      <c r="E26" s="729"/>
      <c r="F26" s="730"/>
      <c r="G26" s="634" t="s">
        <v>142</v>
      </c>
      <c r="H26" s="726"/>
      <c r="I26" s="726"/>
      <c r="J26" s="726"/>
      <c r="K26" s="726"/>
      <c r="L26" s="726"/>
      <c r="M26" s="726"/>
      <c r="N26" s="726"/>
      <c r="O26" s="726"/>
      <c r="P26" s="726"/>
      <c r="Q26" s="726"/>
      <c r="R26" s="726"/>
      <c r="S26" s="727"/>
      <c r="T26" s="648" t="s">
        <v>204</v>
      </c>
      <c r="U26" s="649"/>
      <c r="V26" s="649"/>
      <c r="W26" s="649"/>
      <c r="X26" s="649"/>
      <c r="Y26" s="649"/>
      <c r="Z26" s="649"/>
      <c r="AA26" s="649"/>
      <c r="AB26" s="649"/>
      <c r="AC26" s="649"/>
      <c r="AD26" s="649"/>
      <c r="AE26" s="650"/>
      <c r="AF26" s="639" t="s">
        <v>199</v>
      </c>
    </row>
    <row r="27" spans="1:32" ht="12" customHeight="1" thickBot="1">
      <c r="A27" s="642"/>
      <c r="B27" s="643"/>
      <c r="C27" s="643"/>
      <c r="D27" s="643"/>
      <c r="E27" s="643"/>
      <c r="F27" s="643"/>
      <c r="G27" s="644"/>
      <c r="H27" s="644"/>
      <c r="I27" s="644"/>
      <c r="J27" s="645"/>
      <c r="K27" s="634" t="s">
        <v>143</v>
      </c>
      <c r="L27" s="635"/>
      <c r="M27" s="635"/>
      <c r="N27" s="635"/>
      <c r="O27" s="635"/>
      <c r="P27" s="635"/>
      <c r="Q27" s="635"/>
      <c r="R27" s="635"/>
      <c r="S27" s="635"/>
      <c r="T27" s="635"/>
      <c r="U27" s="635"/>
      <c r="V27" s="636"/>
      <c r="W27" s="634" t="s">
        <v>203</v>
      </c>
      <c r="X27" s="637"/>
      <c r="Y27" s="637"/>
      <c r="Z27" s="637"/>
      <c r="AA27" s="637"/>
      <c r="AB27" s="637"/>
      <c r="AC27" s="637"/>
      <c r="AD27" s="637"/>
      <c r="AE27" s="638"/>
      <c r="AF27" s="640"/>
    </row>
    <row r="28" spans="1:32" ht="38.25" customHeight="1" thickBot="1">
      <c r="A28" s="646" t="s">
        <v>189</v>
      </c>
      <c r="B28" s="647"/>
      <c r="C28" s="426" t="s">
        <v>60</v>
      </c>
      <c r="D28" s="426" t="s">
        <v>200</v>
      </c>
      <c r="E28" s="426" t="s">
        <v>48</v>
      </c>
      <c r="F28" s="426" t="s">
        <v>201</v>
      </c>
      <c r="G28" s="426" t="s">
        <v>58</v>
      </c>
      <c r="H28" s="427" t="s">
        <v>61</v>
      </c>
      <c r="I28" s="428" t="s">
        <v>62</v>
      </c>
      <c r="J28" s="429" t="s">
        <v>63</v>
      </c>
      <c r="K28" s="428" t="s">
        <v>64</v>
      </c>
      <c r="L28" s="428" t="s">
        <v>65</v>
      </c>
      <c r="M28" s="429" t="s">
        <v>66</v>
      </c>
      <c r="N28" s="428" t="s">
        <v>67</v>
      </c>
      <c r="O28" s="428" t="s">
        <v>68</v>
      </c>
      <c r="P28" s="429" t="s">
        <v>69</v>
      </c>
      <c r="Q28" s="428" t="s">
        <v>70</v>
      </c>
      <c r="R28" s="428" t="s">
        <v>71</v>
      </c>
      <c r="S28" s="429" t="s">
        <v>72</v>
      </c>
      <c r="T28" s="428" t="s">
        <v>61</v>
      </c>
      <c r="U28" s="428" t="s">
        <v>62</v>
      </c>
      <c r="V28" s="429" t="s">
        <v>63</v>
      </c>
      <c r="W28" s="428" t="s">
        <v>64</v>
      </c>
      <c r="X28" s="428" t="s">
        <v>65</v>
      </c>
      <c r="Y28" s="429" t="s">
        <v>66</v>
      </c>
      <c r="Z28" s="428" t="s">
        <v>67</v>
      </c>
      <c r="AA28" s="428" t="s">
        <v>68</v>
      </c>
      <c r="AB28" s="429" t="s">
        <v>69</v>
      </c>
      <c r="AC28" s="428" t="s">
        <v>70</v>
      </c>
      <c r="AD28" s="428" t="s">
        <v>71</v>
      </c>
      <c r="AE28" s="429" t="s">
        <v>72</v>
      </c>
      <c r="AF28" s="641"/>
    </row>
    <row r="29" spans="1:32" ht="12" customHeight="1">
      <c r="A29" s="731" t="s">
        <v>251</v>
      </c>
      <c r="B29" s="732"/>
      <c r="C29" s="430" t="s">
        <v>234</v>
      </c>
      <c r="D29" s="430" t="s">
        <v>262</v>
      </c>
      <c r="E29" s="438">
        <v>177</v>
      </c>
      <c r="F29" s="432"/>
      <c r="G29" s="448">
        <v>177</v>
      </c>
      <c r="H29" s="433" t="s">
        <v>59</v>
      </c>
      <c r="I29" s="434"/>
      <c r="J29" s="435"/>
      <c r="K29" s="434"/>
      <c r="L29" s="434"/>
      <c r="M29" s="435"/>
      <c r="N29" s="434">
        <v>20</v>
      </c>
      <c r="O29" s="434">
        <v>20</v>
      </c>
      <c r="P29" s="435">
        <v>20</v>
      </c>
      <c r="Q29" s="434">
        <v>20</v>
      </c>
      <c r="R29" s="434">
        <v>20</v>
      </c>
      <c r="S29" s="435">
        <v>20</v>
      </c>
      <c r="T29" s="434">
        <v>20</v>
      </c>
      <c r="U29" s="434">
        <v>20</v>
      </c>
      <c r="V29" s="435">
        <v>17</v>
      </c>
      <c r="W29" s="434"/>
      <c r="X29" s="434"/>
      <c r="Y29" s="435"/>
      <c r="Z29" s="434"/>
      <c r="AA29" s="434"/>
      <c r="AB29" s="435"/>
      <c r="AC29" s="434"/>
      <c r="AD29" s="434"/>
      <c r="AE29" s="435"/>
      <c r="AF29" s="495">
        <f>+G29-SUM(H29:AE29)</f>
        <v>0</v>
      </c>
    </row>
    <row r="30" spans="1:32" ht="12" customHeight="1">
      <c r="A30" s="731" t="s">
        <v>267</v>
      </c>
      <c r="B30" s="732"/>
      <c r="C30" s="430" t="s">
        <v>234</v>
      </c>
      <c r="D30" s="430" t="s">
        <v>262</v>
      </c>
      <c r="E30" s="438">
        <v>113</v>
      </c>
      <c r="F30" s="432"/>
      <c r="G30" s="448">
        <v>113</v>
      </c>
      <c r="H30" s="433"/>
      <c r="I30" s="434" t="s">
        <v>59</v>
      </c>
      <c r="J30" s="435">
        <v>17</v>
      </c>
      <c r="K30" s="434">
        <v>17</v>
      </c>
      <c r="L30" s="434">
        <v>17</v>
      </c>
      <c r="M30" s="435">
        <v>17</v>
      </c>
      <c r="N30" s="434">
        <v>17</v>
      </c>
      <c r="O30" s="434">
        <v>17</v>
      </c>
      <c r="P30" s="435">
        <v>11</v>
      </c>
      <c r="Q30" s="434"/>
      <c r="R30" s="434"/>
      <c r="S30" s="435"/>
      <c r="T30" s="434"/>
      <c r="U30" s="434"/>
      <c r="V30" s="435"/>
      <c r="W30" s="434"/>
      <c r="X30" s="434"/>
      <c r="Y30" s="435"/>
      <c r="Z30" s="434"/>
      <c r="AA30" s="434"/>
      <c r="AB30" s="435"/>
      <c r="AC30" s="434"/>
      <c r="AD30" s="434"/>
      <c r="AE30" s="435"/>
      <c r="AF30" s="495">
        <f>+G30-SUM(H30:AE30)</f>
        <v>0</v>
      </c>
    </row>
    <row r="31" spans="1:32" ht="12" customHeight="1">
      <c r="A31" s="731" t="s">
        <v>266</v>
      </c>
      <c r="B31" s="732"/>
      <c r="C31" s="430" t="s">
        <v>234</v>
      </c>
      <c r="D31" s="430" t="s">
        <v>262</v>
      </c>
      <c r="E31" s="438">
        <v>276</v>
      </c>
      <c r="F31" s="432"/>
      <c r="G31" s="448">
        <v>276</v>
      </c>
      <c r="H31" s="433" t="s">
        <v>59</v>
      </c>
      <c r="I31" s="434">
        <v>20</v>
      </c>
      <c r="J31" s="435">
        <v>20</v>
      </c>
      <c r="K31" s="434">
        <v>21</v>
      </c>
      <c r="L31" s="434">
        <v>21</v>
      </c>
      <c r="M31" s="435">
        <v>22</v>
      </c>
      <c r="N31" s="434">
        <v>22</v>
      </c>
      <c r="O31" s="434">
        <v>25</v>
      </c>
      <c r="P31" s="435">
        <v>25</v>
      </c>
      <c r="Q31" s="434">
        <v>25</v>
      </c>
      <c r="R31" s="434">
        <v>25</v>
      </c>
      <c r="S31" s="435">
        <v>25</v>
      </c>
      <c r="T31" s="434">
        <v>25</v>
      </c>
      <c r="U31" s="434"/>
      <c r="V31" s="435"/>
      <c r="W31" s="434"/>
      <c r="X31" s="434"/>
      <c r="Y31" s="435"/>
      <c r="Z31" s="434"/>
      <c r="AA31" s="434"/>
      <c r="AB31" s="435"/>
      <c r="AC31" s="434"/>
      <c r="AD31" s="434"/>
      <c r="AE31" s="435"/>
      <c r="AF31" s="495">
        <f>+G31-SUM(H31:AE31)</f>
        <v>0</v>
      </c>
    </row>
    <row r="32" spans="1:32" ht="12" customHeight="1">
      <c r="A32" s="721" t="s">
        <v>281</v>
      </c>
      <c r="B32" s="722"/>
      <c r="C32" s="430" t="s">
        <v>234</v>
      </c>
      <c r="D32" s="430" t="s">
        <v>262</v>
      </c>
      <c r="E32" s="503">
        <v>567</v>
      </c>
      <c r="F32" s="504"/>
      <c r="G32" s="505">
        <v>567</v>
      </c>
      <c r="H32" s="506" t="s">
        <v>59</v>
      </c>
      <c r="I32" s="507"/>
      <c r="J32" s="508"/>
      <c r="K32" s="507"/>
      <c r="L32" s="507"/>
      <c r="M32" s="508">
        <v>233</v>
      </c>
      <c r="N32" s="507">
        <v>334</v>
      </c>
      <c r="O32" s="507"/>
      <c r="P32" s="508"/>
      <c r="Q32" s="507"/>
      <c r="R32" s="507"/>
      <c r="S32" s="508"/>
      <c r="T32" s="507"/>
      <c r="U32" s="507"/>
      <c r="V32" s="508"/>
      <c r="W32" s="507"/>
      <c r="X32" s="507"/>
      <c r="Y32" s="508"/>
      <c r="Z32" s="507"/>
      <c r="AA32" s="507"/>
      <c r="AB32" s="508"/>
      <c r="AC32" s="507"/>
      <c r="AD32" s="507"/>
      <c r="AE32" s="508"/>
      <c r="AF32" s="495">
        <f>+G32-SUM(H32:AE32)</f>
        <v>0</v>
      </c>
    </row>
    <row r="33" spans="1:32" s="511" customFormat="1" ht="12" customHeight="1">
      <c r="A33" s="721" t="s">
        <v>282</v>
      </c>
      <c r="B33" s="722"/>
      <c r="C33" s="430" t="s">
        <v>234</v>
      </c>
      <c r="D33" s="430" t="s">
        <v>262</v>
      </c>
      <c r="E33" s="438">
        <v>67</v>
      </c>
      <c r="F33" s="510"/>
      <c r="G33" s="448">
        <v>67</v>
      </c>
      <c r="H33" s="433" t="s">
        <v>59</v>
      </c>
      <c r="I33" s="434"/>
      <c r="J33" s="435"/>
      <c r="K33" s="434"/>
      <c r="L33" s="434"/>
      <c r="M33" s="435">
        <v>67</v>
      </c>
      <c r="N33" s="434"/>
      <c r="O33" s="434" t="s">
        <v>22</v>
      </c>
      <c r="P33" s="435" t="s">
        <v>22</v>
      </c>
      <c r="Q33" s="434" t="s">
        <v>22</v>
      </c>
      <c r="R33" s="434" t="s">
        <v>22</v>
      </c>
      <c r="S33" s="435"/>
      <c r="T33" s="434"/>
      <c r="U33" s="434"/>
      <c r="V33" s="435"/>
      <c r="W33" s="434"/>
      <c r="X33" s="434"/>
      <c r="Y33" s="435"/>
      <c r="Z33" s="434"/>
      <c r="AA33" s="434"/>
      <c r="AB33" s="435"/>
      <c r="AC33" s="434"/>
      <c r="AD33" s="434"/>
      <c r="AE33" s="435"/>
      <c r="AF33" s="495"/>
    </row>
    <row r="34" spans="1:32" s="511" customFormat="1" ht="12" customHeight="1" thickBot="1">
      <c r="A34" s="721"/>
      <c r="B34" s="722"/>
      <c r="C34" s="501"/>
      <c r="D34" s="502"/>
      <c r="E34" s="503"/>
      <c r="F34" s="515"/>
      <c r="G34" s="505"/>
      <c r="H34" s="506"/>
      <c r="I34" s="507"/>
      <c r="J34" s="508"/>
      <c r="K34" s="507"/>
      <c r="L34" s="507"/>
      <c r="M34" s="508"/>
      <c r="N34" s="507"/>
      <c r="O34" s="507"/>
      <c r="P34" s="508"/>
      <c r="Q34" s="507"/>
      <c r="R34" s="507"/>
      <c r="S34" s="508"/>
      <c r="T34" s="507"/>
      <c r="U34" s="507"/>
      <c r="V34" s="508"/>
      <c r="W34" s="507"/>
      <c r="X34" s="507"/>
      <c r="Y34" s="508"/>
      <c r="Z34" s="507"/>
      <c r="AA34" s="507"/>
      <c r="AB34" s="508"/>
      <c r="AC34" s="507"/>
      <c r="AD34" s="507"/>
      <c r="AE34" s="508"/>
      <c r="AF34" s="509"/>
    </row>
    <row r="35" spans="1:32" ht="27" customHeight="1" thickBot="1">
      <c r="A35" s="631" t="s">
        <v>268</v>
      </c>
      <c r="B35" s="632"/>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c r="AD35" s="632"/>
      <c r="AE35" s="632"/>
      <c r="AF35" s="633"/>
    </row>
    <row r="36" s="447" customFormat="1" ht="11.25"/>
    <row r="37" s="447" customFormat="1" ht="11.25"/>
    <row r="38" s="447" customFormat="1" ht="11.25">
      <c r="G38" s="447" t="s">
        <v>22</v>
      </c>
    </row>
    <row r="39" s="447" customFormat="1" ht="11.25"/>
    <row r="40" s="447" customFormat="1" ht="11.25"/>
    <row r="41" s="447" customFormat="1" ht="11.25"/>
    <row r="42" s="447" customFormat="1" ht="11.25"/>
    <row r="43" s="447" customFormat="1" ht="11.25"/>
    <row r="44" s="447" customFormat="1" ht="11.25"/>
    <row r="45" s="447" customFormat="1" ht="11.25"/>
    <row r="46" s="447" customFormat="1" ht="11.25"/>
    <row r="47" s="447" customFormat="1" ht="11.25"/>
    <row r="48" s="447" customFormat="1" ht="11.25"/>
    <row r="49" s="447" customFormat="1" ht="11.25"/>
    <row r="50" s="447" customFormat="1" ht="11.25"/>
    <row r="51" s="447" customFormat="1" ht="11.25"/>
    <row r="52" s="447" customFormat="1" ht="11.25"/>
    <row r="53" s="447" customFormat="1" ht="11.25"/>
    <row r="54" s="447" customFormat="1" ht="11.25"/>
    <row r="55" s="447" customFormat="1" ht="11.25"/>
    <row r="56" s="447" customFormat="1" ht="11.25"/>
    <row r="57" s="447" customFormat="1" ht="11.25"/>
    <row r="58" s="447" customFormat="1" ht="11.25"/>
    <row r="59" s="447" customFormat="1" ht="11.25"/>
    <row r="60" s="447" customFormat="1" ht="11.25"/>
    <row r="61" s="447" customFormat="1" ht="11.25"/>
    <row r="62" s="447" customFormat="1" ht="11.25"/>
    <row r="63" s="447" customFormat="1" ht="11.25"/>
    <row r="64" s="447" customFormat="1" ht="11.25"/>
    <row r="65" s="447" customFormat="1" ht="11.25"/>
    <row r="66" s="447" customFormat="1" ht="11.25"/>
    <row r="67" s="447" customFormat="1" ht="11.25"/>
    <row r="68" s="447" customFormat="1" ht="11.25"/>
    <row r="69" s="447" customFormat="1" ht="11.25"/>
    <row r="70" s="447" customFormat="1" ht="11.25"/>
    <row r="71" s="447" customFormat="1" ht="11.25"/>
    <row r="72" s="447" customFormat="1" ht="11.25"/>
    <row r="73" s="447" customFormat="1" ht="11.25"/>
    <row r="74" s="447" customFormat="1" ht="11.25"/>
    <row r="75" s="447" customFormat="1" ht="11.25"/>
    <row r="76" s="447" customFormat="1" ht="11.25"/>
    <row r="77" s="447" customFormat="1" ht="11.25"/>
    <row r="78" s="447" customFormat="1" ht="11.25"/>
    <row r="79" s="447" customFormat="1" ht="11.25"/>
    <row r="80" s="447" customFormat="1" ht="11.25"/>
    <row r="81" s="447" customFormat="1" ht="11.25"/>
    <row r="82" s="447" customFormat="1" ht="11.25"/>
    <row r="83" s="447" customFormat="1" ht="11.25"/>
    <row r="84" s="447" customFormat="1" ht="11.25"/>
    <row r="85" s="447" customFormat="1" ht="11.25"/>
    <row r="86" s="447" customFormat="1" ht="11.25"/>
    <row r="87" s="447" customFormat="1" ht="11.25"/>
    <row r="88" s="447" customFormat="1" ht="11.25"/>
    <row r="89" s="447" customFormat="1" ht="11.25"/>
    <row r="90" s="447" customFormat="1" ht="11.25"/>
    <row r="91" s="447" customFormat="1" ht="11.25"/>
    <row r="92" s="447" customFormat="1" ht="11.25"/>
    <row r="93" s="447" customFormat="1" ht="11.25"/>
    <row r="94" s="447" customFormat="1" ht="11.25"/>
    <row r="95" s="447" customFormat="1" ht="11.25"/>
    <row r="96" s="447" customFormat="1" ht="11.25"/>
    <row r="97" s="447" customFormat="1" ht="11.25"/>
    <row r="98" s="447" customFormat="1" ht="11.25"/>
    <row r="99" s="447" customFormat="1" ht="11.25"/>
    <row r="100" s="447" customFormat="1" ht="11.25"/>
    <row r="101" s="447" customFormat="1" ht="11.25"/>
    <row r="102" s="447" customFormat="1" ht="11.25"/>
    <row r="103" s="447" customFormat="1" ht="11.25"/>
    <row r="104" s="447" customFormat="1" ht="11.25"/>
    <row r="105" s="447" customFormat="1" ht="11.25"/>
    <row r="106" s="447" customFormat="1" ht="11.25"/>
    <row r="107" s="447" customFormat="1" ht="11.25"/>
    <row r="108" s="447" customFormat="1" ht="11.25"/>
    <row r="109" s="447" customFormat="1" ht="11.25"/>
    <row r="110" s="447" customFormat="1" ht="11.25"/>
    <row r="111" s="447" customFormat="1" ht="11.25"/>
    <row r="112" s="447" customFormat="1" ht="11.25"/>
    <row r="113" s="447" customFormat="1" ht="11.25"/>
    <row r="114" s="447" customFormat="1" ht="11.25"/>
    <row r="115" s="447" customFormat="1" ht="11.25"/>
    <row r="116" s="447" customFormat="1" ht="11.25"/>
    <row r="117" s="447" customFormat="1" ht="11.25"/>
    <row r="118" s="447" customFormat="1" ht="11.25"/>
    <row r="119" s="447" customFormat="1" ht="11.25"/>
    <row r="120" s="447" customFormat="1" ht="11.25"/>
    <row r="121" s="447" customFormat="1" ht="11.25"/>
    <row r="122" s="447" customFormat="1" ht="11.25"/>
    <row r="123" s="447" customFormat="1" ht="11.25"/>
    <row r="124" s="447" customFormat="1" ht="11.25"/>
    <row r="125" s="447" customFormat="1" ht="11.25"/>
    <row r="126" s="447" customFormat="1" ht="11.25"/>
    <row r="127" s="447" customFormat="1" ht="11.25"/>
    <row r="128" s="447" customFormat="1" ht="11.25"/>
    <row r="129" s="447" customFormat="1" ht="11.25"/>
    <row r="130" s="447" customFormat="1" ht="11.25"/>
    <row r="131" s="447" customFormat="1" ht="11.25"/>
    <row r="132" s="447" customFormat="1" ht="11.25"/>
    <row r="133" s="447" customFormat="1" ht="11.25"/>
    <row r="134" s="447" customFormat="1" ht="11.25"/>
    <row r="135" s="447" customFormat="1" ht="11.25"/>
    <row r="136" s="447" customFormat="1" ht="11.25"/>
    <row r="137" s="447" customFormat="1" ht="11.25"/>
    <row r="138" s="447" customFormat="1" ht="11.25"/>
    <row r="139" s="447" customFormat="1" ht="11.25"/>
    <row r="140" s="447" customFormat="1" ht="11.25"/>
    <row r="141" s="447" customFormat="1" ht="11.25"/>
    <row r="142" s="447" customFormat="1" ht="11.25"/>
    <row r="143" s="447" customFormat="1" ht="11.25"/>
    <row r="144" s="447" customFormat="1" ht="11.25"/>
    <row r="145" s="447" customFormat="1" ht="11.25"/>
    <row r="146" s="447" customFormat="1" ht="11.25"/>
    <row r="147" s="447" customFormat="1" ht="11.25"/>
    <row r="148" s="447" customFormat="1" ht="11.25"/>
    <row r="149" s="447" customFormat="1" ht="11.25"/>
    <row r="150" s="447" customFormat="1" ht="11.25"/>
    <row r="151" s="447" customFormat="1" ht="11.25"/>
    <row r="152" s="447" customFormat="1" ht="11.25"/>
    <row r="153" s="447" customFormat="1" ht="11.25"/>
    <row r="154" s="447" customFormat="1" ht="11.25"/>
    <row r="155" s="447" customFormat="1" ht="11.25"/>
    <row r="156" s="447" customFormat="1" ht="11.25"/>
    <row r="157" s="447" customFormat="1" ht="11.25"/>
    <row r="158" s="447" customFormat="1" ht="11.25"/>
    <row r="159" s="447" customFormat="1" ht="11.25"/>
    <row r="160" s="447" customFormat="1" ht="11.25"/>
    <row r="161" s="447" customFormat="1" ht="11.25"/>
    <row r="162" s="447" customFormat="1" ht="11.25"/>
    <row r="163" s="447" customFormat="1" ht="11.25"/>
    <row r="164" s="447" customFormat="1" ht="11.25"/>
    <row r="165" s="447" customFormat="1" ht="11.25"/>
    <row r="166" s="447" customFormat="1" ht="11.25"/>
    <row r="167" s="447" customFormat="1" ht="11.25"/>
    <row r="168" s="447" customFormat="1" ht="11.25"/>
    <row r="169" s="447" customFormat="1" ht="11.25"/>
  </sheetData>
  <mergeCells count="132">
    <mergeCell ref="A20:B20"/>
    <mergeCell ref="A19:B19"/>
    <mergeCell ref="A31:B31"/>
    <mergeCell ref="A33:B33"/>
    <mergeCell ref="A25:B25"/>
    <mergeCell ref="A30:B30"/>
    <mergeCell ref="A29:B29"/>
    <mergeCell ref="A32:B32"/>
    <mergeCell ref="A21:B21"/>
    <mergeCell ref="AD6:AF6"/>
    <mergeCell ref="A34:B34"/>
    <mergeCell ref="L6:M6"/>
    <mergeCell ref="A16:F16"/>
    <mergeCell ref="G16:S16"/>
    <mergeCell ref="A26:F26"/>
    <mergeCell ref="G26:S26"/>
    <mergeCell ref="A22:B22"/>
    <mergeCell ref="A23:B23"/>
    <mergeCell ref="A24:B24"/>
    <mergeCell ref="B14:G14"/>
    <mergeCell ref="H3:N3"/>
    <mergeCell ref="B7:G7"/>
    <mergeCell ref="N5:Y5"/>
    <mergeCell ref="H5:M5"/>
    <mergeCell ref="A5:G5"/>
    <mergeCell ref="B6:G6"/>
    <mergeCell ref="N6:P6"/>
    <mergeCell ref="O4:AF4"/>
    <mergeCell ref="A3:G3"/>
    <mergeCell ref="B8:G8"/>
    <mergeCell ref="W7:Y7"/>
    <mergeCell ref="N10:P10"/>
    <mergeCell ref="Q10:S10"/>
    <mergeCell ref="T10:V10"/>
    <mergeCell ref="W10:Y10"/>
    <mergeCell ref="N9:P9"/>
    <mergeCell ref="Q9:S9"/>
    <mergeCell ref="W8:Y8"/>
    <mergeCell ref="T7:V7"/>
    <mergeCell ref="A1:T2"/>
    <mergeCell ref="A4:G4"/>
    <mergeCell ref="H7:I7"/>
    <mergeCell ref="J7:K7"/>
    <mergeCell ref="L7:M7"/>
    <mergeCell ref="N7:P7"/>
    <mergeCell ref="Q7:S7"/>
    <mergeCell ref="H4:N4"/>
    <mergeCell ref="Q6:S6"/>
    <mergeCell ref="J6:K6"/>
    <mergeCell ref="T9:V9"/>
    <mergeCell ref="W9:Y9"/>
    <mergeCell ref="Z14:AC14"/>
    <mergeCell ref="A18:B18"/>
    <mergeCell ref="A17:J17"/>
    <mergeCell ref="N14:P14"/>
    <mergeCell ref="Q14:S14"/>
    <mergeCell ref="K17:V17"/>
    <mergeCell ref="T16:AE16"/>
    <mergeCell ref="Z10:AC10"/>
    <mergeCell ref="AF16:AF18"/>
    <mergeCell ref="AD14:AF14"/>
    <mergeCell ref="AD7:AF7"/>
    <mergeCell ref="W17:AE17"/>
    <mergeCell ref="AD8:AF8"/>
    <mergeCell ref="Z13:AC13"/>
    <mergeCell ref="AD13:AF13"/>
    <mergeCell ref="AD12:AF12"/>
    <mergeCell ref="Z11:AC11"/>
    <mergeCell ref="AD11:AF11"/>
    <mergeCell ref="Q8:S8"/>
    <mergeCell ref="Z6:AC6"/>
    <mergeCell ref="W6:Y6"/>
    <mergeCell ref="T6:V6"/>
    <mergeCell ref="T8:V8"/>
    <mergeCell ref="N8:P8"/>
    <mergeCell ref="U1:AF1"/>
    <mergeCell ref="U2:AF2"/>
    <mergeCell ref="Z12:AC12"/>
    <mergeCell ref="AD9:AF9"/>
    <mergeCell ref="AD10:AF10"/>
    <mergeCell ref="Z7:AC7"/>
    <mergeCell ref="O3:AF3"/>
    <mergeCell ref="Z8:AC8"/>
    <mergeCell ref="Z9:AC9"/>
    <mergeCell ref="H6:I6"/>
    <mergeCell ref="T14:V14"/>
    <mergeCell ref="W14:Y14"/>
    <mergeCell ref="Q12:S12"/>
    <mergeCell ref="T12:V12"/>
    <mergeCell ref="W12:Y12"/>
    <mergeCell ref="H8:I8"/>
    <mergeCell ref="J8:K8"/>
    <mergeCell ref="L8:M8"/>
    <mergeCell ref="J14:K14"/>
    <mergeCell ref="L14:M14"/>
    <mergeCell ref="H9:I9"/>
    <mergeCell ref="J9:K9"/>
    <mergeCell ref="L9:M9"/>
    <mergeCell ref="H12:I12"/>
    <mergeCell ref="J12:K12"/>
    <mergeCell ref="L12:M12"/>
    <mergeCell ref="H14:I14"/>
    <mergeCell ref="B10:G10"/>
    <mergeCell ref="H10:I10"/>
    <mergeCell ref="J10:K10"/>
    <mergeCell ref="L10:M10"/>
    <mergeCell ref="B9:G9"/>
    <mergeCell ref="B12:G12"/>
    <mergeCell ref="A35:AF35"/>
    <mergeCell ref="K27:V27"/>
    <mergeCell ref="W27:AE27"/>
    <mergeCell ref="AF26:AF28"/>
    <mergeCell ref="A27:J27"/>
    <mergeCell ref="A28:B28"/>
    <mergeCell ref="T26:AE26"/>
    <mergeCell ref="N12:P12"/>
    <mergeCell ref="B13:G13"/>
    <mergeCell ref="H13:I13"/>
    <mergeCell ref="J13:K13"/>
    <mergeCell ref="L13:M13"/>
    <mergeCell ref="N13:P13"/>
    <mergeCell ref="Q13:S13"/>
    <mergeCell ref="T13:V13"/>
    <mergeCell ref="W13:Y13"/>
    <mergeCell ref="B11:G11"/>
    <mergeCell ref="H11:I11"/>
    <mergeCell ref="J11:K11"/>
    <mergeCell ref="L11:M11"/>
    <mergeCell ref="N11:P11"/>
    <mergeCell ref="Q11:S11"/>
    <mergeCell ref="T11:V11"/>
    <mergeCell ref="W11:Y11"/>
  </mergeCells>
  <printOptions/>
  <pageMargins left="0.2" right="0.2" top="0.79" bottom="0.84" header="0.5" footer="0.26"/>
  <pageSetup fitToHeight="1" fitToWidth="1" horizontalDpi="600" verticalDpi="600" orientation="landscape" scale="89" r:id="rId2"/>
  <headerFooter alignWithMargins="0">
    <oddFooter>&amp;L&amp;8BLI No.  652000
Revised for GWOT Budget Amendment &amp;C&amp;8Item No. 50  Page &amp;P of &amp;N&amp;R&amp;8Exhibit P-21, Production Schedule</oddFooter>
  </headerFooter>
  <drawing r:id="rId1"/>
</worksheet>
</file>

<file path=xl/worksheets/sheet18.xml><?xml version="1.0" encoding="utf-8"?>
<worksheet xmlns="http://schemas.openxmlformats.org/spreadsheetml/2006/main" xmlns:r="http://schemas.openxmlformats.org/officeDocument/2006/relationships">
  <sheetPr codeName="Sheet18"/>
  <dimension ref="A1:AM37"/>
  <sheetViews>
    <sheetView zoomScaleSheetLayoutView="90" workbookViewId="0" topLeftCell="A2">
      <selection activeCell="W27" sqref="W27"/>
    </sheetView>
  </sheetViews>
  <sheetFormatPr defaultColWidth="9.140625" defaultRowHeight="12.75"/>
  <cols>
    <col min="1" max="1" width="27.140625" style="419" customWidth="1"/>
    <col min="2" max="2" width="9.57421875" style="419" customWidth="1"/>
    <col min="3" max="3" width="4.28125" style="419" customWidth="1"/>
    <col min="4" max="4" width="4.00390625" style="419" customWidth="1"/>
    <col min="5" max="5" width="5.28125" style="419" customWidth="1"/>
    <col min="6" max="6" width="5.57421875" style="419" customWidth="1"/>
    <col min="7" max="7" width="5.7109375" style="419" customWidth="1"/>
    <col min="8" max="8" width="3.28125" style="419" customWidth="1"/>
    <col min="9" max="31" width="3.140625" style="419" customWidth="1"/>
    <col min="32" max="32" width="5.140625" style="419" customWidth="1"/>
    <col min="33" max="38" width="9.140625" style="419" customWidth="1"/>
    <col min="39" max="40" width="0" style="419" hidden="1" customWidth="1"/>
    <col min="41" max="16384" width="9.140625" style="419" customWidth="1"/>
  </cols>
  <sheetData>
    <row r="1" spans="1:39" ht="11.25" customHeight="1">
      <c r="A1" s="680" t="s">
        <v>184</v>
      </c>
      <c r="B1" s="681"/>
      <c r="C1" s="681"/>
      <c r="D1" s="681"/>
      <c r="E1" s="681"/>
      <c r="F1" s="681"/>
      <c r="G1" s="681"/>
      <c r="H1" s="681"/>
      <c r="I1" s="681"/>
      <c r="J1" s="681"/>
      <c r="K1" s="681"/>
      <c r="L1" s="681"/>
      <c r="M1" s="681"/>
      <c r="N1" s="681"/>
      <c r="O1" s="681"/>
      <c r="P1" s="681"/>
      <c r="Q1" s="681"/>
      <c r="R1" s="681"/>
      <c r="S1" s="681"/>
      <c r="T1" s="682"/>
      <c r="U1" s="653" t="s">
        <v>0</v>
      </c>
      <c r="V1" s="654"/>
      <c r="W1" s="654"/>
      <c r="X1" s="654"/>
      <c r="Y1" s="654"/>
      <c r="Z1" s="654"/>
      <c r="AA1" s="654"/>
      <c r="AB1" s="654"/>
      <c r="AC1" s="654"/>
      <c r="AD1" s="654"/>
      <c r="AE1" s="654"/>
      <c r="AF1" s="655"/>
      <c r="AK1" s="420"/>
      <c r="AM1" s="421">
        <f>IF(qty_scale="Each",1,IF(qty_scale="x100",100,IF(qty_scale="x1000",1000,IF(qty_scale="x1mil",1000000,IF(qty_scale="x1bil",1000000000,1)))))</f>
        <v>1</v>
      </c>
    </row>
    <row r="2" spans="1:39" ht="11.25" customHeight="1" thickBot="1">
      <c r="A2" s="683"/>
      <c r="B2" s="684"/>
      <c r="C2" s="684"/>
      <c r="D2" s="684"/>
      <c r="E2" s="684"/>
      <c r="F2" s="684"/>
      <c r="G2" s="684"/>
      <c r="H2" s="684"/>
      <c r="I2" s="684"/>
      <c r="J2" s="684"/>
      <c r="K2" s="684"/>
      <c r="L2" s="684"/>
      <c r="M2" s="684"/>
      <c r="N2" s="684"/>
      <c r="O2" s="684"/>
      <c r="P2" s="684"/>
      <c r="Q2" s="684"/>
      <c r="R2" s="684"/>
      <c r="S2" s="684"/>
      <c r="T2" s="685"/>
      <c r="U2" s="656">
        <f>+'P40 '!I2</f>
        <v>39264</v>
      </c>
      <c r="V2" s="657"/>
      <c r="W2" s="657"/>
      <c r="X2" s="657"/>
      <c r="Y2" s="657"/>
      <c r="Z2" s="657"/>
      <c r="AA2" s="657"/>
      <c r="AB2" s="657"/>
      <c r="AC2" s="657"/>
      <c r="AD2" s="657"/>
      <c r="AE2" s="657"/>
      <c r="AF2" s="658"/>
      <c r="AK2" s="420"/>
      <c r="AM2" s="421"/>
    </row>
    <row r="3" spans="1:39" ht="11.25" customHeight="1">
      <c r="A3" s="716" t="s">
        <v>185</v>
      </c>
      <c r="B3" s="717"/>
      <c r="C3" s="717"/>
      <c r="D3" s="717"/>
      <c r="E3" s="717"/>
      <c r="F3" s="717"/>
      <c r="G3" s="717"/>
      <c r="H3" s="695" t="s">
        <v>29</v>
      </c>
      <c r="I3" s="696"/>
      <c r="J3" s="696"/>
      <c r="K3" s="696"/>
      <c r="L3" s="696"/>
      <c r="M3" s="696"/>
      <c r="N3" s="697"/>
      <c r="O3" s="666" t="s">
        <v>5</v>
      </c>
      <c r="P3" s="667"/>
      <c r="Q3" s="667"/>
      <c r="R3" s="667"/>
      <c r="S3" s="667"/>
      <c r="T3" s="667"/>
      <c r="U3" s="667"/>
      <c r="V3" s="667"/>
      <c r="W3" s="667"/>
      <c r="X3" s="667"/>
      <c r="Y3" s="667"/>
      <c r="Z3" s="667"/>
      <c r="AA3" s="667"/>
      <c r="AB3" s="667"/>
      <c r="AC3" s="667"/>
      <c r="AD3" s="667"/>
      <c r="AE3" s="667"/>
      <c r="AF3" s="668"/>
      <c r="AK3" s="420"/>
      <c r="AM3" s="421"/>
    </row>
    <row r="4" spans="1:39" ht="13.5" customHeight="1" thickBot="1">
      <c r="A4" s="686" t="s">
        <v>186</v>
      </c>
      <c r="B4" s="687"/>
      <c r="C4" s="687"/>
      <c r="D4" s="687"/>
      <c r="E4" s="687"/>
      <c r="F4" s="687"/>
      <c r="G4" s="688"/>
      <c r="H4" s="689"/>
      <c r="I4" s="690"/>
      <c r="J4" s="690"/>
      <c r="K4" s="690"/>
      <c r="L4" s="690"/>
      <c r="M4" s="690"/>
      <c r="N4" s="691"/>
      <c r="O4" s="713"/>
      <c r="P4" s="714"/>
      <c r="Q4" s="714"/>
      <c r="R4" s="714"/>
      <c r="S4" s="714"/>
      <c r="T4" s="714"/>
      <c r="U4" s="714"/>
      <c r="V4" s="714"/>
      <c r="W4" s="714"/>
      <c r="X4" s="714"/>
      <c r="Y4" s="714"/>
      <c r="Z4" s="714"/>
      <c r="AA4" s="714"/>
      <c r="AB4" s="714"/>
      <c r="AC4" s="714"/>
      <c r="AD4" s="714"/>
      <c r="AE4" s="714"/>
      <c r="AF4" s="715"/>
      <c r="AM4" s="419" t="e">
        <f>#N/A</f>
        <v>#N/A</v>
      </c>
    </row>
    <row r="5" spans="1:32" ht="13.5" customHeight="1" thickBot="1">
      <c r="A5" s="707"/>
      <c r="B5" s="708"/>
      <c r="C5" s="708"/>
      <c r="D5" s="708"/>
      <c r="E5" s="708"/>
      <c r="F5" s="708"/>
      <c r="G5" s="708"/>
      <c r="H5" s="704" t="s">
        <v>187</v>
      </c>
      <c r="I5" s="705"/>
      <c r="J5" s="705"/>
      <c r="K5" s="705"/>
      <c r="L5" s="705"/>
      <c r="M5" s="706"/>
      <c r="N5" s="701" t="s">
        <v>188</v>
      </c>
      <c r="O5" s="702"/>
      <c r="P5" s="702"/>
      <c r="Q5" s="702"/>
      <c r="R5" s="702"/>
      <c r="S5" s="702"/>
      <c r="T5" s="702"/>
      <c r="U5" s="702"/>
      <c r="V5" s="702"/>
      <c r="W5" s="702"/>
      <c r="X5" s="702"/>
      <c r="Y5" s="703"/>
      <c r="Z5" s="422"/>
      <c r="AA5" s="422"/>
      <c r="AB5" s="422"/>
      <c r="AC5" s="422"/>
      <c r="AD5" s="422"/>
      <c r="AE5" s="422"/>
      <c r="AF5" s="423"/>
    </row>
    <row r="6" spans="1:32" ht="25.5" customHeight="1" thickBot="1">
      <c r="A6" s="424" t="s">
        <v>189</v>
      </c>
      <c r="B6" s="709" t="s">
        <v>190</v>
      </c>
      <c r="C6" s="710"/>
      <c r="D6" s="710"/>
      <c r="E6" s="710"/>
      <c r="F6" s="710"/>
      <c r="G6" s="711"/>
      <c r="H6" s="651" t="s">
        <v>191</v>
      </c>
      <c r="I6" s="652"/>
      <c r="J6" s="651" t="s">
        <v>192</v>
      </c>
      <c r="K6" s="652"/>
      <c r="L6" s="651" t="s">
        <v>193</v>
      </c>
      <c r="M6" s="652"/>
      <c r="N6" s="712" t="s">
        <v>194</v>
      </c>
      <c r="O6" s="692"/>
      <c r="P6" s="693"/>
      <c r="Q6" s="692" t="s">
        <v>195</v>
      </c>
      <c r="R6" s="692"/>
      <c r="S6" s="693"/>
      <c r="T6" s="674" t="s">
        <v>196</v>
      </c>
      <c r="U6" s="675"/>
      <c r="V6" s="676"/>
      <c r="W6" s="674" t="s">
        <v>197</v>
      </c>
      <c r="X6" s="675"/>
      <c r="Y6" s="676"/>
      <c r="Z6" s="671" t="s">
        <v>39</v>
      </c>
      <c r="AA6" s="672"/>
      <c r="AB6" s="672"/>
      <c r="AC6" s="673"/>
      <c r="AD6" s="718" t="s">
        <v>198</v>
      </c>
      <c r="AE6" s="719"/>
      <c r="AF6" s="720"/>
    </row>
    <row r="7" spans="1:32" ht="12.75" customHeight="1" thickBot="1">
      <c r="A7" s="425"/>
      <c r="B7" s="623"/>
      <c r="C7" s="624"/>
      <c r="D7" s="624"/>
      <c r="E7" s="624"/>
      <c r="F7" s="624"/>
      <c r="G7" s="625"/>
      <c r="H7" s="620"/>
      <c r="I7" s="622"/>
      <c r="J7" s="629"/>
      <c r="K7" s="630"/>
      <c r="L7" s="629"/>
      <c r="M7" s="630"/>
      <c r="N7" s="620"/>
      <c r="O7" s="621"/>
      <c r="P7" s="622"/>
      <c r="Q7" s="737"/>
      <c r="R7" s="621"/>
      <c r="S7" s="622"/>
      <c r="T7" s="620"/>
      <c r="U7" s="621"/>
      <c r="V7" s="622"/>
      <c r="W7" s="620"/>
      <c r="X7" s="621"/>
      <c r="Y7" s="622"/>
      <c r="Z7" s="629"/>
      <c r="AA7" s="659"/>
      <c r="AB7" s="659"/>
      <c r="AC7" s="630"/>
      <c r="AD7" s="660"/>
      <c r="AE7" s="661"/>
      <c r="AF7" s="662"/>
    </row>
    <row r="8" spans="1:32" ht="12.75" customHeight="1" thickBot="1">
      <c r="A8" s="425"/>
      <c r="B8" s="623"/>
      <c r="C8" s="624"/>
      <c r="D8" s="624"/>
      <c r="E8" s="624"/>
      <c r="F8" s="624"/>
      <c r="G8" s="625"/>
      <c r="H8" s="620"/>
      <c r="I8" s="622"/>
      <c r="J8" s="629"/>
      <c r="K8" s="630"/>
      <c r="L8" s="629"/>
      <c r="M8" s="630"/>
      <c r="N8" s="620"/>
      <c r="O8" s="621"/>
      <c r="P8" s="622"/>
      <c r="Q8" s="621"/>
      <c r="R8" s="621"/>
      <c r="S8" s="622"/>
      <c r="T8" s="620"/>
      <c r="U8" s="621"/>
      <c r="V8" s="622"/>
      <c r="W8" s="620"/>
      <c r="X8" s="621"/>
      <c r="Y8" s="622"/>
      <c r="Z8" s="629"/>
      <c r="AA8" s="659"/>
      <c r="AB8" s="659"/>
      <c r="AC8" s="630"/>
      <c r="AD8" s="660"/>
      <c r="AE8" s="661"/>
      <c r="AF8" s="662"/>
    </row>
    <row r="9" spans="1:32" ht="12.75" customHeight="1" thickBot="1">
      <c r="A9" s="425"/>
      <c r="B9" s="623"/>
      <c r="C9" s="624"/>
      <c r="D9" s="624"/>
      <c r="E9" s="624"/>
      <c r="F9" s="624"/>
      <c r="G9" s="625"/>
      <c r="H9" s="620"/>
      <c r="I9" s="622"/>
      <c r="J9" s="629"/>
      <c r="K9" s="630"/>
      <c r="L9" s="629"/>
      <c r="M9" s="630"/>
      <c r="N9" s="620"/>
      <c r="O9" s="621"/>
      <c r="P9" s="622"/>
      <c r="Q9" s="621"/>
      <c r="R9" s="621"/>
      <c r="S9" s="622"/>
      <c r="T9" s="620"/>
      <c r="U9" s="621"/>
      <c r="V9" s="622"/>
      <c r="W9" s="620"/>
      <c r="X9" s="621"/>
      <c r="Y9" s="622"/>
      <c r="Z9" s="629"/>
      <c r="AA9" s="659"/>
      <c r="AB9" s="659"/>
      <c r="AC9" s="630"/>
      <c r="AD9" s="660"/>
      <c r="AE9" s="661"/>
      <c r="AF9" s="662"/>
    </row>
    <row r="10" spans="1:32" ht="12.75" customHeight="1" thickBot="1">
      <c r="A10" s="425"/>
      <c r="B10" s="623"/>
      <c r="C10" s="624"/>
      <c r="D10" s="624"/>
      <c r="E10" s="624"/>
      <c r="F10" s="624"/>
      <c r="G10" s="625"/>
      <c r="H10" s="620"/>
      <c r="I10" s="622"/>
      <c r="J10" s="629"/>
      <c r="K10" s="630"/>
      <c r="L10" s="629"/>
      <c r="M10" s="630"/>
      <c r="N10" s="620"/>
      <c r="O10" s="621"/>
      <c r="P10" s="622"/>
      <c r="Q10" s="737"/>
      <c r="R10" s="621"/>
      <c r="S10" s="622"/>
      <c r="T10" s="620"/>
      <c r="U10" s="621"/>
      <c r="V10" s="622"/>
      <c r="W10" s="620"/>
      <c r="X10" s="621"/>
      <c r="Y10" s="622"/>
      <c r="Z10" s="629"/>
      <c r="AA10" s="659"/>
      <c r="AB10" s="659"/>
      <c r="AC10" s="630"/>
      <c r="AD10" s="660"/>
      <c r="AE10" s="661"/>
      <c r="AF10" s="662"/>
    </row>
    <row r="11" spans="1:32" ht="12.75" customHeight="1" thickBot="1">
      <c r="A11" s="425"/>
      <c r="B11" s="623"/>
      <c r="C11" s="624"/>
      <c r="D11" s="624"/>
      <c r="E11" s="624"/>
      <c r="F11" s="624"/>
      <c r="G11" s="625"/>
      <c r="H11" s="620"/>
      <c r="I11" s="622"/>
      <c r="J11" s="629"/>
      <c r="K11" s="630"/>
      <c r="L11" s="629"/>
      <c r="M11" s="630"/>
      <c r="N11" s="620"/>
      <c r="O11" s="621"/>
      <c r="P11" s="622"/>
      <c r="Q11" s="737"/>
      <c r="R11" s="621"/>
      <c r="S11" s="622"/>
      <c r="T11" s="620"/>
      <c r="U11" s="621"/>
      <c r="V11" s="622"/>
      <c r="W11" s="620"/>
      <c r="X11" s="621"/>
      <c r="Y11" s="622"/>
      <c r="Z11" s="629"/>
      <c r="AA11" s="659"/>
      <c r="AB11" s="659"/>
      <c r="AC11" s="630"/>
      <c r="AD11" s="660"/>
      <c r="AE11" s="661"/>
      <c r="AF11" s="662"/>
    </row>
    <row r="12" spans="1:32" ht="12" customHeight="1" thickBot="1">
      <c r="A12" s="723"/>
      <c r="B12" s="724"/>
      <c r="C12" s="724"/>
      <c r="D12" s="724"/>
      <c r="E12" s="724"/>
      <c r="F12" s="725"/>
      <c r="G12" s="634" t="s">
        <v>205</v>
      </c>
      <c r="H12" s="726"/>
      <c r="I12" s="726"/>
      <c r="J12" s="726"/>
      <c r="K12" s="726"/>
      <c r="L12" s="726"/>
      <c r="M12" s="726"/>
      <c r="N12" s="726"/>
      <c r="O12" s="726"/>
      <c r="P12" s="726"/>
      <c r="Q12" s="726"/>
      <c r="R12" s="726"/>
      <c r="S12" s="727"/>
      <c r="T12" s="677" t="s">
        <v>207</v>
      </c>
      <c r="U12" s="678"/>
      <c r="V12" s="678"/>
      <c r="W12" s="678"/>
      <c r="X12" s="678"/>
      <c r="Y12" s="678"/>
      <c r="Z12" s="678"/>
      <c r="AA12" s="678"/>
      <c r="AB12" s="678"/>
      <c r="AC12" s="678"/>
      <c r="AD12" s="678"/>
      <c r="AE12" s="679"/>
      <c r="AF12" s="639" t="s">
        <v>199</v>
      </c>
    </row>
    <row r="13" spans="1:32" ht="13.5" customHeight="1" thickBot="1">
      <c r="A13" s="642"/>
      <c r="B13" s="643"/>
      <c r="C13" s="643"/>
      <c r="D13" s="643"/>
      <c r="E13" s="643"/>
      <c r="F13" s="643"/>
      <c r="G13" s="644"/>
      <c r="H13" s="644"/>
      <c r="I13" s="644"/>
      <c r="J13" s="645"/>
      <c r="K13" s="634" t="s">
        <v>206</v>
      </c>
      <c r="L13" s="635"/>
      <c r="M13" s="635"/>
      <c r="N13" s="635"/>
      <c r="O13" s="635"/>
      <c r="P13" s="635"/>
      <c r="Q13" s="635"/>
      <c r="R13" s="635"/>
      <c r="S13" s="635"/>
      <c r="T13" s="635"/>
      <c r="U13" s="635"/>
      <c r="V13" s="636"/>
      <c r="W13" s="634" t="s">
        <v>208</v>
      </c>
      <c r="X13" s="637"/>
      <c r="Y13" s="637"/>
      <c r="Z13" s="637"/>
      <c r="AA13" s="637"/>
      <c r="AB13" s="637"/>
      <c r="AC13" s="637"/>
      <c r="AD13" s="637"/>
      <c r="AE13" s="638"/>
      <c r="AF13" s="640"/>
    </row>
    <row r="14" spans="1:32" ht="38.25" customHeight="1" thickBot="1">
      <c r="A14" s="646" t="s">
        <v>189</v>
      </c>
      <c r="B14" s="647"/>
      <c r="C14" s="426" t="s">
        <v>60</v>
      </c>
      <c r="D14" s="426" t="s">
        <v>200</v>
      </c>
      <c r="E14" s="426" t="s">
        <v>48</v>
      </c>
      <c r="F14" s="426" t="s">
        <v>201</v>
      </c>
      <c r="G14" s="426" t="s">
        <v>58</v>
      </c>
      <c r="H14" s="427" t="s">
        <v>61</v>
      </c>
      <c r="I14" s="428" t="s">
        <v>62</v>
      </c>
      <c r="J14" s="429" t="s">
        <v>63</v>
      </c>
      <c r="K14" s="428" t="s">
        <v>64</v>
      </c>
      <c r="L14" s="428" t="s">
        <v>65</v>
      </c>
      <c r="M14" s="429" t="s">
        <v>66</v>
      </c>
      <c r="N14" s="428" t="s">
        <v>67</v>
      </c>
      <c r="O14" s="428" t="s">
        <v>68</v>
      </c>
      <c r="P14" s="429" t="s">
        <v>69</v>
      </c>
      <c r="Q14" s="428" t="s">
        <v>70</v>
      </c>
      <c r="R14" s="428" t="s">
        <v>71</v>
      </c>
      <c r="S14" s="429" t="s">
        <v>72</v>
      </c>
      <c r="T14" s="428" t="s">
        <v>61</v>
      </c>
      <c r="U14" s="428" t="s">
        <v>62</v>
      </c>
      <c r="V14" s="429" t="s">
        <v>63</v>
      </c>
      <c r="W14" s="428" t="s">
        <v>64</v>
      </c>
      <c r="X14" s="428" t="s">
        <v>65</v>
      </c>
      <c r="Y14" s="429" t="s">
        <v>66</v>
      </c>
      <c r="Z14" s="428" t="s">
        <v>67</v>
      </c>
      <c r="AA14" s="428" t="s">
        <v>68</v>
      </c>
      <c r="AB14" s="429" t="s">
        <v>69</v>
      </c>
      <c r="AC14" s="428" t="s">
        <v>70</v>
      </c>
      <c r="AD14" s="428" t="s">
        <v>71</v>
      </c>
      <c r="AE14" s="429" t="s">
        <v>72</v>
      </c>
      <c r="AF14" s="641"/>
    </row>
    <row r="15" spans="1:32" ht="12" customHeight="1">
      <c r="A15" s="731"/>
      <c r="B15" s="732"/>
      <c r="C15" s="430"/>
      <c r="D15" s="430"/>
      <c r="E15" s="431"/>
      <c r="F15" s="432"/>
      <c r="G15" s="448">
        <f aca="true" t="shared" si="0" ref="G15:G24">+E15-F15</f>
        <v>0</v>
      </c>
      <c r="H15" s="433"/>
      <c r="I15" s="434"/>
      <c r="J15" s="435"/>
      <c r="K15" s="434"/>
      <c r="L15" s="434"/>
      <c r="M15" s="435"/>
      <c r="N15" s="434"/>
      <c r="O15" s="434"/>
      <c r="P15" s="435"/>
      <c r="Q15" s="434"/>
      <c r="R15" s="434"/>
      <c r="S15" s="435"/>
      <c r="T15" s="434"/>
      <c r="U15" s="434"/>
      <c r="V15" s="435"/>
      <c r="W15" s="434"/>
      <c r="X15" s="434"/>
      <c r="Y15" s="435"/>
      <c r="Z15" s="434"/>
      <c r="AA15" s="434"/>
      <c r="AB15" s="435"/>
      <c r="AC15" s="434"/>
      <c r="AD15" s="434"/>
      <c r="AE15" s="435"/>
      <c r="AF15" s="436">
        <f aca="true" t="shared" si="1" ref="AF15:AF24">+G15-SUM(H15:AE15)</f>
        <v>0</v>
      </c>
    </row>
    <row r="16" spans="1:32" ht="12" customHeight="1">
      <c r="A16" s="731"/>
      <c r="B16" s="732"/>
      <c r="C16" s="437"/>
      <c r="D16" s="430"/>
      <c r="E16" s="431"/>
      <c r="F16" s="432"/>
      <c r="G16" s="448">
        <f t="shared" si="0"/>
        <v>0</v>
      </c>
      <c r="H16" s="433"/>
      <c r="I16" s="434"/>
      <c r="J16" s="435"/>
      <c r="K16" s="434"/>
      <c r="L16" s="434"/>
      <c r="M16" s="435"/>
      <c r="N16" s="434"/>
      <c r="O16" s="434"/>
      <c r="P16" s="435"/>
      <c r="Q16" s="434"/>
      <c r="R16" s="434"/>
      <c r="S16" s="435"/>
      <c r="T16" s="434"/>
      <c r="U16" s="434"/>
      <c r="V16" s="435"/>
      <c r="W16" s="434"/>
      <c r="X16" s="434"/>
      <c r="Y16" s="435"/>
      <c r="Z16" s="434"/>
      <c r="AA16" s="434"/>
      <c r="AB16" s="435"/>
      <c r="AC16" s="434"/>
      <c r="AD16" s="434"/>
      <c r="AE16" s="435"/>
      <c r="AF16" s="436">
        <f t="shared" si="1"/>
        <v>0</v>
      </c>
    </row>
    <row r="17" spans="1:32" ht="12" customHeight="1">
      <c r="A17" s="731"/>
      <c r="B17" s="732"/>
      <c r="C17" s="437"/>
      <c r="D17" s="430"/>
      <c r="E17" s="431"/>
      <c r="F17" s="432"/>
      <c r="G17" s="448">
        <f t="shared" si="0"/>
        <v>0</v>
      </c>
      <c r="H17" s="433"/>
      <c r="I17" s="434"/>
      <c r="J17" s="435"/>
      <c r="K17" s="434"/>
      <c r="L17" s="434"/>
      <c r="M17" s="435"/>
      <c r="N17" s="434"/>
      <c r="O17" s="434"/>
      <c r="P17" s="435"/>
      <c r="Q17" s="434"/>
      <c r="R17" s="434"/>
      <c r="S17" s="435"/>
      <c r="T17" s="434"/>
      <c r="U17" s="434"/>
      <c r="V17" s="435"/>
      <c r="W17" s="434"/>
      <c r="X17" s="434"/>
      <c r="Y17" s="435"/>
      <c r="Z17" s="434"/>
      <c r="AA17" s="434"/>
      <c r="AB17" s="435"/>
      <c r="AC17" s="434"/>
      <c r="AD17" s="434"/>
      <c r="AE17" s="435"/>
      <c r="AF17" s="436">
        <f t="shared" si="1"/>
        <v>0</v>
      </c>
    </row>
    <row r="18" spans="1:32" ht="12" customHeight="1">
      <c r="A18" s="731"/>
      <c r="B18" s="732"/>
      <c r="C18" s="437"/>
      <c r="D18" s="430"/>
      <c r="E18" s="431"/>
      <c r="F18" s="432"/>
      <c r="G18" s="448">
        <f t="shared" si="0"/>
        <v>0</v>
      </c>
      <c r="H18" s="433"/>
      <c r="I18" s="434"/>
      <c r="J18" s="435"/>
      <c r="K18" s="434"/>
      <c r="L18" s="434"/>
      <c r="M18" s="435"/>
      <c r="N18" s="434"/>
      <c r="O18" s="434"/>
      <c r="P18" s="435"/>
      <c r="Q18" s="434"/>
      <c r="R18" s="434"/>
      <c r="S18" s="435"/>
      <c r="T18" s="434"/>
      <c r="U18" s="434"/>
      <c r="V18" s="435"/>
      <c r="W18" s="434"/>
      <c r="X18" s="434"/>
      <c r="Y18" s="435"/>
      <c r="Z18" s="434"/>
      <c r="AA18" s="434"/>
      <c r="AB18" s="435"/>
      <c r="AC18" s="434"/>
      <c r="AD18" s="434"/>
      <c r="AE18" s="435"/>
      <c r="AF18" s="436">
        <f t="shared" si="1"/>
        <v>0</v>
      </c>
    </row>
    <row r="19" spans="1:32" ht="12" customHeight="1">
      <c r="A19" s="731"/>
      <c r="B19" s="732"/>
      <c r="C19" s="437"/>
      <c r="D19" s="430"/>
      <c r="E19" s="431"/>
      <c r="F19" s="432"/>
      <c r="G19" s="448">
        <f t="shared" si="0"/>
        <v>0</v>
      </c>
      <c r="H19" s="433"/>
      <c r="I19" s="434"/>
      <c r="J19" s="435"/>
      <c r="K19" s="434"/>
      <c r="L19" s="434"/>
      <c r="M19" s="435"/>
      <c r="N19" s="434"/>
      <c r="O19" s="434"/>
      <c r="P19" s="435"/>
      <c r="Q19" s="434"/>
      <c r="R19" s="434"/>
      <c r="S19" s="435"/>
      <c r="T19" s="434"/>
      <c r="U19" s="434"/>
      <c r="V19" s="435"/>
      <c r="W19" s="434"/>
      <c r="X19" s="434"/>
      <c r="Y19" s="435"/>
      <c r="Z19" s="434"/>
      <c r="AA19" s="434"/>
      <c r="AB19" s="435"/>
      <c r="AC19" s="434"/>
      <c r="AD19" s="434"/>
      <c r="AE19" s="435"/>
      <c r="AF19" s="436">
        <f t="shared" si="1"/>
        <v>0</v>
      </c>
    </row>
    <row r="20" spans="1:32" ht="12" customHeight="1">
      <c r="A20" s="731"/>
      <c r="B20" s="732"/>
      <c r="C20" s="437"/>
      <c r="D20" s="430"/>
      <c r="E20" s="431"/>
      <c r="F20" s="432"/>
      <c r="G20" s="448">
        <f t="shared" si="0"/>
        <v>0</v>
      </c>
      <c r="H20" s="433"/>
      <c r="I20" s="434"/>
      <c r="J20" s="435"/>
      <c r="K20" s="434"/>
      <c r="L20" s="434"/>
      <c r="M20" s="435"/>
      <c r="N20" s="434"/>
      <c r="O20" s="434"/>
      <c r="P20" s="435"/>
      <c r="Q20" s="434"/>
      <c r="R20" s="434"/>
      <c r="S20" s="435"/>
      <c r="T20" s="434"/>
      <c r="U20" s="434"/>
      <c r="V20" s="435"/>
      <c r="W20" s="434"/>
      <c r="X20" s="434"/>
      <c r="Y20" s="435"/>
      <c r="Z20" s="434"/>
      <c r="AA20" s="434"/>
      <c r="AB20" s="435"/>
      <c r="AC20" s="434"/>
      <c r="AD20" s="434"/>
      <c r="AE20" s="435"/>
      <c r="AF20" s="436">
        <f t="shared" si="1"/>
        <v>0</v>
      </c>
    </row>
    <row r="21" spans="1:32" ht="12" customHeight="1">
      <c r="A21" s="735"/>
      <c r="B21" s="736"/>
      <c r="C21" s="430"/>
      <c r="D21" s="430"/>
      <c r="E21" s="438"/>
      <c r="F21" s="432"/>
      <c r="G21" s="448">
        <f t="shared" si="0"/>
        <v>0</v>
      </c>
      <c r="H21" s="433"/>
      <c r="I21" s="434"/>
      <c r="J21" s="435"/>
      <c r="K21" s="434"/>
      <c r="L21" s="434"/>
      <c r="M21" s="435"/>
      <c r="N21" s="434"/>
      <c r="O21" s="434"/>
      <c r="P21" s="435"/>
      <c r="Q21" s="434"/>
      <c r="R21" s="434"/>
      <c r="S21" s="435"/>
      <c r="T21" s="434"/>
      <c r="U21" s="434"/>
      <c r="V21" s="435"/>
      <c r="W21" s="434"/>
      <c r="X21" s="434"/>
      <c r="Y21" s="435"/>
      <c r="Z21" s="434"/>
      <c r="AA21" s="434"/>
      <c r="AB21" s="435"/>
      <c r="AC21" s="434"/>
      <c r="AD21" s="434"/>
      <c r="AE21" s="435"/>
      <c r="AF21" s="436">
        <f t="shared" si="1"/>
        <v>0</v>
      </c>
    </row>
    <row r="22" spans="1:32" ht="12" customHeight="1">
      <c r="A22" s="731"/>
      <c r="B22" s="732"/>
      <c r="C22" s="430"/>
      <c r="D22" s="430"/>
      <c r="E22" s="438"/>
      <c r="F22" s="432"/>
      <c r="G22" s="448">
        <f t="shared" si="0"/>
        <v>0</v>
      </c>
      <c r="H22" s="433"/>
      <c r="I22" s="434"/>
      <c r="J22" s="435"/>
      <c r="K22" s="434"/>
      <c r="L22" s="434"/>
      <c r="M22" s="435"/>
      <c r="N22" s="434"/>
      <c r="O22" s="434"/>
      <c r="P22" s="435"/>
      <c r="Q22" s="434"/>
      <c r="R22" s="434"/>
      <c r="S22" s="435"/>
      <c r="T22" s="434"/>
      <c r="U22" s="434"/>
      <c r="V22" s="435"/>
      <c r="W22" s="434"/>
      <c r="X22" s="434"/>
      <c r="Y22" s="435"/>
      <c r="Z22" s="434"/>
      <c r="AA22" s="434"/>
      <c r="AB22" s="435"/>
      <c r="AC22" s="434"/>
      <c r="AD22" s="434"/>
      <c r="AE22" s="435"/>
      <c r="AF22" s="436">
        <f t="shared" si="1"/>
        <v>0</v>
      </c>
    </row>
    <row r="23" spans="1:32" ht="12" customHeight="1">
      <c r="A23" s="731"/>
      <c r="B23" s="732"/>
      <c r="C23" s="430"/>
      <c r="D23" s="430"/>
      <c r="E23" s="438"/>
      <c r="F23" s="432"/>
      <c r="G23" s="448">
        <f t="shared" si="0"/>
        <v>0</v>
      </c>
      <c r="H23" s="433"/>
      <c r="I23" s="434"/>
      <c r="J23" s="435"/>
      <c r="K23" s="434"/>
      <c r="L23" s="434"/>
      <c r="M23" s="435"/>
      <c r="N23" s="434"/>
      <c r="O23" s="434"/>
      <c r="P23" s="435"/>
      <c r="Q23" s="434"/>
      <c r="R23" s="434"/>
      <c r="S23" s="435"/>
      <c r="T23" s="434"/>
      <c r="U23" s="434"/>
      <c r="V23" s="435"/>
      <c r="W23" s="434"/>
      <c r="X23" s="434"/>
      <c r="Y23" s="435"/>
      <c r="Z23" s="434"/>
      <c r="AA23" s="434"/>
      <c r="AB23" s="435"/>
      <c r="AC23" s="434"/>
      <c r="AD23" s="434"/>
      <c r="AE23" s="435"/>
      <c r="AF23" s="436">
        <f t="shared" si="1"/>
        <v>0</v>
      </c>
    </row>
    <row r="24" spans="1:32" ht="12" customHeight="1" thickBot="1">
      <c r="A24" s="733"/>
      <c r="B24" s="734"/>
      <c r="C24" s="430"/>
      <c r="D24" s="430"/>
      <c r="E24" s="438"/>
      <c r="F24" s="432"/>
      <c r="G24" s="448">
        <f t="shared" si="0"/>
        <v>0</v>
      </c>
      <c r="H24" s="433"/>
      <c r="I24" s="434"/>
      <c r="J24" s="435"/>
      <c r="K24" s="434"/>
      <c r="L24" s="434"/>
      <c r="M24" s="435"/>
      <c r="N24" s="434"/>
      <c r="O24" s="434"/>
      <c r="P24" s="435"/>
      <c r="Q24" s="434"/>
      <c r="R24" s="434"/>
      <c r="S24" s="435"/>
      <c r="T24" s="439"/>
      <c r="U24" s="440"/>
      <c r="V24" s="441"/>
      <c r="W24" s="440"/>
      <c r="X24" s="440"/>
      <c r="Y24" s="441"/>
      <c r="Z24" s="440"/>
      <c r="AA24" s="440"/>
      <c r="AB24" s="441"/>
      <c r="AC24" s="440"/>
      <c r="AD24" s="440"/>
      <c r="AE24" s="441"/>
      <c r="AF24" s="442">
        <f t="shared" si="1"/>
        <v>0</v>
      </c>
    </row>
    <row r="25" spans="1:32" ht="12" customHeight="1" thickBot="1">
      <c r="A25" s="723"/>
      <c r="B25" s="724"/>
      <c r="C25" s="724"/>
      <c r="D25" s="724"/>
      <c r="E25" s="724"/>
      <c r="F25" s="725"/>
      <c r="G25" s="634" t="s">
        <v>209</v>
      </c>
      <c r="H25" s="726"/>
      <c r="I25" s="726"/>
      <c r="J25" s="726"/>
      <c r="K25" s="726"/>
      <c r="L25" s="726"/>
      <c r="M25" s="726"/>
      <c r="N25" s="726"/>
      <c r="O25" s="726"/>
      <c r="P25" s="726"/>
      <c r="Q25" s="726"/>
      <c r="R25" s="726"/>
      <c r="S25" s="727"/>
      <c r="T25" s="648" t="s">
        <v>211</v>
      </c>
      <c r="U25" s="649"/>
      <c r="V25" s="649"/>
      <c r="W25" s="649"/>
      <c r="X25" s="649"/>
      <c r="Y25" s="649"/>
      <c r="Z25" s="649"/>
      <c r="AA25" s="649"/>
      <c r="AB25" s="649"/>
      <c r="AC25" s="649"/>
      <c r="AD25" s="649"/>
      <c r="AE25" s="650"/>
      <c r="AF25" s="639" t="s">
        <v>199</v>
      </c>
    </row>
    <row r="26" spans="1:32" ht="12" customHeight="1" thickBot="1">
      <c r="A26" s="642"/>
      <c r="B26" s="643"/>
      <c r="C26" s="643"/>
      <c r="D26" s="643"/>
      <c r="E26" s="643"/>
      <c r="F26" s="643"/>
      <c r="G26" s="644"/>
      <c r="H26" s="644"/>
      <c r="I26" s="644"/>
      <c r="J26" s="645"/>
      <c r="K26" s="634" t="s">
        <v>210</v>
      </c>
      <c r="L26" s="635"/>
      <c r="M26" s="635"/>
      <c r="N26" s="635"/>
      <c r="O26" s="635"/>
      <c r="P26" s="635"/>
      <c r="Q26" s="635"/>
      <c r="R26" s="635"/>
      <c r="S26" s="635"/>
      <c r="T26" s="635"/>
      <c r="U26" s="635"/>
      <c r="V26" s="636"/>
      <c r="W26" s="634" t="s">
        <v>212</v>
      </c>
      <c r="X26" s="637"/>
      <c r="Y26" s="637"/>
      <c r="Z26" s="637"/>
      <c r="AA26" s="637"/>
      <c r="AB26" s="637"/>
      <c r="AC26" s="637"/>
      <c r="AD26" s="637"/>
      <c r="AE26" s="638"/>
      <c r="AF26" s="640"/>
    </row>
    <row r="27" spans="1:32" ht="38.25" customHeight="1" thickBot="1">
      <c r="A27" s="646" t="s">
        <v>189</v>
      </c>
      <c r="B27" s="647"/>
      <c r="C27" s="426" t="s">
        <v>60</v>
      </c>
      <c r="D27" s="426" t="s">
        <v>200</v>
      </c>
      <c r="E27" s="426" t="s">
        <v>48</v>
      </c>
      <c r="F27" s="426" t="s">
        <v>201</v>
      </c>
      <c r="G27" s="426" t="s">
        <v>58</v>
      </c>
      <c r="H27" s="427" t="s">
        <v>61</v>
      </c>
      <c r="I27" s="428" t="s">
        <v>62</v>
      </c>
      <c r="J27" s="429" t="s">
        <v>63</v>
      </c>
      <c r="K27" s="428" t="s">
        <v>64</v>
      </c>
      <c r="L27" s="428" t="s">
        <v>65</v>
      </c>
      <c r="M27" s="429" t="s">
        <v>66</v>
      </c>
      <c r="N27" s="428" t="s">
        <v>67</v>
      </c>
      <c r="O27" s="428" t="s">
        <v>68</v>
      </c>
      <c r="P27" s="429" t="s">
        <v>69</v>
      </c>
      <c r="Q27" s="428" t="s">
        <v>70</v>
      </c>
      <c r="R27" s="428" t="s">
        <v>71</v>
      </c>
      <c r="S27" s="429" t="s">
        <v>72</v>
      </c>
      <c r="T27" s="428" t="s">
        <v>61</v>
      </c>
      <c r="U27" s="428" t="s">
        <v>62</v>
      </c>
      <c r="V27" s="429" t="s">
        <v>63</v>
      </c>
      <c r="W27" s="428" t="s">
        <v>64</v>
      </c>
      <c r="X27" s="428" t="s">
        <v>65</v>
      </c>
      <c r="Y27" s="429" t="s">
        <v>66</v>
      </c>
      <c r="Z27" s="428" t="s">
        <v>67</v>
      </c>
      <c r="AA27" s="428" t="s">
        <v>68</v>
      </c>
      <c r="AB27" s="429" t="s">
        <v>69</v>
      </c>
      <c r="AC27" s="428" t="s">
        <v>70</v>
      </c>
      <c r="AD27" s="428" t="s">
        <v>71</v>
      </c>
      <c r="AE27" s="429" t="s">
        <v>72</v>
      </c>
      <c r="AF27" s="641"/>
    </row>
    <row r="28" spans="1:32" ht="12" customHeight="1">
      <c r="A28" s="731"/>
      <c r="B28" s="732"/>
      <c r="C28" s="430"/>
      <c r="D28" s="430"/>
      <c r="E28" s="438"/>
      <c r="F28" s="432"/>
      <c r="G28" s="448">
        <f aca="true" t="shared" si="2" ref="G28:G36">+E28-F28</f>
        <v>0</v>
      </c>
      <c r="H28" s="433"/>
      <c r="I28" s="434"/>
      <c r="J28" s="435"/>
      <c r="K28" s="434"/>
      <c r="L28" s="434"/>
      <c r="M28" s="435"/>
      <c r="N28" s="434"/>
      <c r="O28" s="434"/>
      <c r="P28" s="435"/>
      <c r="Q28" s="434"/>
      <c r="R28" s="434"/>
      <c r="S28" s="435"/>
      <c r="T28" s="434"/>
      <c r="U28" s="434"/>
      <c r="V28" s="435"/>
      <c r="W28" s="434"/>
      <c r="X28" s="434"/>
      <c r="Y28" s="435"/>
      <c r="Z28" s="434"/>
      <c r="AA28" s="434"/>
      <c r="AB28" s="435"/>
      <c r="AC28" s="434"/>
      <c r="AD28" s="434"/>
      <c r="AE28" s="435"/>
      <c r="AF28" s="436">
        <f aca="true" t="shared" si="3" ref="AF28:AF36">+G28-SUM(H28:AE28)</f>
        <v>0</v>
      </c>
    </row>
    <row r="29" spans="1:32" ht="12" customHeight="1">
      <c r="A29" s="731"/>
      <c r="B29" s="732"/>
      <c r="C29" s="430"/>
      <c r="D29" s="430"/>
      <c r="E29" s="438"/>
      <c r="F29" s="432"/>
      <c r="G29" s="448">
        <f t="shared" si="2"/>
        <v>0</v>
      </c>
      <c r="H29" s="433"/>
      <c r="I29" s="434"/>
      <c r="J29" s="435"/>
      <c r="K29" s="434"/>
      <c r="L29" s="434"/>
      <c r="M29" s="435"/>
      <c r="N29" s="434"/>
      <c r="O29" s="434"/>
      <c r="P29" s="435"/>
      <c r="Q29" s="434"/>
      <c r="R29" s="434"/>
      <c r="S29" s="435"/>
      <c r="T29" s="434"/>
      <c r="U29" s="434"/>
      <c r="V29" s="435"/>
      <c r="W29" s="434"/>
      <c r="X29" s="434"/>
      <c r="Y29" s="435"/>
      <c r="Z29" s="434"/>
      <c r="AA29" s="434"/>
      <c r="AB29" s="435"/>
      <c r="AC29" s="434"/>
      <c r="AD29" s="434"/>
      <c r="AE29" s="435"/>
      <c r="AF29" s="436">
        <f t="shared" si="3"/>
        <v>0</v>
      </c>
    </row>
    <row r="30" spans="1:32" ht="12" customHeight="1">
      <c r="A30" s="731"/>
      <c r="B30" s="732"/>
      <c r="C30" s="430"/>
      <c r="D30" s="430"/>
      <c r="E30" s="438"/>
      <c r="F30" s="432"/>
      <c r="G30" s="448">
        <f t="shared" si="2"/>
        <v>0</v>
      </c>
      <c r="H30" s="433"/>
      <c r="I30" s="434"/>
      <c r="J30" s="435"/>
      <c r="K30" s="434"/>
      <c r="L30" s="434"/>
      <c r="M30" s="435"/>
      <c r="N30" s="434"/>
      <c r="O30" s="434"/>
      <c r="P30" s="435"/>
      <c r="Q30" s="434"/>
      <c r="R30" s="434"/>
      <c r="S30" s="435"/>
      <c r="T30" s="434"/>
      <c r="U30" s="434"/>
      <c r="V30" s="435"/>
      <c r="W30" s="434"/>
      <c r="X30" s="434"/>
      <c r="Y30" s="435"/>
      <c r="Z30" s="434"/>
      <c r="AA30" s="434"/>
      <c r="AB30" s="435"/>
      <c r="AC30" s="434"/>
      <c r="AD30" s="434"/>
      <c r="AE30" s="435"/>
      <c r="AF30" s="436">
        <f t="shared" si="3"/>
        <v>0</v>
      </c>
    </row>
    <row r="31" spans="1:32" ht="12" customHeight="1">
      <c r="A31" s="731"/>
      <c r="B31" s="732"/>
      <c r="C31" s="430"/>
      <c r="D31" s="430"/>
      <c r="E31" s="438"/>
      <c r="F31" s="432"/>
      <c r="G31" s="448">
        <f t="shared" si="2"/>
        <v>0</v>
      </c>
      <c r="H31" s="433"/>
      <c r="I31" s="434"/>
      <c r="J31" s="435"/>
      <c r="K31" s="434"/>
      <c r="L31" s="434"/>
      <c r="M31" s="435"/>
      <c r="N31" s="434"/>
      <c r="O31" s="434"/>
      <c r="P31" s="435"/>
      <c r="Q31" s="434"/>
      <c r="R31" s="434"/>
      <c r="S31" s="435"/>
      <c r="T31" s="434"/>
      <c r="U31" s="434"/>
      <c r="V31" s="435"/>
      <c r="W31" s="434"/>
      <c r="X31" s="434"/>
      <c r="Y31" s="435"/>
      <c r="Z31" s="434"/>
      <c r="AA31" s="434"/>
      <c r="AB31" s="435"/>
      <c r="AC31" s="434"/>
      <c r="AD31" s="434"/>
      <c r="AE31" s="435"/>
      <c r="AF31" s="436">
        <f t="shared" si="3"/>
        <v>0</v>
      </c>
    </row>
    <row r="32" spans="1:32" ht="12" customHeight="1">
      <c r="A32" s="731"/>
      <c r="B32" s="732"/>
      <c r="C32" s="430"/>
      <c r="D32" s="430"/>
      <c r="E32" s="438"/>
      <c r="F32" s="432"/>
      <c r="G32" s="448">
        <f t="shared" si="2"/>
        <v>0</v>
      </c>
      <c r="H32" s="433"/>
      <c r="I32" s="434"/>
      <c r="J32" s="435"/>
      <c r="K32" s="434"/>
      <c r="L32" s="434"/>
      <c r="M32" s="435"/>
      <c r="N32" s="434"/>
      <c r="O32" s="434"/>
      <c r="P32" s="435"/>
      <c r="Q32" s="434"/>
      <c r="R32" s="434"/>
      <c r="S32" s="435"/>
      <c r="T32" s="434"/>
      <c r="U32" s="434"/>
      <c r="V32" s="435"/>
      <c r="W32" s="434"/>
      <c r="X32" s="434"/>
      <c r="Y32" s="435"/>
      <c r="Z32" s="434"/>
      <c r="AA32" s="434"/>
      <c r="AB32" s="435"/>
      <c r="AC32" s="434"/>
      <c r="AD32" s="434"/>
      <c r="AE32" s="435"/>
      <c r="AF32" s="436">
        <f t="shared" si="3"/>
        <v>0</v>
      </c>
    </row>
    <row r="33" spans="1:32" ht="12" customHeight="1">
      <c r="A33" s="731"/>
      <c r="B33" s="732"/>
      <c r="C33" s="430"/>
      <c r="D33" s="430"/>
      <c r="E33" s="438"/>
      <c r="F33" s="432"/>
      <c r="G33" s="448">
        <f t="shared" si="2"/>
        <v>0</v>
      </c>
      <c r="H33" s="433"/>
      <c r="I33" s="434"/>
      <c r="J33" s="435"/>
      <c r="K33" s="434"/>
      <c r="L33" s="434"/>
      <c r="M33" s="435"/>
      <c r="N33" s="434"/>
      <c r="O33" s="434"/>
      <c r="P33" s="435"/>
      <c r="Q33" s="434"/>
      <c r="R33" s="434"/>
      <c r="S33" s="435"/>
      <c r="T33" s="434"/>
      <c r="U33" s="434"/>
      <c r="V33" s="435"/>
      <c r="W33" s="434"/>
      <c r="X33" s="434"/>
      <c r="Y33" s="435"/>
      <c r="Z33" s="434"/>
      <c r="AA33" s="434"/>
      <c r="AB33" s="435"/>
      <c r="AC33" s="434"/>
      <c r="AD33" s="434"/>
      <c r="AE33" s="435"/>
      <c r="AF33" s="436">
        <f t="shared" si="3"/>
        <v>0</v>
      </c>
    </row>
    <row r="34" spans="1:32" ht="12" customHeight="1">
      <c r="A34" s="731"/>
      <c r="B34" s="732"/>
      <c r="C34" s="437"/>
      <c r="D34" s="430"/>
      <c r="E34" s="431"/>
      <c r="F34" s="432"/>
      <c r="G34" s="448">
        <f t="shared" si="2"/>
        <v>0</v>
      </c>
      <c r="H34" s="433"/>
      <c r="I34" s="434"/>
      <c r="J34" s="435"/>
      <c r="K34" s="434"/>
      <c r="L34" s="434"/>
      <c r="M34" s="435"/>
      <c r="N34" s="434"/>
      <c r="O34" s="434"/>
      <c r="P34" s="435"/>
      <c r="Q34" s="434"/>
      <c r="R34" s="434"/>
      <c r="S34" s="435"/>
      <c r="T34" s="434"/>
      <c r="U34" s="434"/>
      <c r="V34" s="435"/>
      <c r="W34" s="434"/>
      <c r="X34" s="434"/>
      <c r="Y34" s="435"/>
      <c r="Z34" s="434"/>
      <c r="AA34" s="434"/>
      <c r="AB34" s="435"/>
      <c r="AC34" s="434"/>
      <c r="AD34" s="434"/>
      <c r="AE34" s="435"/>
      <c r="AF34" s="436">
        <f t="shared" si="3"/>
        <v>0</v>
      </c>
    </row>
    <row r="35" spans="1:32" ht="12" customHeight="1">
      <c r="A35" s="731"/>
      <c r="B35" s="732"/>
      <c r="C35" s="430"/>
      <c r="D35" s="430"/>
      <c r="E35" s="438"/>
      <c r="F35" s="432"/>
      <c r="G35" s="448">
        <f t="shared" si="2"/>
        <v>0</v>
      </c>
      <c r="H35" s="433"/>
      <c r="I35" s="434"/>
      <c r="J35" s="435"/>
      <c r="K35" s="434"/>
      <c r="L35" s="434"/>
      <c r="M35" s="435"/>
      <c r="N35" s="434"/>
      <c r="O35" s="434"/>
      <c r="P35" s="435"/>
      <c r="Q35" s="434"/>
      <c r="R35" s="434"/>
      <c r="S35" s="435"/>
      <c r="T35" s="434"/>
      <c r="U35" s="434"/>
      <c r="V35" s="435"/>
      <c r="W35" s="434"/>
      <c r="X35" s="434"/>
      <c r="Y35" s="435"/>
      <c r="Z35" s="434"/>
      <c r="AA35" s="434"/>
      <c r="AB35" s="435"/>
      <c r="AC35" s="434"/>
      <c r="AD35" s="434"/>
      <c r="AE35" s="435"/>
      <c r="AF35" s="436">
        <f t="shared" si="3"/>
        <v>0</v>
      </c>
    </row>
    <row r="36" spans="1:32" ht="12" customHeight="1" thickBot="1">
      <c r="A36" s="733"/>
      <c r="B36" s="734"/>
      <c r="C36" s="443"/>
      <c r="D36" s="443"/>
      <c r="E36" s="444"/>
      <c r="F36" s="445"/>
      <c r="G36" s="448">
        <f t="shared" si="2"/>
        <v>0</v>
      </c>
      <c r="H36" s="439"/>
      <c r="I36" s="440"/>
      <c r="J36" s="441"/>
      <c r="K36" s="440"/>
      <c r="L36" s="440"/>
      <c r="M36" s="441"/>
      <c r="N36" s="440"/>
      <c r="O36" s="440"/>
      <c r="P36" s="441"/>
      <c r="Q36" s="440"/>
      <c r="R36" s="440"/>
      <c r="S36" s="441"/>
      <c r="T36" s="440"/>
      <c r="U36" s="440"/>
      <c r="V36" s="441"/>
      <c r="W36" s="440"/>
      <c r="X36" s="440"/>
      <c r="Y36" s="441"/>
      <c r="Z36" s="440"/>
      <c r="AA36" s="440"/>
      <c r="AB36" s="441"/>
      <c r="AC36" s="440"/>
      <c r="AD36" s="440"/>
      <c r="AE36" s="441"/>
      <c r="AF36" s="446">
        <f t="shared" si="3"/>
        <v>0</v>
      </c>
    </row>
    <row r="37" spans="1:32" ht="27" customHeight="1" thickBot="1">
      <c r="A37" s="631" t="s">
        <v>202</v>
      </c>
      <c r="B37" s="632"/>
      <c r="C37" s="632"/>
      <c r="D37" s="632"/>
      <c r="E37" s="632"/>
      <c r="F37" s="632"/>
      <c r="G37" s="632"/>
      <c r="H37" s="632"/>
      <c r="I37" s="632"/>
      <c r="J37" s="632"/>
      <c r="K37" s="632"/>
      <c r="L37" s="632"/>
      <c r="M37" s="632"/>
      <c r="N37" s="632"/>
      <c r="O37" s="632"/>
      <c r="P37" s="632"/>
      <c r="Q37" s="632"/>
      <c r="R37" s="632"/>
      <c r="S37" s="632"/>
      <c r="T37" s="632"/>
      <c r="U37" s="632"/>
      <c r="V37" s="632"/>
      <c r="W37" s="632"/>
      <c r="X37" s="632"/>
      <c r="Y37" s="632"/>
      <c r="Z37" s="632"/>
      <c r="AA37" s="632"/>
      <c r="AB37" s="632"/>
      <c r="AC37" s="632"/>
      <c r="AD37" s="632"/>
      <c r="AE37" s="632"/>
      <c r="AF37" s="633"/>
    </row>
    <row r="38" s="447" customFormat="1" ht="11.25"/>
    <row r="39" s="447" customFormat="1" ht="11.25"/>
    <row r="40" s="447" customFormat="1" ht="11.25"/>
    <row r="41" s="447" customFormat="1" ht="11.25"/>
    <row r="42" s="447" customFormat="1" ht="11.25"/>
    <row r="43" s="447" customFormat="1" ht="11.25"/>
    <row r="44" s="447" customFormat="1" ht="11.25"/>
    <row r="45" s="447" customFormat="1" ht="11.25"/>
    <row r="46" s="447" customFormat="1" ht="11.25"/>
    <row r="47" s="447" customFormat="1" ht="11.25"/>
    <row r="48" s="447" customFormat="1" ht="11.25"/>
    <row r="49" s="447" customFormat="1" ht="11.25"/>
    <row r="50" s="447" customFormat="1" ht="11.25"/>
    <row r="51" s="447" customFormat="1" ht="11.25"/>
    <row r="52" s="447" customFormat="1" ht="11.25"/>
    <row r="53" s="447" customFormat="1" ht="11.25"/>
    <row r="54" s="447" customFormat="1" ht="11.25"/>
    <row r="55" s="447" customFormat="1" ht="11.25"/>
    <row r="56" s="447" customFormat="1" ht="11.25"/>
    <row r="57" s="447" customFormat="1" ht="11.25"/>
    <row r="58" s="447" customFormat="1" ht="11.25"/>
    <row r="59" s="447" customFormat="1" ht="11.25"/>
    <row r="60" s="447" customFormat="1" ht="11.25"/>
    <row r="61" s="447" customFormat="1" ht="11.25"/>
    <row r="62" s="447" customFormat="1" ht="11.25"/>
    <row r="63" s="447" customFormat="1" ht="11.25"/>
    <row r="64" s="447" customFormat="1" ht="11.25"/>
    <row r="65" s="447" customFormat="1" ht="11.25"/>
    <row r="66" s="447" customFormat="1" ht="11.25"/>
    <row r="67" s="447" customFormat="1" ht="11.25"/>
    <row r="68" s="447" customFormat="1" ht="11.25"/>
    <row r="69" s="447" customFormat="1" ht="11.25"/>
    <row r="70" s="447" customFormat="1" ht="11.25"/>
    <row r="71" s="447" customFormat="1" ht="11.25"/>
    <row r="72" s="447" customFormat="1" ht="11.25"/>
    <row r="73" s="447" customFormat="1" ht="11.25"/>
    <row r="74" s="447" customFormat="1" ht="11.25"/>
    <row r="75" s="447" customFormat="1" ht="11.25"/>
    <row r="76" s="447" customFormat="1" ht="11.25"/>
    <row r="77" s="447" customFormat="1" ht="11.25"/>
    <row r="78" s="447" customFormat="1" ht="11.25"/>
    <row r="79" s="447" customFormat="1" ht="11.25"/>
    <row r="80" s="447" customFormat="1" ht="11.25"/>
    <row r="81" s="447" customFormat="1" ht="11.25"/>
    <row r="82" s="447" customFormat="1" ht="11.25"/>
    <row r="83" s="447" customFormat="1" ht="11.25"/>
    <row r="84" s="447" customFormat="1" ht="11.25"/>
    <row r="85" s="447" customFormat="1" ht="11.25"/>
    <row r="86" s="447" customFormat="1" ht="11.25"/>
    <row r="87" s="447" customFormat="1" ht="11.25"/>
    <row r="88" s="447" customFormat="1" ht="11.25"/>
    <row r="89" s="447" customFormat="1" ht="11.25"/>
    <row r="90" s="447" customFormat="1" ht="11.25"/>
    <row r="91" s="447" customFormat="1" ht="11.25"/>
    <row r="92" s="447" customFormat="1" ht="11.25"/>
    <row r="93" s="447" customFormat="1" ht="11.25"/>
    <row r="94" s="447" customFormat="1" ht="11.25"/>
    <row r="95" s="447" customFormat="1" ht="11.25"/>
    <row r="96" s="447" customFormat="1" ht="11.25"/>
    <row r="97" s="447" customFormat="1" ht="11.25"/>
    <row r="98" s="447" customFormat="1" ht="11.25"/>
    <row r="99" s="447" customFormat="1" ht="11.25"/>
    <row r="100" s="447" customFormat="1" ht="11.25"/>
    <row r="101" s="447" customFormat="1" ht="11.25"/>
    <row r="102" s="447" customFormat="1" ht="11.25"/>
    <row r="103" s="447" customFormat="1" ht="11.25"/>
    <row r="104" s="447" customFormat="1" ht="11.25"/>
    <row r="105" s="447" customFormat="1" ht="11.25"/>
    <row r="106" s="447" customFormat="1" ht="11.25"/>
    <row r="107" s="447" customFormat="1" ht="11.25"/>
    <row r="108" s="447" customFormat="1" ht="11.25"/>
    <row r="109" s="447" customFormat="1" ht="11.25"/>
    <row r="110" s="447" customFormat="1" ht="11.25"/>
    <row r="111" s="447" customFormat="1" ht="11.25"/>
    <row r="112" s="447" customFormat="1" ht="11.25"/>
    <row r="113" s="447" customFormat="1" ht="11.25"/>
    <row r="114" s="447" customFormat="1" ht="11.25"/>
    <row r="115" s="447" customFormat="1" ht="11.25"/>
    <row r="116" s="447" customFormat="1" ht="11.25"/>
    <row r="117" s="447" customFormat="1" ht="11.25"/>
    <row r="118" s="447" customFormat="1" ht="11.25"/>
    <row r="119" s="447" customFormat="1" ht="11.25"/>
    <row r="120" s="447" customFormat="1" ht="11.25"/>
    <row r="121" s="447" customFormat="1" ht="11.25"/>
    <row r="122" s="447" customFormat="1" ht="11.25"/>
    <row r="123" s="447" customFormat="1" ht="11.25"/>
    <row r="124" s="447" customFormat="1" ht="11.25"/>
    <row r="125" s="447" customFormat="1" ht="11.25"/>
    <row r="126" s="447" customFormat="1" ht="11.25"/>
    <row r="127" s="447" customFormat="1" ht="11.25"/>
    <row r="128" s="447" customFormat="1" ht="11.25"/>
    <row r="129" s="447" customFormat="1" ht="11.25"/>
    <row r="130" s="447" customFormat="1" ht="11.25"/>
    <row r="131" s="447" customFormat="1" ht="11.25"/>
    <row r="132" s="447" customFormat="1" ht="11.25"/>
    <row r="133" s="447" customFormat="1" ht="11.25"/>
    <row r="134" s="447" customFormat="1" ht="11.25"/>
    <row r="135" s="447" customFormat="1" ht="11.25"/>
    <row r="136" s="447" customFormat="1" ht="11.25"/>
    <row r="137" s="447" customFormat="1" ht="11.25"/>
    <row r="138" s="447" customFormat="1" ht="11.25"/>
    <row r="139" s="447" customFormat="1" ht="11.25"/>
    <row r="140" s="447" customFormat="1" ht="11.25"/>
    <row r="141" s="447" customFormat="1" ht="11.25"/>
    <row r="142" s="447" customFormat="1" ht="11.25"/>
    <row r="143" s="447" customFormat="1" ht="11.25"/>
    <row r="144" s="447" customFormat="1" ht="11.25"/>
    <row r="145" s="447" customFormat="1" ht="11.25"/>
    <row r="146" s="447" customFormat="1" ht="11.25"/>
    <row r="147" s="447" customFormat="1" ht="11.25"/>
    <row r="148" s="447" customFormat="1" ht="11.25"/>
    <row r="149" s="447" customFormat="1" ht="11.25"/>
    <row r="150" s="447" customFormat="1" ht="11.25"/>
    <row r="151" s="447" customFormat="1" ht="11.25"/>
    <row r="152" s="447" customFormat="1" ht="11.25"/>
    <row r="153" s="447" customFormat="1" ht="11.25"/>
    <row r="154" s="447" customFormat="1" ht="11.25"/>
    <row r="155" s="447" customFormat="1" ht="11.25"/>
    <row r="156" s="447" customFormat="1" ht="11.25"/>
    <row r="157" s="447" customFormat="1" ht="11.25"/>
    <row r="158" s="447" customFormat="1" ht="11.25"/>
    <row r="159" s="447" customFormat="1" ht="11.25"/>
    <row r="160" s="447" customFormat="1" ht="11.25"/>
    <row r="161" s="447" customFormat="1" ht="11.25"/>
    <row r="162" s="447" customFormat="1" ht="11.25"/>
    <row r="163" s="447" customFormat="1" ht="11.25"/>
    <row r="164" s="447" customFormat="1" ht="11.25"/>
    <row r="165" s="447" customFormat="1" ht="11.25"/>
    <row r="166" s="447" customFormat="1" ht="11.25"/>
    <row r="167" s="447" customFormat="1" ht="11.25"/>
    <row r="168" s="447" customFormat="1" ht="11.25"/>
    <row r="169" s="447" customFormat="1" ht="11.25"/>
    <row r="170" s="447" customFormat="1" ht="11.25"/>
    <row r="171" s="447" customFormat="1" ht="11.25"/>
  </sheetData>
  <mergeCells count="108">
    <mergeCell ref="A37:AF37"/>
    <mergeCell ref="K26:V26"/>
    <mergeCell ref="W26:AE26"/>
    <mergeCell ref="AF25:AF27"/>
    <mergeCell ref="A26:J26"/>
    <mergeCell ref="A27:B27"/>
    <mergeCell ref="A28:B28"/>
    <mergeCell ref="A29:B29"/>
    <mergeCell ref="A30:B30"/>
    <mergeCell ref="A31:B31"/>
    <mergeCell ref="Z8:AC8"/>
    <mergeCell ref="K13:V13"/>
    <mergeCell ref="W13:AE13"/>
    <mergeCell ref="T25:AE25"/>
    <mergeCell ref="J8:K8"/>
    <mergeCell ref="L8:M8"/>
    <mergeCell ref="J9:K9"/>
    <mergeCell ref="L9:M9"/>
    <mergeCell ref="N9:P9"/>
    <mergeCell ref="Q9:S9"/>
    <mergeCell ref="U1:AF1"/>
    <mergeCell ref="U2:AF2"/>
    <mergeCell ref="A15:B15"/>
    <mergeCell ref="A16:B16"/>
    <mergeCell ref="T12:AE12"/>
    <mergeCell ref="J6:K6"/>
    <mergeCell ref="H6:I6"/>
    <mergeCell ref="AD7:AF7"/>
    <mergeCell ref="N8:P8"/>
    <mergeCell ref="Q8:S8"/>
    <mergeCell ref="A19:B19"/>
    <mergeCell ref="AD6:AF6"/>
    <mergeCell ref="Z6:AC6"/>
    <mergeCell ref="W6:Y6"/>
    <mergeCell ref="T6:V6"/>
    <mergeCell ref="Q6:S6"/>
    <mergeCell ref="N6:P6"/>
    <mergeCell ref="L6:M6"/>
    <mergeCell ref="T8:V8"/>
    <mergeCell ref="W8:Y8"/>
    <mergeCell ref="A3:G3"/>
    <mergeCell ref="W7:Y7"/>
    <mergeCell ref="Z7:AC7"/>
    <mergeCell ref="O3:AF3"/>
    <mergeCell ref="O4:AF4"/>
    <mergeCell ref="H4:N4"/>
    <mergeCell ref="H3:N3"/>
    <mergeCell ref="B7:G7"/>
    <mergeCell ref="AF12:AF14"/>
    <mergeCell ref="A1:T2"/>
    <mergeCell ref="A4:G4"/>
    <mergeCell ref="H7:I7"/>
    <mergeCell ref="J7:K7"/>
    <mergeCell ref="L7:M7"/>
    <mergeCell ref="N7:P7"/>
    <mergeCell ref="Q7:S7"/>
    <mergeCell ref="AD8:AF8"/>
    <mergeCell ref="H9:I9"/>
    <mergeCell ref="Z10:AC10"/>
    <mergeCell ref="AD10:AF10"/>
    <mergeCell ref="T9:V9"/>
    <mergeCell ref="W9:Y9"/>
    <mergeCell ref="Z9:AC9"/>
    <mergeCell ref="L11:M11"/>
    <mergeCell ref="N11:P11"/>
    <mergeCell ref="AD9:AF9"/>
    <mergeCell ref="H10:I10"/>
    <mergeCell ref="J10:K10"/>
    <mergeCell ref="L10:M10"/>
    <mergeCell ref="N10:P10"/>
    <mergeCell ref="Q10:S10"/>
    <mergeCell ref="T10:V10"/>
    <mergeCell ref="W10:Y10"/>
    <mergeCell ref="B8:G8"/>
    <mergeCell ref="B9:G9"/>
    <mergeCell ref="B10:G10"/>
    <mergeCell ref="N5:Y5"/>
    <mergeCell ref="H5:M5"/>
    <mergeCell ref="A5:G5"/>
    <mergeCell ref="B6:G6"/>
    <mergeCell ref="H8:I8"/>
    <mergeCell ref="T7:V7"/>
    <mergeCell ref="A13:J13"/>
    <mergeCell ref="A14:B14"/>
    <mergeCell ref="AD11:AF11"/>
    <mergeCell ref="B11:G11"/>
    <mergeCell ref="Q11:S11"/>
    <mergeCell ref="T11:V11"/>
    <mergeCell ref="W11:Y11"/>
    <mergeCell ref="Z11:AC11"/>
    <mergeCell ref="H11:I11"/>
    <mergeCell ref="J11:K11"/>
    <mergeCell ref="A12:F12"/>
    <mergeCell ref="G12:S12"/>
    <mergeCell ref="A25:F25"/>
    <mergeCell ref="G25:S25"/>
    <mergeCell ref="A20:B20"/>
    <mergeCell ref="A21:B21"/>
    <mergeCell ref="A22:B22"/>
    <mergeCell ref="A23:B23"/>
    <mergeCell ref="A17:B17"/>
    <mergeCell ref="A18:B18"/>
    <mergeCell ref="A34:B34"/>
    <mergeCell ref="A35:B35"/>
    <mergeCell ref="A36:B36"/>
    <mergeCell ref="A24:B24"/>
    <mergeCell ref="A32:B32"/>
    <mergeCell ref="A33:B33"/>
  </mergeCells>
  <printOptions/>
  <pageMargins left="0.2" right="0.2" top="0.79" bottom="0.84" header="0.5" footer="0.26"/>
  <pageSetup horizontalDpi="600" verticalDpi="600" orientation="landscape" scale="95" r:id="rId2"/>
  <headerFooter alignWithMargins="0">
    <oddFooter>&amp;L&amp;8BLI No. &amp;C&amp;8Item No.   Page &amp;P of &amp;N&amp;R&amp;8Exhibit P-21, Production Schedule</oddFooter>
  </headerFooter>
  <drawing r:id="rId1"/>
</worksheet>
</file>

<file path=xl/worksheets/sheet2.xml><?xml version="1.0" encoding="utf-8"?>
<worksheet xmlns="http://schemas.openxmlformats.org/spreadsheetml/2006/main" xmlns:r="http://schemas.openxmlformats.org/officeDocument/2006/relationships">
  <dimension ref="A1:Y40"/>
  <sheetViews>
    <sheetView zoomScale="85" zoomScaleNormal="85" zoomScaleSheetLayoutView="75" workbookViewId="0" topLeftCell="A10">
      <selection activeCell="M35" sqref="M35"/>
    </sheetView>
  </sheetViews>
  <sheetFormatPr defaultColWidth="9.140625" defaultRowHeight="12.75"/>
  <cols>
    <col min="1" max="1" width="49.28125" style="0" customWidth="1"/>
    <col min="2" max="2" width="5.140625" style="0" bestFit="1" customWidth="1"/>
    <col min="3" max="3" width="5.421875" style="0" customWidth="1"/>
    <col min="4" max="4" width="10.00390625" style="0" customWidth="1"/>
    <col min="5" max="9" width="8.8515625" style="0" customWidth="1"/>
    <col min="12" max="12" width="9.57421875" style="0" customWidth="1"/>
    <col min="13" max="13" width="8.421875" style="0" customWidth="1"/>
    <col min="14" max="14" width="7.7109375" style="0" customWidth="1"/>
  </cols>
  <sheetData>
    <row r="1" spans="1:25" ht="9" customHeight="1">
      <c r="A1" s="98"/>
      <c r="B1" s="99"/>
      <c r="C1" s="99"/>
      <c r="D1" s="100"/>
      <c r="E1" s="101"/>
      <c r="F1" s="101"/>
      <c r="G1" s="103"/>
      <c r="H1" s="108" t="s">
        <v>0</v>
      </c>
      <c r="I1" s="101"/>
      <c r="J1" s="101"/>
      <c r="K1" s="101"/>
      <c r="L1" s="101"/>
      <c r="M1" s="101"/>
      <c r="N1" s="103"/>
      <c r="Y1" s="1"/>
    </row>
    <row r="2" spans="1:14" ht="18" customHeight="1" thickBot="1">
      <c r="A2" s="104"/>
      <c r="B2" s="105"/>
      <c r="C2" s="105"/>
      <c r="D2" s="113" t="s">
        <v>75</v>
      </c>
      <c r="E2" s="106"/>
      <c r="F2" s="106"/>
      <c r="G2" s="107"/>
      <c r="H2" s="562">
        <f>+'P40 '!BudgetDate</f>
        <v>39264</v>
      </c>
      <c r="I2" s="563"/>
      <c r="J2" s="563"/>
      <c r="K2" s="563"/>
      <c r="L2" s="563"/>
      <c r="M2" s="563"/>
      <c r="N2" s="564"/>
    </row>
    <row r="3" spans="1:14" ht="9" customHeight="1">
      <c r="A3" s="108" t="s">
        <v>76</v>
      </c>
      <c r="B3" s="111"/>
      <c r="C3" s="111"/>
      <c r="D3" s="111"/>
      <c r="E3" s="103"/>
      <c r="F3" s="108" t="s">
        <v>5</v>
      </c>
      <c r="G3" s="101"/>
      <c r="H3" s="101"/>
      <c r="I3" s="101"/>
      <c r="J3" s="114"/>
      <c r="K3" s="114"/>
      <c r="L3" s="114"/>
      <c r="M3" s="110"/>
      <c r="N3" s="115"/>
    </row>
    <row r="4" spans="1:14" ht="18" customHeight="1" thickBot="1">
      <c r="A4" s="366" t="s">
        <v>227</v>
      </c>
      <c r="B4" s="109"/>
      <c r="C4" s="109"/>
      <c r="D4" s="109"/>
      <c r="E4" s="112"/>
      <c r="F4" s="567" t="s">
        <v>218</v>
      </c>
      <c r="G4" s="568"/>
      <c r="H4" s="568"/>
      <c r="I4" s="568"/>
      <c r="J4" s="568"/>
      <c r="K4" s="568"/>
      <c r="L4" s="568"/>
      <c r="M4" s="568"/>
      <c r="N4" s="569"/>
    </row>
    <row r="5" spans="1:14" ht="13.5" thickBot="1">
      <c r="A5" s="79" t="s">
        <v>77</v>
      </c>
      <c r="B5" s="80" t="s">
        <v>78</v>
      </c>
      <c r="C5" s="81" t="s">
        <v>79</v>
      </c>
      <c r="D5" s="82" t="s">
        <v>10</v>
      </c>
      <c r="E5" s="83" t="s">
        <v>57</v>
      </c>
      <c r="F5" s="83" t="s">
        <v>74</v>
      </c>
      <c r="G5" s="83" t="s">
        <v>140</v>
      </c>
      <c r="H5" s="83"/>
      <c r="I5" s="83"/>
      <c r="J5" s="83"/>
      <c r="K5" s="83"/>
      <c r="L5" s="83"/>
      <c r="M5" s="84" t="s">
        <v>12</v>
      </c>
      <c r="N5" s="85" t="s">
        <v>13</v>
      </c>
    </row>
    <row r="6" spans="1:14" ht="9" customHeight="1">
      <c r="A6" s="2"/>
      <c r="B6" s="86"/>
      <c r="C6" s="89"/>
      <c r="D6" s="97"/>
      <c r="E6" s="97"/>
      <c r="F6" s="97"/>
      <c r="G6" s="97"/>
      <c r="H6" s="97"/>
      <c r="I6" s="97"/>
      <c r="J6" s="88"/>
      <c r="K6" s="90"/>
      <c r="L6" s="90"/>
      <c r="M6" s="90"/>
      <c r="N6" s="228"/>
    </row>
    <row r="7" spans="1:14" ht="15" customHeight="1">
      <c r="A7" s="2" t="s">
        <v>228</v>
      </c>
      <c r="B7" s="86" t="s">
        <v>59</v>
      </c>
      <c r="C7" s="87" t="s">
        <v>80</v>
      </c>
      <c r="D7" s="94"/>
      <c r="E7" s="94"/>
      <c r="F7" s="94"/>
      <c r="G7" s="465">
        <v>0.028</v>
      </c>
      <c r="H7" s="465"/>
      <c r="I7" s="94"/>
      <c r="J7" s="94"/>
      <c r="K7" s="95"/>
      <c r="L7" s="95"/>
      <c r="M7" s="94"/>
      <c r="N7" s="400"/>
    </row>
    <row r="8" spans="1:14" ht="15" customHeight="1">
      <c r="A8" s="2"/>
      <c r="B8" s="86"/>
      <c r="C8" s="89" t="s">
        <v>81</v>
      </c>
      <c r="D8" s="96"/>
      <c r="E8" s="96"/>
      <c r="F8" s="518"/>
      <c r="G8" s="497" t="s">
        <v>229</v>
      </c>
      <c r="H8" s="465"/>
      <c r="I8" s="96"/>
      <c r="J8" s="96"/>
      <c r="K8" s="96"/>
      <c r="L8" s="96"/>
      <c r="M8" s="96"/>
      <c r="N8" s="361"/>
    </row>
    <row r="9" spans="1:14" ht="15" customHeight="1">
      <c r="A9" s="3" t="s">
        <v>232</v>
      </c>
      <c r="B9" s="86" t="s">
        <v>59</v>
      </c>
      <c r="C9" s="87" t="s">
        <v>80</v>
      </c>
      <c r="D9" s="94"/>
      <c r="E9" s="87"/>
      <c r="F9" s="87"/>
      <c r="G9" s="466">
        <f>1.736</f>
        <v>1.736</v>
      </c>
      <c r="H9" s="466"/>
      <c r="I9" s="94"/>
      <c r="J9" s="94"/>
      <c r="K9" s="95"/>
      <c r="L9" s="95"/>
      <c r="M9" s="94"/>
      <c r="N9" s="400"/>
    </row>
    <row r="10" spans="1:14" ht="15" customHeight="1">
      <c r="A10" s="2"/>
      <c r="B10" s="86"/>
      <c r="C10" s="89" t="s">
        <v>81</v>
      </c>
      <c r="D10" s="96"/>
      <c r="E10" s="96"/>
      <c r="F10" s="518"/>
      <c r="G10" s="497" t="s">
        <v>248</v>
      </c>
      <c r="H10" s="465"/>
      <c r="I10" s="91"/>
      <c r="J10" s="91"/>
      <c r="K10" s="92"/>
      <c r="L10" s="92"/>
      <c r="M10" s="96"/>
      <c r="N10" s="361"/>
    </row>
    <row r="11" spans="1:14" ht="15" customHeight="1">
      <c r="A11" s="2" t="s">
        <v>230</v>
      </c>
      <c r="B11" s="86" t="s">
        <v>59</v>
      </c>
      <c r="C11" s="89" t="s">
        <v>80</v>
      </c>
      <c r="D11" s="96"/>
      <c r="E11" s="96"/>
      <c r="F11" s="94"/>
      <c r="G11" s="465">
        <v>0.012</v>
      </c>
      <c r="H11" s="465"/>
      <c r="I11" s="91"/>
      <c r="J11" s="91"/>
      <c r="K11" s="92"/>
      <c r="L11" s="92"/>
      <c r="M11" s="96"/>
      <c r="N11" s="361"/>
    </row>
    <row r="12" spans="1:14" ht="15" customHeight="1">
      <c r="A12" s="3"/>
      <c r="B12" s="86"/>
      <c r="C12" s="87" t="s">
        <v>81</v>
      </c>
      <c r="D12" s="94"/>
      <c r="E12" s="87"/>
      <c r="F12" s="87"/>
      <c r="G12" s="496" t="s">
        <v>231</v>
      </c>
      <c r="H12" s="496"/>
      <c r="I12" s="94"/>
      <c r="J12" s="94"/>
      <c r="K12" s="95"/>
      <c r="L12" s="95"/>
      <c r="M12" s="94"/>
      <c r="N12" s="400"/>
    </row>
    <row r="13" spans="1:14" ht="15" customHeight="1">
      <c r="A13" s="2" t="s">
        <v>237</v>
      </c>
      <c r="B13" s="86" t="s">
        <v>59</v>
      </c>
      <c r="C13" s="89" t="s">
        <v>80</v>
      </c>
      <c r="D13" s="96"/>
      <c r="E13" s="96"/>
      <c r="F13" s="94"/>
      <c r="G13" s="465">
        <f>4.669+0.03</f>
        <v>4.699</v>
      </c>
      <c r="H13" s="465"/>
      <c r="I13" s="91"/>
      <c r="J13" s="91"/>
      <c r="K13" s="92"/>
      <c r="L13" s="92"/>
      <c r="M13" s="96"/>
      <c r="N13" s="361"/>
    </row>
    <row r="14" spans="1:14" ht="16.5" customHeight="1">
      <c r="A14" s="4"/>
      <c r="B14" s="93"/>
      <c r="C14" s="89" t="s">
        <v>81</v>
      </c>
      <c r="D14" s="96"/>
      <c r="E14" s="96"/>
      <c r="F14" s="94"/>
      <c r="G14" s="465" t="s">
        <v>236</v>
      </c>
      <c r="H14" s="497"/>
      <c r="I14" s="91"/>
      <c r="J14" s="91"/>
      <c r="K14" s="92"/>
      <c r="L14" s="92"/>
      <c r="M14" s="96"/>
      <c r="N14" s="361"/>
    </row>
    <row r="15" spans="1:14" ht="15" customHeight="1">
      <c r="A15" s="2" t="s">
        <v>239</v>
      </c>
      <c r="B15" s="86" t="s">
        <v>59</v>
      </c>
      <c r="C15" s="87" t="s">
        <v>80</v>
      </c>
      <c r="D15" s="94"/>
      <c r="E15" s="94"/>
      <c r="F15" s="94"/>
      <c r="G15" s="465">
        <v>3.015</v>
      </c>
      <c r="H15" s="465"/>
      <c r="I15" s="94"/>
      <c r="J15" s="94"/>
      <c r="K15" s="95"/>
      <c r="L15" s="95"/>
      <c r="M15" s="94"/>
      <c r="N15" s="400"/>
    </row>
    <row r="16" spans="1:14" ht="15" customHeight="1">
      <c r="A16" s="4"/>
      <c r="B16" s="93"/>
      <c r="C16" s="89" t="s">
        <v>81</v>
      </c>
      <c r="D16" s="96"/>
      <c r="E16" s="96"/>
      <c r="F16" s="94"/>
      <c r="G16" s="497" t="s">
        <v>240</v>
      </c>
      <c r="H16" s="497"/>
      <c r="I16" s="91"/>
      <c r="J16" s="91"/>
      <c r="K16" s="92"/>
      <c r="L16" s="92"/>
      <c r="M16" s="96"/>
      <c r="N16" s="361"/>
    </row>
    <row r="17" spans="1:14" ht="15" customHeight="1">
      <c r="A17" s="2" t="s">
        <v>241</v>
      </c>
      <c r="B17" s="86" t="s">
        <v>59</v>
      </c>
      <c r="C17" s="87" t="s">
        <v>80</v>
      </c>
      <c r="D17" s="94"/>
      <c r="E17" s="94"/>
      <c r="F17" s="94"/>
      <c r="G17" s="465">
        <v>2.241</v>
      </c>
      <c r="H17" s="465"/>
      <c r="I17" s="91"/>
      <c r="J17" s="91"/>
      <c r="K17" s="92"/>
      <c r="L17" s="92"/>
      <c r="M17" s="96"/>
      <c r="N17" s="361"/>
    </row>
    <row r="18" spans="1:14" ht="15" customHeight="1">
      <c r="A18" s="4"/>
      <c r="B18" s="93"/>
      <c r="C18" s="89" t="s">
        <v>81</v>
      </c>
      <c r="D18" s="96"/>
      <c r="E18" s="96"/>
      <c r="F18" s="518"/>
      <c r="G18" s="497" t="s">
        <v>242</v>
      </c>
      <c r="H18" s="465"/>
      <c r="I18" s="91"/>
      <c r="J18" s="91"/>
      <c r="K18" s="92"/>
      <c r="L18" s="92"/>
      <c r="M18" s="96"/>
      <c r="N18" s="361"/>
    </row>
    <row r="19" spans="1:14" ht="15" customHeight="1">
      <c r="A19" s="2" t="s">
        <v>245</v>
      </c>
      <c r="B19" s="86" t="s">
        <v>59</v>
      </c>
      <c r="C19" s="87" t="s">
        <v>80</v>
      </c>
      <c r="D19" s="94"/>
      <c r="E19" s="94"/>
      <c r="F19" s="94"/>
      <c r="G19" s="465">
        <v>0.907</v>
      </c>
      <c r="H19" s="465"/>
      <c r="I19" s="91"/>
      <c r="J19" s="91"/>
      <c r="K19" s="92"/>
      <c r="L19" s="92"/>
      <c r="M19" s="96"/>
      <c r="N19" s="361"/>
    </row>
    <row r="20" spans="1:14" ht="15" customHeight="1">
      <c r="A20" s="2"/>
      <c r="B20" s="86"/>
      <c r="C20" s="87" t="s">
        <v>81</v>
      </c>
      <c r="D20" s="94"/>
      <c r="E20" s="94"/>
      <c r="F20" s="94"/>
      <c r="G20" s="497" t="s">
        <v>229</v>
      </c>
      <c r="H20" s="465"/>
      <c r="I20" s="94"/>
      <c r="J20" s="94"/>
      <c r="K20" s="95"/>
      <c r="L20" s="95"/>
      <c r="M20" s="94"/>
      <c r="N20" s="400"/>
    </row>
    <row r="21" spans="1:14" ht="15" customHeight="1">
      <c r="A21" s="4" t="s">
        <v>252</v>
      </c>
      <c r="B21" s="93" t="s">
        <v>59</v>
      </c>
      <c r="C21" s="89" t="s">
        <v>80</v>
      </c>
      <c r="D21" s="96"/>
      <c r="E21" s="96"/>
      <c r="F21" s="94"/>
      <c r="G21" s="465">
        <v>0.3</v>
      </c>
      <c r="H21" s="465"/>
      <c r="I21" s="91"/>
      <c r="J21" s="91"/>
      <c r="K21" s="92"/>
      <c r="L21" s="92"/>
      <c r="M21" s="96"/>
      <c r="N21" s="361"/>
    </row>
    <row r="22" spans="1:14" ht="15" customHeight="1">
      <c r="A22" s="2"/>
      <c r="B22" s="86"/>
      <c r="C22" s="89" t="s">
        <v>81</v>
      </c>
      <c r="D22" s="96"/>
      <c r="E22" s="96"/>
      <c r="F22" s="94"/>
      <c r="G22" s="497" t="s">
        <v>233</v>
      </c>
      <c r="H22" s="465"/>
      <c r="I22" s="91"/>
      <c r="J22" s="91"/>
      <c r="K22" s="92"/>
      <c r="L22" s="92"/>
      <c r="M22" s="96"/>
      <c r="N22" s="361"/>
    </row>
    <row r="23" spans="1:14" s="116" customFormat="1" ht="15" customHeight="1">
      <c r="A23" s="2" t="s">
        <v>238</v>
      </c>
      <c r="B23" s="86" t="s">
        <v>59</v>
      </c>
      <c r="C23" s="89" t="s">
        <v>80</v>
      </c>
      <c r="D23" s="521"/>
      <c r="E23" s="521"/>
      <c r="F23" s="522"/>
      <c r="G23" s="523">
        <v>0.082</v>
      </c>
      <c r="H23" s="523"/>
      <c r="I23" s="521"/>
      <c r="J23" s="521"/>
      <c r="K23" s="521"/>
      <c r="L23" s="521"/>
      <c r="M23" s="92"/>
      <c r="N23" s="524"/>
    </row>
    <row r="24" spans="1:14" ht="15" customHeight="1">
      <c r="A24" s="3"/>
      <c r="B24" s="86"/>
      <c r="C24" s="89" t="s">
        <v>81</v>
      </c>
      <c r="D24" s="89"/>
      <c r="E24" s="89"/>
      <c r="F24" s="466"/>
      <c r="G24" s="525" t="s">
        <v>231</v>
      </c>
      <c r="H24" s="89"/>
      <c r="I24" s="89"/>
      <c r="J24" s="91"/>
      <c r="K24" s="92"/>
      <c r="L24" s="92"/>
      <c r="M24" s="92"/>
      <c r="N24" s="227"/>
    </row>
    <row r="25" spans="1:14" ht="15" customHeight="1">
      <c r="A25" s="3" t="s">
        <v>243</v>
      </c>
      <c r="B25" s="86" t="s">
        <v>59</v>
      </c>
      <c r="C25" s="89" t="s">
        <v>80</v>
      </c>
      <c r="D25" s="89"/>
      <c r="E25" s="89"/>
      <c r="F25" s="466"/>
      <c r="G25" s="466">
        <v>3.902</v>
      </c>
      <c r="H25" s="89"/>
      <c r="I25" s="89"/>
      <c r="J25" s="91"/>
      <c r="K25" s="92"/>
      <c r="L25" s="92"/>
      <c r="M25" s="92"/>
      <c r="N25" s="227"/>
    </row>
    <row r="26" spans="1:14" ht="15" customHeight="1">
      <c r="A26" s="3"/>
      <c r="B26" s="86"/>
      <c r="C26" s="89" t="s">
        <v>81</v>
      </c>
      <c r="D26" s="89"/>
      <c r="E26" s="89"/>
      <c r="F26" s="89"/>
      <c r="G26" s="525" t="s">
        <v>244</v>
      </c>
      <c r="H26" s="89"/>
      <c r="I26" s="89"/>
      <c r="J26" s="91"/>
      <c r="K26" s="92"/>
      <c r="L26" s="92"/>
      <c r="M26" s="92"/>
      <c r="N26" s="227"/>
    </row>
    <row r="27" spans="1:14" ht="15" customHeight="1">
      <c r="A27" s="3" t="s">
        <v>246</v>
      </c>
      <c r="B27" s="86" t="s">
        <v>59</v>
      </c>
      <c r="C27" s="89" t="s">
        <v>80</v>
      </c>
      <c r="D27" s="89"/>
      <c r="E27" s="89"/>
      <c r="F27" s="89"/>
      <c r="G27" s="466">
        <v>0.936</v>
      </c>
      <c r="H27" s="89"/>
      <c r="I27" s="89"/>
      <c r="J27" s="91"/>
      <c r="K27" s="92"/>
      <c r="L27" s="92"/>
      <c r="M27" s="92"/>
      <c r="N27" s="227"/>
    </row>
    <row r="28" spans="1:14" ht="15" customHeight="1">
      <c r="A28" s="2"/>
      <c r="B28" s="86"/>
      <c r="C28" s="87" t="s">
        <v>81</v>
      </c>
      <c r="D28" s="88"/>
      <c r="E28" s="88"/>
      <c r="F28" s="88"/>
      <c r="G28" s="527" t="s">
        <v>247</v>
      </c>
      <c r="H28" s="88"/>
      <c r="I28" s="88"/>
      <c r="J28" s="88"/>
      <c r="K28" s="90"/>
      <c r="L28" s="90"/>
      <c r="M28" s="90"/>
      <c r="N28" s="228"/>
    </row>
    <row r="29" spans="1:14" ht="15" customHeight="1">
      <c r="A29" s="2" t="s">
        <v>253</v>
      </c>
      <c r="B29" s="86" t="s">
        <v>59</v>
      </c>
      <c r="C29" s="87" t="s">
        <v>80</v>
      </c>
      <c r="D29" s="97"/>
      <c r="E29" s="97"/>
      <c r="F29" s="97"/>
      <c r="G29" s="528">
        <f>0.4+0.101</f>
        <v>0.501</v>
      </c>
      <c r="H29" s="97"/>
      <c r="I29" s="97"/>
      <c r="J29" s="88"/>
      <c r="K29" s="90"/>
      <c r="L29" s="90"/>
      <c r="M29" s="90"/>
      <c r="N29" s="228"/>
    </row>
    <row r="30" spans="1:14" ht="15" customHeight="1">
      <c r="A30" s="2"/>
      <c r="B30" s="86"/>
      <c r="C30" s="87" t="s">
        <v>81</v>
      </c>
      <c r="D30" s="97"/>
      <c r="E30" s="97"/>
      <c r="F30" s="97"/>
      <c r="G30" s="530" t="s">
        <v>236</v>
      </c>
      <c r="H30" s="97"/>
      <c r="I30" s="97"/>
      <c r="J30" s="88"/>
      <c r="K30" s="90"/>
      <c r="L30" s="90"/>
      <c r="M30" s="90"/>
      <c r="N30" s="228"/>
    </row>
    <row r="31" spans="1:14" ht="15" customHeight="1">
      <c r="A31" s="2" t="s">
        <v>254</v>
      </c>
      <c r="B31" s="86" t="s">
        <v>59</v>
      </c>
      <c r="C31" s="87" t="s">
        <v>80</v>
      </c>
      <c r="D31" s="97"/>
      <c r="E31" s="97"/>
      <c r="F31" s="97"/>
      <c r="G31" s="528">
        <v>4.223</v>
      </c>
      <c r="H31" s="97"/>
      <c r="I31" s="97"/>
      <c r="J31" s="88"/>
      <c r="K31" s="90"/>
      <c r="L31" s="90"/>
      <c r="M31" s="90"/>
      <c r="N31" s="228"/>
    </row>
    <row r="32" spans="1:14" ht="15" customHeight="1">
      <c r="A32" s="2"/>
      <c r="B32" s="86"/>
      <c r="C32" s="87" t="s">
        <v>81</v>
      </c>
      <c r="D32" s="97"/>
      <c r="E32" s="97"/>
      <c r="F32" s="97"/>
      <c r="G32" s="528" t="s">
        <v>255</v>
      </c>
      <c r="H32" s="97"/>
      <c r="I32" s="97"/>
      <c r="J32" s="88"/>
      <c r="K32" s="90"/>
      <c r="L32" s="90"/>
      <c r="M32" s="90"/>
      <c r="N32" s="228"/>
    </row>
    <row r="33" spans="1:14" ht="15" customHeight="1">
      <c r="A33" s="2" t="s">
        <v>256</v>
      </c>
      <c r="B33" s="86" t="s">
        <v>59</v>
      </c>
      <c r="C33" s="87" t="s">
        <v>80</v>
      </c>
      <c r="D33" s="97"/>
      <c r="E33" s="97"/>
      <c r="F33" s="97"/>
      <c r="G33" s="528">
        <v>2.185</v>
      </c>
      <c r="H33" s="97"/>
      <c r="I33" s="97"/>
      <c r="J33" s="88"/>
      <c r="K33" s="90"/>
      <c r="L33" s="90"/>
      <c r="M33" s="90"/>
      <c r="N33" s="228"/>
    </row>
    <row r="34" spans="1:14" ht="15" customHeight="1">
      <c r="A34" s="2"/>
      <c r="B34" s="86"/>
      <c r="C34" s="87" t="s">
        <v>81</v>
      </c>
      <c r="D34" s="97"/>
      <c r="E34" s="97"/>
      <c r="F34" s="97"/>
      <c r="G34" s="528" t="s">
        <v>257</v>
      </c>
      <c r="H34" s="97"/>
      <c r="I34" s="97"/>
      <c r="J34" s="88"/>
      <c r="K34" s="90"/>
      <c r="L34" s="90"/>
      <c r="M34" s="90"/>
      <c r="N34" s="228"/>
    </row>
    <row r="35" spans="1:14" ht="15" customHeight="1">
      <c r="A35" s="2"/>
      <c r="B35" s="86"/>
      <c r="C35" s="87"/>
      <c r="D35" s="97"/>
      <c r="E35" s="97"/>
      <c r="F35" s="97"/>
      <c r="G35" s="528"/>
      <c r="H35" s="97"/>
      <c r="I35" s="97"/>
      <c r="J35" s="88"/>
      <c r="K35" s="90"/>
      <c r="L35" s="90"/>
      <c r="M35" s="90"/>
      <c r="N35" s="228"/>
    </row>
    <row r="36" spans="1:14" ht="15" customHeight="1">
      <c r="A36" s="2"/>
      <c r="B36" s="86"/>
      <c r="C36" s="87"/>
      <c r="D36" s="97"/>
      <c r="E36" s="97"/>
      <c r="F36" s="97"/>
      <c r="G36" s="528"/>
      <c r="H36" s="97"/>
      <c r="I36" s="97"/>
      <c r="J36" s="88"/>
      <c r="K36" s="90"/>
      <c r="L36" s="90"/>
      <c r="M36" s="90"/>
      <c r="N36" s="228"/>
    </row>
    <row r="37" spans="1:14" ht="15" customHeight="1">
      <c r="A37" s="3"/>
      <c r="B37" s="86"/>
      <c r="C37" s="89"/>
      <c r="D37" s="89"/>
      <c r="E37" s="89"/>
      <c r="F37" s="89"/>
      <c r="G37" s="466"/>
      <c r="H37" s="89"/>
      <c r="I37" s="89"/>
      <c r="J37" s="91"/>
      <c r="K37" s="92"/>
      <c r="L37" s="92"/>
      <c r="M37" s="92"/>
      <c r="N37" s="227"/>
    </row>
    <row r="38" spans="1:14" ht="15" customHeight="1">
      <c r="A38" s="3"/>
      <c r="B38" s="86"/>
      <c r="C38" s="89"/>
      <c r="D38" s="89"/>
      <c r="E38" s="89"/>
      <c r="F38" s="89"/>
      <c r="G38" s="496"/>
      <c r="H38" s="89"/>
      <c r="I38" s="89"/>
      <c r="J38" s="91"/>
      <c r="K38" s="92"/>
      <c r="L38" s="92"/>
      <c r="M38" s="92"/>
      <c r="N38" s="227"/>
    </row>
    <row r="39" spans="1:14" ht="15" customHeight="1">
      <c r="A39" s="2"/>
      <c r="B39" s="86"/>
      <c r="C39" s="87"/>
      <c r="D39" s="88"/>
      <c r="E39" s="88"/>
      <c r="F39" s="88"/>
      <c r="G39" s="526"/>
      <c r="H39" s="88"/>
      <c r="I39" s="88"/>
      <c r="J39" s="88"/>
      <c r="K39" s="90"/>
      <c r="L39" s="90"/>
      <c r="M39" s="90"/>
      <c r="N39" s="228"/>
    </row>
    <row r="40" spans="1:14" ht="15" customHeight="1" thickBot="1">
      <c r="A40" s="519" t="s">
        <v>235</v>
      </c>
      <c r="B40" s="229"/>
      <c r="C40" s="230"/>
      <c r="D40" s="230"/>
      <c r="E40" s="230"/>
      <c r="F40" s="230"/>
      <c r="G40" s="520">
        <f>SUM(G7:G39)</f>
        <v>24.767</v>
      </c>
      <c r="H40" s="230"/>
      <c r="I40" s="230"/>
      <c r="J40" s="231"/>
      <c r="K40" s="232"/>
      <c r="L40" s="232"/>
      <c r="M40" s="232"/>
      <c r="N40" s="233"/>
    </row>
    <row r="41" s="6" customFormat="1" ht="11.25"/>
    <row r="42" s="6" customFormat="1" ht="11.25"/>
    <row r="43" s="6" customFormat="1" ht="11.25"/>
    <row r="44" s="6" customFormat="1" ht="11.25"/>
    <row r="45" s="6" customFormat="1" ht="11.25"/>
    <row r="46" s="6" customFormat="1" ht="11.25"/>
    <row r="47" s="6" customFormat="1" ht="11.25"/>
    <row r="48" s="6" customFormat="1" ht="11.25"/>
    <row r="49" s="6" customFormat="1" ht="11.25"/>
    <row r="50" s="6" customFormat="1" ht="11.25"/>
    <row r="51" s="6" customFormat="1" ht="11.25"/>
    <row r="52" s="6" customFormat="1" ht="11.25"/>
    <row r="53" s="6" customFormat="1" ht="11.25"/>
    <row r="54" s="6" customFormat="1" ht="11.25"/>
    <row r="55" s="6" customFormat="1" ht="11.25"/>
    <row r="56" s="6" customFormat="1" ht="11.25"/>
    <row r="57" s="6" customFormat="1" ht="11.25"/>
    <row r="58" s="6" customFormat="1" ht="11.25"/>
    <row r="59" s="6" customFormat="1" ht="11.25"/>
    <row r="60" s="6" customFormat="1" ht="11.25"/>
    <row r="61" s="6" customFormat="1" ht="11.25"/>
    <row r="62" s="6" customFormat="1" ht="11.25"/>
    <row r="63" s="6" customFormat="1" ht="11.25"/>
    <row r="64" s="6" customFormat="1" ht="11.25"/>
    <row r="65" s="6" customFormat="1" ht="11.25"/>
    <row r="66" s="6" customFormat="1" ht="11.25"/>
    <row r="67" s="6" customFormat="1" ht="11.25"/>
    <row r="68" s="6" customFormat="1" ht="11.25"/>
    <row r="69" s="6" customFormat="1" ht="11.25"/>
    <row r="70" s="6" customFormat="1" ht="11.25"/>
    <row r="71" s="6" customFormat="1" ht="11.25"/>
    <row r="72" s="6" customFormat="1" ht="11.25"/>
    <row r="73" s="6" customFormat="1" ht="11.25"/>
    <row r="74" s="6" customFormat="1" ht="11.25"/>
    <row r="75" s="6" customFormat="1" ht="11.25"/>
    <row r="76" s="6" customFormat="1" ht="11.25"/>
    <row r="77" s="6" customFormat="1" ht="11.25"/>
    <row r="78" s="6" customFormat="1" ht="11.25"/>
    <row r="79" s="6" customFormat="1" ht="11.25"/>
    <row r="80" s="6" customFormat="1" ht="11.25"/>
    <row r="81" s="6" customFormat="1" ht="11.25"/>
    <row r="82" s="6" customFormat="1" ht="11.25"/>
    <row r="83" s="6" customFormat="1" ht="11.25"/>
    <row r="84" s="6" customFormat="1" ht="11.25"/>
    <row r="85" s="6" customFormat="1" ht="11.25"/>
    <row r="86" s="6" customFormat="1" ht="11.25"/>
    <row r="87" s="6" customFormat="1" ht="11.25"/>
    <row r="88" s="6" customFormat="1" ht="11.25"/>
    <row r="89" s="6" customFormat="1" ht="11.25"/>
    <row r="90" s="6" customFormat="1" ht="11.25"/>
    <row r="91" s="6" customFormat="1" ht="11.25"/>
    <row r="92" s="6" customFormat="1" ht="11.25"/>
    <row r="93" s="6" customFormat="1" ht="11.25"/>
    <row r="94" s="6" customFormat="1" ht="11.25"/>
    <row r="95" s="6" customFormat="1" ht="11.25"/>
    <row r="96" s="6" customFormat="1" ht="11.25"/>
    <row r="97" s="6" customFormat="1" ht="11.25"/>
    <row r="98" s="6" customFormat="1" ht="11.25"/>
    <row r="99" s="6" customFormat="1" ht="11.25"/>
    <row r="100" s="6" customFormat="1" ht="11.25"/>
    <row r="101" s="6" customFormat="1" ht="11.25"/>
    <row r="102" s="6" customFormat="1" ht="11.25"/>
    <row r="103" s="6" customFormat="1" ht="11.25"/>
    <row r="104" s="6" customFormat="1" ht="11.25"/>
    <row r="105" s="6" customFormat="1" ht="11.25"/>
    <row r="106" s="6" customFormat="1" ht="11.25"/>
    <row r="107" s="6" customFormat="1" ht="11.25"/>
    <row r="108" s="6" customFormat="1" ht="11.25"/>
    <row r="109" s="6" customFormat="1" ht="11.25"/>
    <row r="110" s="6" customFormat="1" ht="11.25"/>
    <row r="111" s="6" customFormat="1" ht="11.25"/>
    <row r="112" s="6" customFormat="1" ht="11.25"/>
    <row r="113" s="6" customFormat="1" ht="11.25"/>
    <row r="114" s="6" customFormat="1" ht="11.25"/>
    <row r="115" s="6" customFormat="1" ht="11.25"/>
    <row r="116" s="6" customFormat="1" ht="11.25"/>
    <row r="117" s="6" customFormat="1" ht="11.25"/>
    <row r="118" s="6" customFormat="1" ht="11.25"/>
    <row r="119" s="6" customFormat="1" ht="11.25"/>
    <row r="120" s="6" customFormat="1" ht="11.25"/>
    <row r="121" s="6" customFormat="1" ht="11.25"/>
    <row r="122" s="6" customFormat="1" ht="11.25"/>
    <row r="123" s="6" customFormat="1" ht="11.25"/>
    <row r="124" s="6" customFormat="1" ht="11.25"/>
    <row r="125" s="6" customFormat="1" ht="11.25"/>
    <row r="126" s="6" customFormat="1" ht="11.25"/>
    <row r="127" s="6" customFormat="1" ht="11.25"/>
    <row r="128" s="6" customFormat="1" ht="11.25"/>
    <row r="129" s="6" customFormat="1" ht="11.25"/>
    <row r="130" s="6" customFormat="1" ht="11.25"/>
    <row r="131" s="6" customFormat="1" ht="11.25"/>
    <row r="132" s="6" customFormat="1" ht="11.25"/>
    <row r="133" s="6" customFormat="1" ht="11.25"/>
    <row r="134" s="6" customFormat="1" ht="11.25"/>
    <row r="135" s="6" customFormat="1" ht="11.25"/>
    <row r="136" s="6" customFormat="1" ht="11.25"/>
    <row r="137" s="6" customFormat="1" ht="11.25"/>
    <row r="138" s="6" customFormat="1" ht="11.25"/>
    <row r="139" s="6" customFormat="1" ht="11.25"/>
    <row r="140" s="6" customFormat="1" ht="11.25"/>
    <row r="141" s="6" customFormat="1" ht="11.25"/>
    <row r="142" s="6" customFormat="1" ht="11.25"/>
    <row r="143" s="6" customFormat="1" ht="11.25"/>
    <row r="144" s="6" customFormat="1" ht="11.25"/>
    <row r="145" s="6" customFormat="1" ht="11.25"/>
    <row r="146" s="6" customFormat="1" ht="11.25"/>
    <row r="147" s="6" customFormat="1" ht="11.25"/>
    <row r="148" s="6" customFormat="1" ht="11.25"/>
    <row r="149" s="6" customFormat="1" ht="11.25"/>
    <row r="150" s="6" customFormat="1" ht="11.25"/>
    <row r="151" s="6" customFormat="1" ht="11.25"/>
    <row r="152" s="6" customFormat="1" ht="11.25"/>
    <row r="153" s="6" customFormat="1" ht="11.25"/>
    <row r="154" s="6" customFormat="1" ht="11.25"/>
    <row r="155" s="6" customFormat="1" ht="11.25"/>
    <row r="156" s="6" customFormat="1" ht="11.25"/>
    <row r="157" s="6" customFormat="1" ht="11.25"/>
    <row r="158" s="6" customFormat="1" ht="11.25"/>
    <row r="159" s="6" customFormat="1" ht="11.25"/>
    <row r="160" s="6" customFormat="1" ht="11.25"/>
    <row r="161" s="6" customFormat="1" ht="11.25"/>
  </sheetData>
  <mergeCells count="2">
    <mergeCell ref="F4:N4"/>
    <mergeCell ref="H2:N2"/>
  </mergeCells>
  <printOptions horizontalCentered="1" verticalCentered="1"/>
  <pageMargins left="0.25" right="0.35" top="0.36" bottom="0.5" header="0.21" footer="0.25"/>
  <pageSetup blackAndWhite="1" horizontalDpi="300" verticalDpi="300" orientation="landscape" scale="84" r:id="rId1"/>
  <headerFooter alignWithMargins="0">
    <oddFooter>&amp;L&amp;8 BLI No. 652000
Revised for GWOT Budget Amendment &amp;C&amp;8 Item No. 50  Page &amp;P of &amp;N&amp;R&amp;8Exhibit P-40a,
&amp;7Budget Item Justification for Aggregated Items</oddFooter>
  </headerFooter>
</worksheet>
</file>

<file path=xl/worksheets/sheet3.xml><?xml version="1.0" encoding="utf-8"?>
<worksheet xmlns="http://schemas.openxmlformats.org/spreadsheetml/2006/main" xmlns:r="http://schemas.openxmlformats.org/officeDocument/2006/relationships">
  <dimension ref="A1:Y40"/>
  <sheetViews>
    <sheetView view="pageBreakPreview" zoomScale="75" zoomScaleNormal="85" zoomScaleSheetLayoutView="75" workbookViewId="0" topLeftCell="A1">
      <selection activeCell="A7" sqref="A7:G19"/>
    </sheetView>
  </sheetViews>
  <sheetFormatPr defaultColWidth="9.140625" defaultRowHeight="12.75"/>
  <cols>
    <col min="1" max="1" width="49.28125" style="0" customWidth="1"/>
    <col min="2" max="2" width="5.140625" style="0" bestFit="1" customWidth="1"/>
    <col min="3" max="3" width="5.421875" style="0" customWidth="1"/>
    <col min="4" max="4" width="10.00390625" style="0" customWidth="1"/>
    <col min="5" max="9" width="8.8515625" style="0" customWidth="1"/>
    <col min="12" max="12" width="9.57421875" style="0" customWidth="1"/>
    <col min="13" max="13" width="8.421875" style="0" customWidth="1"/>
    <col min="14" max="14" width="7.7109375" style="0" customWidth="1"/>
  </cols>
  <sheetData>
    <row r="1" spans="1:25" ht="9" customHeight="1">
      <c r="A1" s="98"/>
      <c r="B1" s="99"/>
      <c r="C1" s="99"/>
      <c r="D1" s="100"/>
      <c r="E1" s="101"/>
      <c r="F1" s="101"/>
      <c r="G1" s="103"/>
      <c r="H1" s="108" t="s">
        <v>0</v>
      </c>
      <c r="I1" s="101"/>
      <c r="J1" s="101"/>
      <c r="K1" s="101"/>
      <c r="L1" s="101"/>
      <c r="M1" s="101"/>
      <c r="N1" s="103"/>
      <c r="Y1" s="1"/>
    </row>
    <row r="2" spans="1:14" ht="18" customHeight="1" thickBot="1">
      <c r="A2" s="104"/>
      <c r="B2" s="105"/>
      <c r="C2" s="105"/>
      <c r="D2" s="113" t="s">
        <v>75</v>
      </c>
      <c r="E2" s="106"/>
      <c r="F2" s="106"/>
      <c r="G2" s="107"/>
      <c r="H2" s="562" t="e">
        <f>#N/A</f>
        <v>#N/A</v>
      </c>
      <c r="I2" s="563"/>
      <c r="J2" s="563"/>
      <c r="K2" s="563"/>
      <c r="L2" s="563"/>
      <c r="M2" s="563"/>
      <c r="N2" s="564"/>
    </row>
    <row r="3" spans="1:14" ht="9" customHeight="1">
      <c r="A3" s="108" t="s">
        <v>76</v>
      </c>
      <c r="B3" s="111"/>
      <c r="C3" s="111"/>
      <c r="D3" s="111"/>
      <c r="E3" s="103"/>
      <c r="F3" s="108" t="s">
        <v>5</v>
      </c>
      <c r="G3" s="101"/>
      <c r="H3" s="101"/>
      <c r="I3" s="101"/>
      <c r="J3" s="114"/>
      <c r="K3" s="114"/>
      <c r="L3" s="114"/>
      <c r="M3" s="110"/>
      <c r="N3" s="115"/>
    </row>
    <row r="4" spans="1:14" ht="18" customHeight="1" thickBot="1">
      <c r="A4" s="366" t="s">
        <v>227</v>
      </c>
      <c r="B4" s="109"/>
      <c r="C4" s="109"/>
      <c r="D4" s="109"/>
      <c r="E4" s="112"/>
      <c r="F4" s="567" t="s">
        <v>218</v>
      </c>
      <c r="G4" s="568"/>
      <c r="H4" s="568"/>
      <c r="I4" s="568"/>
      <c r="J4" s="568"/>
      <c r="K4" s="568"/>
      <c r="L4" s="568"/>
      <c r="M4" s="568"/>
      <c r="N4" s="569"/>
    </row>
    <row r="5" spans="1:14" ht="13.5" thickBot="1">
      <c r="A5" s="79" t="s">
        <v>77</v>
      </c>
      <c r="B5" s="80" t="s">
        <v>78</v>
      </c>
      <c r="C5" s="81" t="s">
        <v>79</v>
      </c>
      <c r="D5" s="82" t="s">
        <v>10</v>
      </c>
      <c r="E5" s="83" t="s">
        <v>57</v>
      </c>
      <c r="F5" s="83" t="s">
        <v>74</v>
      </c>
      <c r="G5" s="83" t="s">
        <v>140</v>
      </c>
      <c r="H5" s="83"/>
      <c r="I5" s="83"/>
      <c r="J5" s="83"/>
      <c r="K5" s="83"/>
      <c r="L5" s="83"/>
      <c r="M5" s="84" t="s">
        <v>12</v>
      </c>
      <c r="N5" s="85" t="s">
        <v>13</v>
      </c>
    </row>
    <row r="6" spans="1:14" ht="9" customHeight="1">
      <c r="A6" s="2"/>
      <c r="B6" s="86"/>
      <c r="C6" s="89"/>
      <c r="D6" s="97"/>
      <c r="E6" s="97"/>
      <c r="F6" s="97"/>
      <c r="G6" s="97"/>
      <c r="H6" s="97"/>
      <c r="I6" s="97"/>
      <c r="J6" s="88"/>
      <c r="K6" s="90"/>
      <c r="L6" s="90"/>
      <c r="M6" s="90"/>
      <c r="N6" s="228"/>
    </row>
    <row r="7" spans="1:14" ht="15" customHeight="1">
      <c r="A7" s="2"/>
      <c r="B7" s="86"/>
      <c r="C7" s="87"/>
      <c r="D7" s="94"/>
      <c r="E7" s="94"/>
      <c r="F7" s="94"/>
      <c r="G7" s="465"/>
      <c r="H7" s="465"/>
      <c r="I7" s="94"/>
      <c r="J7" s="94"/>
      <c r="K7" s="95"/>
      <c r="L7" s="95"/>
      <c r="M7" s="94"/>
      <c r="N7" s="400"/>
    </row>
    <row r="8" spans="1:14" ht="15" customHeight="1">
      <c r="A8" s="2"/>
      <c r="B8" s="86"/>
      <c r="C8" s="89"/>
      <c r="D8" s="96"/>
      <c r="E8" s="96"/>
      <c r="F8" s="518"/>
      <c r="G8" s="497"/>
      <c r="H8" s="465"/>
      <c r="I8" s="96"/>
      <c r="J8" s="96"/>
      <c r="K8" s="96"/>
      <c r="L8" s="96"/>
      <c r="M8" s="96"/>
      <c r="N8" s="361"/>
    </row>
    <row r="9" spans="1:14" ht="15" customHeight="1">
      <c r="A9" s="3"/>
      <c r="B9" s="86"/>
      <c r="C9" s="87"/>
      <c r="D9" s="94"/>
      <c r="E9" s="87"/>
      <c r="F9" s="87"/>
      <c r="G9" s="466"/>
      <c r="H9" s="466"/>
      <c r="I9" s="94"/>
      <c r="J9" s="94"/>
      <c r="K9" s="95"/>
      <c r="L9" s="95"/>
      <c r="M9" s="94"/>
      <c r="N9" s="400"/>
    </row>
    <row r="10" spans="1:14" ht="15" customHeight="1">
      <c r="A10" s="2"/>
      <c r="B10" s="86"/>
      <c r="C10" s="89"/>
      <c r="D10" s="96"/>
      <c r="E10" s="96"/>
      <c r="F10" s="518"/>
      <c r="G10" s="497"/>
      <c r="H10" s="465"/>
      <c r="I10" s="91"/>
      <c r="J10" s="91"/>
      <c r="K10" s="92"/>
      <c r="L10" s="92"/>
      <c r="M10" s="96"/>
      <c r="N10" s="361"/>
    </row>
    <row r="11" spans="1:14" ht="15" customHeight="1">
      <c r="A11" s="2"/>
      <c r="B11" s="86"/>
      <c r="C11" s="89"/>
      <c r="D11" s="96"/>
      <c r="E11" s="96"/>
      <c r="F11" s="94"/>
      <c r="G11" s="465"/>
      <c r="H11" s="465"/>
      <c r="I11" s="91"/>
      <c r="J11" s="91"/>
      <c r="K11" s="92"/>
      <c r="L11" s="92"/>
      <c r="M11" s="96"/>
      <c r="N11" s="361"/>
    </row>
    <row r="12" spans="1:14" ht="15" customHeight="1">
      <c r="A12" s="3"/>
      <c r="B12" s="86"/>
      <c r="C12" s="87"/>
      <c r="D12" s="94"/>
      <c r="E12" s="87"/>
      <c r="F12" s="87"/>
      <c r="G12" s="496"/>
      <c r="H12" s="496"/>
      <c r="I12" s="94"/>
      <c r="J12" s="94"/>
      <c r="K12" s="95"/>
      <c r="L12" s="95"/>
      <c r="M12" s="94"/>
      <c r="N12" s="400"/>
    </row>
    <row r="13" spans="1:14" ht="15" customHeight="1">
      <c r="A13" s="2"/>
      <c r="B13" s="86"/>
      <c r="C13" s="89"/>
      <c r="D13" s="96"/>
      <c r="E13" s="96"/>
      <c r="F13" s="94"/>
      <c r="G13" s="465"/>
      <c r="H13" s="465"/>
      <c r="I13" s="91"/>
      <c r="J13" s="91"/>
      <c r="K13" s="92"/>
      <c r="L13" s="92"/>
      <c r="M13" s="96"/>
      <c r="N13" s="361"/>
    </row>
    <row r="14" spans="1:14" ht="16.5" customHeight="1">
      <c r="A14" s="4"/>
      <c r="B14" s="93"/>
      <c r="C14" s="89"/>
      <c r="D14" s="96"/>
      <c r="E14" s="96"/>
      <c r="F14" s="94"/>
      <c r="G14" s="497"/>
      <c r="H14" s="497"/>
      <c r="I14" s="91"/>
      <c r="J14" s="91"/>
      <c r="K14" s="92"/>
      <c r="L14" s="92"/>
      <c r="M14" s="96"/>
      <c r="N14" s="361"/>
    </row>
    <row r="15" spans="1:14" ht="15" customHeight="1">
      <c r="A15" s="2"/>
      <c r="B15" s="86"/>
      <c r="C15" s="87"/>
      <c r="D15" s="94"/>
      <c r="E15" s="94"/>
      <c r="F15" s="94"/>
      <c r="G15" s="465"/>
      <c r="H15" s="465"/>
      <c r="I15" s="94"/>
      <c r="J15" s="94"/>
      <c r="K15" s="95"/>
      <c r="L15" s="95"/>
      <c r="M15" s="94"/>
      <c r="N15" s="400"/>
    </row>
    <row r="16" spans="1:14" ht="15" customHeight="1">
      <c r="A16" s="4"/>
      <c r="B16" s="93"/>
      <c r="C16" s="89"/>
      <c r="D16" s="96"/>
      <c r="E16" s="96"/>
      <c r="F16" s="94"/>
      <c r="G16" s="497"/>
      <c r="H16" s="497"/>
      <c r="I16" s="91"/>
      <c r="J16" s="91"/>
      <c r="K16" s="92"/>
      <c r="L16" s="92"/>
      <c r="M16" s="96"/>
      <c r="N16" s="361"/>
    </row>
    <row r="17" spans="1:14" ht="15" customHeight="1">
      <c r="A17" s="2"/>
      <c r="B17" s="86"/>
      <c r="C17" s="87"/>
      <c r="D17" s="94"/>
      <c r="E17" s="94"/>
      <c r="F17" s="94"/>
      <c r="G17" s="465"/>
      <c r="H17" s="465"/>
      <c r="I17" s="91"/>
      <c r="J17" s="91"/>
      <c r="K17" s="92"/>
      <c r="L17" s="92"/>
      <c r="M17" s="96"/>
      <c r="N17" s="361"/>
    </row>
    <row r="18" spans="1:14" ht="15" customHeight="1">
      <c r="A18" s="4"/>
      <c r="B18" s="93"/>
      <c r="C18" s="89"/>
      <c r="D18" s="96"/>
      <c r="E18" s="96"/>
      <c r="F18" s="518"/>
      <c r="G18" s="497"/>
      <c r="H18" s="465"/>
      <c r="I18" s="91"/>
      <c r="J18" s="91"/>
      <c r="K18" s="92"/>
      <c r="L18" s="92"/>
      <c r="M18" s="96"/>
      <c r="N18" s="361"/>
    </row>
    <row r="19" spans="1:14" ht="15" customHeight="1">
      <c r="A19" s="2"/>
      <c r="B19" s="86"/>
      <c r="C19" s="87"/>
      <c r="D19" s="94"/>
      <c r="E19" s="94"/>
      <c r="F19" s="94"/>
      <c r="G19" s="465"/>
      <c r="H19" s="465"/>
      <c r="I19" s="91"/>
      <c r="J19" s="91"/>
      <c r="K19" s="92"/>
      <c r="L19" s="92"/>
      <c r="M19" s="96"/>
      <c r="N19" s="361"/>
    </row>
    <row r="20" spans="1:14" ht="15" customHeight="1">
      <c r="A20" s="2"/>
      <c r="B20" s="86"/>
      <c r="C20" s="87" t="s">
        <v>81</v>
      </c>
      <c r="D20" s="94"/>
      <c r="E20" s="94"/>
      <c r="F20" s="94"/>
      <c r="G20" s="497"/>
      <c r="H20" s="465"/>
      <c r="I20" s="94"/>
      <c r="J20" s="94"/>
      <c r="K20" s="95"/>
      <c r="L20" s="95"/>
      <c r="M20" s="94"/>
      <c r="N20" s="400"/>
    </row>
    <row r="21" spans="1:14" ht="15" customHeight="1">
      <c r="A21" s="4"/>
      <c r="B21" s="93" t="s">
        <v>59</v>
      </c>
      <c r="C21" s="89" t="s">
        <v>80</v>
      </c>
      <c r="D21" s="96"/>
      <c r="E21" s="96"/>
      <c r="F21" s="94"/>
      <c r="G21" s="465"/>
      <c r="H21" s="465"/>
      <c r="I21" s="91"/>
      <c r="J21" s="91"/>
      <c r="K21" s="92"/>
      <c r="L21" s="92"/>
      <c r="M21" s="96"/>
      <c r="N21" s="361"/>
    </row>
    <row r="22" spans="1:14" ht="15" customHeight="1">
      <c r="A22" s="2"/>
      <c r="B22" s="86"/>
      <c r="C22" s="89" t="s">
        <v>81</v>
      </c>
      <c r="D22" s="96"/>
      <c r="E22" s="96"/>
      <c r="F22" s="94"/>
      <c r="G22" s="497"/>
      <c r="H22" s="465"/>
      <c r="I22" s="91"/>
      <c r="J22" s="91"/>
      <c r="K22" s="92"/>
      <c r="L22" s="92"/>
      <c r="M22" s="96"/>
      <c r="N22" s="361"/>
    </row>
    <row r="23" spans="1:14" s="116" customFormat="1" ht="15" customHeight="1">
      <c r="A23" s="2"/>
      <c r="B23" s="86" t="s">
        <v>59</v>
      </c>
      <c r="C23" s="89" t="s">
        <v>80</v>
      </c>
      <c r="D23" s="521"/>
      <c r="E23" s="521"/>
      <c r="F23" s="522"/>
      <c r="G23" s="523"/>
      <c r="H23" s="523"/>
      <c r="I23" s="521"/>
      <c r="J23" s="521"/>
      <c r="K23" s="521"/>
      <c r="L23" s="521"/>
      <c r="M23" s="92"/>
      <c r="N23" s="524"/>
    </row>
    <row r="24" spans="1:14" ht="15" customHeight="1">
      <c r="A24" s="3"/>
      <c r="B24" s="86"/>
      <c r="C24" s="89" t="s">
        <v>81</v>
      </c>
      <c r="D24" s="89"/>
      <c r="E24" s="89"/>
      <c r="F24" s="466"/>
      <c r="G24" s="525"/>
      <c r="H24" s="89"/>
      <c r="I24" s="89"/>
      <c r="J24" s="91"/>
      <c r="K24" s="92"/>
      <c r="L24" s="92"/>
      <c r="M24" s="92"/>
      <c r="N24" s="227"/>
    </row>
    <row r="25" spans="1:14" ht="15" customHeight="1">
      <c r="A25" s="3"/>
      <c r="B25" s="86" t="s">
        <v>59</v>
      </c>
      <c r="C25" s="89" t="s">
        <v>80</v>
      </c>
      <c r="D25" s="89"/>
      <c r="E25" s="89"/>
      <c r="F25" s="466"/>
      <c r="G25" s="466"/>
      <c r="H25" s="89"/>
      <c r="I25" s="89"/>
      <c r="J25" s="91"/>
      <c r="K25" s="92"/>
      <c r="L25" s="92"/>
      <c r="M25" s="92"/>
      <c r="N25" s="227"/>
    </row>
    <row r="26" spans="1:14" ht="15" customHeight="1">
      <c r="A26" s="3"/>
      <c r="B26" s="86"/>
      <c r="C26" s="89" t="s">
        <v>81</v>
      </c>
      <c r="D26" s="89"/>
      <c r="E26" s="89"/>
      <c r="F26" s="89"/>
      <c r="G26" s="525"/>
      <c r="H26" s="89"/>
      <c r="I26" s="89"/>
      <c r="J26" s="91"/>
      <c r="K26" s="92"/>
      <c r="L26" s="92"/>
      <c r="M26" s="92"/>
      <c r="N26" s="227"/>
    </row>
    <row r="27" spans="1:14" ht="15" customHeight="1">
      <c r="A27" s="3"/>
      <c r="B27" s="86" t="s">
        <v>59</v>
      </c>
      <c r="C27" s="89" t="s">
        <v>80</v>
      </c>
      <c r="D27" s="89"/>
      <c r="E27" s="89"/>
      <c r="F27" s="89"/>
      <c r="G27" s="466"/>
      <c r="H27" s="89"/>
      <c r="I27" s="89"/>
      <c r="J27" s="91"/>
      <c r="K27" s="92"/>
      <c r="L27" s="92"/>
      <c r="M27" s="92"/>
      <c r="N27" s="227"/>
    </row>
    <row r="28" spans="1:14" ht="15" customHeight="1">
      <c r="A28" s="2"/>
      <c r="B28" s="86"/>
      <c r="C28" s="87" t="s">
        <v>81</v>
      </c>
      <c r="D28" s="88"/>
      <c r="E28" s="88"/>
      <c r="F28" s="88"/>
      <c r="G28" s="527"/>
      <c r="H28" s="88"/>
      <c r="I28" s="88"/>
      <c r="J28" s="88"/>
      <c r="K28" s="90"/>
      <c r="L28" s="90"/>
      <c r="M28" s="90"/>
      <c r="N28" s="228"/>
    </row>
    <row r="29" spans="1:14" ht="15" customHeight="1">
      <c r="A29" s="2"/>
      <c r="B29" s="86" t="s">
        <v>59</v>
      </c>
      <c r="C29" s="87" t="s">
        <v>80</v>
      </c>
      <c r="D29" s="97"/>
      <c r="E29" s="97"/>
      <c r="F29" s="97"/>
      <c r="G29" s="528"/>
      <c r="H29" s="97"/>
      <c r="I29" s="97"/>
      <c r="J29" s="88"/>
      <c r="K29" s="90"/>
      <c r="L29" s="90"/>
      <c r="M29" s="90"/>
      <c r="N29" s="228"/>
    </row>
    <row r="30" spans="1:14" ht="15" customHeight="1">
      <c r="A30" s="2"/>
      <c r="B30" s="86"/>
      <c r="C30" s="87" t="s">
        <v>81</v>
      </c>
      <c r="D30" s="97"/>
      <c r="E30" s="97"/>
      <c r="F30" s="97"/>
      <c r="G30" s="528"/>
      <c r="H30" s="97"/>
      <c r="I30" s="97"/>
      <c r="J30" s="88"/>
      <c r="K30" s="90"/>
      <c r="L30" s="90"/>
      <c r="M30" s="90"/>
      <c r="N30" s="228"/>
    </row>
    <row r="31" spans="1:14" ht="15" customHeight="1">
      <c r="A31" s="2"/>
      <c r="B31" s="86" t="s">
        <v>59</v>
      </c>
      <c r="C31" s="87" t="s">
        <v>80</v>
      </c>
      <c r="D31" s="97"/>
      <c r="E31" s="97"/>
      <c r="F31" s="97"/>
      <c r="G31" s="528"/>
      <c r="H31" s="97"/>
      <c r="I31" s="97"/>
      <c r="J31" s="88"/>
      <c r="K31" s="90"/>
      <c r="L31" s="90"/>
      <c r="M31" s="90"/>
      <c r="N31" s="228"/>
    </row>
    <row r="32" spans="1:14" ht="15" customHeight="1">
      <c r="A32" s="2"/>
      <c r="B32" s="86"/>
      <c r="C32" s="87" t="s">
        <v>81</v>
      </c>
      <c r="D32" s="97"/>
      <c r="E32" s="97"/>
      <c r="F32" s="97"/>
      <c r="G32" s="528"/>
      <c r="H32" s="97"/>
      <c r="I32" s="97"/>
      <c r="J32" s="88"/>
      <c r="K32" s="90"/>
      <c r="L32" s="90"/>
      <c r="M32" s="90"/>
      <c r="N32" s="228"/>
    </row>
    <row r="33" spans="1:14" ht="15" customHeight="1">
      <c r="A33" s="2"/>
      <c r="B33" s="86" t="s">
        <v>59</v>
      </c>
      <c r="C33" s="87" t="s">
        <v>80</v>
      </c>
      <c r="D33" s="97"/>
      <c r="E33" s="97"/>
      <c r="F33" s="97"/>
      <c r="G33" s="528"/>
      <c r="H33" s="97"/>
      <c r="I33" s="97"/>
      <c r="J33" s="88"/>
      <c r="K33" s="90"/>
      <c r="L33" s="90"/>
      <c r="M33" s="90"/>
      <c r="N33" s="228"/>
    </row>
    <row r="34" spans="1:14" ht="15" customHeight="1">
      <c r="A34" s="2"/>
      <c r="B34" s="86"/>
      <c r="C34" s="87" t="s">
        <v>81</v>
      </c>
      <c r="D34" s="97"/>
      <c r="E34" s="97"/>
      <c r="F34" s="97"/>
      <c r="G34" s="528"/>
      <c r="H34" s="97"/>
      <c r="I34" s="97"/>
      <c r="J34" s="88"/>
      <c r="K34" s="90"/>
      <c r="L34" s="90"/>
      <c r="M34" s="90"/>
      <c r="N34" s="228"/>
    </row>
    <row r="35" spans="1:14" ht="15" customHeight="1">
      <c r="A35" s="2"/>
      <c r="B35" s="86" t="s">
        <v>59</v>
      </c>
      <c r="C35" s="87" t="s">
        <v>80</v>
      </c>
      <c r="D35" s="97"/>
      <c r="E35" s="97"/>
      <c r="F35" s="97"/>
      <c r="G35" s="528"/>
      <c r="H35" s="97"/>
      <c r="I35" s="97"/>
      <c r="J35" s="88"/>
      <c r="K35" s="90"/>
      <c r="L35" s="90"/>
      <c r="M35" s="90"/>
      <c r="N35" s="228"/>
    </row>
    <row r="36" spans="1:14" ht="15" customHeight="1">
      <c r="A36" s="2"/>
      <c r="B36" s="86"/>
      <c r="C36" s="87" t="s">
        <v>81</v>
      </c>
      <c r="D36" s="97"/>
      <c r="E36" s="97"/>
      <c r="F36" s="97"/>
      <c r="G36" s="528"/>
      <c r="H36" s="97"/>
      <c r="I36" s="97"/>
      <c r="J36" s="88"/>
      <c r="K36" s="90"/>
      <c r="L36" s="90"/>
      <c r="M36" s="90"/>
      <c r="N36" s="228"/>
    </row>
    <row r="37" spans="1:14" ht="15" customHeight="1">
      <c r="A37" s="3"/>
      <c r="B37" s="86" t="s">
        <v>59</v>
      </c>
      <c r="C37" s="89" t="s">
        <v>80</v>
      </c>
      <c r="D37" s="89"/>
      <c r="E37" s="89"/>
      <c r="F37" s="89"/>
      <c r="G37" s="466"/>
      <c r="H37" s="89"/>
      <c r="I37" s="89"/>
      <c r="J37" s="91"/>
      <c r="K37" s="92"/>
      <c r="L37" s="92"/>
      <c r="M37" s="92"/>
      <c r="N37" s="227"/>
    </row>
    <row r="38" spans="1:14" ht="15" customHeight="1">
      <c r="A38" s="3"/>
      <c r="B38" s="86"/>
      <c r="C38" s="89" t="s">
        <v>81</v>
      </c>
      <c r="D38" s="89"/>
      <c r="E38" s="89"/>
      <c r="F38" s="89"/>
      <c r="G38" s="496"/>
      <c r="H38" s="89"/>
      <c r="I38" s="89"/>
      <c r="J38" s="91"/>
      <c r="K38" s="92"/>
      <c r="L38" s="92"/>
      <c r="M38" s="92"/>
      <c r="N38" s="227"/>
    </row>
    <row r="39" spans="1:14" ht="15" customHeight="1">
      <c r="A39" s="2"/>
      <c r="B39" s="86"/>
      <c r="C39" s="87"/>
      <c r="D39" s="88"/>
      <c r="E39" s="88"/>
      <c r="F39" s="88"/>
      <c r="G39" s="526"/>
      <c r="H39" s="88"/>
      <c r="I39" s="88"/>
      <c r="J39" s="88"/>
      <c r="K39" s="90"/>
      <c r="L39" s="90"/>
      <c r="M39" s="90"/>
      <c r="N39" s="228"/>
    </row>
    <row r="40" spans="1:14" ht="15" customHeight="1" thickBot="1">
      <c r="A40" s="519" t="s">
        <v>235</v>
      </c>
      <c r="B40" s="229"/>
      <c r="C40" s="230"/>
      <c r="D40" s="230"/>
      <c r="E40" s="230"/>
      <c r="F40" s="230"/>
      <c r="G40" s="520">
        <f>SUM(G7:G39)</f>
        <v>0</v>
      </c>
      <c r="H40" s="230"/>
      <c r="I40" s="230"/>
      <c r="J40" s="231"/>
      <c r="K40" s="232"/>
      <c r="L40" s="232"/>
      <c r="M40" s="232"/>
      <c r="N40" s="233"/>
    </row>
    <row r="41" s="6" customFormat="1" ht="11.25"/>
    <row r="42" s="6" customFormat="1" ht="11.25"/>
    <row r="43" s="6" customFormat="1" ht="11.25"/>
    <row r="44" s="6" customFormat="1" ht="11.25"/>
    <row r="45" s="6" customFormat="1" ht="11.25"/>
    <row r="46" s="6" customFormat="1" ht="11.25"/>
    <row r="47" s="6" customFormat="1" ht="11.25"/>
    <row r="48" s="6" customFormat="1" ht="11.25"/>
    <row r="49" s="6" customFormat="1" ht="11.25"/>
    <row r="50" s="6" customFormat="1" ht="11.25"/>
    <row r="51" s="6" customFormat="1" ht="11.25"/>
    <row r="52" s="6" customFormat="1" ht="11.25"/>
    <row r="53" s="6" customFormat="1" ht="11.25"/>
    <row r="54" s="6" customFormat="1" ht="11.25"/>
    <row r="55" s="6" customFormat="1" ht="11.25"/>
    <row r="56" s="6" customFormat="1" ht="11.25"/>
    <row r="57" s="6" customFormat="1" ht="11.25"/>
    <row r="58" s="6" customFormat="1" ht="11.25"/>
    <row r="59" s="6" customFormat="1" ht="11.25"/>
    <row r="60" s="6" customFormat="1" ht="11.25"/>
    <row r="61" s="6" customFormat="1" ht="11.25"/>
    <row r="62" s="6" customFormat="1" ht="11.25"/>
    <row r="63" s="6" customFormat="1" ht="11.25"/>
    <row r="64" s="6" customFormat="1" ht="11.25"/>
    <row r="65" s="6" customFormat="1" ht="11.25"/>
    <row r="66" s="6" customFormat="1" ht="11.25"/>
    <row r="67" s="6" customFormat="1" ht="11.25"/>
    <row r="68" s="6" customFormat="1" ht="11.25"/>
    <row r="69" s="6" customFormat="1" ht="11.25"/>
    <row r="70" s="6" customFormat="1" ht="11.25"/>
    <row r="71" s="6" customFormat="1" ht="11.25"/>
    <row r="72" s="6" customFormat="1" ht="11.25"/>
    <row r="73" s="6" customFormat="1" ht="11.25"/>
    <row r="74" s="6" customFormat="1" ht="11.25"/>
    <row r="75" s="6" customFormat="1" ht="11.25"/>
    <row r="76" s="6" customFormat="1" ht="11.25"/>
    <row r="77" s="6" customFormat="1" ht="11.25"/>
    <row r="78" s="6" customFormat="1" ht="11.25"/>
    <row r="79" s="6" customFormat="1" ht="11.25"/>
    <row r="80" s="6" customFormat="1" ht="11.25"/>
    <row r="81" s="6" customFormat="1" ht="11.25"/>
    <row r="82" s="6" customFormat="1" ht="11.25"/>
    <row r="83" s="6" customFormat="1" ht="11.25"/>
    <row r="84" s="6" customFormat="1" ht="11.25"/>
    <row r="85" s="6" customFormat="1" ht="11.25"/>
    <row r="86" s="6" customFormat="1" ht="11.25"/>
    <row r="87" s="6" customFormat="1" ht="11.25"/>
    <row r="88" s="6" customFormat="1" ht="11.25"/>
    <row r="89" s="6" customFormat="1" ht="11.25"/>
    <row r="90" s="6" customFormat="1" ht="11.25"/>
    <row r="91" s="6" customFormat="1" ht="11.25"/>
    <row r="92" s="6" customFormat="1" ht="11.25"/>
    <row r="93" s="6" customFormat="1" ht="11.25"/>
    <row r="94" s="6" customFormat="1" ht="11.25"/>
    <row r="95" s="6" customFormat="1" ht="11.25"/>
    <row r="96" s="6" customFormat="1" ht="11.25"/>
    <row r="97" s="6" customFormat="1" ht="11.25"/>
    <row r="98" s="6" customFormat="1" ht="11.25"/>
    <row r="99" s="6" customFormat="1" ht="11.25"/>
    <row r="100" s="6" customFormat="1" ht="11.25"/>
    <row r="101" s="6" customFormat="1" ht="11.25"/>
    <row r="102" s="6" customFormat="1" ht="11.25"/>
    <row r="103" s="6" customFormat="1" ht="11.25"/>
    <row r="104" s="6" customFormat="1" ht="11.25"/>
    <row r="105" s="6" customFormat="1" ht="11.25"/>
    <row r="106" s="6" customFormat="1" ht="11.25"/>
    <row r="107" s="6" customFormat="1" ht="11.25"/>
    <row r="108" s="6" customFormat="1" ht="11.25"/>
    <row r="109" s="6" customFormat="1" ht="11.25"/>
    <row r="110" s="6" customFormat="1" ht="11.25"/>
    <row r="111" s="6" customFormat="1" ht="11.25"/>
    <row r="112" s="6" customFormat="1" ht="11.25"/>
    <row r="113" s="6" customFormat="1" ht="11.25"/>
    <row r="114" s="6" customFormat="1" ht="11.25"/>
    <row r="115" s="6" customFormat="1" ht="11.25"/>
    <row r="116" s="6" customFormat="1" ht="11.25"/>
    <row r="117" s="6" customFormat="1" ht="11.25"/>
    <row r="118" s="6" customFormat="1" ht="11.25"/>
    <row r="119" s="6" customFormat="1" ht="11.25"/>
    <row r="120" s="6" customFormat="1" ht="11.25"/>
    <row r="121" s="6" customFormat="1" ht="11.25"/>
    <row r="122" s="6" customFormat="1" ht="11.25"/>
    <row r="123" s="6" customFormat="1" ht="11.25"/>
    <row r="124" s="6" customFormat="1" ht="11.25"/>
    <row r="125" s="6" customFormat="1" ht="11.25"/>
    <row r="126" s="6" customFormat="1" ht="11.25"/>
    <row r="127" s="6" customFormat="1" ht="11.25"/>
    <row r="128" s="6" customFormat="1" ht="11.25"/>
    <row r="129" s="6" customFormat="1" ht="11.25"/>
    <row r="130" s="6" customFormat="1" ht="11.25"/>
    <row r="131" s="6" customFormat="1" ht="11.25"/>
    <row r="132" s="6" customFormat="1" ht="11.25"/>
    <row r="133" s="6" customFormat="1" ht="11.25"/>
    <row r="134" s="6" customFormat="1" ht="11.25"/>
    <row r="135" s="6" customFormat="1" ht="11.25"/>
    <row r="136" s="6" customFormat="1" ht="11.25"/>
    <row r="137" s="6" customFormat="1" ht="11.25"/>
    <row r="138" s="6" customFormat="1" ht="11.25"/>
    <row r="139" s="6" customFormat="1" ht="11.25"/>
    <row r="140" s="6" customFormat="1" ht="11.25"/>
    <row r="141" s="6" customFormat="1" ht="11.25"/>
    <row r="142" s="6" customFormat="1" ht="11.25"/>
    <row r="143" s="6" customFormat="1" ht="11.25"/>
    <row r="144" s="6" customFormat="1" ht="11.25"/>
    <row r="145" s="6" customFormat="1" ht="11.25"/>
    <row r="146" s="6" customFormat="1" ht="11.25"/>
    <row r="147" s="6" customFormat="1" ht="11.25"/>
    <row r="148" s="6" customFormat="1" ht="11.25"/>
    <row r="149" s="6" customFormat="1" ht="11.25"/>
    <row r="150" s="6" customFormat="1" ht="11.25"/>
    <row r="151" s="6" customFormat="1" ht="11.25"/>
    <row r="152" s="6" customFormat="1" ht="11.25"/>
    <row r="153" s="6" customFormat="1" ht="11.25"/>
    <row r="154" s="6" customFormat="1" ht="11.25"/>
    <row r="155" s="6" customFormat="1" ht="11.25"/>
    <row r="156" s="6" customFormat="1" ht="11.25"/>
    <row r="157" s="6" customFormat="1" ht="11.25"/>
    <row r="158" s="6" customFormat="1" ht="11.25"/>
    <row r="159" s="6" customFormat="1" ht="11.25"/>
    <row r="160" s="6" customFormat="1" ht="11.25"/>
    <row r="161" s="6" customFormat="1" ht="11.25"/>
  </sheetData>
  <mergeCells count="2">
    <mergeCell ref="F4:N4"/>
    <mergeCell ref="H2:N2"/>
  </mergeCells>
  <printOptions horizontalCentered="1" verticalCentered="1"/>
  <pageMargins left="0.25" right="0.35" top="0.36" bottom="0.5" header="0.21" footer="0.25"/>
  <pageSetup blackAndWhite="1" horizontalDpi="300" verticalDpi="300" orientation="landscape" scale="84" r:id="rId1"/>
  <headerFooter alignWithMargins="0">
    <oddFooter>&amp;L&amp;8 BLI No. 652000&amp;C&amp;8 Item No. 48  Page &amp;P of &amp;N&amp;R&amp;8Exhibit P-40a,
&amp;7Budget Item Justification for Aggregated Items</oddFooter>
  </headerFooter>
</worksheet>
</file>

<file path=xl/worksheets/sheet4.xml><?xml version="1.0" encoding="utf-8"?>
<worksheet xmlns="http://schemas.openxmlformats.org/spreadsheetml/2006/main" xmlns:r="http://schemas.openxmlformats.org/officeDocument/2006/relationships">
  <dimension ref="A1:AK56"/>
  <sheetViews>
    <sheetView showGridLines="0" zoomScaleSheetLayoutView="100" workbookViewId="0" topLeftCell="A1">
      <selection activeCell="B27" sqref="B27"/>
    </sheetView>
  </sheetViews>
  <sheetFormatPr defaultColWidth="9.140625" defaultRowHeight="12.75"/>
  <cols>
    <col min="1" max="1" width="36.28125" style="304" customWidth="1"/>
    <col min="2" max="2" width="5.00390625" style="304" customWidth="1"/>
    <col min="3" max="3" width="12.140625" style="304" customWidth="1"/>
    <col min="4" max="4" width="10.57421875" style="304" bestFit="1" customWidth="1"/>
    <col min="5" max="6" width="9.00390625" style="304" customWidth="1"/>
    <col min="7" max="7" width="11.140625" style="304" customWidth="1"/>
    <col min="8" max="8" width="8.7109375" style="304" customWidth="1"/>
    <col min="9" max="9" width="10.28125" style="304" bestFit="1" customWidth="1"/>
    <col min="10" max="10" width="12.8515625" style="304" bestFit="1" customWidth="1"/>
    <col min="11" max="11" width="8.7109375" style="304" customWidth="1"/>
    <col min="12" max="12" width="13.57421875" style="304" customWidth="1"/>
    <col min="13" max="13" width="7.57421875" style="304" hidden="1" customWidth="1"/>
    <col min="14" max="14" width="6.57421875" style="304" hidden="1" customWidth="1"/>
    <col min="15" max="15" width="12.421875" style="304" customWidth="1"/>
    <col min="16" max="17" width="20.8515625" style="304" customWidth="1"/>
    <col min="18" max="18" width="8.57421875" style="304" customWidth="1"/>
    <col min="19" max="34" width="9.140625" style="304" customWidth="1"/>
    <col min="35" max="37" width="0" style="304" hidden="1" customWidth="1"/>
    <col min="38" max="16384" width="9.140625" style="304" customWidth="1"/>
  </cols>
  <sheetData>
    <row r="1" spans="1:17" s="288" customFormat="1" ht="10.5" customHeight="1">
      <c r="A1" s="277" t="s">
        <v>155</v>
      </c>
      <c r="B1" s="278" t="s">
        <v>26</v>
      </c>
      <c r="C1" s="279"/>
      <c r="D1" s="279"/>
      <c r="E1" s="280"/>
      <c r="F1" s="281"/>
      <c r="G1" s="282"/>
      <c r="H1" s="283" t="s">
        <v>27</v>
      </c>
      <c r="I1" s="284"/>
      <c r="J1" s="284"/>
      <c r="K1" s="285" t="s">
        <v>28</v>
      </c>
      <c r="L1" s="286"/>
      <c r="M1" s="287" t="s">
        <v>0</v>
      </c>
      <c r="N1" s="284"/>
      <c r="O1" s="282"/>
      <c r="Q1" s="289"/>
    </row>
    <row r="2" spans="1:15" s="288" customFormat="1" ht="19.5" customHeight="1" thickBot="1">
      <c r="A2" s="362" t="s">
        <v>156</v>
      </c>
      <c r="B2" s="582" t="s">
        <v>227</v>
      </c>
      <c r="C2" s="583"/>
      <c r="D2" s="583"/>
      <c r="E2" s="583"/>
      <c r="F2" s="583"/>
      <c r="G2" s="584"/>
      <c r="H2" s="580" t="s">
        <v>218</v>
      </c>
      <c r="I2" s="581"/>
      <c r="J2" s="581"/>
      <c r="K2" s="291" t="s">
        <v>22</v>
      </c>
      <c r="L2" s="292"/>
      <c r="M2" s="579">
        <v>39264</v>
      </c>
      <c r="N2" s="563"/>
      <c r="O2" s="564"/>
    </row>
    <row r="3" spans="1:37" s="300" customFormat="1" ht="10.5" customHeight="1" thickBot="1">
      <c r="A3" s="565" t="s">
        <v>175</v>
      </c>
      <c r="B3" s="294" t="s">
        <v>30</v>
      </c>
      <c r="C3" s="296" t="s">
        <v>162</v>
      </c>
      <c r="D3" s="585" t="s">
        <v>138</v>
      </c>
      <c r="E3" s="586"/>
      <c r="F3" s="587"/>
      <c r="G3" s="559" t="s">
        <v>164</v>
      </c>
      <c r="H3" s="560"/>
      <c r="I3" s="561"/>
      <c r="J3" s="559" t="s">
        <v>234</v>
      </c>
      <c r="K3" s="560"/>
      <c r="L3" s="561"/>
      <c r="M3" s="559"/>
      <c r="N3" s="560"/>
      <c r="O3" s="561"/>
      <c r="AI3" s="300">
        <v>1000</v>
      </c>
      <c r="AJ3" s="300">
        <v>1</v>
      </c>
      <c r="AK3" s="300">
        <v>1</v>
      </c>
    </row>
    <row r="4" spans="1:35" ht="12" customHeight="1">
      <c r="A4" s="566"/>
      <c r="B4" s="302" t="s">
        <v>32</v>
      </c>
      <c r="C4" s="401" t="s">
        <v>33</v>
      </c>
      <c r="D4" s="402" t="s">
        <v>33</v>
      </c>
      <c r="E4" s="402" t="s">
        <v>34</v>
      </c>
      <c r="F4" s="402" t="s">
        <v>35</v>
      </c>
      <c r="G4" s="403" t="s">
        <v>33</v>
      </c>
      <c r="H4" s="402" t="s">
        <v>34</v>
      </c>
      <c r="I4" s="402" t="s">
        <v>35</v>
      </c>
      <c r="J4" s="403" t="s">
        <v>33</v>
      </c>
      <c r="K4" s="402" t="s">
        <v>34</v>
      </c>
      <c r="L4" s="402" t="s">
        <v>35</v>
      </c>
      <c r="M4" s="403"/>
      <c r="N4" s="402"/>
      <c r="O4" s="402"/>
      <c r="AI4" s="304">
        <v>1</v>
      </c>
    </row>
    <row r="5" spans="1:15" ht="9" customHeight="1" thickBot="1">
      <c r="A5" s="558"/>
      <c r="B5" s="404"/>
      <c r="C5" s="405" t="s">
        <v>36</v>
      </c>
      <c r="D5" s="406" t="s">
        <v>36</v>
      </c>
      <c r="E5" s="406" t="s">
        <v>37</v>
      </c>
      <c r="F5" s="406" t="s">
        <v>38</v>
      </c>
      <c r="G5" s="407" t="s">
        <v>36</v>
      </c>
      <c r="H5" s="406" t="s">
        <v>37</v>
      </c>
      <c r="I5" s="406" t="s">
        <v>38</v>
      </c>
      <c r="J5" s="407" t="s">
        <v>36</v>
      </c>
      <c r="K5" s="406" t="s">
        <v>37</v>
      </c>
      <c r="L5" s="406" t="s">
        <v>38</v>
      </c>
      <c r="M5" s="407"/>
      <c r="N5" s="406"/>
      <c r="O5" s="406"/>
    </row>
    <row r="6" spans="1:15" s="311" customFormat="1" ht="12">
      <c r="A6" s="307"/>
      <c r="B6" s="308"/>
      <c r="C6" s="385"/>
      <c r="D6" s="513"/>
      <c r="E6" s="491"/>
      <c r="F6" s="492"/>
      <c r="G6" s="490"/>
      <c r="H6" s="491"/>
      <c r="I6" s="492"/>
      <c r="J6" s="313"/>
      <c r="K6" s="309"/>
      <c r="L6" s="12"/>
      <c r="M6" s="313"/>
      <c r="N6" s="309"/>
      <c r="O6" s="12"/>
    </row>
    <row r="7" spans="1:15" s="311" customFormat="1" ht="12">
      <c r="A7" s="479" t="s">
        <v>215</v>
      </c>
      <c r="B7" s="308"/>
      <c r="C7" s="220"/>
      <c r="D7" s="513"/>
      <c r="E7" s="309"/>
      <c r="F7" s="12"/>
      <c r="G7" s="313"/>
      <c r="H7" s="309"/>
      <c r="I7" s="12"/>
      <c r="J7" s="313"/>
      <c r="K7" s="309"/>
      <c r="L7" s="12"/>
      <c r="M7" s="313"/>
      <c r="N7" s="309"/>
      <c r="O7" s="12"/>
    </row>
    <row r="8" spans="1:15" s="311" customFormat="1" ht="24">
      <c r="A8" s="480" t="s">
        <v>250</v>
      </c>
      <c r="B8" s="308"/>
      <c r="C8" s="220"/>
      <c r="D8" s="513"/>
      <c r="E8" s="309"/>
      <c r="F8" s="486"/>
      <c r="G8" s="487">
        <v>5533</v>
      </c>
      <c r="H8" s="309">
        <v>177</v>
      </c>
      <c r="I8" s="517">
        <f>G8/H8*1000</f>
        <v>31259.887005649718</v>
      </c>
      <c r="J8" s="313"/>
      <c r="K8" s="309"/>
      <c r="L8" s="12"/>
      <c r="M8" s="313"/>
      <c r="N8" s="309"/>
      <c r="O8" s="12"/>
    </row>
    <row r="9" spans="1:15" s="319" customFormat="1" ht="24" customHeight="1">
      <c r="A9" s="480" t="s">
        <v>258</v>
      </c>
      <c r="B9" s="308"/>
      <c r="C9" s="386"/>
      <c r="D9" s="513"/>
      <c r="E9" s="309"/>
      <c r="F9" s="486"/>
      <c r="G9" s="487">
        <v>10581</v>
      </c>
      <c r="H9" s="309">
        <v>113</v>
      </c>
      <c r="I9" s="517">
        <f>G9/H9*1000</f>
        <v>93637.16814159292</v>
      </c>
      <c r="J9" s="313"/>
      <c r="K9" s="309"/>
      <c r="L9" s="12"/>
      <c r="M9" s="313"/>
      <c r="N9" s="309"/>
      <c r="O9" s="12"/>
    </row>
    <row r="10" spans="1:15" s="319" customFormat="1" ht="12">
      <c r="A10" s="480"/>
      <c r="B10" s="308"/>
      <c r="C10" s="387"/>
      <c r="D10" s="513"/>
      <c r="E10" s="309"/>
      <c r="F10" s="486"/>
      <c r="G10" s="487"/>
      <c r="H10" s="309"/>
      <c r="I10" s="517"/>
      <c r="J10" s="313"/>
      <c r="K10" s="309"/>
      <c r="L10" s="12"/>
      <c r="M10" s="313"/>
      <c r="N10" s="309"/>
      <c r="O10" s="12"/>
    </row>
    <row r="11" spans="1:15" s="319" customFormat="1" ht="24">
      <c r="A11" s="480" t="s">
        <v>259</v>
      </c>
      <c r="B11" s="308"/>
      <c r="C11" s="387"/>
      <c r="D11" s="513"/>
      <c r="E11" s="309"/>
      <c r="F11" s="486"/>
      <c r="G11" s="487">
        <v>8615</v>
      </c>
      <c r="H11" s="309">
        <v>276</v>
      </c>
      <c r="I11" s="517">
        <f>G11/H11*1000</f>
        <v>31213.768115942028</v>
      </c>
      <c r="J11" s="313"/>
      <c r="K11" s="309"/>
      <c r="L11" s="12"/>
      <c r="M11" s="313"/>
      <c r="N11" s="309"/>
      <c r="O11" s="12"/>
    </row>
    <row r="12" spans="1:15" s="319" customFormat="1" ht="11.25">
      <c r="A12" s="481"/>
      <c r="B12" s="308"/>
      <c r="C12" s="387"/>
      <c r="D12" s="513"/>
      <c r="E12" s="309"/>
      <c r="F12" s="486"/>
      <c r="G12" s="487"/>
      <c r="H12" s="309"/>
      <c r="I12" s="12"/>
      <c r="J12" s="313"/>
      <c r="K12" s="309"/>
      <c r="L12" s="12"/>
      <c r="M12" s="313"/>
      <c r="N12" s="309"/>
      <c r="O12" s="12"/>
    </row>
    <row r="13" spans="1:15" s="311" customFormat="1" ht="11.25">
      <c r="A13" s="481"/>
      <c r="B13" s="308"/>
      <c r="C13" s="386"/>
      <c r="D13" s="513"/>
      <c r="E13" s="309"/>
      <c r="F13" s="486"/>
      <c r="G13" s="487"/>
      <c r="H13" s="309"/>
      <c r="I13" s="12"/>
      <c r="J13" s="313"/>
      <c r="K13" s="309"/>
      <c r="L13" s="12"/>
      <c r="M13" s="313"/>
      <c r="N13" s="309"/>
      <c r="O13" s="12"/>
    </row>
    <row r="14" spans="1:15" s="315" customFormat="1" ht="12.75">
      <c r="A14" s="481"/>
      <c r="B14" s="308"/>
      <c r="C14" s="386"/>
      <c r="D14" s="513"/>
      <c r="E14" s="309"/>
      <c r="F14" s="486"/>
      <c r="G14" s="487"/>
      <c r="H14" s="309"/>
      <c r="I14" s="12"/>
      <c r="J14" s="313"/>
      <c r="K14" s="309"/>
      <c r="L14" s="12"/>
      <c r="M14" s="313"/>
      <c r="N14" s="309"/>
      <c r="O14" s="12"/>
    </row>
    <row r="15" spans="1:15" s="311" customFormat="1" ht="12">
      <c r="A15" s="479" t="s">
        <v>269</v>
      </c>
      <c r="B15" s="308"/>
      <c r="C15" s="409"/>
      <c r="D15" s="554"/>
      <c r="E15" s="309"/>
      <c r="F15" s="12"/>
      <c r="G15" s="487"/>
      <c r="H15" s="309"/>
      <c r="I15" s="12"/>
      <c r="J15" s="313"/>
      <c r="K15" s="309"/>
      <c r="L15" s="12"/>
      <c r="M15" s="313"/>
      <c r="N15" s="309"/>
      <c r="O15" s="12"/>
    </row>
    <row r="16" spans="1:15" s="311" customFormat="1" ht="12">
      <c r="A16" s="480" t="s">
        <v>273</v>
      </c>
      <c r="B16" s="308"/>
      <c r="C16" s="409"/>
      <c r="D16" s="487"/>
      <c r="E16" s="309"/>
      <c r="F16" s="486"/>
      <c r="G16" s="487">
        <f>489000+7000-500</f>
        <v>495500</v>
      </c>
      <c r="H16" s="309">
        <f>565+2</f>
        <v>567</v>
      </c>
      <c r="I16" s="517">
        <v>528000</v>
      </c>
      <c r="J16" s="487"/>
      <c r="K16" s="309"/>
      <c r="L16" s="12"/>
      <c r="M16" s="313"/>
      <c r="N16" s="309"/>
      <c r="O16" s="12"/>
    </row>
    <row r="17" spans="1:15" s="311" customFormat="1" ht="12">
      <c r="A17" s="480" t="s">
        <v>274</v>
      </c>
      <c r="B17" s="308"/>
      <c r="C17" s="409"/>
      <c r="D17" s="487"/>
      <c r="E17" s="309"/>
      <c r="F17" s="486"/>
      <c r="G17" s="487">
        <f>94000-400-33</f>
        <v>93567</v>
      </c>
      <c r="H17" s="309">
        <v>67</v>
      </c>
      <c r="I17" s="517">
        <v>664000</v>
      </c>
      <c r="J17" s="487"/>
      <c r="K17" s="309"/>
      <c r="L17" s="12"/>
      <c r="M17" s="313"/>
      <c r="N17" s="309"/>
      <c r="O17" s="12"/>
    </row>
    <row r="18" spans="1:15" s="319" customFormat="1" ht="12">
      <c r="A18" s="480" t="s">
        <v>272</v>
      </c>
      <c r="B18" s="308"/>
      <c r="C18" s="555"/>
      <c r="D18" s="487"/>
      <c r="E18" s="309"/>
      <c r="F18" s="486"/>
      <c r="G18" s="487">
        <v>744000</v>
      </c>
      <c r="H18" s="309" t="s">
        <v>280</v>
      </c>
      <c r="I18" s="517" t="s">
        <v>280</v>
      </c>
      <c r="J18" s="487"/>
      <c r="K18" s="309"/>
      <c r="L18" s="12"/>
      <c r="M18" s="313"/>
      <c r="N18" s="309"/>
      <c r="O18" s="12"/>
    </row>
    <row r="19" spans="1:15" s="319" customFormat="1" ht="12">
      <c r="A19" s="480" t="s">
        <v>270</v>
      </c>
      <c r="B19" s="308"/>
      <c r="C19" s="409"/>
      <c r="D19" s="487"/>
      <c r="E19" s="309"/>
      <c r="F19" s="486"/>
      <c r="G19" s="487">
        <v>675000</v>
      </c>
      <c r="H19" s="309"/>
      <c r="I19" s="517"/>
      <c r="J19" s="313"/>
      <c r="K19" s="309"/>
      <c r="L19" s="12"/>
      <c r="M19" s="313"/>
      <c r="N19" s="309"/>
      <c r="O19" s="12"/>
    </row>
    <row r="20" spans="1:15" s="319" customFormat="1" ht="12">
      <c r="A20" s="480" t="s">
        <v>271</v>
      </c>
      <c r="B20" s="308"/>
      <c r="C20" s="555"/>
      <c r="D20" s="487"/>
      <c r="E20" s="309"/>
      <c r="F20" s="486"/>
      <c r="G20" s="487">
        <v>364000</v>
      </c>
      <c r="H20" s="309"/>
      <c r="I20" s="517"/>
      <c r="J20" s="313"/>
      <c r="K20" s="309"/>
      <c r="L20" s="12"/>
      <c r="M20" s="313"/>
      <c r="N20" s="309"/>
      <c r="O20" s="12"/>
    </row>
    <row r="21" spans="1:15" s="315" customFormat="1" ht="12.75">
      <c r="A21" s="481"/>
      <c r="B21" s="308"/>
      <c r="C21" s="409"/>
      <c r="D21" s="554"/>
      <c r="E21" s="309"/>
      <c r="F21" s="486"/>
      <c r="G21" s="487"/>
      <c r="H21" s="309"/>
      <c r="I21" s="12"/>
      <c r="J21" s="313"/>
      <c r="K21" s="309"/>
      <c r="L21" s="12"/>
      <c r="M21" s="313"/>
      <c r="N21" s="309"/>
      <c r="O21" s="12"/>
    </row>
    <row r="22" spans="1:15" s="311" customFormat="1" ht="11.25">
      <c r="A22" s="481"/>
      <c r="B22" s="308"/>
      <c r="C22" s="409"/>
      <c r="D22" s="554"/>
      <c r="E22" s="309"/>
      <c r="F22" s="486"/>
      <c r="G22" s="487"/>
      <c r="H22" s="309"/>
      <c r="I22" s="12"/>
      <c r="J22" s="313"/>
      <c r="K22" s="309"/>
      <c r="L22" s="12"/>
      <c r="M22" s="313"/>
      <c r="N22" s="309"/>
      <c r="O22" s="12"/>
    </row>
    <row r="23" spans="1:15" s="319" customFormat="1" ht="11.25">
      <c r="A23" s="481"/>
      <c r="B23" s="308"/>
      <c r="C23" s="386"/>
      <c r="D23" s="513"/>
      <c r="E23" s="309"/>
      <c r="F23" s="486"/>
      <c r="G23" s="487"/>
      <c r="H23" s="309"/>
      <c r="I23" s="12"/>
      <c r="J23" s="313"/>
      <c r="K23" s="309"/>
      <c r="L23" s="12"/>
      <c r="M23" s="313"/>
      <c r="N23" s="309"/>
      <c r="O23" s="12"/>
    </row>
    <row r="24" spans="1:15" s="319" customFormat="1" ht="13.5" customHeight="1">
      <c r="A24" s="482"/>
      <c r="B24" s="308"/>
      <c r="C24" s="220"/>
      <c r="D24" s="513"/>
      <c r="E24" s="309"/>
      <c r="F24" s="486"/>
      <c r="G24" s="488"/>
      <c r="H24" s="309"/>
      <c r="I24" s="12"/>
      <c r="J24" s="367"/>
      <c r="K24" s="309"/>
      <c r="L24" s="12"/>
      <c r="M24" s="367"/>
      <c r="N24" s="309"/>
      <c r="O24" s="12"/>
    </row>
    <row r="25" spans="1:15" s="319" customFormat="1" ht="13.5" customHeight="1">
      <c r="A25" s="483"/>
      <c r="B25" s="308"/>
      <c r="C25" s="220"/>
      <c r="D25" s="513"/>
      <c r="E25" s="309"/>
      <c r="F25" s="486"/>
      <c r="G25" s="488"/>
      <c r="H25" s="309"/>
      <c r="I25" s="12"/>
      <c r="J25" s="367"/>
      <c r="K25" s="309"/>
      <c r="L25" s="12"/>
      <c r="M25" s="367"/>
      <c r="N25" s="309"/>
      <c r="O25" s="12"/>
    </row>
    <row r="26" spans="1:15" s="319" customFormat="1" ht="13.5" customHeight="1">
      <c r="A26" s="321"/>
      <c r="B26" s="308"/>
      <c r="C26" s="220"/>
      <c r="D26" s="489"/>
      <c r="E26" s="309"/>
      <c r="F26" s="486"/>
      <c r="G26" s="367"/>
      <c r="H26" s="309"/>
      <c r="I26" s="12"/>
      <c r="J26" s="367"/>
      <c r="K26" s="309"/>
      <c r="L26" s="12"/>
      <c r="M26" s="367"/>
      <c r="N26" s="309"/>
      <c r="O26" s="12"/>
    </row>
    <row r="27" spans="1:15" s="267" customFormat="1" ht="13.5" customHeight="1">
      <c r="A27" s="314"/>
      <c r="B27" s="328"/>
      <c r="C27" s="388"/>
      <c r="D27" s="488"/>
      <c r="E27" s="309"/>
      <c r="F27" s="486"/>
      <c r="G27" s="390"/>
      <c r="H27" s="329"/>
      <c r="I27" s="324"/>
      <c r="J27" s="390"/>
      <c r="K27" s="329"/>
      <c r="L27" s="324"/>
      <c r="M27" s="390"/>
      <c r="N27" s="329"/>
      <c r="O27" s="324"/>
    </row>
    <row r="28" spans="1:15" s="267" customFormat="1" ht="13.5" customHeight="1">
      <c r="A28" s="314"/>
      <c r="B28" s="328"/>
      <c r="C28" s="388"/>
      <c r="D28" s="488"/>
      <c r="E28" s="309"/>
      <c r="F28" s="486"/>
      <c r="G28" s="390"/>
      <c r="H28" s="329"/>
      <c r="I28" s="394"/>
      <c r="J28" s="390"/>
      <c r="K28" s="329"/>
      <c r="L28" s="394"/>
      <c r="M28" s="390"/>
      <c r="N28" s="329"/>
      <c r="O28" s="394"/>
    </row>
    <row r="29" spans="1:15" s="267" customFormat="1" ht="13.5" customHeight="1">
      <c r="A29" s="314"/>
      <c r="B29" s="328"/>
      <c r="C29" s="388"/>
      <c r="D29" s="488"/>
      <c r="E29" s="309"/>
      <c r="F29" s="486"/>
      <c r="G29" s="390"/>
      <c r="H29" s="329"/>
      <c r="I29" s="394"/>
      <c r="J29" s="390"/>
      <c r="K29" s="329"/>
      <c r="L29" s="394"/>
      <c r="M29" s="390"/>
      <c r="N29" s="329"/>
      <c r="O29" s="394"/>
    </row>
    <row r="30" spans="1:15" s="267" customFormat="1" ht="13.5" customHeight="1">
      <c r="A30" s="314"/>
      <c r="B30" s="328"/>
      <c r="C30" s="386"/>
      <c r="D30" s="513"/>
      <c r="E30" s="398"/>
      <c r="F30" s="512"/>
      <c r="G30" s="499"/>
      <c r="H30" s="398"/>
      <c r="I30" s="486"/>
      <c r="J30" s="499"/>
      <c r="K30" s="398"/>
      <c r="L30" s="486"/>
      <c r="M30" s="499"/>
      <c r="N30" s="398"/>
      <c r="O30" s="486"/>
    </row>
    <row r="31" spans="1:15" s="267" customFormat="1" ht="25.5" customHeight="1">
      <c r="A31" s="498"/>
      <c r="B31" s="328"/>
      <c r="C31" s="386"/>
      <c r="D31" s="488"/>
      <c r="E31" s="309"/>
      <c r="F31" s="486"/>
      <c r="G31" s="390"/>
      <c r="H31" s="329"/>
      <c r="I31" s="394"/>
      <c r="J31" s="390"/>
      <c r="K31" s="329"/>
      <c r="L31" s="394"/>
      <c r="M31" s="390"/>
      <c r="N31" s="329"/>
      <c r="O31" s="394"/>
    </row>
    <row r="32" spans="1:15" s="267" customFormat="1" ht="13.5" customHeight="1">
      <c r="A32" s="314"/>
      <c r="B32" s="328"/>
      <c r="C32" s="220"/>
      <c r="D32" s="488"/>
      <c r="E32" s="309"/>
      <c r="F32" s="486"/>
      <c r="G32" s="390"/>
      <c r="H32" s="329"/>
      <c r="I32" s="394"/>
      <c r="J32" s="390"/>
      <c r="K32" s="329"/>
      <c r="L32" s="394"/>
      <c r="M32" s="390"/>
      <c r="N32" s="329"/>
      <c r="O32" s="394"/>
    </row>
    <row r="33" spans="1:15" s="311" customFormat="1" ht="13.5" customHeight="1">
      <c r="A33" s="307"/>
      <c r="B33" s="308"/>
      <c r="C33" s="220"/>
      <c r="D33" s="488"/>
      <c r="E33" s="309"/>
      <c r="F33" s="486"/>
      <c r="G33" s="367"/>
      <c r="H33" s="398"/>
      <c r="I33" s="393"/>
      <c r="J33" s="367"/>
      <c r="K33" s="398"/>
      <c r="L33" s="393"/>
      <c r="M33" s="367"/>
      <c r="N33" s="398"/>
      <c r="O33" s="393"/>
    </row>
    <row r="34" spans="1:15" s="311" customFormat="1" ht="13.5" customHeight="1">
      <c r="A34" s="307"/>
      <c r="B34" s="308"/>
      <c r="C34" s="388"/>
      <c r="D34" s="367"/>
      <c r="E34" s="398"/>
      <c r="F34" s="393"/>
      <c r="G34" s="385"/>
      <c r="H34" s="398"/>
      <c r="I34" s="393"/>
      <c r="J34" s="385"/>
      <c r="K34" s="398"/>
      <c r="L34" s="393"/>
      <c r="M34" s="385"/>
      <c r="N34" s="398"/>
      <c r="O34" s="393"/>
    </row>
    <row r="35" spans="1:15" s="311" customFormat="1" ht="13.5" customHeight="1">
      <c r="A35" s="307"/>
      <c r="B35" s="308"/>
      <c r="C35" s="388"/>
      <c r="D35" s="367"/>
      <c r="E35" s="398"/>
      <c r="F35" s="393"/>
      <c r="G35" s="385"/>
      <c r="H35" s="398"/>
      <c r="I35" s="393"/>
      <c r="J35" s="385"/>
      <c r="K35" s="398"/>
      <c r="L35" s="393"/>
      <c r="M35" s="385"/>
      <c r="N35" s="398"/>
      <c r="O35" s="393"/>
    </row>
    <row r="36" spans="1:15" s="311" customFormat="1" ht="13.5" customHeight="1">
      <c r="A36" s="307"/>
      <c r="B36" s="308"/>
      <c r="C36" s="388"/>
      <c r="D36" s="367"/>
      <c r="E36" s="398"/>
      <c r="F36" s="393"/>
      <c r="G36" s="556"/>
      <c r="H36" s="398"/>
      <c r="I36" s="393"/>
      <c r="J36" s="385"/>
      <c r="K36" s="398"/>
      <c r="L36" s="393"/>
      <c r="M36" s="385"/>
      <c r="N36" s="398"/>
      <c r="O36" s="393"/>
    </row>
    <row r="37" spans="1:15" s="319" customFormat="1" ht="12">
      <c r="A37" s="321" t="s">
        <v>39</v>
      </c>
      <c r="B37" s="308"/>
      <c r="C37" s="388"/>
      <c r="D37" s="516"/>
      <c r="E37" s="323"/>
      <c r="F37" s="324"/>
      <c r="G37" s="557">
        <f>SUM(G7:G34)</f>
        <v>2396796</v>
      </c>
      <c r="H37" s="323"/>
      <c r="I37" s="324"/>
      <c r="J37" s="408"/>
      <c r="K37" s="323"/>
      <c r="L37" s="324"/>
      <c r="M37" s="408">
        <f>SUM(M6:M33)</f>
        <v>0</v>
      </c>
      <c r="N37" s="323"/>
      <c r="O37" s="324"/>
    </row>
    <row r="38" spans="1:15" s="326" customFormat="1" ht="12">
      <c r="A38" s="321" t="s">
        <v>149</v>
      </c>
      <c r="B38" s="325"/>
      <c r="C38" s="514">
        <f>+C37-C39</f>
        <v>0</v>
      </c>
      <c r="D38" s="516"/>
      <c r="E38" s="323"/>
      <c r="F38" s="324">
        <f ca="1">IF(AND(E38&gt;0,ISNUMBER(E38),ISNUMBER(D38)),ROUND(((D38*tcdividend)/(E38*qtydividend)),3)/UcDividend,IF(AND(ISTEXT(E38),LEFT(CELL("format",E38),1)&lt;&gt;"\"),"VAR",IF(AND(ISTEXT(D38),LEFT(CELL("format",D38),1)&lt;&gt;"\"),"VAR","")))</f>
      </c>
      <c r="G38" s="493"/>
      <c r="H38" s="323"/>
      <c r="I38" s="324"/>
      <c r="J38" s="408"/>
      <c r="K38" s="323"/>
      <c r="L38" s="324"/>
      <c r="M38" s="408">
        <f>+M37-M39</f>
        <v>0</v>
      </c>
      <c r="N38" s="323"/>
      <c r="O38" s="324"/>
    </row>
    <row r="39" spans="1:15" s="319" customFormat="1" ht="12">
      <c r="A39" s="327" t="s">
        <v>150</v>
      </c>
      <c r="B39" s="308"/>
      <c r="C39" s="409"/>
      <c r="D39" s="385"/>
      <c r="E39" s="309"/>
      <c r="F39" s="12">
        <f ca="1">IF(AND(E39&gt;0,ISNUMBER(E39),ISNUMBER(D39)),ROUND(((D39*tcdividend)/(E39*qtydividend)),3)/UcDividend,IF(AND(ISTEXT(E39),LEFT(CELL("format",E39),1)&lt;&gt;"\"),"VAR",IF(AND(ISTEXT(D39),LEFT(CELL("format",D39),1)&lt;&gt;"\"),"VAR","")))</f>
      </c>
      <c r="G39" s="220"/>
      <c r="H39" s="309"/>
      <c r="I39" s="12"/>
      <c r="J39" s="220"/>
      <c r="K39" s="309"/>
      <c r="L39" s="12"/>
      <c r="M39" s="220"/>
      <c r="N39" s="309"/>
      <c r="O39" s="12"/>
    </row>
    <row r="40" spans="1:17" s="342" customFormat="1" ht="13.5" thickBot="1">
      <c r="A40" s="337"/>
      <c r="B40" s="338"/>
      <c r="C40" s="389"/>
      <c r="D40" s="392"/>
      <c r="E40" s="399">
        <f ca="1">IF(AND(D40&gt;0,ISNUMBER(D40),ISNUMBER(C40)),ROUND(((C40*tcdividend)/(D40*qtydividend)),3)/UcDividend,IF(AND(ISTEXT(D40),LEFT(CELL("format",D40),1)&lt;&gt;"\"),"VAR",IF(AND(ISTEXT(C40),LEFT(CELL("format",C40),1)&lt;&gt;"\"),"VAR","")))</f>
      </c>
      <c r="F40" s="397"/>
      <c r="G40" s="392"/>
      <c r="H40" s="399"/>
      <c r="I40" s="397"/>
      <c r="J40" s="392"/>
      <c r="K40" s="399"/>
      <c r="L40" s="397"/>
      <c r="M40" s="392"/>
      <c r="N40" s="399"/>
      <c r="O40" s="397"/>
      <c r="Q40" s="343"/>
    </row>
    <row r="41" spans="1:15" s="345" customFormat="1" ht="12" customHeight="1" thickBot="1">
      <c r="A41" s="344"/>
      <c r="B41" s="344"/>
      <c r="C41" s="344"/>
      <c r="D41" s="344"/>
      <c r="E41" s="344"/>
      <c r="F41" s="344"/>
      <c r="G41" s="392"/>
      <c r="H41" s="344"/>
      <c r="I41" s="344"/>
      <c r="J41" s="344"/>
      <c r="K41" s="344"/>
      <c r="L41" s="344"/>
      <c r="M41" s="344"/>
      <c r="N41" s="344"/>
      <c r="O41" s="344"/>
    </row>
    <row r="42" spans="1:15" s="347" customFormat="1" ht="12.75" customHeight="1" thickBot="1">
      <c r="A42" s="346"/>
      <c r="B42" s="346"/>
      <c r="C42" s="346"/>
      <c r="D42" s="346"/>
      <c r="E42" s="346"/>
      <c r="F42" s="346"/>
      <c r="G42" s="392">
        <f>G41-G40</f>
        <v>0</v>
      </c>
      <c r="H42" s="346"/>
      <c r="I42" s="346"/>
      <c r="J42" s="346"/>
      <c r="K42" s="346"/>
      <c r="L42" s="346"/>
      <c r="M42" s="346"/>
      <c r="N42" s="346"/>
      <c r="O42" s="346"/>
    </row>
    <row r="43" spans="1:15" s="347" customFormat="1" ht="12.75" customHeight="1" thickBot="1">
      <c r="A43" s="346"/>
      <c r="B43" s="346"/>
      <c r="C43" s="346"/>
      <c r="D43" s="346"/>
      <c r="E43" s="346"/>
      <c r="F43" s="346"/>
      <c r="G43" s="392"/>
      <c r="H43" s="346"/>
      <c r="I43" s="346"/>
      <c r="J43" s="346"/>
      <c r="K43" s="346"/>
      <c r="L43" s="346"/>
      <c r="M43" s="346"/>
      <c r="N43" s="346"/>
      <c r="O43" s="346"/>
    </row>
    <row r="44" spans="1:15" s="347" customFormat="1" ht="12.75" customHeight="1">
      <c r="A44" s="348"/>
      <c r="B44" s="348"/>
      <c r="C44" s="348"/>
      <c r="D44" s="348"/>
      <c r="E44" s="348"/>
      <c r="F44" s="348"/>
      <c r="G44" s="348"/>
      <c r="H44" s="348"/>
      <c r="I44" s="348"/>
      <c r="J44" s="348"/>
      <c r="K44" s="348"/>
      <c r="L44" s="348"/>
      <c r="M44" s="348"/>
      <c r="N44" s="348"/>
      <c r="O44" s="348"/>
    </row>
    <row r="45" s="347" customFormat="1" ht="12.75" customHeight="1"/>
    <row r="46" spans="1:15" s="349" customFormat="1" ht="12.75" customHeight="1">
      <c r="A46" s="347"/>
      <c r="B46" s="347"/>
      <c r="C46" s="347"/>
      <c r="D46" s="347"/>
      <c r="E46" s="347"/>
      <c r="F46" s="347"/>
      <c r="G46" s="347"/>
      <c r="H46" s="347"/>
      <c r="I46" s="347"/>
      <c r="J46" s="347"/>
      <c r="K46" s="347"/>
      <c r="L46" s="347"/>
      <c r="M46" s="347"/>
      <c r="N46" s="347"/>
      <c r="O46" s="347"/>
    </row>
    <row r="47" spans="1:15" s="349" customFormat="1" ht="12.75" customHeight="1">
      <c r="A47" s="347"/>
      <c r="B47" s="347"/>
      <c r="C47" s="347"/>
      <c r="D47" s="347"/>
      <c r="E47" s="347"/>
      <c r="F47" s="347"/>
      <c r="G47" s="347"/>
      <c r="H47" s="347"/>
      <c r="I47" s="347"/>
      <c r="J47" s="347"/>
      <c r="K47" s="347"/>
      <c r="L47" s="347"/>
      <c r="M47" s="347"/>
      <c r="N47" s="347"/>
      <c r="O47" s="347"/>
    </row>
    <row r="48" spans="1:15" s="349" customFormat="1" ht="12.75" customHeight="1">
      <c r="A48" s="347"/>
      <c r="B48" s="347"/>
      <c r="C48" s="347"/>
      <c r="D48" s="347"/>
      <c r="E48" s="347"/>
      <c r="F48" s="347"/>
      <c r="G48" s="347"/>
      <c r="H48" s="347"/>
      <c r="I48" s="347"/>
      <c r="J48" s="347"/>
      <c r="K48" s="347"/>
      <c r="L48" s="347"/>
      <c r="M48" s="347"/>
      <c r="N48" s="347"/>
      <c r="O48" s="347"/>
    </row>
    <row r="49" spans="1:15" s="349" customFormat="1" ht="12.75" customHeight="1">
      <c r="A49" s="347"/>
      <c r="B49" s="347"/>
      <c r="C49" s="347"/>
      <c r="D49" s="347"/>
      <c r="E49" s="347"/>
      <c r="F49" s="347"/>
      <c r="G49" s="347"/>
      <c r="H49" s="347"/>
      <c r="I49" s="347"/>
      <c r="J49" s="347"/>
      <c r="K49" s="347"/>
      <c r="L49" s="347"/>
      <c r="M49" s="347"/>
      <c r="N49" s="347"/>
      <c r="O49" s="347"/>
    </row>
    <row r="50" spans="1:15" s="349" customFormat="1" ht="12.75" customHeight="1">
      <c r="A50" s="347"/>
      <c r="B50" s="347"/>
      <c r="C50" s="347"/>
      <c r="D50" s="347"/>
      <c r="E50" s="347"/>
      <c r="F50" s="347"/>
      <c r="G50" s="347"/>
      <c r="H50" s="347"/>
      <c r="I50" s="347"/>
      <c r="J50" s="347"/>
      <c r="K50" s="347"/>
      <c r="L50" s="347"/>
      <c r="M50" s="347"/>
      <c r="N50" s="347"/>
      <c r="O50" s="347"/>
    </row>
    <row r="51" spans="1:15" s="349" customFormat="1" ht="12.75" customHeight="1">
      <c r="A51" s="347"/>
      <c r="B51" s="347"/>
      <c r="C51" s="347"/>
      <c r="D51" s="347"/>
      <c r="E51" s="347"/>
      <c r="F51" s="347"/>
      <c r="G51" s="347"/>
      <c r="H51" s="347"/>
      <c r="I51" s="347"/>
      <c r="J51" s="347"/>
      <c r="K51" s="347"/>
      <c r="L51" s="347"/>
      <c r="M51" s="347"/>
      <c r="N51" s="347"/>
      <c r="O51" s="347"/>
    </row>
    <row r="52" spans="1:15" s="349" customFormat="1" ht="12.75" customHeight="1">
      <c r="A52" s="347"/>
      <c r="B52" s="347"/>
      <c r="C52" s="347"/>
      <c r="D52" s="347"/>
      <c r="E52" s="347"/>
      <c r="F52" s="347"/>
      <c r="G52" s="347"/>
      <c r="H52" s="347"/>
      <c r="I52" s="347"/>
      <c r="J52" s="347"/>
      <c r="K52" s="347"/>
      <c r="L52" s="347"/>
      <c r="M52" s="347"/>
      <c r="N52" s="347"/>
      <c r="O52" s="347"/>
    </row>
    <row r="53" spans="1:15" s="349" customFormat="1" ht="12.75" customHeight="1">
      <c r="A53" s="347"/>
      <c r="B53" s="347"/>
      <c r="C53" s="347"/>
      <c r="D53" s="347"/>
      <c r="E53" s="347"/>
      <c r="F53" s="347"/>
      <c r="G53" s="347"/>
      <c r="H53" s="347"/>
      <c r="I53" s="347"/>
      <c r="J53" s="347"/>
      <c r="K53" s="347"/>
      <c r="L53" s="347"/>
      <c r="M53" s="347"/>
      <c r="N53" s="347"/>
      <c r="O53" s="347"/>
    </row>
    <row r="54" spans="1:15" s="349" customFormat="1" ht="12.75" customHeight="1">
      <c r="A54" s="347"/>
      <c r="B54" s="347"/>
      <c r="C54" s="347"/>
      <c r="D54" s="347"/>
      <c r="E54" s="347"/>
      <c r="F54" s="347"/>
      <c r="G54" s="347"/>
      <c r="H54" s="347"/>
      <c r="I54" s="347"/>
      <c r="J54" s="347"/>
      <c r="K54" s="347"/>
      <c r="L54" s="347"/>
      <c r="M54" s="347"/>
      <c r="N54" s="347"/>
      <c r="O54" s="347"/>
    </row>
    <row r="55" spans="1:15" s="349" customFormat="1" ht="12.75" customHeight="1">
      <c r="A55" s="347"/>
      <c r="B55" s="347"/>
      <c r="C55" s="347"/>
      <c r="D55" s="347"/>
      <c r="E55" s="347"/>
      <c r="F55" s="347"/>
      <c r="G55" s="347"/>
      <c r="H55" s="347"/>
      <c r="I55" s="347"/>
      <c r="J55" s="347"/>
      <c r="K55" s="347"/>
      <c r="L55" s="347"/>
      <c r="M55" s="347"/>
      <c r="N55" s="347"/>
      <c r="O55" s="347"/>
    </row>
    <row r="56" spans="1:15" s="349" customFormat="1" ht="12.75" customHeight="1">
      <c r="A56" s="347"/>
      <c r="B56" s="347"/>
      <c r="C56" s="347"/>
      <c r="D56" s="347"/>
      <c r="E56" s="347"/>
      <c r="F56" s="347"/>
      <c r="G56" s="347"/>
      <c r="H56" s="347"/>
      <c r="I56" s="347"/>
      <c r="J56" s="347"/>
      <c r="K56" s="347"/>
      <c r="L56" s="347"/>
      <c r="M56" s="347"/>
      <c r="N56" s="347"/>
      <c r="O56" s="347"/>
    </row>
    <row r="57" s="347" customFormat="1" ht="12.75" customHeight="1"/>
    <row r="58" s="347" customFormat="1" ht="12.75" customHeight="1"/>
    <row r="59" s="347" customFormat="1" ht="12.75" customHeight="1"/>
    <row r="60" s="347" customFormat="1" ht="12.75" customHeight="1"/>
    <row r="61" s="347" customFormat="1" ht="12.75" customHeight="1"/>
    <row r="62" s="347" customFormat="1" ht="12.75" customHeight="1"/>
    <row r="63" s="347" customFormat="1" ht="12.75" customHeight="1"/>
    <row r="64" s="347" customFormat="1" ht="12.75" customHeight="1"/>
    <row r="65" s="347" customFormat="1" ht="12.75" customHeight="1"/>
    <row r="66" s="347" customFormat="1" ht="12.75" customHeight="1"/>
    <row r="67" s="347" customFormat="1" ht="12.75" customHeight="1"/>
    <row r="68" s="347" customFormat="1" ht="12.75" customHeight="1"/>
    <row r="69" s="347" customFormat="1" ht="12.75" customHeight="1"/>
    <row r="70" s="347" customFormat="1" ht="12.75" customHeight="1"/>
    <row r="71" s="347" customFormat="1" ht="12.75" customHeight="1"/>
    <row r="72" s="347" customFormat="1" ht="12.75" customHeight="1"/>
    <row r="73" s="347" customFormat="1" ht="12.75" customHeight="1"/>
    <row r="74" s="347" customFormat="1" ht="12.75" customHeight="1"/>
    <row r="75" s="347" customFormat="1" ht="12.75" customHeight="1"/>
    <row r="76" s="347" customFormat="1" ht="12.75" customHeight="1"/>
    <row r="77" s="347" customFormat="1" ht="12.75" customHeight="1"/>
    <row r="78" s="347" customFormat="1" ht="12.75" customHeight="1"/>
    <row r="79" s="347" customFormat="1" ht="12.75" customHeight="1"/>
    <row r="80" s="347" customFormat="1" ht="12.75" customHeight="1"/>
    <row r="81" s="347" customFormat="1" ht="12.75" customHeight="1"/>
    <row r="82" s="347" customFormat="1" ht="12.75" customHeight="1"/>
    <row r="83" s="347" customFormat="1" ht="12.75" customHeight="1"/>
    <row r="84" s="347" customFormat="1" ht="12.75" customHeight="1"/>
    <row r="85" s="347" customFormat="1" ht="12.75" customHeight="1"/>
    <row r="86" s="347" customFormat="1" ht="12.75" customHeight="1"/>
    <row r="87" s="347" customFormat="1" ht="12.75" customHeight="1"/>
    <row r="88" s="347" customFormat="1" ht="12.75" customHeight="1"/>
    <row r="89" s="347" customFormat="1" ht="12.75" customHeight="1"/>
    <row r="90" s="347" customFormat="1" ht="12.75" customHeight="1"/>
    <row r="91" s="347" customFormat="1" ht="12.75" customHeight="1"/>
    <row r="92" s="347" customFormat="1" ht="12.75" customHeight="1"/>
    <row r="93" s="347" customFormat="1" ht="12.75" customHeight="1"/>
    <row r="94" s="347" customFormat="1" ht="12.75" customHeight="1"/>
    <row r="95" s="347" customFormat="1" ht="12.75" customHeight="1"/>
    <row r="96" s="347" customFormat="1" ht="12.75" customHeight="1"/>
    <row r="97" s="347" customFormat="1" ht="12.75" customHeight="1"/>
    <row r="98" s="347" customFormat="1" ht="12.75" customHeight="1"/>
    <row r="99" s="347" customFormat="1" ht="12.75" customHeight="1"/>
    <row r="100" s="347" customFormat="1" ht="12.75" customHeight="1"/>
    <row r="101" s="347" customFormat="1" ht="12.75" customHeight="1"/>
    <row r="102" s="345" customFormat="1" ht="12" customHeight="1"/>
    <row r="103" s="345" customFormat="1" ht="12" customHeight="1"/>
    <row r="104" s="345" customFormat="1" ht="12" customHeight="1"/>
    <row r="105" s="345" customFormat="1" ht="12" customHeight="1"/>
    <row r="106" s="345" customFormat="1" ht="12" customHeight="1"/>
    <row r="107" s="345" customFormat="1" ht="12" customHeight="1"/>
    <row r="108" s="345" customFormat="1" ht="12" customHeight="1"/>
    <row r="109" s="345" customFormat="1" ht="12" customHeight="1"/>
    <row r="110" s="345" customFormat="1" ht="12" customHeight="1"/>
    <row r="111" s="345" customFormat="1" ht="12" customHeight="1"/>
    <row r="112" s="345" customFormat="1" ht="12" customHeight="1"/>
    <row r="113" s="345" customFormat="1" ht="12" customHeight="1"/>
    <row r="114" s="345" customFormat="1" ht="12" customHeight="1"/>
    <row r="115" s="345" customFormat="1" ht="12" customHeight="1"/>
    <row r="116" s="345" customFormat="1" ht="12" customHeight="1"/>
    <row r="117" s="345" customFormat="1" ht="12" customHeight="1"/>
    <row r="118" s="345" customFormat="1" ht="12" customHeight="1"/>
    <row r="119" s="345" customFormat="1" ht="12" customHeight="1"/>
    <row r="120" s="345" customFormat="1" ht="12" customHeight="1"/>
    <row r="121" s="345" customFormat="1" ht="12" customHeight="1"/>
    <row r="122" s="345" customFormat="1" ht="12" customHeight="1"/>
    <row r="123" s="345" customFormat="1" ht="12" customHeight="1"/>
  </sheetData>
  <mergeCells count="8">
    <mergeCell ref="A3:A5"/>
    <mergeCell ref="M3:O3"/>
    <mergeCell ref="M2:O2"/>
    <mergeCell ref="H2:J2"/>
    <mergeCell ref="B2:G2"/>
    <mergeCell ref="D3:F3"/>
    <mergeCell ref="G3:I3"/>
    <mergeCell ref="J3:L3"/>
  </mergeCells>
  <printOptions horizontalCentered="1" verticalCentered="1"/>
  <pageMargins left="0.25" right="0.25" top="0.46" bottom="0.48" header="0.25" footer="0.25"/>
  <pageSetup horizontalDpi="300" verticalDpi="300" orientation="landscape" scale="85" r:id="rId1"/>
  <headerFooter alignWithMargins="0">
    <oddFooter>&amp;L&amp;8BLI No. 652000
Revised for GWOT Budget Amendment &amp;C&amp;8 Item No. 50  Page &amp;P of &amp;N&amp;R&amp;8Exhibit P-5, 
  Cost Analysis</oddFooter>
  </headerFooter>
  <rowBreaks count="1" manualBreakCount="1">
    <brk id="40" max="255" man="1"/>
  </rowBreaks>
</worksheet>
</file>

<file path=xl/worksheets/sheet5.xml><?xml version="1.0" encoding="utf-8"?>
<worksheet xmlns="http://schemas.openxmlformats.org/spreadsheetml/2006/main" xmlns:r="http://schemas.openxmlformats.org/officeDocument/2006/relationships">
  <dimension ref="A1:AG68"/>
  <sheetViews>
    <sheetView showGridLines="0" view="pageBreakPreview" zoomScale="75" zoomScaleNormal="75" zoomScaleSheetLayoutView="75" workbookViewId="0" topLeftCell="A1">
      <selection activeCell="L42" sqref="L42"/>
    </sheetView>
  </sheetViews>
  <sheetFormatPr defaultColWidth="9.140625" defaultRowHeight="12.75"/>
  <cols>
    <col min="1" max="1" width="43.57421875" style="304" customWidth="1"/>
    <col min="2" max="2" width="4.00390625" style="304" customWidth="1"/>
    <col min="3" max="3" width="11.28125" style="304" customWidth="1"/>
    <col min="4" max="4" width="6.57421875" style="304" customWidth="1"/>
    <col min="5" max="5" width="11.00390625" style="304" customWidth="1"/>
    <col min="6" max="6" width="9.7109375" style="304" customWidth="1"/>
    <col min="7" max="7" width="6.00390625" style="304" customWidth="1"/>
    <col min="8" max="8" width="9.00390625" style="304" customWidth="1"/>
    <col min="9" max="9" width="9.7109375" style="304" customWidth="1"/>
    <col min="10" max="10" width="6.7109375" style="304" customWidth="1"/>
    <col min="11" max="11" width="11.8515625" style="304" customWidth="1"/>
    <col min="12" max="12" width="9.7109375" style="304" customWidth="1"/>
    <col min="13" max="13" width="6.7109375" style="304" customWidth="1"/>
    <col min="14" max="14" width="11.8515625" style="304" customWidth="1"/>
    <col min="15" max="30" width="9.140625" style="304" customWidth="1"/>
    <col min="31" max="33" width="0" style="304" hidden="1" customWidth="1"/>
    <col min="34" max="16384" width="9.140625" style="304" customWidth="1"/>
  </cols>
  <sheetData>
    <row r="1" spans="1:14" s="288" customFormat="1" ht="10.5" customHeight="1">
      <c r="A1" s="277" t="s">
        <v>155</v>
      </c>
      <c r="B1" s="278" t="s">
        <v>26</v>
      </c>
      <c r="C1" s="279"/>
      <c r="D1" s="280"/>
      <c r="E1" s="281"/>
      <c r="F1" s="283" t="s">
        <v>27</v>
      </c>
      <c r="G1" s="281"/>
      <c r="H1" s="284"/>
      <c r="I1" s="285" t="s">
        <v>28</v>
      </c>
      <c r="J1" s="281"/>
      <c r="K1" s="284"/>
      <c r="L1" s="588" t="s">
        <v>0</v>
      </c>
      <c r="M1" s="589"/>
      <c r="N1" s="590"/>
    </row>
    <row r="2" spans="1:14" s="288" customFormat="1" ht="19.5" customHeight="1" thickBot="1">
      <c r="A2" s="362" t="s">
        <v>156</v>
      </c>
      <c r="B2" s="380"/>
      <c r="C2" s="381"/>
      <c r="D2" s="381"/>
      <c r="E2" s="381"/>
      <c r="F2" s="378"/>
      <c r="H2" s="379"/>
      <c r="I2" s="291" t="s">
        <v>22</v>
      </c>
      <c r="L2" s="562">
        <f>+'P40 '!I2</f>
        <v>39264</v>
      </c>
      <c r="M2" s="563"/>
      <c r="N2" s="564"/>
    </row>
    <row r="3" spans="1:33" s="300" customFormat="1" ht="10.5" customHeight="1" thickBot="1">
      <c r="A3" s="565" t="s">
        <v>176</v>
      </c>
      <c r="B3" s="294" t="s">
        <v>30</v>
      </c>
      <c r="C3" s="585" t="s">
        <v>152</v>
      </c>
      <c r="D3" s="586"/>
      <c r="E3" s="587"/>
      <c r="F3" s="585" t="s">
        <v>153</v>
      </c>
      <c r="G3" s="586"/>
      <c r="H3" s="587"/>
      <c r="I3" s="585" t="s">
        <v>173</v>
      </c>
      <c r="J3" s="586"/>
      <c r="K3" s="587"/>
      <c r="L3" s="585" t="s">
        <v>174</v>
      </c>
      <c r="M3" s="586"/>
      <c r="N3" s="587"/>
      <c r="AE3" s="300">
        <v>1000</v>
      </c>
      <c r="AF3" s="300">
        <v>1</v>
      </c>
      <c r="AG3" s="300">
        <v>1</v>
      </c>
    </row>
    <row r="4" spans="1:31" ht="12" customHeight="1">
      <c r="A4" s="566"/>
      <c r="B4" s="302" t="s">
        <v>32</v>
      </c>
      <c r="C4" s="410" t="s">
        <v>33</v>
      </c>
      <c r="D4" s="411" t="s">
        <v>34</v>
      </c>
      <c r="E4" s="412" t="s">
        <v>35</v>
      </c>
      <c r="F4" s="416" t="s">
        <v>33</v>
      </c>
      <c r="G4" s="411" t="s">
        <v>34</v>
      </c>
      <c r="H4" s="412" t="s">
        <v>35</v>
      </c>
      <c r="I4" s="411" t="s">
        <v>33</v>
      </c>
      <c r="J4" s="411" t="s">
        <v>34</v>
      </c>
      <c r="K4" s="412" t="s">
        <v>35</v>
      </c>
      <c r="L4" s="411" t="s">
        <v>33</v>
      </c>
      <c r="M4" s="411" t="s">
        <v>34</v>
      </c>
      <c r="N4" s="412" t="s">
        <v>35</v>
      </c>
      <c r="AE4" s="304">
        <v>1</v>
      </c>
    </row>
    <row r="5" spans="1:14" ht="9" customHeight="1" thickBot="1">
      <c r="A5" s="558"/>
      <c r="B5" s="404"/>
      <c r="C5" s="413" t="s">
        <v>36</v>
      </c>
      <c r="D5" s="414" t="s">
        <v>37</v>
      </c>
      <c r="E5" s="415" t="s">
        <v>38</v>
      </c>
      <c r="F5" s="417" t="s">
        <v>36</v>
      </c>
      <c r="G5" s="414" t="s">
        <v>37</v>
      </c>
      <c r="H5" s="415" t="s">
        <v>38</v>
      </c>
      <c r="I5" s="414" t="s">
        <v>36</v>
      </c>
      <c r="J5" s="414" t="s">
        <v>37</v>
      </c>
      <c r="K5" s="415" t="s">
        <v>38</v>
      </c>
      <c r="L5" s="414" t="s">
        <v>36</v>
      </c>
      <c r="M5" s="414" t="s">
        <v>37</v>
      </c>
      <c r="N5" s="415" t="s">
        <v>38</v>
      </c>
    </row>
    <row r="6" spans="1:14" s="267" customFormat="1" ht="9" customHeight="1">
      <c r="A6" s="307"/>
      <c r="B6" s="308"/>
      <c r="C6" s="367"/>
      <c r="D6" s="309"/>
      <c r="E6" s="12">
        <f ca="1">IF(AND(D6&gt;0,ISNUMBER(D6),ISNUMBER(C6)),ROUND(((C6*tcdividend)/(D6*qtydividend)),3)/UcDividend,IF(AND(ISTEXT(D6),LEFT(CELL("format",D6),1)&lt;&gt;"\"),"VAR",IF(AND(ISTEXT(C6),LEFT(CELL("format",C6),1)&lt;&gt;"\"),"VAR","")))</f>
      </c>
      <c r="F6" s="313"/>
      <c r="G6" s="309"/>
      <c r="H6" s="12">
        <f ca="1">IF(AND(G6&gt;0,ISNUMBER(G6),ISNUMBER(F6)),ROUND(((F6*tcdividend)/(G6*qtydividend)),3)/UcDividend,IF(AND(ISTEXT(G6),LEFT(CELL("format",G6),1)&lt;&gt;"\"),"VAR",IF(AND(ISTEXT(F6),LEFT(CELL("format",F6),1)&lt;&gt;"\"),"VAR","")))</f>
      </c>
      <c r="I6" s="313"/>
      <c r="J6" s="309"/>
      <c r="K6" s="12"/>
      <c r="L6" s="313"/>
      <c r="M6" s="309"/>
      <c r="N6" s="12"/>
    </row>
    <row r="7" spans="1:14" s="311" customFormat="1" ht="12">
      <c r="A7" s="201"/>
      <c r="B7" s="308"/>
      <c r="C7" s="367"/>
      <c r="D7" s="309"/>
      <c r="E7" s="12">
        <f ca="1">IF(AND(D7&gt;0,ISNUMBER(D7),ISNUMBER(C7)),ROUND(((C7*tcdividend)/(D7*qtydividend)),3)/UcDividend,IF(AND(ISTEXT(D7),LEFT(CELL("format",D7),1)&lt;&gt;"\"),"VAR",IF(AND(ISTEXT(C7),LEFT(CELL("format",C7),1)&lt;&gt;"\"),"VAR","")))</f>
      </c>
      <c r="F7" s="313"/>
      <c r="G7" s="309"/>
      <c r="H7" s="12">
        <f ca="1">IF(AND(G7&gt;0,ISNUMBER(G7),ISNUMBER(F7)),ROUND(((F7*tcdividend)/(G7*qtydividend)),3)/UcDividend,IF(AND(ISTEXT(G7),LEFT(CELL("format",G7),1)&lt;&gt;"\"),"VAR",IF(AND(ISTEXT(F7),LEFT(CELL("format",F7),1)&lt;&gt;"\"),"VAR","")))</f>
      </c>
      <c r="I7" s="313"/>
      <c r="J7" s="309"/>
      <c r="K7" s="12"/>
      <c r="L7" s="313"/>
      <c r="M7" s="309"/>
      <c r="N7" s="12"/>
    </row>
    <row r="8" spans="1:14" s="311" customFormat="1" ht="12">
      <c r="A8" s="312"/>
      <c r="B8" s="308"/>
      <c r="C8" s="367"/>
      <c r="D8" s="309"/>
      <c r="E8" s="12">
        <f ca="1">IF(AND(D8&gt;0,ISNUMBER(D8),ISNUMBER(C8)),ROUND(((C8*tcdividend)/(D8*qtydividend)),3)/UcDividend,IF(AND(ISTEXT(D8),LEFT(CELL("format",D8),1)&lt;&gt;"\"),"VAR",IF(AND(ISTEXT(C8),LEFT(CELL("format",C8),1)&lt;&gt;"\"),"VAR","")))</f>
      </c>
      <c r="F8" s="313"/>
      <c r="G8" s="309"/>
      <c r="H8" s="12">
        <f ca="1">IF(AND(G8&gt;0,ISNUMBER(G8),ISNUMBER(F8)),ROUND(((F8*tcdividend)/(G8*qtydividend)),3)/UcDividend,IF(AND(ISTEXT(G8),LEFT(CELL("format",G8),1)&lt;&gt;"\"),"VAR",IF(AND(ISTEXT(F8),LEFT(CELL("format",F8),1)&lt;&gt;"\"),"VAR","")))</f>
      </c>
      <c r="I8" s="313"/>
      <c r="J8" s="309"/>
      <c r="K8" s="12"/>
      <c r="L8" s="313"/>
      <c r="M8" s="309"/>
      <c r="N8" s="12"/>
    </row>
    <row r="9" spans="1:14" s="311" customFormat="1" ht="12">
      <c r="A9" s="307"/>
      <c r="B9" s="308"/>
      <c r="C9" s="367"/>
      <c r="D9" s="309"/>
      <c r="E9" s="12"/>
      <c r="F9" s="313"/>
      <c r="G9" s="309"/>
      <c r="H9" s="12"/>
      <c r="I9" s="313"/>
      <c r="J9" s="309"/>
      <c r="K9" s="12"/>
      <c r="L9" s="313"/>
      <c r="M9" s="309"/>
      <c r="N9" s="12"/>
    </row>
    <row r="10" spans="1:14" s="315" customFormat="1" ht="12.75">
      <c r="A10" s="314"/>
      <c r="B10" s="308"/>
      <c r="C10" s="367"/>
      <c r="D10" s="309"/>
      <c r="E10" s="12"/>
      <c r="F10" s="313"/>
      <c r="G10" s="309"/>
      <c r="H10" s="12"/>
      <c r="I10" s="313"/>
      <c r="J10" s="309"/>
      <c r="K10" s="12"/>
      <c r="L10" s="313"/>
      <c r="M10" s="309"/>
      <c r="N10" s="12"/>
    </row>
    <row r="11" spans="1:14" s="311" customFormat="1" ht="12">
      <c r="A11" s="307"/>
      <c r="B11" s="308"/>
      <c r="C11" s="367"/>
      <c r="D11" s="309"/>
      <c r="E11" s="12"/>
      <c r="F11" s="313"/>
      <c r="G11" s="309"/>
      <c r="H11" s="12"/>
      <c r="I11" s="313"/>
      <c r="J11" s="309"/>
      <c r="K11" s="12"/>
      <c r="L11" s="313"/>
      <c r="M11" s="309"/>
      <c r="N11" s="12"/>
    </row>
    <row r="12" spans="1:14" s="311" customFormat="1" ht="12">
      <c r="A12" s="314"/>
      <c r="B12" s="308"/>
      <c r="C12" s="367"/>
      <c r="D12" s="309"/>
      <c r="E12" s="12"/>
      <c r="F12" s="313"/>
      <c r="G12" s="309"/>
      <c r="H12" s="12"/>
      <c r="I12" s="313"/>
      <c r="J12" s="309"/>
      <c r="K12" s="12"/>
      <c r="L12" s="313"/>
      <c r="M12" s="309"/>
      <c r="N12" s="12"/>
    </row>
    <row r="13" spans="1:14" s="311" customFormat="1" ht="12">
      <c r="A13" s="317"/>
      <c r="B13" s="308"/>
      <c r="C13" s="367"/>
      <c r="D13" s="309"/>
      <c r="E13" s="12"/>
      <c r="F13" s="313"/>
      <c r="G13" s="309"/>
      <c r="H13" s="12"/>
      <c r="I13" s="313"/>
      <c r="J13" s="309"/>
      <c r="K13" s="12"/>
      <c r="L13" s="313"/>
      <c r="M13" s="309"/>
      <c r="N13" s="12"/>
    </row>
    <row r="14" spans="1:14" s="311" customFormat="1" ht="12">
      <c r="A14" s="317"/>
      <c r="B14" s="308"/>
      <c r="C14" s="367"/>
      <c r="D14" s="309"/>
      <c r="E14" s="12"/>
      <c r="F14" s="313"/>
      <c r="G14" s="309"/>
      <c r="H14" s="12"/>
      <c r="I14" s="313"/>
      <c r="J14" s="309"/>
      <c r="K14" s="12"/>
      <c r="L14" s="313"/>
      <c r="M14" s="309"/>
      <c r="N14" s="12"/>
    </row>
    <row r="15" spans="1:14" s="311" customFormat="1" ht="12">
      <c r="A15" s="317"/>
      <c r="B15" s="308"/>
      <c r="C15" s="367"/>
      <c r="D15" s="309"/>
      <c r="E15" s="12"/>
      <c r="F15" s="313"/>
      <c r="G15" s="309"/>
      <c r="H15" s="12"/>
      <c r="I15" s="313"/>
      <c r="J15" s="309"/>
      <c r="K15" s="12"/>
      <c r="L15" s="313"/>
      <c r="M15" s="309"/>
      <c r="N15" s="12"/>
    </row>
    <row r="16" spans="1:14" s="319" customFormat="1" ht="12">
      <c r="A16" s="318"/>
      <c r="B16" s="308"/>
      <c r="C16" s="367"/>
      <c r="D16" s="309"/>
      <c r="E16" s="12"/>
      <c r="F16" s="313"/>
      <c r="G16" s="309"/>
      <c r="H16" s="12"/>
      <c r="I16" s="313"/>
      <c r="J16" s="309"/>
      <c r="K16" s="12"/>
      <c r="L16" s="313"/>
      <c r="M16" s="309"/>
      <c r="N16" s="12"/>
    </row>
    <row r="17" spans="1:14" s="319" customFormat="1" ht="12">
      <c r="A17" s="314"/>
      <c r="B17" s="308"/>
      <c r="C17" s="387"/>
      <c r="D17" s="309"/>
      <c r="E17" s="12"/>
      <c r="F17" s="313"/>
      <c r="G17" s="309"/>
      <c r="H17" s="12"/>
      <c r="I17" s="313"/>
      <c r="J17" s="309"/>
      <c r="K17" s="12"/>
      <c r="L17" s="313"/>
      <c r="M17" s="309"/>
      <c r="N17" s="12"/>
    </row>
    <row r="18" spans="1:14" s="319" customFormat="1" ht="12">
      <c r="A18" s="314"/>
      <c r="B18" s="308"/>
      <c r="C18" s="387"/>
      <c r="D18" s="309"/>
      <c r="E18" s="12"/>
      <c r="F18" s="313"/>
      <c r="G18" s="309"/>
      <c r="H18" s="12"/>
      <c r="I18" s="313"/>
      <c r="J18" s="309"/>
      <c r="K18" s="12"/>
      <c r="L18" s="313"/>
      <c r="M18" s="309"/>
      <c r="N18" s="12"/>
    </row>
    <row r="19" spans="1:14" s="319" customFormat="1" ht="12">
      <c r="A19" s="314"/>
      <c r="B19" s="308"/>
      <c r="C19" s="387"/>
      <c r="D19" s="309"/>
      <c r="E19" s="12"/>
      <c r="F19" s="313"/>
      <c r="G19" s="309"/>
      <c r="H19" s="12"/>
      <c r="I19" s="313"/>
      <c r="J19" s="309"/>
      <c r="K19" s="12"/>
      <c r="L19" s="313"/>
      <c r="M19" s="309"/>
      <c r="N19" s="12"/>
    </row>
    <row r="20" spans="1:14" s="311" customFormat="1" ht="12">
      <c r="A20" s="201"/>
      <c r="B20" s="308"/>
      <c r="C20" s="367"/>
      <c r="D20" s="309"/>
      <c r="E20" s="12"/>
      <c r="F20" s="313"/>
      <c r="G20" s="309"/>
      <c r="H20" s="12"/>
      <c r="I20" s="313"/>
      <c r="J20" s="309"/>
      <c r="K20" s="12"/>
      <c r="L20" s="313"/>
      <c r="M20" s="309"/>
      <c r="N20" s="12"/>
    </row>
    <row r="21" spans="1:14" s="315" customFormat="1" ht="12.75">
      <c r="A21" s="314"/>
      <c r="B21" s="308"/>
      <c r="C21" s="367"/>
      <c r="D21" s="309"/>
      <c r="E21" s="12"/>
      <c r="F21" s="313"/>
      <c r="G21" s="309"/>
      <c r="H21" s="12"/>
      <c r="I21" s="313"/>
      <c r="J21" s="309"/>
      <c r="K21" s="12"/>
      <c r="L21" s="313"/>
      <c r="M21" s="309"/>
      <c r="N21" s="12"/>
    </row>
    <row r="22" spans="1:14" s="315" customFormat="1" ht="12.75">
      <c r="A22" s="314"/>
      <c r="B22" s="308"/>
      <c r="C22" s="367"/>
      <c r="D22" s="309"/>
      <c r="E22" s="12"/>
      <c r="F22" s="313"/>
      <c r="G22" s="309"/>
      <c r="H22" s="12"/>
      <c r="I22" s="313"/>
      <c r="J22" s="309"/>
      <c r="K22" s="12"/>
      <c r="L22" s="313"/>
      <c r="M22" s="309"/>
      <c r="N22" s="12"/>
    </row>
    <row r="23" spans="1:14" s="311" customFormat="1" ht="12">
      <c r="A23" s="317"/>
      <c r="B23" s="308"/>
      <c r="C23" s="367"/>
      <c r="D23" s="309"/>
      <c r="E23" s="12"/>
      <c r="F23" s="313"/>
      <c r="G23" s="309"/>
      <c r="H23" s="12"/>
      <c r="I23" s="313"/>
      <c r="J23" s="309"/>
      <c r="K23" s="12"/>
      <c r="L23" s="313"/>
      <c r="M23" s="309"/>
      <c r="N23" s="12"/>
    </row>
    <row r="24" spans="1:14" s="319" customFormat="1" ht="12">
      <c r="A24" s="314"/>
      <c r="B24" s="308"/>
      <c r="C24" s="367"/>
      <c r="D24" s="309"/>
      <c r="E24" s="12"/>
      <c r="F24" s="313"/>
      <c r="G24" s="309"/>
      <c r="H24" s="12"/>
      <c r="I24" s="313"/>
      <c r="J24" s="309"/>
      <c r="K24" s="12"/>
      <c r="L24" s="313"/>
      <c r="M24" s="309"/>
      <c r="N24" s="12"/>
    </row>
    <row r="25" spans="1:14" s="319" customFormat="1" ht="12">
      <c r="A25" s="320"/>
      <c r="B25" s="308"/>
      <c r="C25" s="367"/>
      <c r="D25" s="309"/>
      <c r="E25" s="12"/>
      <c r="F25" s="367"/>
      <c r="G25" s="309"/>
      <c r="H25" s="12"/>
      <c r="I25" s="367"/>
      <c r="J25" s="309"/>
      <c r="K25" s="12"/>
      <c r="L25" s="367"/>
      <c r="M25" s="309"/>
      <c r="N25" s="12"/>
    </row>
    <row r="26" spans="1:14" s="315" customFormat="1" ht="12.75">
      <c r="A26" s="314"/>
      <c r="B26" s="308"/>
      <c r="C26" s="367"/>
      <c r="D26" s="309"/>
      <c r="E26" s="12"/>
      <c r="F26" s="313"/>
      <c r="G26" s="309"/>
      <c r="H26" s="12"/>
      <c r="I26" s="313"/>
      <c r="J26" s="309"/>
      <c r="K26" s="12"/>
      <c r="L26" s="313"/>
      <c r="M26" s="309"/>
      <c r="N26" s="12"/>
    </row>
    <row r="27" spans="1:14" s="311" customFormat="1" ht="12">
      <c r="A27" s="317"/>
      <c r="B27" s="308"/>
      <c r="C27" s="367"/>
      <c r="D27" s="309"/>
      <c r="E27" s="12"/>
      <c r="F27" s="313"/>
      <c r="G27" s="309"/>
      <c r="H27" s="12"/>
      <c r="I27" s="313"/>
      <c r="J27" s="309"/>
      <c r="K27" s="12"/>
      <c r="L27" s="313"/>
      <c r="M27" s="309"/>
      <c r="N27" s="12"/>
    </row>
    <row r="28" spans="1:14" s="319" customFormat="1" ht="12">
      <c r="A28" s="314"/>
      <c r="B28" s="308"/>
      <c r="C28" s="367"/>
      <c r="D28" s="309"/>
      <c r="E28" s="12"/>
      <c r="F28" s="313"/>
      <c r="G28" s="309"/>
      <c r="H28" s="12"/>
      <c r="I28" s="313"/>
      <c r="J28" s="309"/>
      <c r="K28" s="12"/>
      <c r="L28" s="313"/>
      <c r="M28" s="309"/>
      <c r="N28" s="12"/>
    </row>
    <row r="29" spans="1:14" s="319" customFormat="1" ht="13.5" customHeight="1">
      <c r="A29" s="307"/>
      <c r="B29" s="308"/>
      <c r="C29" s="367"/>
      <c r="D29" s="309"/>
      <c r="E29" s="12">
        <f ca="1">IF(AND(D29&gt;0,ISNUMBER(D29),ISNUMBER(C29)),ROUND(((C29*tcdividend)/(D29*qtydividend)),3)/UcDividend,IF(AND(ISTEXT(D29),LEFT(CELL("format",D29),1)&lt;&gt;"\"),"VAR",IF(AND(ISTEXT(C29),LEFT(CELL("format",C29),1)&lt;&gt;"\"),"VAR","")))</f>
      </c>
      <c r="F29" s="367"/>
      <c r="G29" s="309"/>
      <c r="H29" s="12">
        <f ca="1">IF(AND(G29&gt;0,ISNUMBER(G29),ISNUMBER(F29)),ROUND(((F29*tcdividend)/(G29*qtydividend)),3)/UcDividend,IF(AND(ISTEXT(G29),LEFT(CELL("format",G29),1)&lt;&gt;"\"),"VAR",IF(AND(ISTEXT(F29),LEFT(CELL("format",F29),1)&lt;&gt;"\"),"VAR","")))</f>
      </c>
      <c r="I29" s="367"/>
      <c r="J29" s="309"/>
      <c r="K29" s="12"/>
      <c r="L29" s="367"/>
      <c r="M29" s="309"/>
      <c r="N29" s="12"/>
    </row>
    <row r="30" spans="1:14" s="319" customFormat="1" ht="13.5" customHeight="1">
      <c r="A30" s="321"/>
      <c r="B30" s="308"/>
      <c r="C30" s="367"/>
      <c r="D30" s="309"/>
      <c r="E30" s="12">
        <f ca="1">IF(AND(D30&gt;0,ISNUMBER(D30),ISNUMBER(C30)),ROUND(((C30*tcdividend)/(D30*qtydividend)),3)/UcDividend,IF(AND(ISTEXT(D30),LEFT(CELL("format",D30),1)&lt;&gt;"\"),"VAR",IF(AND(ISTEXT(C30),LEFT(CELL("format",C30),1)&lt;&gt;"\"),"VAR","")))</f>
      </c>
      <c r="F30" s="367"/>
      <c r="G30" s="309"/>
      <c r="H30" s="12">
        <f ca="1">IF(AND(G30&gt;0,ISNUMBER(G30),ISNUMBER(F30)),ROUND(((F30*tcdividend)/(G30*qtydividend)),3)/UcDividend,IF(AND(ISTEXT(G30),LEFT(CELL("format",G30),1)&lt;&gt;"\"),"VAR",IF(AND(ISTEXT(F30),LEFT(CELL("format",F30),1)&lt;&gt;"\"),"VAR","")))</f>
      </c>
      <c r="I30" s="367"/>
      <c r="J30" s="309"/>
      <c r="K30" s="12"/>
      <c r="L30" s="367"/>
      <c r="M30" s="309"/>
      <c r="N30" s="12"/>
    </row>
    <row r="31" spans="1:14" s="267" customFormat="1" ht="13.5" customHeight="1">
      <c r="A31" s="321"/>
      <c r="B31" s="328"/>
      <c r="C31" s="390"/>
      <c r="D31" s="329"/>
      <c r="E31" s="324"/>
      <c r="F31" s="390"/>
      <c r="G31" s="329"/>
      <c r="H31" s="324"/>
      <c r="I31" s="390"/>
      <c r="J31" s="329"/>
      <c r="K31" s="324"/>
      <c r="L31" s="390"/>
      <c r="M31" s="329"/>
      <c r="N31" s="324"/>
    </row>
    <row r="32" spans="1:14" s="267" customFormat="1" ht="13.5" customHeight="1">
      <c r="A32" s="307"/>
      <c r="B32" s="308"/>
      <c r="C32" s="367"/>
      <c r="D32" s="398"/>
      <c r="E32" s="393"/>
      <c r="F32" s="367"/>
      <c r="G32" s="398">
        <f ca="1">IF(AND(F32&gt;0,ISNUMBER(F32),ISNUMBER(E32)),ROUND(((E32*tcdividend)/(F32*qtydividend)),3)/UcDividend,IF(AND(ISTEXT(F32),LEFT(CELL("format",F32),1)&lt;&gt;"\"),"VAR",IF(AND(ISTEXT(E32),LEFT(CELL("format",E32),1)&lt;&gt;"\"),"VAR","")))</f>
      </c>
      <c r="H32" s="393"/>
      <c r="I32" s="367"/>
      <c r="J32" s="398">
        <f ca="1">IF(AND(I32&gt;0,ISNUMBER(I32),ISNUMBER(H32)),ROUND(((H32*tcdividend)/(I32*qtydividend)),3)/UcDividend,IF(AND(ISTEXT(I32),LEFT(CELL("format",I32),1)&lt;&gt;"\"),"VAR",IF(AND(ISTEXT(H32),LEFT(CELL("format",H32),1)&lt;&gt;"\"),"VAR","")))</f>
      </c>
      <c r="K32" s="393"/>
      <c r="L32" s="367"/>
      <c r="M32" s="398">
        <f ca="1">IF(AND(L32&gt;0,ISNUMBER(L32),ISNUMBER(K32)),ROUND(((K32*tcdividend)/(L32*qtydividend)),3)/UcDividend,IF(AND(ISTEXT(L32),LEFT(CELL("format",L32),1)&lt;&gt;"\"),"VAR",IF(AND(ISTEXT(K32),LEFT(CELL("format",K32),1)&lt;&gt;"\"),"VAR","")))</f>
      </c>
      <c r="N32" s="393"/>
    </row>
    <row r="33" spans="1:14" s="267" customFormat="1" ht="13.5" customHeight="1">
      <c r="A33" s="327"/>
      <c r="B33" s="308"/>
      <c r="C33" s="367"/>
      <c r="D33" s="398"/>
      <c r="E33" s="393"/>
      <c r="F33" s="367"/>
      <c r="G33" s="398">
        <f ca="1">IF(AND(F33&gt;0,ISNUMBER(F33),ISNUMBER(E33)),ROUND(((E33*tcdividend)/(F33*qtydividend)),3)/UcDividend,IF(AND(ISTEXT(F33),LEFT(CELL("format",F33),1)&lt;&gt;"\"),"VAR",IF(AND(ISTEXT(E33),LEFT(CELL("format",E33),1)&lt;&gt;"\"),"VAR","")))</f>
      </c>
      <c r="H33" s="393"/>
      <c r="I33" s="367"/>
      <c r="J33" s="398">
        <f ca="1">IF(AND(I33&gt;0,ISNUMBER(I33),ISNUMBER(H33)),ROUND(((H33*tcdividend)/(I33*qtydividend)),3)/UcDividend,IF(AND(ISTEXT(I33),LEFT(CELL("format",I33),1)&lt;&gt;"\"),"VAR",IF(AND(ISTEXT(H33),LEFT(CELL("format",H33),1)&lt;&gt;"\"),"VAR","")))</f>
      </c>
      <c r="K33" s="393"/>
      <c r="L33" s="367"/>
      <c r="M33" s="398">
        <f ca="1">IF(AND(L33&gt;0,ISNUMBER(L33),ISNUMBER(K33)),ROUND(((K33*tcdividend)/(L33*qtydividend)),3)/UcDividend,IF(AND(ISTEXT(L33),LEFT(CELL("format",L33),1)&lt;&gt;"\"),"VAR",IF(AND(ISTEXT(K33),LEFT(CELL("format",K33),1)&lt;&gt;"\"),"VAR","")))</f>
      </c>
      <c r="N33" s="393"/>
    </row>
    <row r="34" spans="1:14" s="267" customFormat="1" ht="13.5" customHeight="1">
      <c r="A34" s="307"/>
      <c r="B34" s="308"/>
      <c r="C34" s="367"/>
      <c r="D34" s="398"/>
      <c r="E34" s="393"/>
      <c r="F34" s="367"/>
      <c r="G34" s="398">
        <f ca="1">IF(AND(F34&gt;0,ISNUMBER(F34),ISNUMBER(E34)),ROUND(((E34*tcdividend)/(F34*qtydividend)),3)/UcDividend,IF(AND(ISTEXT(F34),LEFT(CELL("format",F34),1)&lt;&gt;"\"),"VAR",IF(AND(ISTEXT(E34),LEFT(CELL("format",E34),1)&lt;&gt;"\"),"VAR","")))</f>
      </c>
      <c r="H34" s="393"/>
      <c r="I34" s="367"/>
      <c r="J34" s="398">
        <f ca="1">IF(AND(I34&gt;0,ISNUMBER(I34),ISNUMBER(H34)),ROUND(((H34*tcdividend)/(I34*qtydividend)),3)/UcDividend,IF(AND(ISTEXT(I34),LEFT(CELL("format",I34),1)&lt;&gt;"\"),"VAR",IF(AND(ISTEXT(H34),LEFT(CELL("format",H34),1)&lt;&gt;"\"),"VAR","")))</f>
      </c>
      <c r="K34" s="393"/>
      <c r="L34" s="367"/>
      <c r="M34" s="398">
        <f ca="1">IF(AND(L34&gt;0,ISNUMBER(L34),ISNUMBER(K34)),ROUND(((K34*tcdividend)/(L34*qtydividend)),3)/UcDividend,IF(AND(ISTEXT(L34),LEFT(CELL("format",L34),1)&lt;&gt;"\"),"VAR",IF(AND(ISTEXT(K34),LEFT(CELL("format",K34),1)&lt;&gt;"\"),"VAR","")))</f>
      </c>
      <c r="N34" s="393"/>
    </row>
    <row r="35" spans="1:14" s="267" customFormat="1" ht="13.5" customHeight="1">
      <c r="A35" s="307"/>
      <c r="B35" s="308"/>
      <c r="C35" s="367"/>
      <c r="D35" s="398"/>
      <c r="E35" s="393"/>
      <c r="F35" s="367"/>
      <c r="G35" s="398">
        <f ca="1">IF(AND(F35&gt;0,ISNUMBER(F35),ISNUMBER(E35)),ROUND(((E35*tcdividend)/(F35*qtydividend)),3)/UcDividend,IF(AND(ISTEXT(F35),LEFT(CELL("format",F35),1)&lt;&gt;"\"),"VAR",IF(AND(ISTEXT(E35),LEFT(CELL("format",E35),1)&lt;&gt;"\"),"VAR","")))</f>
      </c>
      <c r="H35" s="393"/>
      <c r="I35" s="367"/>
      <c r="J35" s="398">
        <f ca="1">IF(AND(I35&gt;0,ISNUMBER(I35),ISNUMBER(H35)),ROUND(((H35*tcdividend)/(I35*qtydividend)),3)/UcDividend,IF(AND(ISTEXT(I35),LEFT(CELL("format",I35),1)&lt;&gt;"\"),"VAR",IF(AND(ISTEXT(H35),LEFT(CELL("format",H35),1)&lt;&gt;"\"),"VAR","")))</f>
      </c>
      <c r="K35" s="393"/>
      <c r="L35" s="367"/>
      <c r="M35" s="398">
        <f ca="1">IF(AND(L35&gt;0,ISNUMBER(L35),ISNUMBER(K35)),ROUND(((K35*tcdividend)/(L35*qtydividend)),3)/UcDividend,IF(AND(ISTEXT(L35),LEFT(CELL("format",L35),1)&lt;&gt;"\"),"VAR",IF(AND(ISTEXT(K35),LEFT(CELL("format",K35),1)&lt;&gt;"\"),"VAR","")))</f>
      </c>
      <c r="N35" s="393"/>
    </row>
    <row r="36" spans="1:14" s="315" customFormat="1" ht="13.5" customHeight="1">
      <c r="A36" s="321"/>
      <c r="B36" s="328"/>
      <c r="C36" s="390"/>
      <c r="D36" s="329"/>
      <c r="E36" s="394"/>
      <c r="F36" s="390"/>
      <c r="G36" s="329"/>
      <c r="H36" s="394"/>
      <c r="I36" s="390"/>
      <c r="J36" s="329"/>
      <c r="K36" s="394"/>
      <c r="L36" s="390"/>
      <c r="M36" s="329"/>
      <c r="N36" s="394"/>
    </row>
    <row r="37" spans="1:14" s="267" customFormat="1" ht="13.5" customHeight="1">
      <c r="A37" s="307"/>
      <c r="B37" s="308"/>
      <c r="C37" s="367"/>
      <c r="D37" s="398"/>
      <c r="E37" s="393"/>
      <c r="F37" s="367"/>
      <c r="G37" s="398">
        <f ca="1">IF(AND(F37&gt;0,ISNUMBER(F37),ISNUMBER(E37)),ROUND(((E37*tcdividend)/(F37*qtydividend)),3)/UcDividend,IF(AND(ISTEXT(F37),LEFT(CELL("format",F37),1)&lt;&gt;"\"),"VAR",IF(AND(ISTEXT(E37),LEFT(CELL("format",E37),1)&lt;&gt;"\"),"VAR","")))</f>
      </c>
      <c r="H37" s="393"/>
      <c r="I37" s="367"/>
      <c r="J37" s="398">
        <f ca="1">IF(AND(I37&gt;0,ISNUMBER(I37),ISNUMBER(H37)),ROUND(((H37*tcdividend)/(I37*qtydividend)),3)/UcDividend,IF(AND(ISTEXT(I37),LEFT(CELL("format",I37),1)&lt;&gt;"\"),"VAR",IF(AND(ISTEXT(H37),LEFT(CELL("format",H37),1)&lt;&gt;"\"),"VAR","")))</f>
      </c>
      <c r="K37" s="393"/>
      <c r="L37" s="367"/>
      <c r="M37" s="398">
        <f ca="1">IF(AND(L37&gt;0,ISNUMBER(L37),ISNUMBER(K37)),ROUND(((K37*tcdividend)/(L37*qtydividend)),3)/UcDividend,IF(AND(ISTEXT(L37),LEFT(CELL("format",L37),1)&lt;&gt;"\"),"VAR",IF(AND(ISTEXT(K37),LEFT(CELL("format",K37),1)&lt;&gt;"\"),"VAR","")))</f>
      </c>
      <c r="N37" s="393"/>
    </row>
    <row r="38" spans="1:14" s="311" customFormat="1" ht="13.5" customHeight="1">
      <c r="A38" s="331"/>
      <c r="B38" s="308"/>
      <c r="C38" s="367"/>
      <c r="D38" s="398"/>
      <c r="E38" s="393"/>
      <c r="F38" s="367"/>
      <c r="G38" s="398">
        <f ca="1">IF(AND(F38&gt;0,ISNUMBER(F38),ISNUMBER(E38)),ROUND(((E38*tcdividend)/(F38*qtydividend)),3)/UcDividend,IF(AND(ISTEXT(F38),LEFT(CELL("format",F38),1)&lt;&gt;"\"),"VAR",IF(AND(ISTEXT(E38),LEFT(CELL("format",E38),1)&lt;&gt;"\"),"VAR","")))</f>
      </c>
      <c r="H38" s="393"/>
      <c r="I38" s="367"/>
      <c r="J38" s="398">
        <f ca="1">IF(AND(I38&gt;0,ISNUMBER(I38),ISNUMBER(H38)),ROUND(((H38*tcdividend)/(I38*qtydividend)),3)/UcDividend,IF(AND(ISTEXT(I38),LEFT(CELL("format",I38),1)&lt;&gt;"\"),"VAR",IF(AND(ISTEXT(H38),LEFT(CELL("format",H38),1)&lt;&gt;"\"),"VAR","")))</f>
      </c>
      <c r="K38" s="393"/>
      <c r="L38" s="367"/>
      <c r="M38" s="398">
        <f ca="1">IF(AND(L38&gt;0,ISNUMBER(L38),ISNUMBER(K38)),ROUND(((K38*tcdividend)/(L38*qtydividend)),3)/UcDividend,IF(AND(ISTEXT(L38),LEFT(CELL("format",L38),1)&lt;&gt;"\"),"VAR",IF(AND(ISTEXT(K38),LEFT(CELL("format",K38),1)&lt;&gt;"\"),"VAR","")))</f>
      </c>
      <c r="N38" s="393"/>
    </row>
    <row r="39" spans="1:14" s="267" customFormat="1" ht="13.5" customHeight="1">
      <c r="A39" s="307"/>
      <c r="B39" s="308"/>
      <c r="C39" s="313"/>
      <c r="D39" s="398"/>
      <c r="E39" s="393"/>
      <c r="F39" s="367"/>
      <c r="G39" s="398">
        <f ca="1">IF(AND(F39&gt;0,ISNUMBER(F39),ISNUMBER(E39)),ROUND(((E39*tcdividend)/(F39*qtydividend)),3)/UcDividend,IF(AND(ISTEXT(F39),LEFT(CELL("format",F39),1)&lt;&gt;"\"),"VAR",IF(AND(ISTEXT(E39),LEFT(CELL("format",E39),1)&lt;&gt;"\"),"VAR","")))</f>
      </c>
      <c r="H39" s="393"/>
      <c r="I39" s="367"/>
      <c r="J39" s="398">
        <f ca="1">IF(AND(I39&gt;0,ISNUMBER(I39),ISNUMBER(H39)),ROUND(((H39*tcdividend)/(I39*qtydividend)),3)/UcDividend,IF(AND(ISTEXT(I39),LEFT(CELL("format",I39),1)&lt;&gt;"\"),"VAR",IF(AND(ISTEXT(H39),LEFT(CELL("format",H39),1)&lt;&gt;"\"),"VAR","")))</f>
      </c>
      <c r="K39" s="393"/>
      <c r="L39" s="367"/>
      <c r="M39" s="398">
        <f ca="1">IF(AND(L39&gt;0,ISNUMBER(L39),ISNUMBER(K39)),ROUND(((K39*tcdividend)/(L39*qtydividend)),3)/UcDividend,IF(AND(ISTEXT(L39),LEFT(CELL("format",L39),1)&lt;&gt;"\"),"VAR",IF(AND(ISTEXT(K39),LEFT(CELL("format",K39),1)&lt;&gt;"\"),"VAR","")))</f>
      </c>
      <c r="N39" s="393"/>
    </row>
    <row r="40" spans="1:14" s="319" customFormat="1" ht="12">
      <c r="A40" s="321" t="s">
        <v>39</v>
      </c>
      <c r="B40" s="308"/>
      <c r="C40" s="408">
        <f>SUM(C6:C38)</f>
        <v>0</v>
      </c>
      <c r="D40" s="323"/>
      <c r="E40" s="324">
        <f ca="1">IF(AND(D40&gt;0,ISNUMBER(D40),ISNUMBER(C40)),ROUND(((C40*tcdividend)/(D40*qtydividend)),3)/UcDividend,IF(AND(ISTEXT(D40),LEFT(CELL("format",D40),1)&lt;&gt;"\"),"VAR",IF(AND(ISTEXT(C40),LEFT(CELL("format",C40),1)&lt;&gt;"\"),"VAR","")))</f>
      </c>
      <c r="F40" s="408">
        <f>SUM(F6:F38)</f>
        <v>0</v>
      </c>
      <c r="G40" s="323"/>
      <c r="H40" s="324"/>
      <c r="I40" s="408">
        <f>SUM(I6:I38)</f>
        <v>0</v>
      </c>
      <c r="J40" s="323"/>
      <c r="K40" s="324"/>
      <c r="L40" s="408">
        <f>SUM(L6:L38)</f>
        <v>0</v>
      </c>
      <c r="M40" s="323"/>
      <c r="N40" s="324"/>
    </row>
    <row r="41" spans="1:14" s="326" customFormat="1" ht="12">
      <c r="A41" s="321" t="s">
        <v>149</v>
      </c>
      <c r="B41" s="325"/>
      <c r="C41" s="408">
        <f>+C40-C42</f>
        <v>0</v>
      </c>
      <c r="D41" s="323"/>
      <c r="E41" s="324">
        <f ca="1">IF(AND(D41&gt;0,ISNUMBER(D41),ISNUMBER(C41)),ROUND(((C41*tcdividend)/(D41*qtydividend)),3)/UcDividend,IF(AND(ISTEXT(D41),LEFT(CELL("format",D41),1)&lt;&gt;"\"),"VAR",IF(AND(ISTEXT(C41),LEFT(CELL("format",C41),1)&lt;&gt;"\"),"VAR","")))</f>
      </c>
      <c r="F41" s="408">
        <f>+F40-F42</f>
        <v>0</v>
      </c>
      <c r="G41" s="323"/>
      <c r="H41" s="324"/>
      <c r="I41" s="408">
        <f>+I40-I42</f>
        <v>0</v>
      </c>
      <c r="J41" s="323"/>
      <c r="K41" s="324"/>
      <c r="L41" s="408">
        <f>+L40-L42</f>
        <v>0</v>
      </c>
      <c r="M41" s="323"/>
      <c r="N41" s="324"/>
    </row>
    <row r="42" spans="1:14" s="319" customFormat="1" ht="12">
      <c r="A42" s="327" t="s">
        <v>150</v>
      </c>
      <c r="B42" s="308"/>
      <c r="C42" s="385"/>
      <c r="D42" s="309"/>
      <c r="E42" s="12">
        <f ca="1">IF(AND(D42&gt;0,ISNUMBER(D42),ISNUMBER(C42)),ROUND(((C42*tcdividend)/(D42*qtydividend)),3)/UcDividend,IF(AND(ISTEXT(D42),LEFT(CELL("format",D42),1)&lt;&gt;"\"),"VAR",IF(AND(ISTEXT(C42),LEFT(CELL("format",C42),1)&lt;&gt;"\"),"VAR","")))</f>
      </c>
      <c r="F42" s="220"/>
      <c r="G42" s="309"/>
      <c r="H42" s="12"/>
      <c r="I42" s="220"/>
      <c r="J42" s="309"/>
      <c r="K42" s="12"/>
      <c r="L42" s="220"/>
      <c r="M42" s="309"/>
      <c r="N42" s="12"/>
    </row>
    <row r="43" spans="1:14" s="311" customFormat="1" ht="9.75" customHeight="1">
      <c r="A43" s="317"/>
      <c r="B43" s="308"/>
      <c r="C43" s="367"/>
      <c r="D43" s="398"/>
      <c r="E43" s="393"/>
      <c r="F43" s="367"/>
      <c r="G43" s="398">
        <f ca="1">IF(AND(F43&gt;0,ISNUMBER(F43),ISNUMBER(E43)),ROUND(((E43*tcdividend)/(F43*qtydividend)),3)/UcDividend,IF(AND(ISTEXT(F43),LEFT(CELL("format",F43),1)&lt;&gt;"\"),"VAR",IF(AND(ISTEXT(E43),LEFT(CELL("format",E43),1)&lt;&gt;"\"),"VAR","")))</f>
      </c>
      <c r="H43" s="393"/>
      <c r="I43" s="367"/>
      <c r="J43" s="398">
        <f ca="1">IF(AND(I43&gt;0,ISNUMBER(I43),ISNUMBER(H43)),ROUND(((H43*tcdividend)/(I43*qtydividend)),3)/UcDividend,IF(AND(ISTEXT(I43),LEFT(CELL("format",I43),1)&lt;&gt;"\"),"VAR",IF(AND(ISTEXT(H43),LEFT(CELL("format",H43),1)&lt;&gt;"\"),"VAR","")))</f>
      </c>
      <c r="K43" s="393"/>
      <c r="L43" s="367"/>
      <c r="M43" s="398">
        <f ca="1">IF(AND(L43&gt;0,ISNUMBER(L43),ISNUMBER(K43)),ROUND(((K43*tcdividend)/(L43*qtydividend)),3)/UcDividend,IF(AND(ISTEXT(L43),LEFT(CELL("format",L43),1)&lt;&gt;"\"),"VAR",IF(AND(ISTEXT(K43),LEFT(CELL("format",K43),1)&lt;&gt;"\"),"VAR","")))</f>
      </c>
      <c r="N43" s="393"/>
    </row>
    <row r="44" spans="1:14" s="311" customFormat="1" ht="9.75" customHeight="1">
      <c r="A44" s="317"/>
      <c r="B44" s="308"/>
      <c r="C44" s="367"/>
      <c r="D44" s="398"/>
      <c r="E44" s="393"/>
      <c r="F44" s="367"/>
      <c r="G44" s="398">
        <f ca="1">IF(AND(F44&gt;0,ISNUMBER(F44),ISNUMBER(E44)),ROUND(((E44*tcdividend)/(F44*qtydividend)),3)/UcDividend,IF(AND(ISTEXT(F44),LEFT(CELL("format",F44),1)&lt;&gt;"\"),"VAR",IF(AND(ISTEXT(E44),LEFT(CELL("format",E44),1)&lt;&gt;"\"),"VAR","")))</f>
      </c>
      <c r="H44" s="393"/>
      <c r="I44" s="367"/>
      <c r="J44" s="398">
        <f ca="1">IF(AND(I44&gt;0,ISNUMBER(I44),ISNUMBER(H44)),ROUND(((H44*tcdividend)/(I44*qtydividend)),3)/UcDividend,IF(AND(ISTEXT(I44),LEFT(CELL("format",I44),1)&lt;&gt;"\"),"VAR",IF(AND(ISTEXT(H44),LEFT(CELL("format",H44),1)&lt;&gt;"\"),"VAR","")))</f>
      </c>
      <c r="K44" s="393"/>
      <c r="L44" s="367"/>
      <c r="M44" s="398">
        <f ca="1">IF(AND(L44&gt;0,ISNUMBER(L44),ISNUMBER(K44)),ROUND(((K44*tcdividend)/(L44*qtydividend)),3)/UcDividend,IF(AND(ISTEXT(L44),LEFT(CELL("format",L44),1)&lt;&gt;"\"),"VAR",IF(AND(ISTEXT(K44),LEFT(CELL("format",K44),1)&lt;&gt;"\"),"VAR","")))</f>
      </c>
      <c r="N44" s="393"/>
    </row>
    <row r="45" spans="1:14" s="315" customFormat="1" ht="9.75" customHeight="1">
      <c r="A45" s="321"/>
      <c r="B45" s="328"/>
      <c r="C45" s="390"/>
      <c r="D45" s="329"/>
      <c r="E45" s="394"/>
      <c r="F45" s="390"/>
      <c r="G45" s="329"/>
      <c r="H45" s="394"/>
      <c r="I45" s="390"/>
      <c r="J45" s="329"/>
      <c r="K45" s="394"/>
      <c r="L45" s="390"/>
      <c r="M45" s="329"/>
      <c r="N45" s="394"/>
    </row>
    <row r="46" spans="1:14" s="311" customFormat="1" ht="9.75" customHeight="1">
      <c r="A46" s="321"/>
      <c r="B46" s="308"/>
      <c r="C46" s="367"/>
      <c r="D46" s="398"/>
      <c r="E46" s="393"/>
      <c r="F46" s="367"/>
      <c r="G46" s="398">
        <f ca="1">IF(AND(F46&gt;0,ISNUMBER(F46),ISNUMBER(E46)),ROUND(((E46*tcdividend)/(F46*qtydividend)),3)/UcDividend,IF(AND(ISTEXT(F46),LEFT(CELL("format",F46),1)&lt;&gt;"\"),"VAR",IF(AND(ISTEXT(E46),LEFT(CELL("format",E46),1)&lt;&gt;"\"),"VAR","")))</f>
      </c>
      <c r="H46" s="393"/>
      <c r="I46" s="367"/>
      <c r="J46" s="398">
        <f ca="1">IF(AND(I46&gt;0,ISNUMBER(I46),ISNUMBER(H46)),ROUND(((H46*tcdividend)/(I46*qtydividend)),3)/UcDividend,IF(AND(ISTEXT(I46),LEFT(CELL("format",I46),1)&lt;&gt;"\"),"VAR",IF(AND(ISTEXT(H46),LEFT(CELL("format",H46),1)&lt;&gt;"\"),"VAR","")))</f>
      </c>
      <c r="K46" s="393"/>
      <c r="L46" s="367"/>
      <c r="M46" s="398">
        <f ca="1">IF(AND(L46&gt;0,ISNUMBER(L46),ISNUMBER(K46)),ROUND(((K46*tcdividend)/(L46*qtydividend)),3)/UcDividend,IF(AND(ISTEXT(L46),LEFT(CELL("format",L46),1)&lt;&gt;"\"),"VAR",IF(AND(ISTEXT(K46),LEFT(CELL("format",K46),1)&lt;&gt;"\"),"VAR","")))</f>
      </c>
      <c r="N46" s="393"/>
    </row>
    <row r="47" spans="1:14" s="311" customFormat="1" ht="9.75" customHeight="1">
      <c r="A47" s="307"/>
      <c r="B47" s="308"/>
      <c r="C47" s="367"/>
      <c r="D47" s="398"/>
      <c r="E47" s="393"/>
      <c r="F47" s="367"/>
      <c r="G47" s="398">
        <f ca="1">IF(AND(F47&gt;0,ISNUMBER(F47),ISNUMBER(E47)),ROUND(((E47*tcdividend)/(F47*qtydividend)),3)/UcDividend,IF(AND(ISTEXT(F47),LEFT(CELL("format",F47),1)&lt;&gt;"\"),"VAR",IF(AND(ISTEXT(E47),LEFT(CELL("format",E47),1)&lt;&gt;"\"),"VAR","")))</f>
      </c>
      <c r="H47" s="393"/>
      <c r="I47" s="367"/>
      <c r="J47" s="398">
        <f ca="1">IF(AND(I47&gt;0,ISNUMBER(I47),ISNUMBER(H47)),ROUND(((H47*tcdividend)/(I47*qtydividend)),3)/UcDividend,IF(AND(ISTEXT(I47),LEFT(CELL("format",I47),1)&lt;&gt;"\"),"VAR",IF(AND(ISTEXT(H47),LEFT(CELL("format",H47),1)&lt;&gt;"\"),"VAR","")))</f>
      </c>
      <c r="K47" s="393"/>
      <c r="L47" s="367"/>
      <c r="M47" s="398">
        <f ca="1">IF(AND(L47&gt;0,ISNUMBER(L47),ISNUMBER(K47)),ROUND(((K47*tcdividend)/(L47*qtydividend)),3)/UcDividend,IF(AND(ISTEXT(L47),LEFT(CELL("format",L47),1)&lt;&gt;"\"),"VAR",IF(AND(ISTEXT(K47),LEFT(CELL("format",K47),1)&lt;&gt;"\"),"VAR","")))</f>
      </c>
      <c r="N47" s="393"/>
    </row>
    <row r="48" spans="1:14" s="311" customFormat="1" ht="9.75" customHeight="1">
      <c r="A48" s="307"/>
      <c r="B48" s="308"/>
      <c r="C48" s="367"/>
      <c r="D48" s="398"/>
      <c r="E48" s="393"/>
      <c r="F48" s="367"/>
      <c r="G48" s="398">
        <f ca="1">IF(AND(F48&gt;0,ISNUMBER(F48),ISNUMBER(E48)),ROUND(((E48*tcdividend)/(F48*qtydividend)),3)/UcDividend,IF(AND(ISTEXT(F48),LEFT(CELL("format",F48),1)&lt;&gt;"\"),"VAR",IF(AND(ISTEXT(E48),LEFT(CELL("format",E48),1)&lt;&gt;"\"),"VAR","")))</f>
      </c>
      <c r="H48" s="393"/>
      <c r="I48" s="367"/>
      <c r="J48" s="398">
        <f ca="1">IF(AND(I48&gt;0,ISNUMBER(I48),ISNUMBER(H48)),ROUND(((H48*tcdividend)/(I48*qtydividend)),3)/UcDividend,IF(AND(ISTEXT(I48),LEFT(CELL("format",I48),1)&lt;&gt;"\"),"VAR",IF(AND(ISTEXT(H48),LEFT(CELL("format",H48),1)&lt;&gt;"\"),"VAR","")))</f>
      </c>
      <c r="K48" s="393"/>
      <c r="L48" s="367"/>
      <c r="M48" s="398">
        <f ca="1">IF(AND(L48&gt;0,ISNUMBER(L48),ISNUMBER(K48)),ROUND(((K48*tcdividend)/(L48*qtydividend)),3)/UcDividend,IF(AND(ISTEXT(L48),LEFT(CELL("format",L48),1)&lt;&gt;"\"),"VAR",IF(AND(ISTEXT(K48),LEFT(CELL("format",K48),1)&lt;&gt;"\"),"VAR","")))</f>
      </c>
      <c r="N48" s="393"/>
    </row>
    <row r="49" spans="1:14" s="311" customFormat="1" ht="6.75" customHeight="1">
      <c r="A49" s="307"/>
      <c r="B49" s="308"/>
      <c r="C49" s="367"/>
      <c r="D49" s="398"/>
      <c r="E49" s="393"/>
      <c r="F49" s="367"/>
      <c r="G49" s="398">
        <f ca="1">IF(AND(F49&gt;0,ISNUMBER(F49),ISNUMBER(E49)),ROUND(((E49*tcdividend)/(F49*qtydividend)),3)/UcDividend,IF(AND(ISTEXT(F49),LEFT(CELL("format",F49),1)&lt;&gt;"\"),"VAR",IF(AND(ISTEXT(E49),LEFT(CELL("format",E49),1)&lt;&gt;"\"),"VAR","")))</f>
      </c>
      <c r="H49" s="393"/>
      <c r="I49" s="367"/>
      <c r="J49" s="398">
        <f ca="1">IF(AND(I49&gt;0,ISNUMBER(I49),ISNUMBER(H49)),ROUND(((H49*tcdividend)/(I49*qtydividend)),3)/UcDividend,IF(AND(ISTEXT(I49),LEFT(CELL("format",I49),1)&lt;&gt;"\"),"VAR",IF(AND(ISTEXT(H49),LEFT(CELL("format",H49),1)&lt;&gt;"\"),"VAR","")))</f>
      </c>
      <c r="K49" s="393"/>
      <c r="L49" s="367"/>
      <c r="M49" s="398">
        <f ca="1">IF(AND(L49&gt;0,ISNUMBER(L49),ISNUMBER(K49)),ROUND(((K49*tcdividend)/(L49*qtydividend)),3)/UcDividend,IF(AND(ISTEXT(L49),LEFT(CELL("format",L49),1)&lt;&gt;"\"),"VAR",IF(AND(ISTEXT(K49),LEFT(CELL("format",K49),1)&lt;&gt;"\"),"VAR","")))</f>
      </c>
      <c r="N49" s="393"/>
    </row>
    <row r="50" spans="1:14" s="315" customFormat="1" ht="15" customHeight="1">
      <c r="A50" s="591"/>
      <c r="B50" s="328"/>
      <c r="C50" s="390"/>
      <c r="D50" s="329"/>
      <c r="E50" s="395"/>
      <c r="F50" s="390"/>
      <c r="G50" s="329"/>
      <c r="H50" s="395"/>
      <c r="I50" s="390"/>
      <c r="J50" s="329"/>
      <c r="K50" s="395"/>
      <c r="L50" s="390"/>
      <c r="M50" s="329"/>
      <c r="N50" s="395"/>
    </row>
    <row r="51" spans="1:14" s="335" customFormat="1" ht="9.75" customHeight="1">
      <c r="A51" s="592"/>
      <c r="B51" s="333"/>
      <c r="C51" s="391"/>
      <c r="D51" s="329"/>
      <c r="E51" s="396"/>
      <c r="F51" s="391"/>
      <c r="G51" s="329">
        <f ca="1">IF(AND(F51&gt;0,ISNUMBER(F51),ISNUMBER(E51)),ROUND(((E51*tcdividend)/(F51*qtydividend)),3)/UcDividend,IF(AND(ISTEXT(F51),LEFT(CELL("format",F51),1)&lt;&gt;"\"),"VAR",IF(AND(ISTEXT(E51),LEFT(CELL("format",E51),1)&lt;&gt;"\"),"VAR","")))</f>
      </c>
      <c r="H51" s="396"/>
      <c r="I51" s="391"/>
      <c r="J51" s="329">
        <f ca="1">IF(AND(I51&gt;0,ISNUMBER(I51),ISNUMBER(H51)),ROUND(((H51*tcdividend)/(I51*qtydividend)),3)/UcDividend,IF(AND(ISTEXT(I51),LEFT(CELL("format",I51),1)&lt;&gt;"\"),"VAR",IF(AND(ISTEXT(H51),LEFT(CELL("format",H51),1)&lt;&gt;"\"),"VAR","")))</f>
      </c>
      <c r="K51" s="396"/>
      <c r="L51" s="391"/>
      <c r="M51" s="329">
        <f ca="1">IF(AND(L51&gt;0,ISNUMBER(L51),ISNUMBER(K51)),ROUND(((K51*tcdividend)/(L51*qtydividend)),3)/UcDividend,IF(AND(ISTEXT(L51),LEFT(CELL("format",L51),1)&lt;&gt;"\"),"VAR",IF(AND(ISTEXT(K51),LEFT(CELL("format",K51),1)&lt;&gt;"\"),"VAR","")))</f>
      </c>
      <c r="N51" s="396"/>
    </row>
    <row r="52" spans="1:14" s="342" customFormat="1" ht="11.25" customHeight="1" thickBot="1">
      <c r="A52" s="337"/>
      <c r="B52" s="338"/>
      <c r="C52" s="392"/>
      <c r="D52" s="399"/>
      <c r="E52" s="397"/>
      <c r="F52" s="392"/>
      <c r="G52" s="399">
        <f ca="1">IF(AND(F52&gt;0,ISNUMBER(F52),ISNUMBER(E52)),ROUND(((E52*tcdividend)/(F52*qtydividend)),3)/UcDividend,IF(AND(ISTEXT(F52),LEFT(CELL("format",F52),1)&lt;&gt;"\"),"VAR",IF(AND(ISTEXT(E52),LEFT(CELL("format",E52),1)&lt;&gt;"\"),"VAR","")))</f>
      </c>
      <c r="H52" s="397"/>
      <c r="I52" s="392"/>
      <c r="J52" s="399">
        <f ca="1">IF(AND(I52&gt;0,ISNUMBER(I52),ISNUMBER(H52)),ROUND(((H52*tcdividend)/(I52*qtydividend)),3)/UcDividend,IF(AND(ISTEXT(I52),LEFT(CELL("format",I52),1)&lt;&gt;"\"),"VAR",IF(AND(ISTEXT(H52),LEFT(CELL("format",H52),1)&lt;&gt;"\"),"VAR","")))</f>
      </c>
      <c r="K52" s="397"/>
      <c r="L52" s="392"/>
      <c r="M52" s="399">
        <f ca="1">IF(AND(L52&gt;0,ISNUMBER(L52),ISNUMBER(K52)),ROUND(((K52*tcdividend)/(L52*qtydividend)),3)/UcDividend,IF(AND(ISTEXT(L52),LEFT(CELL("format",L52),1)&lt;&gt;"\"),"VAR",IF(AND(ISTEXT(K52),LEFT(CELL("format",K52),1)&lt;&gt;"\"),"VAR","")))</f>
      </c>
      <c r="N52" s="397"/>
    </row>
    <row r="53" spans="1:14" s="345" customFormat="1" ht="12" customHeight="1">
      <c r="A53" s="344"/>
      <c r="B53" s="344"/>
      <c r="C53" s="344"/>
      <c r="D53" s="344"/>
      <c r="E53" s="344"/>
      <c r="F53" s="344"/>
      <c r="G53" s="344"/>
      <c r="H53" s="344"/>
      <c r="I53" s="344"/>
      <c r="J53" s="344"/>
      <c r="K53" s="344"/>
      <c r="L53" s="344"/>
      <c r="M53" s="344"/>
      <c r="N53" s="344"/>
    </row>
    <row r="54" spans="1:14" s="347" customFormat="1" ht="12.75" customHeight="1">
      <c r="A54" s="346"/>
      <c r="B54" s="346"/>
      <c r="C54" s="346"/>
      <c r="D54" s="346"/>
      <c r="E54" s="346"/>
      <c r="F54" s="346"/>
      <c r="G54" s="346"/>
      <c r="H54" s="346"/>
      <c r="I54" s="346"/>
      <c r="J54" s="346"/>
      <c r="K54" s="346"/>
      <c r="L54" s="346"/>
      <c r="M54" s="346"/>
      <c r="N54" s="346"/>
    </row>
    <row r="55" spans="1:14" s="347" customFormat="1" ht="12.75" customHeight="1">
      <c r="A55" s="346"/>
      <c r="B55" s="346"/>
      <c r="C55" s="346"/>
      <c r="D55" s="346"/>
      <c r="E55" s="346"/>
      <c r="F55" s="346"/>
      <c r="G55" s="346"/>
      <c r="H55" s="346"/>
      <c r="I55" s="346"/>
      <c r="J55" s="346"/>
      <c r="K55" s="346"/>
      <c r="L55" s="346"/>
      <c r="M55" s="346"/>
      <c r="N55" s="346"/>
    </row>
    <row r="56" spans="1:14" s="347" customFormat="1" ht="12.75" customHeight="1">
      <c r="A56" s="348"/>
      <c r="B56" s="348"/>
      <c r="C56" s="348"/>
      <c r="D56" s="348"/>
      <c r="E56" s="348"/>
      <c r="F56" s="348"/>
      <c r="G56" s="348"/>
      <c r="H56" s="348"/>
      <c r="I56" s="348"/>
      <c r="J56" s="348"/>
      <c r="K56" s="348"/>
      <c r="L56" s="348"/>
      <c r="M56" s="348"/>
      <c r="N56" s="348"/>
    </row>
    <row r="57" s="347" customFormat="1" ht="12.75" customHeight="1"/>
    <row r="58" spans="1:14" s="349" customFormat="1" ht="12.75" customHeight="1">
      <c r="A58" s="347"/>
      <c r="B58" s="347"/>
      <c r="C58" s="347"/>
      <c r="D58" s="347"/>
      <c r="E58" s="347"/>
      <c r="F58" s="347"/>
      <c r="G58" s="347"/>
      <c r="H58" s="347"/>
      <c r="I58" s="347"/>
      <c r="J58" s="347"/>
      <c r="K58" s="347"/>
      <c r="L58" s="347"/>
      <c r="M58" s="347"/>
      <c r="N58" s="347"/>
    </row>
    <row r="59" spans="1:14" s="349" customFormat="1" ht="12.75" customHeight="1">
      <c r="A59" s="347"/>
      <c r="B59" s="347"/>
      <c r="C59" s="347"/>
      <c r="D59" s="347"/>
      <c r="E59" s="347"/>
      <c r="F59" s="347"/>
      <c r="G59" s="347"/>
      <c r="H59" s="347"/>
      <c r="I59" s="347"/>
      <c r="J59" s="347"/>
      <c r="K59" s="347"/>
      <c r="L59" s="347"/>
      <c r="M59" s="347"/>
      <c r="N59" s="347"/>
    </row>
    <row r="60" spans="1:14" s="349" customFormat="1" ht="12.75" customHeight="1">
      <c r="A60" s="347"/>
      <c r="B60" s="347"/>
      <c r="C60" s="347"/>
      <c r="D60" s="347"/>
      <c r="E60" s="347"/>
      <c r="F60" s="347"/>
      <c r="G60" s="347"/>
      <c r="H60" s="347"/>
      <c r="I60" s="347"/>
      <c r="J60" s="347"/>
      <c r="K60" s="347"/>
      <c r="L60" s="347"/>
      <c r="M60" s="347"/>
      <c r="N60" s="347"/>
    </row>
    <row r="61" spans="1:14" s="349" customFormat="1" ht="12.75" customHeight="1">
      <c r="A61" s="347"/>
      <c r="B61" s="347"/>
      <c r="C61" s="347"/>
      <c r="D61" s="347"/>
      <c r="E61" s="347"/>
      <c r="F61" s="347"/>
      <c r="G61" s="347"/>
      <c r="H61" s="347"/>
      <c r="I61" s="347"/>
      <c r="J61" s="347"/>
      <c r="K61" s="347"/>
      <c r="L61" s="347"/>
      <c r="M61" s="347"/>
      <c r="N61" s="347"/>
    </row>
    <row r="62" spans="1:14" s="349" customFormat="1" ht="12.75" customHeight="1">
      <c r="A62" s="347"/>
      <c r="B62" s="347"/>
      <c r="C62" s="347"/>
      <c r="D62" s="347"/>
      <c r="E62" s="347"/>
      <c r="F62" s="347"/>
      <c r="G62" s="347"/>
      <c r="H62" s="347"/>
      <c r="I62" s="347"/>
      <c r="J62" s="347"/>
      <c r="K62" s="347"/>
      <c r="L62" s="347"/>
      <c r="M62" s="347"/>
      <c r="N62" s="347"/>
    </row>
    <row r="63" spans="1:14" s="349" customFormat="1" ht="12.75" customHeight="1">
      <c r="A63" s="347"/>
      <c r="B63" s="347"/>
      <c r="C63" s="347"/>
      <c r="D63" s="347"/>
      <c r="E63" s="347"/>
      <c r="F63" s="347"/>
      <c r="G63" s="347"/>
      <c r="H63" s="347"/>
      <c r="I63" s="347"/>
      <c r="J63" s="347"/>
      <c r="K63" s="347"/>
      <c r="L63" s="347"/>
      <c r="M63" s="347"/>
      <c r="N63" s="347"/>
    </row>
    <row r="64" spans="1:14" s="349" customFormat="1" ht="12.75" customHeight="1">
      <c r="A64" s="347"/>
      <c r="B64" s="347"/>
      <c r="C64" s="347"/>
      <c r="D64" s="347"/>
      <c r="E64" s="347"/>
      <c r="F64" s="347"/>
      <c r="G64" s="347"/>
      <c r="H64" s="347"/>
      <c r="I64" s="347"/>
      <c r="J64" s="347"/>
      <c r="K64" s="347"/>
      <c r="L64" s="347"/>
      <c r="M64" s="347"/>
      <c r="N64" s="347"/>
    </row>
    <row r="65" spans="1:14" s="349" customFormat="1" ht="12.75" customHeight="1">
      <c r="A65" s="347"/>
      <c r="B65" s="347"/>
      <c r="C65" s="347"/>
      <c r="D65" s="347"/>
      <c r="E65" s="347"/>
      <c r="F65" s="347"/>
      <c r="G65" s="347"/>
      <c r="H65" s="347"/>
      <c r="I65" s="347"/>
      <c r="J65" s="347"/>
      <c r="K65" s="347"/>
      <c r="L65" s="347"/>
      <c r="M65" s="347"/>
      <c r="N65" s="347"/>
    </row>
    <row r="66" spans="1:14" s="349" customFormat="1" ht="12.75" customHeight="1">
      <c r="A66" s="347"/>
      <c r="B66" s="347"/>
      <c r="C66" s="347"/>
      <c r="D66" s="347"/>
      <c r="E66" s="347"/>
      <c r="F66" s="347"/>
      <c r="G66" s="347"/>
      <c r="H66" s="347"/>
      <c r="I66" s="347"/>
      <c r="J66" s="347"/>
      <c r="K66" s="347"/>
      <c r="L66" s="347"/>
      <c r="M66" s="347"/>
      <c r="N66" s="347"/>
    </row>
    <row r="67" spans="1:14" s="349" customFormat="1" ht="12.75" customHeight="1">
      <c r="A67" s="347"/>
      <c r="B67" s="347"/>
      <c r="C67" s="347"/>
      <c r="D67" s="347"/>
      <c r="E67" s="347"/>
      <c r="F67" s="347"/>
      <c r="G67" s="347"/>
      <c r="H67" s="347"/>
      <c r="I67" s="347"/>
      <c r="J67" s="347"/>
      <c r="K67" s="347"/>
      <c r="L67" s="347"/>
      <c r="M67" s="347"/>
      <c r="N67" s="347"/>
    </row>
    <row r="68" spans="1:14" s="349" customFormat="1" ht="12.75" customHeight="1">
      <c r="A68" s="347"/>
      <c r="B68" s="347"/>
      <c r="C68" s="347"/>
      <c r="D68" s="347"/>
      <c r="E68" s="347"/>
      <c r="F68" s="347"/>
      <c r="G68" s="347"/>
      <c r="H68" s="347"/>
      <c r="I68" s="347"/>
      <c r="J68" s="347"/>
      <c r="K68" s="347"/>
      <c r="L68" s="347"/>
      <c r="M68" s="347"/>
      <c r="N68" s="347"/>
    </row>
    <row r="69" s="347" customFormat="1" ht="12.75" customHeight="1"/>
    <row r="70" s="347" customFormat="1" ht="12.75" customHeight="1"/>
    <row r="71" s="347" customFormat="1" ht="12.75" customHeight="1"/>
    <row r="72" s="347" customFormat="1" ht="12.75" customHeight="1"/>
    <row r="73" s="347" customFormat="1" ht="12.75" customHeight="1"/>
    <row r="74" s="347" customFormat="1" ht="12.75" customHeight="1"/>
    <row r="75" s="347" customFormat="1" ht="12.75" customHeight="1"/>
    <row r="76" s="347" customFormat="1" ht="12.75" customHeight="1"/>
    <row r="77" s="347" customFormat="1" ht="12.75" customHeight="1"/>
    <row r="78" s="347" customFormat="1" ht="12.75" customHeight="1"/>
    <row r="79" s="347" customFormat="1" ht="12.75" customHeight="1"/>
    <row r="80" s="347" customFormat="1" ht="12.75" customHeight="1"/>
    <row r="81" s="347" customFormat="1" ht="12.75" customHeight="1"/>
    <row r="82" s="347" customFormat="1" ht="12.75" customHeight="1"/>
    <row r="83" s="347" customFormat="1" ht="12.75" customHeight="1"/>
    <row r="84" s="347" customFormat="1" ht="12.75" customHeight="1"/>
    <row r="85" s="347" customFormat="1" ht="12.75" customHeight="1"/>
    <row r="86" s="347" customFormat="1" ht="12.75" customHeight="1"/>
    <row r="87" s="347" customFormat="1" ht="12.75" customHeight="1"/>
    <row r="88" s="347" customFormat="1" ht="12.75" customHeight="1"/>
    <row r="89" s="347" customFormat="1" ht="12.75" customHeight="1"/>
    <row r="90" s="347" customFormat="1" ht="12.75" customHeight="1"/>
    <row r="91" s="347" customFormat="1" ht="12.75" customHeight="1"/>
    <row r="92" s="347" customFormat="1" ht="12.75" customHeight="1"/>
    <row r="93" s="347" customFormat="1" ht="12.75" customHeight="1"/>
    <row r="94" s="347" customFormat="1" ht="12.75" customHeight="1"/>
    <row r="95" s="347" customFormat="1" ht="12.75" customHeight="1"/>
    <row r="96" s="347" customFormat="1" ht="12.75" customHeight="1"/>
    <row r="97" s="347" customFormat="1" ht="12.75" customHeight="1"/>
    <row r="98" s="347" customFormat="1" ht="12.75" customHeight="1"/>
    <row r="99" s="347" customFormat="1" ht="12.75" customHeight="1"/>
    <row r="100" s="347" customFormat="1" ht="12.75" customHeight="1"/>
    <row r="101" s="347" customFormat="1" ht="12.75" customHeight="1"/>
    <row r="102" s="347" customFormat="1" ht="12.75" customHeight="1"/>
    <row r="103" s="347" customFormat="1" ht="12.75" customHeight="1"/>
    <row r="104" s="347" customFormat="1" ht="12.75" customHeight="1"/>
    <row r="105" s="347" customFormat="1" ht="12.75" customHeight="1"/>
    <row r="106" s="347" customFormat="1" ht="12.75" customHeight="1"/>
    <row r="107" s="347" customFormat="1" ht="12.75" customHeight="1"/>
    <row r="108" s="347" customFormat="1" ht="12.75" customHeight="1"/>
    <row r="109" s="347" customFormat="1" ht="12.75" customHeight="1"/>
    <row r="110" s="347" customFormat="1" ht="12.75" customHeight="1"/>
    <row r="111" s="347" customFormat="1" ht="12.75" customHeight="1"/>
    <row r="112" s="347" customFormat="1" ht="12.75" customHeight="1"/>
    <row r="113" s="347" customFormat="1" ht="12.75" customHeight="1"/>
    <row r="114" s="345" customFormat="1" ht="12" customHeight="1"/>
    <row r="115" s="345" customFormat="1" ht="12" customHeight="1"/>
    <row r="116" s="345" customFormat="1" ht="12" customHeight="1"/>
    <row r="117" s="345" customFormat="1" ht="12" customHeight="1"/>
    <row r="118" s="345" customFormat="1" ht="12" customHeight="1"/>
    <row r="119" s="345" customFormat="1" ht="12" customHeight="1"/>
    <row r="120" s="345" customFormat="1" ht="12" customHeight="1"/>
    <row r="121" s="345" customFormat="1" ht="12" customHeight="1"/>
    <row r="122" s="345" customFormat="1" ht="12" customHeight="1"/>
    <row r="123" s="345" customFormat="1" ht="12" customHeight="1"/>
    <row r="124" s="345" customFormat="1" ht="12" customHeight="1"/>
    <row r="125" s="345" customFormat="1" ht="12" customHeight="1"/>
    <row r="126" s="345" customFormat="1" ht="12" customHeight="1"/>
    <row r="127" s="345" customFormat="1" ht="12" customHeight="1"/>
    <row r="128" s="345" customFormat="1" ht="12" customHeight="1"/>
    <row r="129" s="345" customFormat="1" ht="12" customHeight="1"/>
    <row r="130" s="345" customFormat="1" ht="12" customHeight="1"/>
    <row r="131" s="345" customFormat="1" ht="12" customHeight="1"/>
    <row r="132" s="345" customFormat="1" ht="12" customHeight="1"/>
    <row r="133" s="345" customFormat="1" ht="12" customHeight="1"/>
    <row r="134" s="345" customFormat="1" ht="12" customHeight="1"/>
    <row r="135" s="345" customFormat="1" ht="12" customHeight="1"/>
  </sheetData>
  <mergeCells count="8">
    <mergeCell ref="L2:N2"/>
    <mergeCell ref="L1:N1"/>
    <mergeCell ref="A50:A51"/>
    <mergeCell ref="C3:E3"/>
    <mergeCell ref="F3:H3"/>
    <mergeCell ref="I3:K3"/>
    <mergeCell ref="A3:A5"/>
    <mergeCell ref="L3:N3"/>
  </mergeCells>
  <printOptions horizontalCentered="1" verticalCentered="1"/>
  <pageMargins left="0.25" right="0.25" top="0.46" bottom="0.48" header="0.25" footer="0.25"/>
  <pageSetup horizontalDpi="300" verticalDpi="300" orientation="landscape" scale="85" r:id="rId1"/>
  <headerFooter alignWithMargins="0">
    <oddFooter>&amp;L&amp;8BLI No.&amp;C&amp;8 Item No.   Page &amp;P of &amp;N&amp;R&amp;8Exhibit P-5, 
  Cost Analysis</oddFooter>
  </headerFooter>
  <rowBreaks count="1" manualBreakCount="1">
    <brk id="52" max="255" man="1"/>
  </rowBreaks>
</worksheet>
</file>

<file path=xl/worksheets/sheet6.xml><?xml version="1.0" encoding="utf-8"?>
<worksheet xmlns="http://schemas.openxmlformats.org/spreadsheetml/2006/main" xmlns:r="http://schemas.openxmlformats.org/officeDocument/2006/relationships">
  <dimension ref="A1:AN42"/>
  <sheetViews>
    <sheetView showGridLines="0" workbookViewId="0" topLeftCell="A1">
      <selection activeCell="D22" sqref="D22"/>
    </sheetView>
  </sheetViews>
  <sheetFormatPr defaultColWidth="9.140625" defaultRowHeight="12.75"/>
  <cols>
    <col min="1" max="1" width="35.7109375" style="0" customWidth="1"/>
    <col min="2" max="2" width="25.140625" style="0" customWidth="1"/>
    <col min="3" max="3" width="7.28125" style="0" customWidth="1"/>
    <col min="4" max="4" width="18.8515625" style="0" customWidth="1"/>
    <col min="5" max="7" width="6.7109375" style="0" customWidth="1"/>
    <col min="8" max="8" width="9.57421875" style="0" customWidth="1"/>
    <col min="9" max="10" width="4.8515625" style="0" customWidth="1"/>
    <col min="11" max="11" width="6.421875" style="0" customWidth="1"/>
    <col min="39" max="40" width="0" style="0" hidden="1" customWidth="1"/>
  </cols>
  <sheetData>
    <row r="1" spans="1:40" s="9" customFormat="1" ht="9" customHeight="1">
      <c r="A1" s="14"/>
      <c r="B1" s="15"/>
      <c r="C1" s="15"/>
      <c r="D1" s="15"/>
      <c r="E1" s="16"/>
      <c r="F1" s="16"/>
      <c r="G1" s="16"/>
      <c r="H1" s="17"/>
      <c r="I1" s="18" t="s">
        <v>0</v>
      </c>
      <c r="J1" s="19"/>
      <c r="K1" s="20"/>
      <c r="M1" s="21"/>
      <c r="N1" s="21"/>
      <c r="T1" s="22"/>
      <c r="U1" s="9" t="s">
        <v>82</v>
      </c>
      <c r="Y1" s="9">
        <v>1998</v>
      </c>
      <c r="AM1" s="13">
        <f>IF(G6="Each",1,IF(G6="x100",100,IF(G6="x1000",1000,IF(G6="xMillion",1000000,IF(G6="xBillion",1000000000,1)))))</f>
        <v>1</v>
      </c>
      <c r="AN1" s="13">
        <f>IF(H6="'$",1,IF(H6="$OO",100,IF(H6="$OOO",1000,IF(H6="$Million",1000000,IF(H6="$Billion",1000000000,1)))))</f>
        <v>1</v>
      </c>
    </row>
    <row r="2" spans="1:40" s="9" customFormat="1" ht="15" customHeight="1" thickBot="1">
      <c r="A2" s="23" t="s">
        <v>40</v>
      </c>
      <c r="B2" s="24"/>
      <c r="C2" s="24"/>
      <c r="D2" s="24"/>
      <c r="E2" s="25"/>
      <c r="F2" s="25"/>
      <c r="G2" s="25"/>
      <c r="H2" s="26"/>
      <c r="I2" s="597">
        <f>+'P40 '!I2:M2</f>
        <v>39264</v>
      </c>
      <c r="J2" s="598"/>
      <c r="K2" s="599"/>
      <c r="M2" s="21"/>
      <c r="N2" s="21"/>
      <c r="U2" s="9" t="s">
        <v>83</v>
      </c>
      <c r="AM2" s="13"/>
      <c r="AN2" s="13"/>
    </row>
    <row r="3" spans="1:40" s="9" customFormat="1" ht="9" customHeight="1">
      <c r="A3" s="18" t="s">
        <v>41</v>
      </c>
      <c r="B3" s="19"/>
      <c r="C3" s="27" t="s">
        <v>28</v>
      </c>
      <c r="D3" s="19"/>
      <c r="E3" s="28"/>
      <c r="F3" s="18" t="s">
        <v>27</v>
      </c>
      <c r="G3" s="17"/>
      <c r="H3" s="17"/>
      <c r="I3" s="19"/>
      <c r="J3" s="19"/>
      <c r="K3" s="20"/>
      <c r="M3" s="21"/>
      <c r="N3" s="21"/>
      <c r="AM3" s="13"/>
      <c r="AN3" s="13"/>
    </row>
    <row r="4" spans="1:40" ht="15" customHeight="1" thickBot="1">
      <c r="A4" s="593" t="s">
        <v>227</v>
      </c>
      <c r="B4" s="594"/>
      <c r="C4" s="29"/>
      <c r="D4" s="377"/>
      <c r="E4" s="30"/>
      <c r="F4" s="593" t="s">
        <v>218</v>
      </c>
      <c r="G4" s="595"/>
      <c r="H4" s="595"/>
      <c r="I4" s="595"/>
      <c r="J4" s="595"/>
      <c r="K4" s="596"/>
      <c r="M4" s="31"/>
      <c r="N4" s="31"/>
      <c r="AM4" s="32" t="e">
        <f>#N/A</f>
        <v>#N/A</v>
      </c>
      <c r="AN4" s="32" t="e">
        <f>#N/A</f>
        <v>#N/A</v>
      </c>
    </row>
    <row r="5" spans="1:21" ht="17.25" customHeight="1">
      <c r="A5" s="33" t="s">
        <v>42</v>
      </c>
      <c r="B5" s="34" t="s">
        <v>43</v>
      </c>
      <c r="C5" s="35" t="s">
        <v>44</v>
      </c>
      <c r="D5" s="36" t="s">
        <v>45</v>
      </c>
      <c r="E5" s="35" t="s">
        <v>46</v>
      </c>
      <c r="F5" s="36" t="s">
        <v>47</v>
      </c>
      <c r="G5" s="35" t="s">
        <v>48</v>
      </c>
      <c r="H5" s="36" t="s">
        <v>49</v>
      </c>
      <c r="I5" s="35" t="s">
        <v>50</v>
      </c>
      <c r="J5" s="36" t="s">
        <v>51</v>
      </c>
      <c r="K5" s="35" t="s">
        <v>52</v>
      </c>
      <c r="M5" s="31"/>
      <c r="N5" s="31"/>
      <c r="U5" t="s">
        <v>9</v>
      </c>
    </row>
    <row r="6" spans="1:14" ht="10.5" customHeight="1" thickBot="1">
      <c r="A6" s="37" t="s">
        <v>53</v>
      </c>
      <c r="B6" s="38"/>
      <c r="C6" s="39" t="s">
        <v>54</v>
      </c>
      <c r="D6" s="40"/>
      <c r="E6" s="551"/>
      <c r="F6" s="41" t="s">
        <v>55</v>
      </c>
      <c r="G6" s="42" t="s">
        <v>37</v>
      </c>
      <c r="H6" s="42" t="s">
        <v>38</v>
      </c>
      <c r="I6" s="39"/>
      <c r="J6" s="39" t="s">
        <v>56</v>
      </c>
      <c r="K6" s="43" t="s">
        <v>22</v>
      </c>
      <c r="M6" s="31"/>
      <c r="N6" s="31"/>
    </row>
    <row r="7" spans="1:14" ht="13.5" customHeight="1">
      <c r="A7" s="478" t="s">
        <v>249</v>
      </c>
      <c r="B7" s="44"/>
      <c r="C7" s="45"/>
      <c r="D7" s="46"/>
      <c r="E7" s="198" t="s">
        <v>22</v>
      </c>
      <c r="F7" s="125"/>
      <c r="G7" s="11"/>
      <c r="H7" s="11"/>
      <c r="I7" s="45"/>
      <c r="J7" s="45"/>
      <c r="K7" s="47"/>
      <c r="M7" s="31"/>
      <c r="N7" s="31"/>
    </row>
    <row r="8" spans="1:14" s="6" customFormat="1" ht="12">
      <c r="A8" s="529" t="s">
        <v>250</v>
      </c>
      <c r="B8" s="455" t="s">
        <v>260</v>
      </c>
      <c r="C8" s="456" t="s">
        <v>145</v>
      </c>
      <c r="D8" s="457" t="s">
        <v>217</v>
      </c>
      <c r="E8" s="550">
        <v>39356</v>
      </c>
      <c r="F8" s="546">
        <v>39539</v>
      </c>
      <c r="G8" s="458">
        <v>177</v>
      </c>
      <c r="H8" s="458">
        <v>31260</v>
      </c>
      <c r="I8" s="456" t="s">
        <v>216</v>
      </c>
      <c r="J8" s="456" t="s">
        <v>146</v>
      </c>
      <c r="K8" s="459" t="s">
        <v>146</v>
      </c>
      <c r="M8" s="188"/>
      <c r="N8" s="188"/>
    </row>
    <row r="9" spans="1:14" s="116" customFormat="1" ht="12" customHeight="1">
      <c r="A9" s="192"/>
      <c r="B9" s="455"/>
      <c r="C9" s="45"/>
      <c r="D9" s="457"/>
      <c r="E9" s="469"/>
      <c r="F9" s="125"/>
      <c r="G9" s="11"/>
      <c r="H9" s="11"/>
      <c r="I9" s="45"/>
      <c r="J9" s="45"/>
      <c r="K9" s="194"/>
      <c r="M9" s="117"/>
      <c r="N9" s="117"/>
    </row>
    <row r="10" spans="1:14" s="116" customFormat="1" ht="12" customHeight="1">
      <c r="A10" s="532" t="s">
        <v>258</v>
      </c>
      <c r="B10" s="531" t="s">
        <v>145</v>
      </c>
      <c r="C10" s="45" t="s">
        <v>145</v>
      </c>
      <c r="D10" s="457" t="s">
        <v>261</v>
      </c>
      <c r="E10" s="544">
        <v>39387</v>
      </c>
      <c r="F10" s="125">
        <v>39417</v>
      </c>
      <c r="G10" s="11">
        <v>113</v>
      </c>
      <c r="H10" s="11">
        <v>93637</v>
      </c>
      <c r="I10" s="45" t="s">
        <v>216</v>
      </c>
      <c r="J10" s="45" t="s">
        <v>146</v>
      </c>
      <c r="K10" s="194" t="s">
        <v>146</v>
      </c>
      <c r="M10" s="117"/>
      <c r="N10" s="117"/>
    </row>
    <row r="11" spans="1:14" s="116" customFormat="1" ht="12" customHeight="1">
      <c r="A11" s="193"/>
      <c r="B11" s="44"/>
      <c r="C11" s="45"/>
      <c r="D11" s="46"/>
      <c r="E11" s="545"/>
      <c r="F11" s="125"/>
      <c r="G11" s="11"/>
      <c r="H11" s="11"/>
      <c r="I11" s="45"/>
      <c r="J11" s="45"/>
      <c r="K11" s="47"/>
      <c r="M11" s="117"/>
      <c r="N11" s="117"/>
    </row>
    <row r="12" spans="1:14" s="116" customFormat="1" ht="24">
      <c r="A12" s="532" t="s">
        <v>259</v>
      </c>
      <c r="B12" s="531" t="s">
        <v>145</v>
      </c>
      <c r="C12" s="45" t="s">
        <v>145</v>
      </c>
      <c r="D12" s="46" t="s">
        <v>261</v>
      </c>
      <c r="E12" s="544">
        <v>39356</v>
      </c>
      <c r="F12" s="125">
        <v>39387</v>
      </c>
      <c r="G12" s="11">
        <v>276</v>
      </c>
      <c r="H12" s="11">
        <v>31214</v>
      </c>
      <c r="I12" s="45" t="s">
        <v>216</v>
      </c>
      <c r="J12" s="45" t="s">
        <v>146</v>
      </c>
      <c r="K12" s="47" t="s">
        <v>146</v>
      </c>
      <c r="M12" s="117"/>
      <c r="N12" s="117"/>
    </row>
    <row r="13" spans="1:14" s="475" customFormat="1" ht="14.25" customHeight="1">
      <c r="A13" s="484"/>
      <c r="B13" s="467"/>
      <c r="C13" s="468"/>
      <c r="D13" s="467"/>
      <c r="E13" s="469"/>
      <c r="F13" s="470"/>
      <c r="G13" s="477"/>
      <c r="H13" s="472"/>
      <c r="I13" s="473"/>
      <c r="J13" s="473"/>
      <c r="K13" s="474"/>
      <c r="M13" s="476"/>
      <c r="N13" s="476"/>
    </row>
    <row r="14" spans="1:14" s="475" customFormat="1" ht="23.25" customHeight="1">
      <c r="A14" s="484"/>
      <c r="B14" s="467"/>
      <c r="C14" s="468"/>
      <c r="D14" s="467"/>
      <c r="E14" s="469"/>
      <c r="F14" s="548"/>
      <c r="G14" s="471"/>
      <c r="H14" s="472"/>
      <c r="I14" s="473"/>
      <c r="J14" s="473"/>
      <c r="K14" s="474"/>
      <c r="M14" s="476"/>
      <c r="N14" s="476"/>
    </row>
    <row r="15" spans="1:14" s="475" customFormat="1" ht="12">
      <c r="A15" s="541" t="s">
        <v>269</v>
      </c>
      <c r="B15" s="540"/>
      <c r="C15" s="468"/>
      <c r="D15" s="467"/>
      <c r="E15" s="469"/>
      <c r="F15" s="548"/>
      <c r="G15" s="471"/>
      <c r="H15" s="472"/>
      <c r="I15" s="473"/>
      <c r="J15" s="473"/>
      <c r="K15" s="474"/>
      <c r="M15" s="476"/>
      <c r="N15" s="476"/>
    </row>
    <row r="16" spans="1:14" s="419" customFormat="1" ht="12.75">
      <c r="A16" s="533" t="s">
        <v>278</v>
      </c>
      <c r="B16" s="455" t="s">
        <v>145</v>
      </c>
      <c r="C16" s="534" t="s">
        <v>275</v>
      </c>
      <c r="D16" s="535" t="s">
        <v>217</v>
      </c>
      <c r="E16" s="550">
        <v>39356</v>
      </c>
      <c r="F16" s="546">
        <v>39508</v>
      </c>
      <c r="G16" s="458">
        <v>567</v>
      </c>
      <c r="H16" s="11">
        <v>528000</v>
      </c>
      <c r="I16" s="536" t="s">
        <v>276</v>
      </c>
      <c r="J16" s="536" t="s">
        <v>146</v>
      </c>
      <c r="K16" s="459" t="s">
        <v>146</v>
      </c>
      <c r="L16" s="537"/>
      <c r="M16" s="538"/>
      <c r="N16" s="539"/>
    </row>
    <row r="17" spans="1:11" ht="10.5" customHeight="1">
      <c r="A17" s="533" t="s">
        <v>277</v>
      </c>
      <c r="B17" s="455" t="s">
        <v>145</v>
      </c>
      <c r="C17" s="534" t="s">
        <v>275</v>
      </c>
      <c r="D17" s="535" t="s">
        <v>217</v>
      </c>
      <c r="E17" s="550">
        <v>39356</v>
      </c>
      <c r="F17" s="546">
        <v>39508</v>
      </c>
      <c r="G17" s="458">
        <v>67</v>
      </c>
      <c r="H17" s="11">
        <v>664000</v>
      </c>
      <c r="I17" s="536" t="s">
        <v>276</v>
      </c>
      <c r="J17" s="536" t="s">
        <v>146</v>
      </c>
      <c r="K17" s="459" t="s">
        <v>146</v>
      </c>
    </row>
    <row r="18" spans="1:11" ht="12.75">
      <c r="A18" s="533"/>
      <c r="B18" s="455"/>
      <c r="C18" s="534"/>
      <c r="D18" s="535"/>
      <c r="E18" s="550"/>
      <c r="F18" s="546"/>
      <c r="G18" s="458"/>
      <c r="H18" s="11"/>
      <c r="I18" s="547"/>
      <c r="J18" s="547"/>
      <c r="K18" s="459"/>
    </row>
    <row r="19" spans="1:11" ht="12.75">
      <c r="A19" s="533"/>
      <c r="B19" s="455"/>
      <c r="C19" s="534"/>
      <c r="D19" s="535"/>
      <c r="E19" s="550"/>
      <c r="F19" s="546"/>
      <c r="G19" s="458"/>
      <c r="H19" s="11"/>
      <c r="I19" s="547"/>
      <c r="J19" s="547"/>
      <c r="K19" s="459"/>
    </row>
    <row r="20" spans="1:11" ht="12.75">
      <c r="A20" s="533"/>
      <c r="B20" s="455"/>
      <c r="C20" s="534"/>
      <c r="D20" s="535"/>
      <c r="E20" s="550"/>
      <c r="F20" s="546"/>
      <c r="G20" s="458"/>
      <c r="H20" s="11"/>
      <c r="I20" s="547"/>
      <c r="J20" s="547"/>
      <c r="K20" s="459"/>
    </row>
    <row r="21" spans="1:11" ht="12.75">
      <c r="A21" s="533"/>
      <c r="B21" s="455"/>
      <c r="C21" s="534"/>
      <c r="D21" s="535"/>
      <c r="E21" s="550"/>
      <c r="F21" s="546"/>
      <c r="G21" s="458"/>
      <c r="H21" s="11"/>
      <c r="I21" s="547"/>
      <c r="J21" s="547"/>
      <c r="K21" s="459"/>
    </row>
    <row r="22" spans="1:11" ht="12.75">
      <c r="A22" s="533"/>
      <c r="B22" s="455"/>
      <c r="C22" s="534"/>
      <c r="D22" s="535"/>
      <c r="E22" s="550"/>
      <c r="F22" s="546"/>
      <c r="G22" s="458"/>
      <c r="H22" s="11"/>
      <c r="I22" s="547"/>
      <c r="J22" s="547"/>
      <c r="K22" s="459"/>
    </row>
    <row r="23" spans="1:11" ht="12.75">
      <c r="A23" s="533"/>
      <c r="B23" s="455"/>
      <c r="C23" s="534"/>
      <c r="D23" s="535"/>
      <c r="E23" s="550"/>
      <c r="F23" s="546"/>
      <c r="G23" s="458"/>
      <c r="H23" s="11"/>
      <c r="I23" s="547"/>
      <c r="J23" s="547"/>
      <c r="K23" s="459"/>
    </row>
    <row r="24" spans="1:11" ht="12.75">
      <c r="A24" s="533"/>
      <c r="B24" s="455"/>
      <c r="C24" s="534"/>
      <c r="D24" s="535"/>
      <c r="E24" s="550"/>
      <c r="F24" s="546"/>
      <c r="G24" s="458"/>
      <c r="H24" s="11"/>
      <c r="I24" s="547"/>
      <c r="J24" s="547"/>
      <c r="K24" s="459"/>
    </row>
    <row r="25" spans="1:11" ht="12.75">
      <c r="A25" s="533"/>
      <c r="B25" s="455"/>
      <c r="C25" s="534"/>
      <c r="D25" s="535"/>
      <c r="E25" s="550"/>
      <c r="F25" s="546"/>
      <c r="G25" s="458"/>
      <c r="H25" s="11"/>
      <c r="I25" s="547"/>
      <c r="J25" s="547"/>
      <c r="K25" s="459"/>
    </row>
    <row r="26" spans="1:11" ht="12.75">
      <c r="A26" s="533"/>
      <c r="B26" s="455"/>
      <c r="C26" s="534"/>
      <c r="D26" s="535"/>
      <c r="E26" s="550"/>
      <c r="F26" s="546"/>
      <c r="G26" s="458"/>
      <c r="H26" s="11"/>
      <c r="I26" s="547"/>
      <c r="J26" s="547"/>
      <c r="K26" s="459"/>
    </row>
    <row r="27" spans="1:11" ht="12.75">
      <c r="A27" s="533"/>
      <c r="B27" s="455"/>
      <c r="C27" s="534"/>
      <c r="D27" s="535"/>
      <c r="E27" s="550"/>
      <c r="F27" s="546"/>
      <c r="G27" s="458"/>
      <c r="H27" s="11"/>
      <c r="I27" s="547"/>
      <c r="J27" s="547"/>
      <c r="K27" s="459"/>
    </row>
    <row r="28" spans="1:11" ht="12.75">
      <c r="A28" s="192"/>
      <c r="B28" s="44"/>
      <c r="C28" s="45"/>
      <c r="D28" s="46"/>
      <c r="E28" s="198"/>
      <c r="F28" s="125"/>
      <c r="G28" s="11"/>
      <c r="H28" s="11"/>
      <c r="I28" s="45"/>
      <c r="J28" s="45"/>
      <c r="K28" s="47"/>
    </row>
    <row r="29" spans="1:11" s="32" customFormat="1" ht="13.5" thickBot="1">
      <c r="A29" s="51"/>
      <c r="B29" s="52"/>
      <c r="C29" s="52"/>
      <c r="D29" s="53"/>
      <c r="E29" s="552"/>
      <c r="F29" s="549"/>
      <c r="G29" s="54"/>
      <c r="H29" s="54"/>
      <c r="I29" s="52"/>
      <c r="J29" s="52"/>
      <c r="K29" s="55"/>
    </row>
    <row r="30" spans="1:11" s="32" customFormat="1" ht="12.75">
      <c r="A30" s="56" t="s">
        <v>279</v>
      </c>
      <c r="B30" s="57"/>
      <c r="C30" s="57"/>
      <c r="D30" s="57"/>
      <c r="E30" s="57"/>
      <c r="F30" s="57"/>
      <c r="G30" s="58"/>
      <c r="H30" s="58"/>
      <c r="I30" s="57"/>
      <c r="J30" s="57"/>
      <c r="K30" s="59"/>
    </row>
    <row r="31" spans="1:11" s="32" customFormat="1" ht="12.75">
      <c r="A31" s="60"/>
      <c r="B31" s="61"/>
      <c r="C31" s="61"/>
      <c r="D31" s="61"/>
      <c r="E31" s="61"/>
      <c r="F31" s="61"/>
      <c r="G31" s="62"/>
      <c r="H31" s="62"/>
      <c r="I31" s="61"/>
      <c r="J31" s="61"/>
      <c r="K31" s="63"/>
    </row>
    <row r="32" spans="1:11" s="32" customFormat="1" ht="13.5" thickBot="1">
      <c r="A32" s="64"/>
      <c r="B32" s="65"/>
      <c r="C32" s="65"/>
      <c r="D32" s="65"/>
      <c r="E32" s="65"/>
      <c r="F32" s="65"/>
      <c r="G32" s="66"/>
      <c r="H32" s="66"/>
      <c r="I32" s="65"/>
      <c r="J32" s="65"/>
      <c r="K32" s="67"/>
    </row>
    <row r="33" spans="7:8" s="6" customFormat="1" ht="12.75" customHeight="1">
      <c r="G33" s="69"/>
      <c r="H33" s="69"/>
    </row>
    <row r="34" spans="7:8" s="6" customFormat="1" ht="12.75" customHeight="1">
      <c r="G34" s="69"/>
      <c r="H34" s="69"/>
    </row>
    <row r="35" spans="7:8" s="6" customFormat="1" ht="12.75" customHeight="1">
      <c r="G35" s="69"/>
      <c r="H35" s="69"/>
    </row>
    <row r="36" spans="7:8" s="6" customFormat="1" ht="12.75" customHeight="1">
      <c r="G36" s="69"/>
      <c r="H36" s="69"/>
    </row>
    <row r="37" spans="7:8" s="6" customFormat="1" ht="12.75" customHeight="1">
      <c r="G37" s="69"/>
      <c r="H37" s="69"/>
    </row>
    <row r="38" spans="7:8" s="6" customFormat="1" ht="12.75" customHeight="1">
      <c r="G38" s="69"/>
      <c r="H38" s="69"/>
    </row>
    <row r="39" spans="7:8" s="6" customFormat="1" ht="12.75" customHeight="1">
      <c r="G39" s="69"/>
      <c r="H39" s="69"/>
    </row>
    <row r="40" spans="7:8" s="6" customFormat="1" ht="12.75" customHeight="1">
      <c r="G40" s="69"/>
      <c r="H40" s="69"/>
    </row>
    <row r="41" spans="7:8" s="6" customFormat="1" ht="12.75" customHeight="1">
      <c r="G41" s="69"/>
      <c r="H41" s="69"/>
    </row>
    <row r="42" spans="7:8" s="6" customFormat="1" ht="12.75" customHeight="1">
      <c r="G42" s="69"/>
      <c r="H42" s="69"/>
    </row>
    <row r="43" s="6" customFormat="1" ht="12.75" customHeight="1"/>
    <row r="44" s="6" customFormat="1" ht="12.75" customHeight="1"/>
    <row r="45" s="6" customFormat="1" ht="12.75" customHeight="1"/>
    <row r="46" s="6" customFormat="1" ht="12.75" customHeight="1"/>
    <row r="47" s="6" customFormat="1" ht="12.75" customHeight="1"/>
    <row r="48" s="6" customFormat="1" ht="12.75" customHeight="1"/>
    <row r="49" s="6" customFormat="1" ht="12.75" customHeight="1"/>
    <row r="50" s="6" customFormat="1" ht="12.75" customHeight="1"/>
    <row r="51" s="6" customFormat="1" ht="12.75" customHeight="1"/>
    <row r="52" s="6" customFormat="1" ht="12.75" customHeight="1"/>
    <row r="53" s="6" customFormat="1" ht="12.75" customHeight="1"/>
    <row r="54" s="6" customFormat="1" ht="12.75" customHeight="1"/>
    <row r="55" s="6" customFormat="1" ht="12.75" customHeight="1"/>
    <row r="56" s="6" customFormat="1" ht="12.75" customHeight="1"/>
    <row r="57" s="6" customFormat="1" ht="12.75" customHeight="1"/>
    <row r="58" s="6" customFormat="1" ht="12.75" customHeight="1"/>
    <row r="59" s="6" customFormat="1" ht="12.75" customHeight="1"/>
    <row r="60" s="6" customFormat="1" ht="12.75" customHeight="1"/>
    <row r="61" s="6" customFormat="1" ht="12.75" customHeight="1"/>
    <row r="62" s="6" customFormat="1" ht="12.75" customHeight="1"/>
    <row r="63" s="6" customFormat="1" ht="12.75" customHeight="1"/>
    <row r="64" s="6" customFormat="1" ht="12.75" customHeight="1"/>
    <row r="65" s="6" customFormat="1" ht="12.75" customHeight="1"/>
    <row r="66" s="6" customFormat="1" ht="12.75" customHeight="1"/>
    <row r="67" s="6" customFormat="1" ht="12.75" customHeight="1"/>
    <row r="68" s="6" customFormat="1" ht="12.75" customHeight="1"/>
    <row r="69" s="6" customFormat="1" ht="12.75" customHeight="1"/>
    <row r="70" s="6" customFormat="1" ht="12.75" customHeight="1"/>
    <row r="71" s="6" customFormat="1" ht="12.75" customHeight="1"/>
    <row r="72" s="6" customFormat="1" ht="12.75" customHeight="1"/>
    <row r="73" s="6" customFormat="1" ht="12.75" customHeight="1"/>
    <row r="74" s="6" customFormat="1" ht="12.75" customHeight="1"/>
    <row r="75" s="6" customFormat="1" ht="12.75" customHeight="1"/>
    <row r="76" s="6" customFormat="1" ht="12.75" customHeight="1"/>
    <row r="77" s="6" customFormat="1" ht="12.75" customHeight="1"/>
    <row r="78" s="6" customFormat="1" ht="12.75" customHeight="1"/>
    <row r="79" s="6" customFormat="1" ht="12.75" customHeight="1"/>
    <row r="80" s="6" customFormat="1" ht="12.75" customHeight="1"/>
    <row r="81" s="6" customFormat="1" ht="12.75" customHeight="1"/>
    <row r="82" s="6" customFormat="1" ht="12.75" customHeight="1"/>
    <row r="83" s="6" customFormat="1" ht="12.75" customHeight="1"/>
    <row r="84" s="6" customFormat="1" ht="12.75" customHeight="1"/>
    <row r="85" s="6" customFormat="1" ht="12.75" customHeight="1"/>
    <row r="86" s="6" customFormat="1" ht="12.75" customHeight="1"/>
    <row r="87" s="6" customFormat="1" ht="12.75" customHeight="1"/>
    <row r="88" s="6" customFormat="1" ht="12.75" customHeight="1"/>
    <row r="89" s="6" customFormat="1" ht="12.75" customHeight="1"/>
    <row r="90" s="6" customFormat="1" ht="12.75" customHeight="1"/>
    <row r="91" s="6" customFormat="1" ht="12.75" customHeight="1"/>
    <row r="92" s="6" customFormat="1" ht="12.75" customHeight="1"/>
    <row r="93" s="6" customFormat="1" ht="12.75" customHeight="1"/>
    <row r="94" s="6" customFormat="1" ht="12.75" customHeight="1"/>
    <row r="95" s="6" customFormat="1" ht="12.75" customHeight="1"/>
    <row r="96" s="6" customFormat="1" ht="12.75" customHeight="1"/>
    <row r="97" s="6" customFormat="1" ht="12.75" customHeight="1"/>
    <row r="98" s="6" customFormat="1" ht="12.75" customHeight="1"/>
    <row r="99" s="6" customFormat="1" ht="12.75" customHeight="1"/>
    <row r="100" s="6" customFormat="1" ht="12.75" customHeight="1"/>
    <row r="101" s="6" customFormat="1" ht="12.75" customHeight="1"/>
    <row r="102" s="6" customFormat="1" ht="12.75" customHeight="1"/>
    <row r="103" s="6" customFormat="1" ht="12.75" customHeight="1"/>
    <row r="104" s="6" customFormat="1" ht="12.75" customHeight="1"/>
    <row r="105" s="6" customFormat="1" ht="12.75" customHeight="1"/>
    <row r="106" s="6" customFormat="1" ht="12.75" customHeight="1"/>
    <row r="107" s="6" customFormat="1" ht="12.75" customHeight="1"/>
    <row r="108" s="6" customFormat="1" ht="12.75" customHeight="1"/>
    <row r="109" s="6" customFormat="1" ht="12.75" customHeight="1"/>
    <row r="110" s="6" customFormat="1" ht="12.75" customHeight="1"/>
    <row r="111" s="6" customFormat="1" ht="12.75" customHeight="1"/>
    <row r="112" s="6" customFormat="1" ht="12.75" customHeight="1"/>
    <row r="113" s="6" customFormat="1" ht="12.75" customHeight="1"/>
    <row r="114" s="6" customFormat="1" ht="12.75" customHeight="1"/>
    <row r="115" s="6" customFormat="1" ht="12.75" customHeight="1"/>
    <row r="116" s="6" customFormat="1" ht="12.75" customHeight="1"/>
    <row r="117" s="6" customFormat="1" ht="12.75" customHeight="1"/>
    <row r="118" s="6" customFormat="1" ht="12.75" customHeight="1"/>
    <row r="119" s="6" customFormat="1" ht="12.75" customHeight="1"/>
    <row r="120" s="6" customFormat="1" ht="12.75" customHeight="1"/>
    <row r="121" s="6" customFormat="1" ht="12.75" customHeight="1"/>
    <row r="122" s="6" customFormat="1" ht="12.75" customHeight="1"/>
    <row r="123" s="6" customFormat="1" ht="12.75" customHeight="1"/>
    <row r="124" s="6" customFormat="1" ht="12.75" customHeight="1"/>
    <row r="125" s="6" customFormat="1" ht="12.75" customHeight="1"/>
    <row r="126" s="6" customFormat="1" ht="12.75" customHeight="1"/>
    <row r="127" s="6" customFormat="1" ht="12.75" customHeight="1"/>
    <row r="128" s="6" customFormat="1" ht="12.75" customHeight="1"/>
    <row r="129" s="6" customFormat="1" ht="12.75" customHeight="1"/>
    <row r="130" s="6" customFormat="1" ht="12.75" customHeight="1"/>
    <row r="131" s="6" customFormat="1" ht="12.75" customHeight="1"/>
    <row r="132" s="6" customFormat="1" ht="12.75" customHeight="1"/>
    <row r="133" s="6" customFormat="1" ht="12.75" customHeight="1"/>
    <row r="134" s="6" customFormat="1" ht="12.75" customHeight="1"/>
    <row r="135" s="6" customFormat="1" ht="12.75" customHeight="1"/>
    <row r="136" s="6" customFormat="1" ht="12.75" customHeight="1"/>
    <row r="137" s="6" customFormat="1" ht="12.75" customHeight="1"/>
    <row r="138" s="6" customFormat="1" ht="12.75" customHeight="1"/>
    <row r="139" s="6" customFormat="1" ht="12.75" customHeight="1"/>
    <row r="140" s="6" customFormat="1" ht="12.75" customHeight="1"/>
    <row r="141" s="6" customFormat="1" ht="12.75" customHeight="1"/>
    <row r="142" s="6" customFormat="1" ht="12.75" customHeight="1"/>
    <row r="143" s="6" customFormat="1" ht="12.75" customHeight="1"/>
    <row r="144" s="6" customFormat="1" ht="12.75" customHeight="1"/>
    <row r="145" s="6" customFormat="1" ht="12.75" customHeight="1"/>
    <row r="146" s="6" customFormat="1" ht="12.75" customHeight="1"/>
    <row r="147" s="6" customFormat="1" ht="12.75" customHeight="1"/>
    <row r="148" s="6" customFormat="1" ht="12.75" customHeight="1"/>
    <row r="149" s="6" customFormat="1" ht="12.75" customHeight="1"/>
    <row r="150" s="6" customFormat="1" ht="12.75" customHeight="1"/>
    <row r="151" s="6" customFormat="1" ht="12.75" customHeight="1"/>
    <row r="152" s="6" customFormat="1" ht="12.75" customHeight="1"/>
    <row r="153" s="6" customFormat="1" ht="12.75" customHeight="1"/>
    <row r="154" s="6" customFormat="1" ht="12.75" customHeight="1"/>
    <row r="155" s="6" customFormat="1" ht="12.75" customHeight="1"/>
    <row r="156" s="6" customFormat="1" ht="12.75" customHeight="1"/>
    <row r="157" s="6" customFormat="1" ht="12.75" customHeight="1"/>
    <row r="158" s="6" customFormat="1" ht="12.75" customHeight="1"/>
    <row r="159" s="6" customFormat="1" ht="12.75" customHeight="1"/>
    <row r="160" s="6" customFormat="1" ht="12.75" customHeight="1"/>
    <row r="161" s="6" customFormat="1" ht="12.75" customHeight="1"/>
    <row r="162" s="6" customFormat="1" ht="12.75" customHeight="1"/>
    <row r="163" s="6" customFormat="1" ht="12.75" customHeight="1"/>
    <row r="164" s="6" customFormat="1" ht="12.75" customHeight="1"/>
    <row r="165" s="6" customFormat="1" ht="12.75" customHeight="1"/>
    <row r="166" s="6" customFormat="1" ht="12.75" customHeight="1"/>
    <row r="167" s="6" customFormat="1" ht="12.75" customHeight="1"/>
    <row r="168" s="6" customFormat="1" ht="12.75" customHeight="1"/>
    <row r="169" s="6" customFormat="1" ht="12.75" customHeight="1"/>
    <row r="170" s="6" customFormat="1" ht="12.75" customHeight="1"/>
    <row r="171" s="6" customFormat="1" ht="12.75" customHeight="1"/>
    <row r="172" s="6" customFormat="1" ht="12.75" customHeight="1"/>
    <row r="173" s="6" customFormat="1" ht="12.75" customHeight="1"/>
    <row r="174" s="6" customFormat="1" ht="12.75" customHeight="1"/>
    <row r="175" s="6" customFormat="1" ht="12.75" customHeight="1"/>
    <row r="176" s="6" customFormat="1" ht="12.75" customHeight="1"/>
    <row r="177" s="6" customFormat="1" ht="12.75" customHeight="1"/>
    <row r="178" s="6" customFormat="1" ht="12.75" customHeight="1"/>
    <row r="179" s="6" customFormat="1" ht="12.75" customHeight="1"/>
    <row r="180" s="6" customFormat="1" ht="12.75" customHeight="1"/>
    <row r="181" s="6" customFormat="1" ht="12.75" customHeight="1"/>
    <row r="182" s="6" customFormat="1" ht="12.75" customHeight="1"/>
    <row r="183" s="6" customFormat="1" ht="12.75" customHeight="1"/>
    <row r="184" s="6" customFormat="1" ht="12.75" customHeight="1"/>
    <row r="185" s="6" customFormat="1" ht="12.75" customHeight="1"/>
    <row r="186" s="6" customFormat="1" ht="12.75" customHeight="1"/>
    <row r="187" s="6" customFormat="1" ht="12.75" customHeight="1"/>
    <row r="188" s="6" customFormat="1" ht="12.75" customHeight="1"/>
    <row r="189" s="6" customFormat="1" ht="12.75" customHeight="1"/>
    <row r="190" s="6" customFormat="1" ht="12.75" customHeight="1"/>
    <row r="191" s="6" customFormat="1" ht="12.75" customHeight="1"/>
    <row r="192" s="6" customFormat="1" ht="12.75" customHeight="1"/>
    <row r="193" s="6" customFormat="1" ht="12.75" customHeight="1"/>
    <row r="194" s="6" customFormat="1" ht="12.75" customHeight="1"/>
    <row r="195" s="6" customFormat="1" ht="12.75" customHeight="1"/>
    <row r="196" s="6" customFormat="1" ht="12.75" customHeight="1"/>
    <row r="197" s="6" customFormat="1" ht="12.75" customHeight="1"/>
    <row r="198" s="6" customFormat="1" ht="12.75" customHeight="1"/>
    <row r="199" s="6" customFormat="1" ht="12.75" customHeight="1"/>
    <row r="200" s="6" customFormat="1" ht="12.75" customHeight="1"/>
    <row r="201" s="6" customFormat="1" ht="12.75" customHeight="1"/>
    <row r="202" s="6" customFormat="1" ht="12.75" customHeight="1"/>
    <row r="203" s="6" customFormat="1" ht="12.75" customHeight="1"/>
    <row r="204" s="6" customFormat="1" ht="12.75" customHeight="1"/>
    <row r="205" s="6" customFormat="1" ht="12.75" customHeight="1"/>
    <row r="206" s="6" customFormat="1" ht="12.75" customHeight="1"/>
    <row r="207" s="6" customFormat="1" ht="12.75" customHeight="1"/>
    <row r="208" s="6" customFormat="1" ht="12.75" customHeight="1"/>
    <row r="209" s="6" customFormat="1" ht="12.75" customHeight="1"/>
    <row r="210" s="6" customFormat="1" ht="12.75" customHeight="1"/>
    <row r="211" s="6" customFormat="1" ht="12.75" customHeight="1"/>
    <row r="212" s="6" customFormat="1" ht="12.75" customHeight="1"/>
    <row r="213" s="6" customFormat="1" ht="12.75" customHeight="1"/>
    <row r="214" s="6" customFormat="1" ht="12.75" customHeight="1"/>
    <row r="215" s="6" customFormat="1" ht="12.75" customHeight="1"/>
    <row r="216" s="6" customFormat="1" ht="12.75" customHeight="1"/>
    <row r="217" s="6" customFormat="1" ht="12.75" customHeight="1"/>
    <row r="218" s="6" customFormat="1" ht="12.75" customHeight="1"/>
    <row r="219" s="6" customFormat="1" ht="12.75" customHeight="1"/>
    <row r="220" s="6" customFormat="1" ht="12.75" customHeight="1"/>
    <row r="221" s="6" customFormat="1" ht="12.75" customHeight="1"/>
    <row r="222" s="6" customFormat="1" ht="12.75" customHeight="1"/>
    <row r="223" s="6" customFormat="1" ht="12.75" customHeight="1"/>
    <row r="224" s="6" customFormat="1" ht="12.75" customHeight="1"/>
    <row r="225" s="6" customFormat="1" ht="12.75" customHeight="1"/>
    <row r="226" s="6" customFormat="1" ht="12.75" customHeight="1"/>
  </sheetData>
  <mergeCells count="3">
    <mergeCell ref="A4:B4"/>
    <mergeCell ref="F4:K4"/>
    <mergeCell ref="I2:K2"/>
  </mergeCells>
  <dataValidations count="1">
    <dataValidation type="list" allowBlank="1" showInputMessage="1" showErrorMessage="1" sqref="G13:G27">
      <formula1>A_ASST</formula1>
    </dataValidation>
  </dataValidations>
  <printOptions horizontalCentered="1" verticalCentered="1"/>
  <pageMargins left="0.25" right="0.25" top="0.75" bottom="0.65" header="0.5" footer="0.25"/>
  <pageSetup horizontalDpi="300" verticalDpi="300" orientation="landscape" scale="86" r:id="rId2"/>
  <headerFooter alignWithMargins="0">
    <oddFooter>&amp;L&amp;8 BLI No. 652000
Revised for GWOT Budget Amendment &amp;C&amp;8 Item No. 50  Page &amp;P of &amp;N&amp;R&amp;8Exhibit P-5A,
 Procurement  History and Planning</oddFooter>
  </headerFooter>
  <drawing r:id="rId1"/>
</worksheet>
</file>

<file path=xl/worksheets/sheet7.xml><?xml version="1.0" encoding="utf-8"?>
<worksheet xmlns="http://schemas.openxmlformats.org/spreadsheetml/2006/main" xmlns:r="http://schemas.openxmlformats.org/officeDocument/2006/relationships">
  <dimension ref="A1:AH60"/>
  <sheetViews>
    <sheetView showGridLines="0" workbookViewId="0" topLeftCell="A3">
      <selection activeCell="D14" sqref="D14"/>
    </sheetView>
  </sheetViews>
  <sheetFormatPr defaultColWidth="9.140625" defaultRowHeight="12.75"/>
  <cols>
    <col min="1" max="1" width="35.7109375" style="304" customWidth="1"/>
    <col min="2" max="2" width="4.00390625" style="304" customWidth="1"/>
    <col min="3" max="3" width="8.7109375" style="304" customWidth="1"/>
    <col min="4" max="4" width="9.7109375" style="304" customWidth="1"/>
    <col min="5" max="5" width="5.7109375" style="304" customWidth="1"/>
    <col min="6" max="7" width="8.7109375" style="304" customWidth="1"/>
    <col min="8" max="8" width="5.7109375" style="304" customWidth="1"/>
    <col min="9" max="10" width="8.7109375" style="304" customWidth="1"/>
    <col min="11" max="11" width="5.7109375" style="304" customWidth="1"/>
    <col min="12" max="12" width="8.7109375" style="304" customWidth="1"/>
    <col min="13" max="14" width="20.8515625" style="304" customWidth="1"/>
    <col min="15" max="15" width="8.57421875" style="304" customWidth="1"/>
    <col min="16" max="31" width="9.140625" style="304" customWidth="1"/>
    <col min="32" max="34" width="0" style="304" hidden="1" customWidth="1"/>
    <col min="35" max="16384" width="9.140625" style="304" customWidth="1"/>
  </cols>
  <sheetData>
    <row r="1" spans="1:14" s="288" customFormat="1" ht="10.5" customHeight="1">
      <c r="A1" s="277" t="s">
        <v>155</v>
      </c>
      <c r="B1" s="600" t="s">
        <v>26</v>
      </c>
      <c r="C1" s="601"/>
      <c r="D1" s="601"/>
      <c r="E1" s="602"/>
      <c r="F1" s="283" t="s">
        <v>27</v>
      </c>
      <c r="G1" s="284"/>
      <c r="H1" s="284"/>
      <c r="I1" s="285" t="s">
        <v>28</v>
      </c>
      <c r="J1" s="286"/>
      <c r="K1" s="287" t="s">
        <v>0</v>
      </c>
      <c r="L1" s="282"/>
      <c r="N1" s="289"/>
    </row>
    <row r="2" spans="1:12" s="288" customFormat="1" ht="18" customHeight="1" thickBot="1">
      <c r="A2" s="290" t="s">
        <v>156</v>
      </c>
      <c r="B2" s="570" t="s">
        <v>135</v>
      </c>
      <c r="C2" s="603"/>
      <c r="D2" s="603"/>
      <c r="E2" s="604"/>
      <c r="F2" s="580" t="s">
        <v>170</v>
      </c>
      <c r="G2" s="581"/>
      <c r="H2" s="581"/>
      <c r="I2" s="291" t="s">
        <v>22</v>
      </c>
      <c r="J2" s="292"/>
      <c r="K2" s="350">
        <f>+'P40 '!BudgetDate</f>
        <v>39264</v>
      </c>
      <c r="L2" s="351"/>
    </row>
    <row r="3" spans="1:34" s="300" customFormat="1" ht="10.5" customHeight="1" thickBot="1">
      <c r="A3" s="293" t="s">
        <v>29</v>
      </c>
      <c r="B3" s="302" t="s">
        <v>30</v>
      </c>
      <c r="C3" s="295" t="s">
        <v>154</v>
      </c>
      <c r="D3" s="296"/>
      <c r="E3" s="297" t="s">
        <v>136</v>
      </c>
      <c r="F3" s="298"/>
      <c r="G3" s="299"/>
      <c r="H3" s="299" t="s">
        <v>137</v>
      </c>
      <c r="I3" s="295"/>
      <c r="J3" s="296"/>
      <c r="K3" s="297" t="s">
        <v>138</v>
      </c>
      <c r="L3" s="298"/>
      <c r="AF3" s="300">
        <v>1000</v>
      </c>
      <c r="AG3" s="300">
        <v>1</v>
      </c>
      <c r="AH3" s="300">
        <v>1</v>
      </c>
    </row>
    <row r="4" spans="1:32" ht="12" customHeight="1" thickBot="1">
      <c r="A4" s="301" t="s">
        <v>31</v>
      </c>
      <c r="B4" s="302" t="s">
        <v>32</v>
      </c>
      <c r="C4" s="303" t="s">
        <v>33</v>
      </c>
      <c r="D4" s="303" t="s">
        <v>33</v>
      </c>
      <c r="E4" s="303" t="s">
        <v>34</v>
      </c>
      <c r="F4" s="303" t="s">
        <v>35</v>
      </c>
      <c r="G4" s="303" t="s">
        <v>33</v>
      </c>
      <c r="H4" s="303" t="s">
        <v>34</v>
      </c>
      <c r="I4" s="303" t="s">
        <v>35</v>
      </c>
      <c r="J4" s="303" t="s">
        <v>33</v>
      </c>
      <c r="K4" s="303" t="s">
        <v>34</v>
      </c>
      <c r="L4" s="303" t="s">
        <v>35</v>
      </c>
      <c r="AF4" s="304">
        <v>1</v>
      </c>
    </row>
    <row r="5" spans="1:12" ht="9" customHeight="1" thickBot="1">
      <c r="A5" s="305"/>
      <c r="B5" s="306"/>
      <c r="C5" s="303" t="s">
        <v>36</v>
      </c>
      <c r="D5" s="303" t="s">
        <v>36</v>
      </c>
      <c r="E5" s="303" t="s">
        <v>37</v>
      </c>
      <c r="F5" s="303" t="s">
        <v>38</v>
      </c>
      <c r="G5" s="303" t="s">
        <v>36</v>
      </c>
      <c r="H5" s="303" t="s">
        <v>37</v>
      </c>
      <c r="I5" s="303" t="s">
        <v>38</v>
      </c>
      <c r="J5" s="303" t="s">
        <v>36</v>
      </c>
      <c r="K5" s="303" t="s">
        <v>37</v>
      </c>
      <c r="L5" s="303" t="s">
        <v>38</v>
      </c>
    </row>
    <row r="6" spans="1:14" s="267" customFormat="1" ht="9" customHeight="1">
      <c r="A6" s="307"/>
      <c r="B6" s="308"/>
      <c r="C6" s="12"/>
      <c r="D6" s="309"/>
      <c r="E6" s="309"/>
      <c r="F6" s="12">
        <f ca="1">IF(AND(E6&gt;0,ISNUMBER(E6),ISNUMBER(D6)),ROUND(((D6*tcdividend)/(E6*qtydividend)),3)/UcDividend,IF(AND(ISTEXT(E6),LEFT(CELL("format",E6),1)&lt;&gt;"\"),"VAR",IF(AND(ISTEXT(D6),LEFT(CELL("format",D6),1)&lt;&gt;"\"),"VAR","")))</f>
      </c>
      <c r="G6" s="309"/>
      <c r="H6" s="309"/>
      <c r="I6" s="12">
        <f aca="true" ca="1" t="shared" si="0" ref="I6:I12">IF(AND(H6&gt;0,ISNUMBER(H6),ISNUMBER(G6)),ROUND(((G6*tcdividend)/(H6*qtydividend)),3)/UcDividend,IF(AND(ISTEXT(H6),LEFT(CELL("format",H6),1)&lt;&gt;"\"),"VAR",IF(AND(ISTEXT(G6),LEFT(CELL("format",G6),1)&lt;&gt;"\"),"VAR","")))</f>
      </c>
      <c r="J6" s="309"/>
      <c r="K6" s="309"/>
      <c r="L6" s="12">
        <f ca="1">IF(AND(K6&gt;0,ISNUMBER(K6),ISNUMBER(J6)),ROUND(((J6*tcdividend)/(K6*qtydividend)),3)/UcDividend,IF(AND(ISTEXT(K6),LEFT(CELL("format",K6),1)&lt;&gt;"\"),"VAR",IF(AND(ISTEXT(J6),LEFT(CELL("format",J6),1)&lt;&gt;"\"),"VAR","")))</f>
      </c>
      <c r="N6" s="310"/>
    </row>
    <row r="7" spans="1:12" s="311" customFormat="1" ht="12">
      <c r="A7" s="201" t="s">
        <v>169</v>
      </c>
      <c r="B7" s="308" t="s">
        <v>59</v>
      </c>
      <c r="C7" s="12"/>
      <c r="D7" s="309"/>
      <c r="E7" s="309"/>
      <c r="F7" s="12">
        <f ca="1">IF(AND(E7&gt;0,ISNUMBER(E7),ISNUMBER(D7)),ROUND(((D7*tcdividend)/(E7*qtydividend)),3)/UcDividend,IF(AND(ISTEXT(E7),LEFT(CELL("format",E7),1)&lt;&gt;"\"),"VAR",IF(AND(ISTEXT(D7),LEFT(CELL("format",D7),1)&lt;&gt;"\"),"VAR","")))</f>
      </c>
      <c r="G7" s="309"/>
      <c r="H7" s="309"/>
      <c r="I7" s="12">
        <f ca="1" t="shared" si="0"/>
      </c>
      <c r="J7" s="309"/>
      <c r="K7" s="309"/>
      <c r="L7" s="12">
        <f ca="1">IF(AND(K7&gt;0,ISNUMBER(K7),ISNUMBER(J7)),ROUND(((J7*tcdividend)/(K7*qtydividend)),3)/UcDividend,IF(AND(ISTEXT(K7),LEFT(CELL("format",K7),1)&lt;&gt;"\"),"VAR",IF(AND(ISTEXT(J7),LEFT(CELL("format",J7),1)&lt;&gt;"\"),"VAR","")))</f>
      </c>
    </row>
    <row r="8" spans="1:14" s="315" customFormat="1" ht="12.75">
      <c r="A8" s="314" t="s">
        <v>160</v>
      </c>
      <c r="B8" s="308"/>
      <c r="C8" s="12"/>
      <c r="D8" s="313"/>
      <c r="E8" s="309"/>
      <c r="F8" s="12">
        <f ca="1">IF(AND(E8&gt;0,ISNUMBER(E8),ISNUMBER(D8)),ROUND(((D8*tcdividend)/(E8*qtydividend)),3)/UcDividend,IF(AND(ISTEXT(E8),LEFT(CELL("format",E8),1)&lt;&gt;"\"),"VAR",IF(AND(ISTEXT(D8),LEFT(CELL("format",D8),1)&lt;&gt;"\"),"VAR","")))</f>
      </c>
      <c r="G8" s="352">
        <v>1505</v>
      </c>
      <c r="H8" s="309" t="s">
        <v>148</v>
      </c>
      <c r="I8" s="12" t="str">
        <f ca="1" t="shared" si="0"/>
        <v>VAR</v>
      </c>
      <c r="J8" s="352">
        <v>376</v>
      </c>
      <c r="K8" s="309" t="s">
        <v>148</v>
      </c>
      <c r="L8" s="12" t="str">
        <f ca="1">IF(AND(K8&gt;0,ISNUMBER(K8),ISNUMBER(J8)),ROUND(((J8*tcdividend)/(K8*qtydividend)),3)/UcDividend,IF(AND(ISTEXT(K8),LEFT(CELL("format",K8),1)&lt;&gt;"\"),"VAR",IF(AND(ISTEXT(J8),LEFT(CELL("format",J8),1)&lt;&gt;"\"),"VAR","")))</f>
        <v>VAR</v>
      </c>
      <c r="N8" s="316"/>
    </row>
    <row r="9" spans="1:14" s="315" customFormat="1" ht="12.75">
      <c r="A9" s="314" t="s">
        <v>159</v>
      </c>
      <c r="B9" s="308"/>
      <c r="C9" s="12"/>
      <c r="D9" s="353"/>
      <c r="E9" s="309"/>
      <c r="F9" s="12"/>
      <c r="G9" s="352">
        <v>5149</v>
      </c>
      <c r="H9" s="309" t="s">
        <v>148</v>
      </c>
      <c r="I9" s="12" t="str">
        <f ca="1" t="shared" si="0"/>
        <v>VAR</v>
      </c>
      <c r="J9" s="352">
        <v>8860</v>
      </c>
      <c r="K9" s="309" t="s">
        <v>148</v>
      </c>
      <c r="L9" s="12" t="str">
        <f ca="1">IF(AND(K9&gt;0,ISNUMBER(K9),ISNUMBER(J9)),ROUND(((J9*tcdividend)/(K9*qtydividend)),3)/UcDividend,IF(AND(ISTEXT(K9),LEFT(CELL("format",K9),1)&lt;&gt;"\"),"VAR",IF(AND(ISTEXT(J9),LEFT(CELL("format",J9),1)&lt;&gt;"\"),"VAR","")))</f>
        <v>VAR</v>
      </c>
      <c r="N9" s="316"/>
    </row>
    <row r="10" spans="1:12" s="311" customFormat="1" ht="12">
      <c r="A10" s="317" t="s">
        <v>151</v>
      </c>
      <c r="B10" s="308"/>
      <c r="C10" s="12"/>
      <c r="D10" s="313"/>
      <c r="E10" s="309"/>
      <c r="F10" s="12"/>
      <c r="G10" s="352">
        <v>885</v>
      </c>
      <c r="H10" s="309"/>
      <c r="I10" s="12">
        <f ca="1" t="shared" si="0"/>
      </c>
      <c r="J10" s="352">
        <v>500</v>
      </c>
      <c r="K10" s="309"/>
      <c r="L10" s="12">
        <f ca="1">IF(AND(K10&gt;0,ISNUMBER(K10),ISNUMBER(J10)),ROUND(((J10*tcdividend)/(K10*qtydividend)),3)/UcDividend,IF(AND(ISTEXT(K10),LEFT(CELL("format",K10),1)&lt;&gt;"\"),"VAR",IF(AND(ISTEXT(J10),LEFT(CELL("format",J10),1)&lt;&gt;"\"),"VAR","")))</f>
      </c>
    </row>
    <row r="11" spans="1:12" s="311" customFormat="1" ht="12">
      <c r="A11" s="314"/>
      <c r="B11" s="308"/>
      <c r="C11" s="12"/>
      <c r="D11" s="313"/>
      <c r="E11" s="309"/>
      <c r="F11" s="12">
        <f ca="1">IF(AND(E11&gt;0,ISNUMBER(E11),ISNUMBER(D11)),ROUND(((D11*tcdividend)/(E11*qtydividend)),3)/UcDividend,IF(AND(ISTEXT(E11),LEFT(CELL("format",E11),1)&lt;&gt;"\"),"VAR",IF(AND(ISTEXT(D11),LEFT(CELL("format",D11),1)&lt;&gt;"\"),"VAR","")))</f>
      </c>
      <c r="G11" s="354"/>
      <c r="H11" s="309"/>
      <c r="I11" s="12">
        <f ca="1" t="shared" si="0"/>
      </c>
      <c r="J11" s="313"/>
      <c r="K11" s="309"/>
      <c r="L11" s="12"/>
    </row>
    <row r="12" spans="1:12" s="311" customFormat="1" ht="12">
      <c r="A12" s="317"/>
      <c r="B12" s="308"/>
      <c r="C12" s="12"/>
      <c r="D12" s="309"/>
      <c r="E12" s="309"/>
      <c r="F12" s="12">
        <f ca="1">IF(AND(E12&gt;0,ISNUMBER(E12),ISNUMBER(D12)),ROUND(((D12*tcdividend)/(E12*qtydividend)),3)/UcDividend,IF(AND(ISTEXT(E12),LEFT(CELL("format",E12),1)&lt;&gt;"\"),"VAR",IF(AND(ISTEXT(D12),LEFT(CELL("format",D12),1)&lt;&gt;"\"),"VAR","")))</f>
      </c>
      <c r="G12" s="355"/>
      <c r="H12" s="309"/>
      <c r="I12" s="12">
        <f ca="1" t="shared" si="0"/>
      </c>
      <c r="J12" s="309"/>
      <c r="K12" s="309"/>
      <c r="L12" s="12"/>
    </row>
    <row r="13" spans="1:12" s="311" customFormat="1" ht="12">
      <c r="A13" s="317"/>
      <c r="B13" s="308"/>
      <c r="C13" s="12"/>
      <c r="D13" s="309"/>
      <c r="E13" s="309"/>
      <c r="F13" s="12"/>
      <c r="G13" s="355"/>
      <c r="H13" s="309"/>
      <c r="I13" s="12"/>
      <c r="J13" s="309"/>
      <c r="K13" s="309"/>
      <c r="L13" s="12"/>
    </row>
    <row r="14" spans="1:12" s="319" customFormat="1" ht="12">
      <c r="A14" s="321" t="s">
        <v>39</v>
      </c>
      <c r="B14" s="308"/>
      <c r="C14" s="12">
        <f>SUM(C8:C13)</f>
        <v>0</v>
      </c>
      <c r="D14" s="322"/>
      <c r="E14" s="323"/>
      <c r="F14" s="324">
        <f ca="1">IF(AND(E14&gt;0,ISNUMBER(E14),ISNUMBER(D14)),ROUND(((D14*tcdividend)/(E14*qtydividend)),3)/UcDividend,IF(AND(ISTEXT(E14),LEFT(CELL("format",E14),1)&lt;&gt;"\"),"VAR",IF(AND(ISTEXT(D14),LEFT(CELL("format",D14),1)&lt;&gt;"\"),"VAR","")))</f>
      </c>
      <c r="G14" s="356">
        <f>SUM(G8:G13)</f>
        <v>7539</v>
      </c>
      <c r="H14" s="323"/>
      <c r="I14" s="324">
        <f ca="1">IF(AND(H14&gt;0,ISNUMBER(H14),ISNUMBER(G14)),ROUND(((G14*tcdividend)/(H14*qtydividend)),3)/UcDividend,IF(AND(ISTEXT(H14),LEFT(CELL("format",H14),1)&lt;&gt;"\"),"VAR",IF(AND(ISTEXT(G14),LEFT(CELL("format",G14),1)&lt;&gt;"\"),"VAR","")))</f>
      </c>
      <c r="J14" s="356">
        <f>SUM(J8:J13)</f>
        <v>9736</v>
      </c>
      <c r="K14" s="323"/>
      <c r="L14" s="324"/>
    </row>
    <row r="15" spans="1:12" s="319" customFormat="1" ht="12">
      <c r="A15" s="307"/>
      <c r="B15" s="308"/>
      <c r="C15" s="12"/>
      <c r="D15" s="309"/>
      <c r="E15" s="309"/>
      <c r="F15" s="12">
        <f ca="1">IF(AND(E15&gt;0,ISNUMBER(E15),ISNUMBER(D15)),ROUND(((D15*tcdividend)/(E15*qtydividend)),3)/UcDividend,IF(AND(ISTEXT(E15),LEFT(CELL("format",E15),1)&lt;&gt;"\"),"VAR",IF(AND(ISTEXT(D15),LEFT(CELL("format",D15),1)&lt;&gt;"\"),"VAR","")))</f>
      </c>
      <c r="G15" s="309"/>
      <c r="H15" s="309"/>
      <c r="I15" s="12">
        <f ca="1">IF(AND(H15&gt;0,ISNUMBER(H15),ISNUMBER(G15)),ROUND(((G15*tcdividend)/(H15*qtydividend)),3)/UcDividend,IF(AND(ISTEXT(H15),LEFT(CELL("format",H15),1)&lt;&gt;"\"),"VAR",IF(AND(ISTEXT(G15),LEFT(CELL("format",G15),1)&lt;&gt;"\"),"VAR","")))</f>
      </c>
      <c r="J15" s="309"/>
      <c r="K15" s="309"/>
      <c r="L15" s="12">
        <f ca="1">IF(AND(K15&gt;0,ISNUMBER(K15),ISNUMBER(J15)),ROUND(((J15*tcdividend)/(K15*qtydividend)),3)/UcDividend,IF(AND(ISTEXT(K15),LEFT(CELL("format",K15),1)&lt;&gt;"\"),"VAR",IF(AND(ISTEXT(J15),LEFT(CELL("format",J15),1)&lt;&gt;"\"),"VAR","")))</f>
      </c>
    </row>
    <row r="16" spans="1:12" s="319" customFormat="1" ht="12">
      <c r="A16" s="321"/>
      <c r="B16" s="308"/>
      <c r="C16" s="12"/>
      <c r="D16" s="309"/>
      <c r="E16" s="309"/>
      <c r="F16" s="12">
        <f ca="1">IF(AND(E16&gt;0,ISNUMBER(E16),ISNUMBER(D16)),ROUND(((D16*tcdividend)/(E16*qtydividend)),3)/UcDividend,IF(AND(ISTEXT(E16),LEFT(CELL("format",E16),1)&lt;&gt;"\"),"VAR",IF(AND(ISTEXT(D16),LEFT(CELL("format",D16),1)&lt;&gt;"\"),"VAR","")))</f>
      </c>
      <c r="G16" s="309"/>
      <c r="H16" s="309"/>
      <c r="I16" s="12">
        <f ca="1">IF(AND(H16&gt;0,ISNUMBER(H16),ISNUMBER(G16)),ROUND(((G16*tcdividend)/(H16*qtydividend)),3)/UcDividend,IF(AND(ISTEXT(H16),LEFT(CELL("format",H16),1)&lt;&gt;"\"),"VAR",IF(AND(ISTEXT(G16),LEFT(CELL("format",G16),1)&lt;&gt;"\"),"VAR","")))</f>
      </c>
      <c r="J16" s="309"/>
      <c r="K16" s="309"/>
      <c r="L16" s="12">
        <f ca="1">IF(AND(K16&gt;0,ISNUMBER(K16),ISNUMBER(J16)),ROUND(((J16*tcdividend)/(K16*qtydividend)),3)/UcDividend,IF(AND(ISTEXT(K16),LEFT(CELL("format",K16),1)&lt;&gt;"\"),"VAR",IF(AND(ISTEXT(J16),LEFT(CELL("format",J16),1)&lt;&gt;"\"),"VAR","")))</f>
      </c>
    </row>
    <row r="17" spans="1:12" s="267" customFormat="1" ht="12.75">
      <c r="A17" s="321"/>
      <c r="B17" s="328"/>
      <c r="C17" s="12"/>
      <c r="D17" s="329"/>
      <c r="E17" s="329"/>
      <c r="F17" s="324"/>
      <c r="G17" s="329"/>
      <c r="H17" s="329"/>
      <c r="I17" s="324"/>
      <c r="J17" s="329"/>
      <c r="K17" s="329"/>
      <c r="L17" s="324"/>
    </row>
    <row r="18" spans="1:12" s="267" customFormat="1" ht="12.75">
      <c r="A18" s="307"/>
      <c r="B18" s="308"/>
      <c r="C18" s="12"/>
      <c r="D18" s="309"/>
      <c r="E18" s="309"/>
      <c r="F18" s="12">
        <f ca="1">IF(AND(E18&gt;0,ISNUMBER(E18),ISNUMBER(D18)),ROUND(((D18*tcdividend)/(E18*qtydividend)),3)/UcDividend,IF(AND(ISTEXT(E18),LEFT(CELL("format",E18),1)&lt;&gt;"\"),"VAR",IF(AND(ISTEXT(D18),LEFT(CELL("format",D18),1)&lt;&gt;"\"),"VAR","")))</f>
      </c>
      <c r="G18" s="309"/>
      <c r="H18" s="309"/>
      <c r="I18" s="12">
        <f ca="1">IF(AND(H18&gt;0,ISNUMBER(H18),ISNUMBER(G18)),ROUND(((G18*tcdividend)/(H18*qtydividend)),3)/UcDividend,IF(AND(ISTEXT(H18),LEFT(CELL("format",H18),1)&lt;&gt;"\"),"VAR",IF(AND(ISTEXT(G18),LEFT(CELL("format",G18),1)&lt;&gt;"\"),"VAR","")))</f>
      </c>
      <c r="J18" s="309"/>
      <c r="K18" s="309"/>
      <c r="L18" s="12">
        <f ca="1">IF(AND(K18&gt;0,ISNUMBER(K18),ISNUMBER(J18)),ROUND(((J18*tcdividend)/(K18*qtydividend)),3)/UcDividend,IF(AND(ISTEXT(K18),LEFT(CELL("format",K18),1)&lt;&gt;"\"),"VAR",IF(AND(ISTEXT(J18),LEFT(CELL("format",J18),1)&lt;&gt;"\"),"VAR","")))</f>
      </c>
    </row>
    <row r="19" spans="1:12" s="267" customFormat="1" ht="12.75">
      <c r="A19" s="327"/>
      <c r="B19" s="308"/>
      <c r="C19" s="12"/>
      <c r="D19" s="309"/>
      <c r="E19" s="309"/>
      <c r="F19" s="12">
        <f ca="1">IF(AND(E19&gt;0,ISNUMBER(E19),ISNUMBER(D19)),ROUND(((D19*tcdividend)/(E19*qtydividend)),3)/UcDividend,IF(AND(ISTEXT(E19),LEFT(CELL("format",E19),1)&lt;&gt;"\"),"VAR",IF(AND(ISTEXT(D19),LEFT(CELL("format",D19),1)&lt;&gt;"\"),"VAR","")))</f>
      </c>
      <c r="G19" s="309"/>
      <c r="H19" s="309"/>
      <c r="I19" s="12">
        <f ca="1">IF(AND(H19&gt;0,ISNUMBER(H19),ISNUMBER(G19)),ROUND(((G19*tcdividend)/(H19*qtydividend)),3)/UcDividend,IF(AND(ISTEXT(H19),LEFT(CELL("format",H19),1)&lt;&gt;"\"),"VAR",IF(AND(ISTEXT(G19),LEFT(CELL("format",G19),1)&lt;&gt;"\"),"VAR","")))</f>
      </c>
      <c r="J19" s="309"/>
      <c r="K19" s="309"/>
      <c r="L19" s="12">
        <f ca="1">IF(AND(K19&gt;0,ISNUMBER(K19),ISNUMBER(J19)),ROUND(((J19*tcdividend)/(K19*qtydividend)),3)/UcDividend,IF(AND(ISTEXT(K19),LEFT(CELL("format",K19),1)&lt;&gt;"\"),"VAR",IF(AND(ISTEXT(J19),LEFT(CELL("format",J19),1)&lt;&gt;"\"),"VAR","")))</f>
      </c>
    </row>
    <row r="20" spans="1:12" s="267" customFormat="1" ht="12.75">
      <c r="A20" s="307"/>
      <c r="B20" s="308"/>
      <c r="C20" s="12"/>
      <c r="D20" s="309"/>
      <c r="E20" s="309"/>
      <c r="F20" s="12">
        <f ca="1">IF(AND(E20&gt;0,ISNUMBER(E20),ISNUMBER(D20)),ROUND(((D20*tcdividend)/(E20*qtydividend)),3)/UcDividend,IF(AND(ISTEXT(E20),LEFT(CELL("format",E20),1)&lt;&gt;"\"),"VAR",IF(AND(ISTEXT(D20),LEFT(CELL("format",D20),1)&lt;&gt;"\"),"VAR","")))</f>
      </c>
      <c r="G20" s="309"/>
      <c r="H20" s="309"/>
      <c r="I20" s="12">
        <f ca="1">IF(AND(H20&gt;0,ISNUMBER(H20),ISNUMBER(G20)),ROUND(((G20*tcdividend)/(H20*qtydividend)),3)/UcDividend,IF(AND(ISTEXT(H20),LEFT(CELL("format",H20),1)&lt;&gt;"\"),"VAR",IF(AND(ISTEXT(G20),LEFT(CELL("format",G20),1)&lt;&gt;"\"),"VAR","")))</f>
      </c>
      <c r="J20" s="309"/>
      <c r="K20" s="309"/>
      <c r="L20" s="12">
        <f ca="1">IF(AND(K20&gt;0,ISNUMBER(K20),ISNUMBER(J20)),ROUND(((J20*tcdividend)/(K20*qtydividend)),3)/UcDividend,IF(AND(ISTEXT(K20),LEFT(CELL("format",K20),1)&lt;&gt;"\"),"VAR",IF(AND(ISTEXT(J20),LEFT(CELL("format",J20),1)&lt;&gt;"\"),"VAR","")))</f>
      </c>
    </row>
    <row r="21" spans="1:12" s="267" customFormat="1" ht="12.75">
      <c r="A21" s="321"/>
      <c r="B21" s="308"/>
      <c r="C21" s="12"/>
      <c r="D21" s="309"/>
      <c r="E21" s="309"/>
      <c r="F21" s="12">
        <f ca="1">IF(AND(E21&gt;0,ISNUMBER(E21),ISNUMBER(D21)),ROUND(((D21*tcdividend)/(E21*qtydividend)),3)/UcDividend,IF(AND(ISTEXT(E21),LEFT(CELL("format",E21),1)&lt;&gt;"\"),"VAR",IF(AND(ISTEXT(D21),LEFT(CELL("format",D21),1)&lt;&gt;"\"),"VAR","")))</f>
      </c>
      <c r="G21" s="309"/>
      <c r="H21" s="309"/>
      <c r="I21" s="12">
        <f ca="1">IF(AND(H21&gt;0,ISNUMBER(H21),ISNUMBER(G21)),ROUND(((G21*tcdividend)/(H21*qtydividend)),3)/UcDividend,IF(AND(ISTEXT(H21),LEFT(CELL("format",H21),1)&lt;&gt;"\"),"VAR",IF(AND(ISTEXT(G21),LEFT(CELL("format",G21),1)&lt;&gt;"\"),"VAR","")))</f>
      </c>
      <c r="J21" s="309"/>
      <c r="K21" s="309"/>
      <c r="L21" s="12">
        <f ca="1">IF(AND(K21&gt;0,ISNUMBER(K21),ISNUMBER(J21)),ROUND(((J21*tcdividend)/(K21*qtydividend)),3)/UcDividend,IF(AND(ISTEXT(K21),LEFT(CELL("format",K21),1)&lt;&gt;"\"),"VAR",IF(AND(ISTEXT(J21),LEFT(CELL("format",J21),1)&lt;&gt;"\"),"VAR","")))</f>
      </c>
    </row>
    <row r="22" spans="1:14" s="315" customFormat="1" ht="9.75" customHeight="1">
      <c r="A22" s="321"/>
      <c r="B22" s="328"/>
      <c r="C22" s="12"/>
      <c r="D22" s="329"/>
      <c r="E22" s="329"/>
      <c r="F22" s="324"/>
      <c r="G22" s="329"/>
      <c r="H22" s="329"/>
      <c r="I22" s="324"/>
      <c r="J22" s="329"/>
      <c r="K22" s="329"/>
      <c r="L22" s="324"/>
      <c r="N22" s="316"/>
    </row>
    <row r="23" spans="1:12" s="267" customFormat="1" ht="9.75" customHeight="1">
      <c r="A23" s="307"/>
      <c r="B23" s="308"/>
      <c r="C23" s="12"/>
      <c r="D23" s="309"/>
      <c r="E23" s="309"/>
      <c r="F23" s="12">
        <f ca="1">IF(AND(E23&gt;0,ISNUMBER(E23),ISNUMBER(D23)),ROUND(((D23*tcdividend)/(E23*qtydividend)),3)/UcDividend,IF(AND(ISTEXT(E23),LEFT(CELL("format",E23),1)&lt;&gt;"\"),"VAR",IF(AND(ISTEXT(D23),LEFT(CELL("format",D23),1)&lt;&gt;"\"),"VAR","")))</f>
      </c>
      <c r="G23" s="309"/>
      <c r="H23" s="309"/>
      <c r="I23" s="12">
        <f ca="1">IF(AND(H23&gt;0,ISNUMBER(H23),ISNUMBER(G23)),ROUND(((G23*tcdividend)/(H23*qtydividend)),3)/UcDividend,IF(AND(ISTEXT(H23),LEFT(CELL("format",H23),1)&lt;&gt;"\"),"VAR",IF(AND(ISTEXT(G23),LEFT(CELL("format",G23),1)&lt;&gt;"\"),"VAR","")))</f>
      </c>
      <c r="J23" s="309"/>
      <c r="K23" s="309"/>
      <c r="L23" s="12">
        <f ca="1">IF(AND(K23&gt;0,ISNUMBER(K23),ISNUMBER(J23)),ROUND(((J23*tcdividend)/(K23*qtydividend)),3)/UcDividend,IF(AND(ISTEXT(K23),LEFT(CELL("format",K23),1)&lt;&gt;"\"),"VAR",IF(AND(ISTEXT(J23),LEFT(CELL("format",J23),1)&lt;&gt;"\"),"VAR","")))</f>
      </c>
    </row>
    <row r="24" spans="1:12" s="267" customFormat="1" ht="9.75" customHeight="1">
      <c r="A24" s="307"/>
      <c r="B24" s="308"/>
      <c r="C24" s="12"/>
      <c r="D24" s="309"/>
      <c r="E24" s="309"/>
      <c r="F24" s="12">
        <f ca="1">IF(AND(E24&gt;0,ISNUMBER(E24),ISNUMBER(D24)),ROUND(((D24*tcdividend)/(E24*qtydividend)),3)/UcDividend,IF(AND(ISTEXT(E24),LEFT(CELL("format",E24),1)&lt;&gt;"\"),"VAR",IF(AND(ISTEXT(D24),LEFT(CELL("format",D24),1)&lt;&gt;"\"),"VAR","")))</f>
      </c>
      <c r="G24" s="309"/>
      <c r="H24" s="309"/>
      <c r="I24" s="12">
        <f ca="1">IF(AND(H24&gt;0,ISNUMBER(H24),ISNUMBER(G24)),ROUND(((G24*tcdividend)/(H24*qtydividend)),3)/UcDividend,IF(AND(ISTEXT(H24),LEFT(CELL("format",H24),1)&lt;&gt;"\"),"VAR",IF(AND(ISTEXT(G24),LEFT(CELL("format",G24),1)&lt;&gt;"\"),"VAR","")))</f>
      </c>
      <c r="J24" s="309"/>
      <c r="K24" s="309"/>
      <c r="L24" s="12">
        <f ca="1">IF(AND(K24&gt;0,ISNUMBER(K24),ISNUMBER(J24)),ROUND(((J24*tcdividend)/(K24*qtydividend)),3)/UcDividend,IF(AND(ISTEXT(K24),LEFT(CELL("format",K24),1)&lt;&gt;"\"),"VAR",IF(AND(ISTEXT(J24),LEFT(CELL("format",J24),1)&lt;&gt;"\"),"VAR","")))</f>
      </c>
    </row>
    <row r="25" spans="1:12" s="267" customFormat="1" ht="9.75" customHeight="1">
      <c r="A25" s="307"/>
      <c r="B25" s="308"/>
      <c r="C25" s="12"/>
      <c r="D25" s="309"/>
      <c r="E25" s="309"/>
      <c r="F25" s="12">
        <f ca="1">IF(AND(E25&gt;0,ISNUMBER(E25),ISNUMBER(D25)),ROUND(((D25*tcdividend)/(E25*qtydividend)),3)/UcDividend,IF(AND(ISTEXT(E25),LEFT(CELL("format",E25),1)&lt;&gt;"\"),"VAR",IF(AND(ISTEXT(D25),LEFT(CELL("format",D25),1)&lt;&gt;"\"),"VAR","")))</f>
      </c>
      <c r="G25" s="309"/>
      <c r="H25" s="309"/>
      <c r="I25" s="12">
        <f ca="1">IF(AND(H25&gt;0,ISNUMBER(H25),ISNUMBER(G25)),ROUND(((G25*tcdividend)/(H25*qtydividend)),3)/UcDividend,IF(AND(ISTEXT(H25),LEFT(CELL("format",H25),1)&lt;&gt;"\"),"VAR",IF(AND(ISTEXT(G25),LEFT(CELL("format",G25),1)&lt;&gt;"\"),"VAR","")))</f>
      </c>
      <c r="J25" s="309"/>
      <c r="K25" s="309"/>
      <c r="L25" s="12">
        <f ca="1">IF(AND(K25&gt;0,ISNUMBER(K25),ISNUMBER(J25)),ROUND(((J25*tcdividend)/(K25*qtydividend)),3)/UcDividend,IF(AND(ISTEXT(K25),LEFT(CELL("format",K25),1)&lt;&gt;"\"),"VAR",IF(AND(ISTEXT(J25),LEFT(CELL("format",J25),1)&lt;&gt;"\"),"VAR","")))</f>
      </c>
    </row>
    <row r="26" spans="1:12" s="267" customFormat="1" ht="9.75" customHeight="1">
      <c r="A26" s="307"/>
      <c r="B26" s="308"/>
      <c r="C26" s="12"/>
      <c r="D26" s="330"/>
      <c r="E26" s="309"/>
      <c r="F26" s="12">
        <f ca="1">IF(AND(E26&gt;0,ISNUMBER(E26),ISNUMBER(D26)),ROUND(((D26*tcdividend)/(E26*qtydividend)),3)/UcDividend,IF(AND(ISTEXT(E26),LEFT(CELL("format",E26),1)&lt;&gt;"\"),"VAR",IF(AND(ISTEXT(D26),LEFT(CELL("format",D26),1)&lt;&gt;"\"),"VAR","")))</f>
      </c>
      <c r="G26" s="330"/>
      <c r="H26" s="309"/>
      <c r="I26" s="12">
        <f ca="1">IF(AND(H26&gt;0,ISNUMBER(H26),ISNUMBER(G26)),ROUND(((G26*tcdividend)/(H26*qtydividend)),3)/UcDividend,IF(AND(ISTEXT(H26),LEFT(CELL("format",H26),1)&lt;&gt;"\"),"VAR",IF(AND(ISTEXT(G26),LEFT(CELL("format",G26),1)&lt;&gt;"\"),"VAR","")))</f>
      </c>
      <c r="J26" s="330"/>
      <c r="K26" s="309"/>
      <c r="L26" s="12">
        <f ca="1">IF(AND(K26&gt;0,ISNUMBER(K26),ISNUMBER(J26)),ROUND(((J26*tcdividend)/(K26*qtydividend)),3)/UcDividend,IF(AND(ISTEXT(K26),LEFT(CELL("format",K26),1)&lt;&gt;"\"),"VAR",IF(AND(ISTEXT(J26),LEFT(CELL("format",J26),1)&lt;&gt;"\"),"VAR","")))</f>
      </c>
    </row>
    <row r="27" spans="1:12" s="267" customFormat="1" ht="9.75" customHeight="1">
      <c r="A27" s="307"/>
      <c r="B27" s="308"/>
      <c r="C27" s="12"/>
      <c r="D27" s="309"/>
      <c r="E27" s="309"/>
      <c r="F27" s="12">
        <f ca="1">IF(AND(E27&gt;0,ISNUMBER(E27),ISNUMBER(D27)),ROUND(((D27*tcdividend)/(E27*qtydividend)),3)/UcDividend,IF(AND(ISTEXT(E27),LEFT(CELL("format",E27),1)&lt;&gt;"\"),"VAR",IF(AND(ISTEXT(D27),LEFT(CELL("format",D27),1)&lt;&gt;"\"),"VAR","")))</f>
      </c>
      <c r="G27" s="309"/>
      <c r="H27" s="309"/>
      <c r="I27" s="12">
        <f ca="1">IF(AND(H27&gt;0,ISNUMBER(H27),ISNUMBER(G27)),ROUND(((G27*tcdividend)/(H27*qtydividend)),3)/UcDividend,IF(AND(ISTEXT(H27),LEFT(CELL("format",H27),1)&lt;&gt;"\"),"VAR",IF(AND(ISTEXT(G27),LEFT(CELL("format",G27),1)&lt;&gt;"\"),"VAR","")))</f>
      </c>
      <c r="J27" s="309"/>
      <c r="K27" s="309"/>
      <c r="L27" s="12">
        <f ca="1">IF(AND(K27&gt;0,ISNUMBER(K27),ISNUMBER(J27)),ROUND(((J27*tcdividend)/(K27*qtydividend)),3)/UcDividend,IF(AND(ISTEXT(K27),LEFT(CELL("format",K27),1)&lt;&gt;"\"),"VAR",IF(AND(ISTEXT(J27),LEFT(CELL("format",J27),1)&lt;&gt;"\"),"VAR","")))</f>
      </c>
    </row>
    <row r="28" spans="1:14" s="315" customFormat="1" ht="9.75" customHeight="1">
      <c r="A28" s="321"/>
      <c r="B28" s="328"/>
      <c r="C28" s="12"/>
      <c r="D28" s="329"/>
      <c r="E28" s="329"/>
      <c r="F28" s="324"/>
      <c r="G28" s="329"/>
      <c r="H28" s="329"/>
      <c r="I28" s="324"/>
      <c r="J28" s="329"/>
      <c r="K28" s="329"/>
      <c r="L28" s="324"/>
      <c r="N28" s="316"/>
    </row>
    <row r="29" spans="1:12" s="267" customFormat="1" ht="9.75" customHeight="1">
      <c r="A29" s="307"/>
      <c r="B29" s="308"/>
      <c r="C29" s="12"/>
      <c r="D29" s="309"/>
      <c r="E29" s="309"/>
      <c r="F29" s="12">
        <f aca="true" ca="1" t="shared" si="1" ref="F29:F36">IF(AND(E29&gt;0,ISNUMBER(E29),ISNUMBER(D29)),ROUND(((D29*tcdividend)/(E29*qtydividend)),3)/UcDividend,IF(AND(ISTEXT(E29),LEFT(CELL("format",E29),1)&lt;&gt;"\"),"VAR",IF(AND(ISTEXT(D29),LEFT(CELL("format",D29),1)&lt;&gt;"\"),"VAR","")))</f>
      </c>
      <c r="G29" s="309"/>
      <c r="H29" s="309"/>
      <c r="I29" s="12">
        <f aca="true" ca="1" t="shared" si="2" ref="I29:I36">IF(AND(H29&gt;0,ISNUMBER(H29),ISNUMBER(G29)),ROUND(((G29*tcdividend)/(H29*qtydividend)),3)/UcDividend,IF(AND(ISTEXT(H29),LEFT(CELL("format",H29),1)&lt;&gt;"\"),"VAR",IF(AND(ISTEXT(G29),LEFT(CELL("format",G29),1)&lt;&gt;"\"),"VAR","")))</f>
      </c>
      <c r="J29" s="309"/>
      <c r="K29" s="309"/>
      <c r="L29" s="12">
        <f aca="true" ca="1" t="shared" si="3" ref="L29:L36">IF(AND(K29&gt;0,ISNUMBER(K29),ISNUMBER(J29)),ROUND(((J29*tcdividend)/(K29*qtydividend)),3)/UcDividend,IF(AND(ISTEXT(K29),LEFT(CELL("format",K29),1)&lt;&gt;"\"),"VAR",IF(AND(ISTEXT(J29),LEFT(CELL("format",J29),1)&lt;&gt;"\"),"VAR","")))</f>
      </c>
    </row>
    <row r="30" spans="1:12" s="311" customFormat="1" ht="9.75" customHeight="1">
      <c r="A30" s="331"/>
      <c r="B30" s="308"/>
      <c r="C30" s="12"/>
      <c r="D30" s="309"/>
      <c r="E30" s="309"/>
      <c r="F30" s="12">
        <f ca="1" t="shared" si="1"/>
      </c>
      <c r="G30" s="309"/>
      <c r="H30" s="309"/>
      <c r="I30" s="12">
        <f ca="1" t="shared" si="2"/>
      </c>
      <c r="J30" s="309"/>
      <c r="K30" s="309"/>
      <c r="L30" s="12">
        <f ca="1" t="shared" si="3"/>
      </c>
    </row>
    <row r="31" spans="1:12" s="267" customFormat="1" ht="9.75" customHeight="1">
      <c r="A31" s="307"/>
      <c r="B31" s="308"/>
      <c r="C31" s="12"/>
      <c r="D31" s="309"/>
      <c r="E31" s="309"/>
      <c r="F31" s="12">
        <f ca="1" t="shared" si="1"/>
      </c>
      <c r="G31" s="309"/>
      <c r="H31" s="309"/>
      <c r="I31" s="12">
        <f ca="1" t="shared" si="2"/>
      </c>
      <c r="J31" s="309"/>
      <c r="K31" s="309"/>
      <c r="L31" s="12">
        <f ca="1" t="shared" si="3"/>
      </c>
    </row>
    <row r="32" spans="1:12" s="267" customFormat="1" ht="9.75" customHeight="1">
      <c r="A32" s="317"/>
      <c r="B32" s="308"/>
      <c r="C32" s="12"/>
      <c r="D32" s="309"/>
      <c r="E32" s="309"/>
      <c r="F32" s="12">
        <f ca="1" t="shared" si="1"/>
      </c>
      <c r="G32" s="309"/>
      <c r="H32" s="309"/>
      <c r="I32" s="12">
        <f ca="1" t="shared" si="2"/>
      </c>
      <c r="J32" s="309"/>
      <c r="K32" s="309"/>
      <c r="L32" s="12">
        <f ca="1" t="shared" si="3"/>
      </c>
    </row>
    <row r="33" spans="1:12" s="267" customFormat="1" ht="9.75" customHeight="1">
      <c r="A33" s="317"/>
      <c r="B33" s="308"/>
      <c r="C33" s="12"/>
      <c r="D33" s="309"/>
      <c r="E33" s="309"/>
      <c r="F33" s="12">
        <f ca="1" t="shared" si="1"/>
      </c>
      <c r="G33" s="309"/>
      <c r="H33" s="309"/>
      <c r="I33" s="12">
        <f ca="1" t="shared" si="2"/>
      </c>
      <c r="J33" s="309"/>
      <c r="K33" s="309"/>
      <c r="L33" s="12">
        <f ca="1" t="shared" si="3"/>
      </c>
    </row>
    <row r="34" spans="1:12" s="267" customFormat="1" ht="9.75" customHeight="1">
      <c r="A34" s="317"/>
      <c r="B34" s="308"/>
      <c r="C34" s="12"/>
      <c r="D34" s="309"/>
      <c r="E34" s="309"/>
      <c r="F34" s="12">
        <f ca="1" t="shared" si="1"/>
      </c>
      <c r="G34" s="309"/>
      <c r="H34" s="309"/>
      <c r="I34" s="12">
        <f ca="1" t="shared" si="2"/>
      </c>
      <c r="J34" s="309"/>
      <c r="K34" s="309"/>
      <c r="L34" s="12">
        <f ca="1" t="shared" si="3"/>
      </c>
    </row>
    <row r="35" spans="1:12" s="311" customFormat="1" ht="9.75" customHeight="1">
      <c r="A35" s="317"/>
      <c r="B35" s="308"/>
      <c r="C35" s="12"/>
      <c r="D35" s="309"/>
      <c r="E35" s="309"/>
      <c r="F35" s="12">
        <f ca="1" t="shared" si="1"/>
      </c>
      <c r="G35" s="309"/>
      <c r="H35" s="309"/>
      <c r="I35" s="12">
        <f ca="1" t="shared" si="2"/>
      </c>
      <c r="J35" s="309"/>
      <c r="K35" s="309"/>
      <c r="L35" s="12">
        <f ca="1" t="shared" si="3"/>
      </c>
    </row>
    <row r="36" spans="1:12" s="311" customFormat="1" ht="9.75" customHeight="1">
      <c r="A36" s="317"/>
      <c r="B36" s="308"/>
      <c r="C36" s="12"/>
      <c r="D36" s="309"/>
      <c r="E36" s="309"/>
      <c r="F36" s="12">
        <f ca="1" t="shared" si="1"/>
      </c>
      <c r="G36" s="309"/>
      <c r="H36" s="309"/>
      <c r="I36" s="12">
        <f ca="1" t="shared" si="2"/>
      </c>
      <c r="J36" s="309"/>
      <c r="K36" s="309"/>
      <c r="L36" s="12">
        <f ca="1" t="shared" si="3"/>
      </c>
    </row>
    <row r="37" spans="1:14" s="315" customFormat="1" ht="9.75" customHeight="1">
      <c r="A37" s="321"/>
      <c r="B37" s="328"/>
      <c r="C37" s="12"/>
      <c r="D37" s="329"/>
      <c r="E37" s="329"/>
      <c r="F37" s="324"/>
      <c r="G37" s="329"/>
      <c r="H37" s="329"/>
      <c r="I37" s="324"/>
      <c r="J37" s="329"/>
      <c r="K37" s="329"/>
      <c r="L37" s="324"/>
      <c r="N37" s="316"/>
    </row>
    <row r="38" spans="1:12" s="311" customFormat="1" ht="9.75" customHeight="1">
      <c r="A38" s="321"/>
      <c r="B38" s="308"/>
      <c r="C38" s="12"/>
      <c r="D38" s="309"/>
      <c r="E38" s="309"/>
      <c r="F38" s="12">
        <f ca="1">IF(AND(E38&gt;0,ISNUMBER(E38),ISNUMBER(D38)),ROUND(((D38*tcdividend)/(E38*qtydividend)),3)/UcDividend,IF(AND(ISTEXT(E38),LEFT(CELL("format",E38),1)&lt;&gt;"\"),"VAR",IF(AND(ISTEXT(D38),LEFT(CELL("format",D38),1)&lt;&gt;"\"),"VAR","")))</f>
      </c>
      <c r="G38" s="309"/>
      <c r="H38" s="309"/>
      <c r="I38" s="12">
        <f ca="1">IF(AND(H38&gt;0,ISNUMBER(H38),ISNUMBER(G38)),ROUND(((G38*tcdividend)/(H38*qtydividend)),3)/UcDividend,IF(AND(ISTEXT(H38),LEFT(CELL("format",H38),1)&lt;&gt;"\"),"VAR",IF(AND(ISTEXT(G38),LEFT(CELL("format",G38),1)&lt;&gt;"\"),"VAR","")))</f>
      </c>
      <c r="J38" s="309"/>
      <c r="K38" s="309"/>
      <c r="L38" s="12">
        <f ca="1">IF(AND(K38&gt;0,ISNUMBER(K38),ISNUMBER(J38)),ROUND(((J38*tcdividend)/(K38*qtydividend)),3)/UcDividend,IF(AND(ISTEXT(K38),LEFT(CELL("format",K38),1)&lt;&gt;"\"),"VAR",IF(AND(ISTEXT(J38),LEFT(CELL("format",J38),1)&lt;&gt;"\"),"VAR","")))</f>
      </c>
    </row>
    <row r="39" spans="1:12" s="311" customFormat="1" ht="9.75" customHeight="1">
      <c r="A39" s="307"/>
      <c r="B39" s="308"/>
      <c r="C39" s="12"/>
      <c r="D39" s="309"/>
      <c r="E39" s="309"/>
      <c r="F39" s="12">
        <f ca="1">IF(AND(E39&gt;0,ISNUMBER(E39),ISNUMBER(D39)),ROUND(((D39*tcdividend)/(E39*qtydividend)),3)/UcDividend,IF(AND(ISTEXT(E39),LEFT(CELL("format",E39),1)&lt;&gt;"\"),"VAR",IF(AND(ISTEXT(D39),LEFT(CELL("format",D39),1)&lt;&gt;"\"),"VAR","")))</f>
      </c>
      <c r="G39" s="309"/>
      <c r="H39" s="309"/>
      <c r="I39" s="12">
        <f ca="1">IF(AND(H39&gt;0,ISNUMBER(H39),ISNUMBER(G39)),ROUND(((G39*tcdividend)/(H39*qtydividend)),3)/UcDividend,IF(AND(ISTEXT(H39),LEFT(CELL("format",H39),1)&lt;&gt;"\"),"VAR",IF(AND(ISTEXT(G39),LEFT(CELL("format",G39),1)&lt;&gt;"\"),"VAR","")))</f>
      </c>
      <c r="J39" s="309"/>
      <c r="K39" s="309"/>
      <c r="L39" s="12">
        <f ca="1">IF(AND(K39&gt;0,ISNUMBER(K39),ISNUMBER(J39)),ROUND(((J39*tcdividend)/(K39*qtydividend)),3)/UcDividend,IF(AND(ISTEXT(K39),LEFT(CELL("format",K39),1)&lt;&gt;"\"),"VAR",IF(AND(ISTEXT(J39),LEFT(CELL("format",J39),1)&lt;&gt;"\"),"VAR","")))</f>
      </c>
    </row>
    <row r="40" spans="1:12" s="311" customFormat="1" ht="9.75" customHeight="1">
      <c r="A40" s="307"/>
      <c r="B40" s="308"/>
      <c r="C40" s="12"/>
      <c r="D40" s="309"/>
      <c r="E40" s="309"/>
      <c r="F40" s="12">
        <f ca="1">IF(AND(E40&gt;0,ISNUMBER(E40),ISNUMBER(D40)),ROUND(((D40*tcdividend)/(E40*qtydividend)),3)/UcDividend,IF(AND(ISTEXT(E40),LEFT(CELL("format",E40),1)&lt;&gt;"\"),"VAR",IF(AND(ISTEXT(D40),LEFT(CELL("format",D40),1)&lt;&gt;"\"),"VAR","")))</f>
      </c>
      <c r="G40" s="309"/>
      <c r="H40" s="309"/>
      <c r="I40" s="12">
        <f ca="1">IF(AND(H40&gt;0,ISNUMBER(H40),ISNUMBER(G40)),ROUND(((G40*tcdividend)/(H40*qtydividend)),3)/UcDividend,IF(AND(ISTEXT(H40),LEFT(CELL("format",H40),1)&lt;&gt;"\"),"VAR",IF(AND(ISTEXT(G40),LEFT(CELL("format",G40),1)&lt;&gt;"\"),"VAR","")))</f>
      </c>
      <c r="J40" s="309"/>
      <c r="K40" s="309"/>
      <c r="L40" s="12">
        <f ca="1">IF(AND(K40&gt;0,ISNUMBER(K40),ISNUMBER(J40)),ROUND(((J40*tcdividend)/(K40*qtydividend)),3)/UcDividend,IF(AND(ISTEXT(K40),LEFT(CELL("format",K40),1)&lt;&gt;"\"),"VAR",IF(AND(ISTEXT(J40),LEFT(CELL("format",J40),1)&lt;&gt;"\"),"VAR","")))</f>
      </c>
    </row>
    <row r="41" spans="1:12" s="311" customFormat="1" ht="6.75" customHeight="1">
      <c r="A41" s="307"/>
      <c r="B41" s="308"/>
      <c r="C41" s="12"/>
      <c r="D41" s="309"/>
      <c r="E41" s="309"/>
      <c r="F41" s="12">
        <f ca="1">IF(AND(E41&gt;0,ISNUMBER(E41),ISNUMBER(D41)),ROUND(((D41*tcdividend)/(E41*qtydividend)),3)/UcDividend,IF(AND(ISTEXT(E41),LEFT(CELL("format",E41),1)&lt;&gt;"\"),"VAR",IF(AND(ISTEXT(D41),LEFT(CELL("format",D41),1)&lt;&gt;"\"),"VAR","")))</f>
      </c>
      <c r="G41" s="309"/>
      <c r="H41" s="309"/>
      <c r="I41" s="12">
        <f ca="1">IF(AND(H41&gt;0,ISNUMBER(H41),ISNUMBER(G41)),ROUND(((G41*tcdividend)/(H41*qtydividend)),3)/UcDividend,IF(AND(ISTEXT(H41),LEFT(CELL("format",H41),1)&lt;&gt;"\"),"VAR",IF(AND(ISTEXT(G41),LEFT(CELL("format",G41),1)&lt;&gt;"\"),"VAR","")))</f>
      </c>
      <c r="J41" s="309"/>
      <c r="K41" s="309"/>
      <c r="L41" s="12">
        <f ca="1">IF(AND(K41&gt;0,ISNUMBER(K41),ISNUMBER(J41)),ROUND(((J41*tcdividend)/(K41*qtydividend)),3)/UcDividend,IF(AND(ISTEXT(K41),LEFT(CELL("format",K41),1)&lt;&gt;"\"),"VAR",IF(AND(ISTEXT(J41),LEFT(CELL("format",J41),1)&lt;&gt;"\"),"VAR","")))</f>
      </c>
    </row>
    <row r="42" spans="1:14" s="315" customFormat="1" ht="15" customHeight="1">
      <c r="A42" s="591"/>
      <c r="B42" s="328"/>
      <c r="C42" s="12"/>
      <c r="D42" s="332"/>
      <c r="E42" s="329"/>
      <c r="F42" s="324"/>
      <c r="G42" s="329"/>
      <c r="H42" s="329"/>
      <c r="I42" s="324"/>
      <c r="J42" s="332"/>
      <c r="K42" s="329"/>
      <c r="L42" s="324"/>
      <c r="N42" s="316"/>
    </row>
    <row r="43" spans="1:14" s="335" customFormat="1" ht="9.75" customHeight="1">
      <c r="A43" s="592"/>
      <c r="B43" s="333"/>
      <c r="C43" s="12"/>
      <c r="D43" s="334"/>
      <c r="E43" s="334"/>
      <c r="F43" s="324">
        <f ca="1">IF(AND(E43&gt;0,ISNUMBER(E43),ISNUMBER(D43)),ROUND(((D43*tcdividend)/(E43*qtydividend)),3)/UcDividend,IF(AND(ISTEXT(E43),LEFT(CELL("format",E43),1)&lt;&gt;"\"),"VAR",IF(AND(ISTEXT(D43),LEFT(CELL("format",D43),1)&lt;&gt;"\"),"VAR","")))</f>
      </c>
      <c r="G43" s="334"/>
      <c r="H43" s="334"/>
      <c r="I43" s="324">
        <f ca="1">IF(AND(H43&gt;0,ISNUMBER(H43),ISNUMBER(G43)),ROUND(((G43*tcdividend)/(H43*qtydividend)),3)/UcDividend,IF(AND(ISTEXT(H43),LEFT(CELL("format",H43),1)&lt;&gt;"\"),"VAR",IF(AND(ISTEXT(G43),LEFT(CELL("format",G43),1)&lt;&gt;"\"),"VAR","")))</f>
      </c>
      <c r="J43" s="334"/>
      <c r="K43" s="334"/>
      <c r="L43" s="324">
        <f ca="1">IF(AND(K43&gt;0,ISNUMBER(K43),ISNUMBER(J43)),ROUND(((J43*tcdividend)/(K43*qtydividend)),3)/UcDividend,IF(AND(ISTEXT(K43),LEFT(CELL("format",K43),1)&lt;&gt;"\"),"VAR",IF(AND(ISTEXT(J43),LEFT(CELL("format",J43),1)&lt;&gt;"\"),"VAR","")))</f>
      </c>
      <c r="N43" s="336"/>
    </row>
    <row r="44" spans="1:14" s="342" customFormat="1" ht="11.25" customHeight="1" thickBot="1">
      <c r="A44" s="337"/>
      <c r="B44" s="338"/>
      <c r="C44" s="360"/>
      <c r="D44" s="339"/>
      <c r="E44" s="340"/>
      <c r="F44" s="341">
        <f ca="1">IF(AND(E44&gt;0,ISNUMBER(E44),ISNUMBER(D44)),ROUND(((D44*tcdividend)/(E44*qtydividend)),3)/UcDividend,IF(AND(ISTEXT(E44),LEFT(CELL("format",E44),1)&lt;&gt;"\"),"VAR",IF(AND(ISTEXT(D44),LEFT(CELL("format",D44),1)&lt;&gt;"\"),"VAR","")))</f>
      </c>
      <c r="G44" s="339"/>
      <c r="H44" s="340"/>
      <c r="I44" s="341">
        <f ca="1">IF(AND(H44&gt;0,ISNUMBER(H44),ISNUMBER(G44)),ROUND(((G44*tcdividend)/(H44*qtydividend)),3)/UcDividend,IF(AND(ISTEXT(H44),LEFT(CELL("format",H44),1)&lt;&gt;"\"),"VAR",IF(AND(ISTEXT(G44),LEFT(CELL("format",G44),1)&lt;&gt;"\"),"VAR","")))</f>
      </c>
      <c r="J44" s="339"/>
      <c r="K44" s="340"/>
      <c r="L44" s="341">
        <f ca="1">IF(AND(K44&gt;0,ISNUMBER(K44),ISNUMBER(J44)),ROUND(((J44*tcdividend)/(K44*qtydividend)),3)/UcDividend,IF(AND(ISTEXT(K44),LEFT(CELL("format",K44),1)&lt;&gt;"\"),"VAR",IF(AND(ISTEXT(J44),LEFT(CELL("format",J44),1)&lt;&gt;"\"),"VAR","")))</f>
      </c>
      <c r="N44" s="343"/>
    </row>
    <row r="45" spans="1:12" s="345" customFormat="1" ht="12" customHeight="1">
      <c r="A45" s="344"/>
      <c r="B45" s="344"/>
      <c r="C45" s="344"/>
      <c r="D45" s="344"/>
      <c r="E45" s="344"/>
      <c r="F45" s="344"/>
      <c r="G45" s="344"/>
      <c r="H45" s="344"/>
      <c r="I45" s="344"/>
      <c r="J45" s="344"/>
      <c r="K45" s="344"/>
      <c r="L45" s="344"/>
    </row>
    <row r="46" spans="1:12" s="347" customFormat="1" ht="12.75" customHeight="1">
      <c r="A46" s="346"/>
      <c r="B46" s="346"/>
      <c r="C46" s="346"/>
      <c r="D46" s="346"/>
      <c r="E46" s="346"/>
      <c r="F46" s="346"/>
      <c r="G46" s="346"/>
      <c r="H46" s="346"/>
      <c r="I46" s="346"/>
      <c r="J46" s="346"/>
      <c r="K46" s="346"/>
      <c r="L46" s="346"/>
    </row>
    <row r="47" spans="1:12" s="347" customFormat="1" ht="12.75" customHeight="1">
      <c r="A47" s="346"/>
      <c r="B47" s="346"/>
      <c r="C47" s="346"/>
      <c r="D47" s="346"/>
      <c r="E47" s="346"/>
      <c r="F47" s="346"/>
      <c r="G47" s="346"/>
      <c r="H47" s="346"/>
      <c r="I47" s="346"/>
      <c r="J47" s="346"/>
      <c r="K47" s="346"/>
      <c r="L47" s="346"/>
    </row>
    <row r="48" spans="1:12" s="347" customFormat="1" ht="12.75" customHeight="1">
      <c r="A48" s="348"/>
      <c r="B48" s="348"/>
      <c r="C48" s="348"/>
      <c r="D48" s="348"/>
      <c r="E48" s="348"/>
      <c r="F48" s="348"/>
      <c r="G48" s="348"/>
      <c r="H48" s="348"/>
      <c r="I48" s="348"/>
      <c r="J48" s="348"/>
      <c r="K48" s="348"/>
      <c r="L48" s="348"/>
    </row>
    <row r="49" s="347" customFormat="1" ht="12.75" customHeight="1"/>
    <row r="50" spans="1:12" s="349" customFormat="1" ht="12.75" customHeight="1">
      <c r="A50" s="347"/>
      <c r="B50" s="347"/>
      <c r="C50" s="347"/>
      <c r="D50" s="347"/>
      <c r="E50" s="347"/>
      <c r="F50" s="347"/>
      <c r="G50" s="347"/>
      <c r="H50" s="347"/>
      <c r="I50" s="347"/>
      <c r="J50" s="347"/>
      <c r="K50" s="347"/>
      <c r="L50" s="347"/>
    </row>
    <row r="51" spans="1:12" s="349" customFormat="1" ht="12.75" customHeight="1">
      <c r="A51" s="347"/>
      <c r="B51" s="347"/>
      <c r="C51" s="347"/>
      <c r="D51" s="347"/>
      <c r="E51" s="347"/>
      <c r="F51" s="347"/>
      <c r="G51" s="347"/>
      <c r="H51" s="347"/>
      <c r="I51" s="347"/>
      <c r="J51" s="347"/>
      <c r="K51" s="347"/>
      <c r="L51" s="347"/>
    </row>
    <row r="52" spans="1:12" s="349" customFormat="1" ht="12.75" customHeight="1">
      <c r="A52" s="347"/>
      <c r="B52" s="347"/>
      <c r="C52" s="347"/>
      <c r="D52" s="347"/>
      <c r="E52" s="347"/>
      <c r="F52" s="347"/>
      <c r="G52" s="347"/>
      <c r="H52" s="347"/>
      <c r="I52" s="347"/>
      <c r="J52" s="347"/>
      <c r="K52" s="347"/>
      <c r="L52" s="347"/>
    </row>
    <row r="53" spans="1:12" s="349" customFormat="1" ht="12.75" customHeight="1">
      <c r="A53" s="347"/>
      <c r="B53" s="347"/>
      <c r="C53" s="347"/>
      <c r="D53" s="347"/>
      <c r="E53" s="347"/>
      <c r="F53" s="347"/>
      <c r="G53" s="347"/>
      <c r="H53" s="347"/>
      <c r="I53" s="347"/>
      <c r="J53" s="347"/>
      <c r="K53" s="347"/>
      <c r="L53" s="347"/>
    </row>
    <row r="54" spans="1:12" s="349" customFormat="1" ht="12.75" customHeight="1">
      <c r="A54" s="347"/>
      <c r="B54" s="347"/>
      <c r="C54" s="347"/>
      <c r="D54" s="347"/>
      <c r="E54" s="347"/>
      <c r="F54" s="347"/>
      <c r="G54" s="347"/>
      <c r="H54" s="347"/>
      <c r="I54" s="347"/>
      <c r="J54" s="347"/>
      <c r="K54" s="347"/>
      <c r="L54" s="347"/>
    </row>
    <row r="55" spans="1:12" s="349" customFormat="1" ht="12.75" customHeight="1">
      <c r="A55" s="347"/>
      <c r="B55" s="347"/>
      <c r="C55" s="347"/>
      <c r="D55" s="347"/>
      <c r="E55" s="347"/>
      <c r="F55" s="347"/>
      <c r="G55" s="347"/>
      <c r="H55" s="347"/>
      <c r="I55" s="347"/>
      <c r="J55" s="347"/>
      <c r="K55" s="347"/>
      <c r="L55" s="347"/>
    </row>
    <row r="56" spans="1:12" s="349" customFormat="1" ht="12.75" customHeight="1">
      <c r="A56" s="347"/>
      <c r="B56" s="347"/>
      <c r="C56" s="347"/>
      <c r="D56" s="347"/>
      <c r="E56" s="347"/>
      <c r="F56" s="347"/>
      <c r="G56" s="347"/>
      <c r="H56" s="347"/>
      <c r="I56" s="347"/>
      <c r="J56" s="347"/>
      <c r="K56" s="347"/>
      <c r="L56" s="347"/>
    </row>
    <row r="57" spans="1:12" s="349" customFormat="1" ht="12.75" customHeight="1">
      <c r="A57" s="347"/>
      <c r="B57" s="347"/>
      <c r="C57" s="347"/>
      <c r="D57" s="347"/>
      <c r="E57" s="347"/>
      <c r="F57" s="347"/>
      <c r="G57" s="347"/>
      <c r="H57" s="347"/>
      <c r="I57" s="347"/>
      <c r="J57" s="347"/>
      <c r="K57" s="347"/>
      <c r="L57" s="347"/>
    </row>
    <row r="58" spans="1:12" s="349" customFormat="1" ht="12.75" customHeight="1">
      <c r="A58" s="347"/>
      <c r="B58" s="347"/>
      <c r="C58" s="347"/>
      <c r="D58" s="347"/>
      <c r="E58" s="347"/>
      <c r="F58" s="347"/>
      <c r="G58" s="347"/>
      <c r="H58" s="347"/>
      <c r="I58" s="347"/>
      <c r="J58" s="347"/>
      <c r="K58" s="347"/>
      <c r="L58" s="347"/>
    </row>
    <row r="59" spans="1:12" s="349" customFormat="1" ht="12.75" customHeight="1">
      <c r="A59" s="347"/>
      <c r="B59" s="347"/>
      <c r="C59" s="347"/>
      <c r="D59" s="347"/>
      <c r="E59" s="347"/>
      <c r="F59" s="347"/>
      <c r="G59" s="347"/>
      <c r="H59" s="347"/>
      <c r="I59" s="347"/>
      <c r="J59" s="347"/>
      <c r="K59" s="347"/>
      <c r="L59" s="347"/>
    </row>
    <row r="60" spans="1:12" s="349" customFormat="1" ht="12.75" customHeight="1">
      <c r="A60" s="347"/>
      <c r="B60" s="347"/>
      <c r="C60" s="347"/>
      <c r="D60" s="347"/>
      <c r="E60" s="347"/>
      <c r="F60" s="347"/>
      <c r="G60" s="347"/>
      <c r="H60" s="347"/>
      <c r="I60" s="347"/>
      <c r="J60" s="347"/>
      <c r="K60" s="347"/>
      <c r="L60" s="347"/>
    </row>
    <row r="61" s="347" customFormat="1" ht="12.75" customHeight="1"/>
    <row r="62" s="347" customFormat="1" ht="12.75" customHeight="1"/>
    <row r="63" s="347" customFormat="1" ht="12.75" customHeight="1"/>
    <row r="64" s="347" customFormat="1" ht="12.75" customHeight="1"/>
    <row r="65" s="347" customFormat="1" ht="12.75" customHeight="1"/>
    <row r="66" s="347" customFormat="1" ht="12.75" customHeight="1"/>
    <row r="67" s="347" customFormat="1" ht="12.75" customHeight="1"/>
    <row r="68" s="347" customFormat="1" ht="12.75" customHeight="1"/>
    <row r="69" s="347" customFormat="1" ht="12.75" customHeight="1"/>
    <row r="70" s="347" customFormat="1" ht="12.75" customHeight="1"/>
    <row r="71" s="347" customFormat="1" ht="12.75" customHeight="1"/>
    <row r="72" s="347" customFormat="1" ht="12.75" customHeight="1"/>
    <row r="73" s="347" customFormat="1" ht="12.75" customHeight="1"/>
    <row r="74" s="347" customFormat="1" ht="12.75" customHeight="1"/>
    <row r="75" s="347" customFormat="1" ht="12.75" customHeight="1"/>
    <row r="76" s="347" customFormat="1" ht="12.75" customHeight="1"/>
    <row r="77" s="347" customFormat="1" ht="12.75" customHeight="1"/>
    <row r="78" s="347" customFormat="1" ht="12.75" customHeight="1"/>
    <row r="79" s="347" customFormat="1" ht="12.75" customHeight="1"/>
    <row r="80" s="347" customFormat="1" ht="12.75" customHeight="1"/>
    <row r="81" s="347" customFormat="1" ht="12.75" customHeight="1"/>
    <row r="82" s="347" customFormat="1" ht="12.75" customHeight="1"/>
    <row r="83" s="347" customFormat="1" ht="12.75" customHeight="1"/>
    <row r="84" s="347" customFormat="1" ht="12.75" customHeight="1"/>
    <row r="85" s="347" customFormat="1" ht="12.75" customHeight="1"/>
    <row r="86" s="347" customFormat="1" ht="12.75" customHeight="1"/>
    <row r="87" s="347" customFormat="1" ht="12.75" customHeight="1"/>
    <row r="88" s="347" customFormat="1" ht="12.75" customHeight="1"/>
    <row r="89" s="347" customFormat="1" ht="12.75" customHeight="1"/>
    <row r="90" s="347" customFormat="1" ht="12.75" customHeight="1"/>
    <row r="91" s="347" customFormat="1" ht="12.75" customHeight="1"/>
    <row r="92" s="347" customFormat="1" ht="12.75" customHeight="1"/>
    <row r="93" s="347" customFormat="1" ht="12.75" customHeight="1"/>
    <row r="94" s="347" customFormat="1" ht="12.75" customHeight="1"/>
    <row r="95" s="347" customFormat="1" ht="12.75" customHeight="1"/>
    <row r="96" s="347" customFormat="1" ht="12.75" customHeight="1"/>
    <row r="97" s="347" customFormat="1" ht="12.75" customHeight="1"/>
    <row r="98" s="347" customFormat="1" ht="12.75" customHeight="1"/>
    <row r="99" s="347" customFormat="1" ht="12.75" customHeight="1"/>
    <row r="100" s="347" customFormat="1" ht="12.75" customHeight="1"/>
    <row r="101" s="347" customFormat="1" ht="12.75" customHeight="1"/>
    <row r="102" s="347" customFormat="1" ht="12.75" customHeight="1"/>
    <row r="103" s="347" customFormat="1" ht="12.75" customHeight="1"/>
    <row r="104" s="347" customFormat="1" ht="12.75" customHeight="1"/>
    <row r="105" s="347" customFormat="1" ht="12.75" customHeight="1"/>
    <row r="106" s="345" customFormat="1" ht="12" customHeight="1"/>
    <row r="107" s="345" customFormat="1" ht="12" customHeight="1"/>
    <row r="108" s="345" customFormat="1" ht="12" customHeight="1"/>
    <row r="109" s="345" customFormat="1" ht="12" customHeight="1"/>
    <row r="110" s="345" customFormat="1" ht="12" customHeight="1"/>
    <row r="111" s="345" customFormat="1" ht="12" customHeight="1"/>
    <row r="112" s="345" customFormat="1" ht="12" customHeight="1"/>
    <row r="113" s="345" customFormat="1" ht="12" customHeight="1"/>
    <row r="114" s="345" customFormat="1" ht="12" customHeight="1"/>
    <row r="115" s="345" customFormat="1" ht="12" customHeight="1"/>
    <row r="116" s="345" customFormat="1" ht="12" customHeight="1"/>
    <row r="117" s="345" customFormat="1" ht="12" customHeight="1"/>
    <row r="118" s="345" customFormat="1" ht="12" customHeight="1"/>
    <row r="119" s="345" customFormat="1" ht="12" customHeight="1"/>
    <row r="120" s="345" customFormat="1" ht="12" customHeight="1"/>
    <row r="121" s="345" customFormat="1" ht="12" customHeight="1"/>
    <row r="122" s="345" customFormat="1" ht="12" customHeight="1"/>
    <row r="123" s="345" customFormat="1" ht="12" customHeight="1"/>
    <row r="124" s="345" customFormat="1" ht="12" customHeight="1"/>
    <row r="125" s="345" customFormat="1" ht="12" customHeight="1"/>
    <row r="126" s="345" customFormat="1" ht="12" customHeight="1"/>
    <row r="127" s="345" customFormat="1" ht="12" customHeight="1"/>
  </sheetData>
  <mergeCells count="4">
    <mergeCell ref="B1:E1"/>
    <mergeCell ref="F2:H2"/>
    <mergeCell ref="A42:A43"/>
    <mergeCell ref="B2:E2"/>
  </mergeCells>
  <printOptions horizontalCentered="1" verticalCentered="1"/>
  <pageMargins left="0.25" right="0.25" top="0.5" bottom="0.48" header="0.25" footer="0.25"/>
  <pageSetup horizontalDpi="300" verticalDpi="300" orientation="landscape" scale="95" r:id="rId1"/>
  <headerFooter alignWithMargins="0">
    <oddFooter>&amp;L&amp;8 BLI No. 461700&amp;C&amp;8 Item No. 29  Page &amp;P of &amp;N&amp;R&amp;8Exhibit P-5, 
 Weapon System Cost Analysis</oddFooter>
  </headerFooter>
  <rowBreaks count="1" manualBreakCount="1">
    <brk id="44" max="255" man="1"/>
  </rowBreaks>
</worksheet>
</file>

<file path=xl/worksheets/sheet8.xml><?xml version="1.0" encoding="utf-8"?>
<worksheet xmlns="http://schemas.openxmlformats.org/spreadsheetml/2006/main" xmlns:r="http://schemas.openxmlformats.org/officeDocument/2006/relationships">
  <dimension ref="A1:AN46"/>
  <sheetViews>
    <sheetView showGridLines="0" workbookViewId="0" topLeftCell="A1">
      <selection activeCell="A8" sqref="A8:IV14"/>
    </sheetView>
  </sheetViews>
  <sheetFormatPr defaultColWidth="9.140625" defaultRowHeight="12.75"/>
  <cols>
    <col min="1" max="1" width="35.7109375" style="0" customWidth="1"/>
    <col min="2" max="2" width="23.421875" style="0" customWidth="1"/>
    <col min="3" max="3" width="7.28125" style="0" customWidth="1"/>
    <col min="4" max="4" width="18.8515625" style="0" customWidth="1"/>
    <col min="5" max="7" width="6.7109375" style="0" customWidth="1"/>
    <col min="8" max="8" width="9.57421875" style="0" customWidth="1"/>
    <col min="9" max="10" width="4.8515625" style="0" customWidth="1"/>
    <col min="11" max="11" width="6.421875" style="0" customWidth="1"/>
    <col min="39" max="40" width="0" style="0" hidden="1" customWidth="1"/>
  </cols>
  <sheetData>
    <row r="1" spans="1:40" s="9" customFormat="1" ht="9" customHeight="1">
      <c r="A1" s="14"/>
      <c r="B1" s="15"/>
      <c r="C1" s="15"/>
      <c r="D1" s="15"/>
      <c r="E1" s="16"/>
      <c r="F1" s="16"/>
      <c r="G1" s="16"/>
      <c r="H1" s="17"/>
      <c r="I1" s="18" t="s">
        <v>0</v>
      </c>
      <c r="J1" s="19"/>
      <c r="K1" s="20"/>
      <c r="M1" s="21"/>
      <c r="N1" s="21"/>
      <c r="T1" s="22"/>
      <c r="U1" s="9" t="s">
        <v>82</v>
      </c>
      <c r="Y1" s="9">
        <v>1998</v>
      </c>
      <c r="AM1" s="13">
        <f>IF(G6="Each",1,IF(G6="x100",100,IF(G6="x1000",1000,IF(G6="xMillion",1000000,IF(G6="xBillion",1000000000,1)))))</f>
        <v>1</v>
      </c>
      <c r="AN1" s="13">
        <f>IF(H6="'$",1,IF(H6="$OO",100,IF(H6="$OOO",1000,IF(H6="$Million",1000000,IF(H6="$Billion",1000000000,1)))))</f>
        <v>1</v>
      </c>
    </row>
    <row r="2" spans="1:40" s="9" customFormat="1" ht="15" customHeight="1" thickBot="1">
      <c r="A2" s="23" t="s">
        <v>40</v>
      </c>
      <c r="B2" s="24"/>
      <c r="C2" s="24"/>
      <c r="D2" s="24"/>
      <c r="E2" s="25"/>
      <c r="F2" s="25"/>
      <c r="G2" s="25"/>
      <c r="H2" s="26"/>
      <c r="I2" s="597">
        <f>+'P40 '!I2:M2</f>
        <v>39264</v>
      </c>
      <c r="J2" s="598"/>
      <c r="K2" s="599"/>
      <c r="M2" s="21"/>
      <c r="N2" s="21"/>
      <c r="U2" s="9" t="s">
        <v>83</v>
      </c>
      <c r="AM2" s="13"/>
      <c r="AN2" s="13"/>
    </row>
    <row r="3" spans="1:40" s="9" customFormat="1" ht="9" customHeight="1">
      <c r="A3" s="18" t="s">
        <v>41</v>
      </c>
      <c r="B3" s="19"/>
      <c r="C3" s="27" t="s">
        <v>28</v>
      </c>
      <c r="D3" s="19"/>
      <c r="E3" s="28"/>
      <c r="F3" s="18" t="s">
        <v>27</v>
      </c>
      <c r="G3" s="17"/>
      <c r="H3" s="17"/>
      <c r="I3" s="19"/>
      <c r="J3" s="19"/>
      <c r="K3" s="20"/>
      <c r="M3" s="21"/>
      <c r="N3" s="21"/>
      <c r="AM3" s="13"/>
      <c r="AN3" s="13"/>
    </row>
    <row r="4" spans="1:40" ht="15" customHeight="1" thickBot="1">
      <c r="A4" s="570" t="s">
        <v>135</v>
      </c>
      <c r="B4" s="603"/>
      <c r="C4" s="363"/>
      <c r="D4" s="364"/>
      <c r="E4" s="372"/>
      <c r="F4" s="605" t="s">
        <v>170</v>
      </c>
      <c r="G4" s="606"/>
      <c r="H4" s="606"/>
      <c r="I4" s="606"/>
      <c r="J4" s="606"/>
      <c r="K4" s="607"/>
      <c r="M4" s="31"/>
      <c r="N4" s="31"/>
      <c r="AM4" s="32" t="e">
        <f>#N/A</f>
        <v>#N/A</v>
      </c>
      <c r="AN4" s="32" t="e">
        <f>#N/A</f>
        <v>#N/A</v>
      </c>
    </row>
    <row r="5" spans="1:21" ht="17.25" customHeight="1">
      <c r="A5" s="202" t="s">
        <v>42</v>
      </c>
      <c r="B5" s="203" t="s">
        <v>43</v>
      </c>
      <c r="C5" s="204" t="s">
        <v>44</v>
      </c>
      <c r="D5" s="205" t="s">
        <v>45</v>
      </c>
      <c r="E5" s="204" t="s">
        <v>46</v>
      </c>
      <c r="F5" s="205" t="s">
        <v>47</v>
      </c>
      <c r="G5" s="204" t="s">
        <v>48</v>
      </c>
      <c r="H5" s="205" t="s">
        <v>49</v>
      </c>
      <c r="I5" s="204" t="s">
        <v>50</v>
      </c>
      <c r="J5" s="205" t="s">
        <v>51</v>
      </c>
      <c r="K5" s="204" t="s">
        <v>52</v>
      </c>
      <c r="M5" s="31"/>
      <c r="N5" s="31"/>
      <c r="U5" t="s">
        <v>9</v>
      </c>
    </row>
    <row r="6" spans="1:14" ht="10.5" customHeight="1" thickBot="1">
      <c r="A6" s="206" t="s">
        <v>53</v>
      </c>
      <c r="B6" s="207"/>
      <c r="C6" s="208" t="s">
        <v>54</v>
      </c>
      <c r="D6" s="209"/>
      <c r="E6" s="210"/>
      <c r="F6" s="211" t="s">
        <v>55</v>
      </c>
      <c r="G6" s="212" t="s">
        <v>37</v>
      </c>
      <c r="H6" s="212" t="s">
        <v>38</v>
      </c>
      <c r="I6" s="208"/>
      <c r="J6" s="208" t="s">
        <v>56</v>
      </c>
      <c r="K6" s="213" t="s">
        <v>22</v>
      </c>
      <c r="M6" s="31"/>
      <c r="N6" s="31"/>
    </row>
    <row r="7" spans="1:14" ht="10.5" customHeight="1">
      <c r="A7" s="214"/>
      <c r="B7" s="215"/>
      <c r="C7" s="216"/>
      <c r="D7" s="217"/>
      <c r="E7" s="218" t="s">
        <v>22</v>
      </c>
      <c r="F7" s="219"/>
      <c r="G7" s="220"/>
      <c r="H7" s="220"/>
      <c r="I7" s="216"/>
      <c r="J7" s="216"/>
      <c r="K7" s="221"/>
      <c r="M7" s="31"/>
      <c r="N7" s="31"/>
    </row>
    <row r="8" spans="1:14" s="116" customFormat="1" ht="12.75">
      <c r="A8" s="201" t="s">
        <v>169</v>
      </c>
      <c r="B8" s="215"/>
      <c r="C8" s="216"/>
      <c r="D8" s="217"/>
      <c r="E8" s="222"/>
      <c r="F8" s="219"/>
      <c r="G8" s="220"/>
      <c r="H8" s="220"/>
      <c r="I8" s="216"/>
      <c r="J8" s="216"/>
      <c r="K8" s="221"/>
      <c r="M8" s="117"/>
      <c r="N8" s="117"/>
    </row>
    <row r="9" spans="1:14" s="6" customFormat="1" ht="11.25">
      <c r="A9" s="375" t="s">
        <v>137</v>
      </c>
      <c r="B9" s="215"/>
      <c r="C9" s="215"/>
      <c r="D9" s="217"/>
      <c r="E9" s="224"/>
      <c r="F9" s="225"/>
      <c r="G9" s="220"/>
      <c r="H9" s="220"/>
      <c r="I9" s="216"/>
      <c r="J9" s="216"/>
      <c r="K9" s="226"/>
      <c r="M9" s="188"/>
      <c r="N9" s="188"/>
    </row>
    <row r="10" spans="1:14" s="6" customFormat="1" ht="11.25">
      <c r="A10" s="223" t="s">
        <v>144</v>
      </c>
      <c r="B10" s="215" t="s">
        <v>145</v>
      </c>
      <c r="C10" s="215" t="s">
        <v>171</v>
      </c>
      <c r="D10" s="217" t="s">
        <v>172</v>
      </c>
      <c r="E10" s="374">
        <v>38754</v>
      </c>
      <c r="F10" s="225" t="s">
        <v>145</v>
      </c>
      <c r="G10" s="220" t="s">
        <v>147</v>
      </c>
      <c r="H10" s="220" t="s">
        <v>147</v>
      </c>
      <c r="I10" s="216" t="s">
        <v>146</v>
      </c>
      <c r="J10" s="216" t="s">
        <v>146</v>
      </c>
      <c r="K10" s="226" t="s">
        <v>146</v>
      </c>
      <c r="M10" s="188"/>
      <c r="N10" s="188"/>
    </row>
    <row r="11" spans="1:14" s="6" customFormat="1" ht="11.25">
      <c r="A11" s="223" t="s">
        <v>161</v>
      </c>
      <c r="B11" s="215" t="s">
        <v>145</v>
      </c>
      <c r="C11" s="215" t="s">
        <v>171</v>
      </c>
      <c r="D11" s="217" t="s">
        <v>172</v>
      </c>
      <c r="E11" s="374">
        <v>38754</v>
      </c>
      <c r="F11" s="225" t="s">
        <v>145</v>
      </c>
      <c r="G11" s="220" t="s">
        <v>147</v>
      </c>
      <c r="H11" s="220" t="s">
        <v>147</v>
      </c>
      <c r="I11" s="216" t="s">
        <v>146</v>
      </c>
      <c r="J11" s="216" t="s">
        <v>146</v>
      </c>
      <c r="K11" s="226" t="s">
        <v>146</v>
      </c>
      <c r="M11" s="188"/>
      <c r="N11" s="188"/>
    </row>
    <row r="12" spans="1:11" ht="12.75">
      <c r="A12" s="375" t="s">
        <v>138</v>
      </c>
      <c r="B12" s="122"/>
      <c r="C12" s="196"/>
      <c r="D12" s="122"/>
      <c r="E12" s="196"/>
      <c r="F12" s="196"/>
      <c r="G12" s="196"/>
      <c r="H12" s="196"/>
      <c r="I12" s="196"/>
      <c r="J12" s="196"/>
      <c r="K12" s="376"/>
    </row>
    <row r="13" spans="1:14" s="6" customFormat="1" ht="11.25">
      <c r="A13" s="192" t="s">
        <v>144</v>
      </c>
      <c r="B13" s="44" t="s">
        <v>145</v>
      </c>
      <c r="C13" s="44" t="s">
        <v>171</v>
      </c>
      <c r="D13" s="46" t="s">
        <v>172</v>
      </c>
      <c r="E13" s="374">
        <v>39119</v>
      </c>
      <c r="F13" s="195" t="s">
        <v>145</v>
      </c>
      <c r="G13" s="11" t="s">
        <v>147</v>
      </c>
      <c r="H13" s="11" t="s">
        <v>147</v>
      </c>
      <c r="I13" s="45" t="s">
        <v>146</v>
      </c>
      <c r="J13" s="45" t="s">
        <v>146</v>
      </c>
      <c r="K13" s="194" t="s">
        <v>146</v>
      </c>
      <c r="M13" s="188"/>
      <c r="N13" s="188"/>
    </row>
    <row r="14" spans="1:14" s="6" customFormat="1" ht="11.25">
      <c r="A14" s="192" t="s">
        <v>161</v>
      </c>
      <c r="B14" s="44" t="s">
        <v>145</v>
      </c>
      <c r="C14" s="44" t="s">
        <v>171</v>
      </c>
      <c r="D14" s="46" t="s">
        <v>172</v>
      </c>
      <c r="E14" s="374">
        <v>39119</v>
      </c>
      <c r="F14" s="195" t="s">
        <v>145</v>
      </c>
      <c r="G14" s="11" t="s">
        <v>147</v>
      </c>
      <c r="H14" s="11" t="s">
        <v>147</v>
      </c>
      <c r="I14" s="45" t="s">
        <v>146</v>
      </c>
      <c r="J14" s="45" t="s">
        <v>146</v>
      </c>
      <c r="K14" s="194" t="s">
        <v>146</v>
      </c>
      <c r="M14" s="188"/>
      <c r="N14" s="188"/>
    </row>
    <row r="15" spans="1:14" s="6" customFormat="1" ht="11.25">
      <c r="A15" s="192"/>
      <c r="B15" s="44"/>
      <c r="C15" s="44"/>
      <c r="D15" s="46"/>
      <c r="E15" s="199"/>
      <c r="F15" s="195"/>
      <c r="G15" s="11"/>
      <c r="H15" s="11"/>
      <c r="I15" s="45"/>
      <c r="J15" s="45"/>
      <c r="K15" s="194"/>
      <c r="M15" s="188"/>
      <c r="N15" s="188"/>
    </row>
    <row r="16" spans="1:14" s="116" customFormat="1" ht="10.5" customHeight="1">
      <c r="A16" s="192"/>
      <c r="B16" s="44"/>
      <c r="C16" s="46"/>
      <c r="D16" s="46"/>
      <c r="E16" s="199"/>
      <c r="F16" s="125"/>
      <c r="G16" s="11"/>
      <c r="H16" s="11"/>
      <c r="I16" s="45"/>
      <c r="J16" s="45"/>
      <c r="K16" s="47"/>
      <c r="M16" s="117"/>
      <c r="N16" s="117"/>
    </row>
    <row r="17" spans="1:14" s="116" customFormat="1" ht="10.5" customHeight="1">
      <c r="A17" s="192"/>
      <c r="B17" s="44"/>
      <c r="C17" s="46"/>
      <c r="D17" s="46"/>
      <c r="E17" s="199"/>
      <c r="F17" s="125"/>
      <c r="G17" s="11"/>
      <c r="H17" s="10"/>
      <c r="I17" s="119"/>
      <c r="J17" s="119"/>
      <c r="K17" s="47" t="s">
        <v>22</v>
      </c>
      <c r="M17" s="117"/>
      <c r="N17" s="117"/>
    </row>
    <row r="18" spans="1:14" s="116" customFormat="1" ht="10.5" customHeight="1">
      <c r="A18" s="192"/>
      <c r="B18" s="44"/>
      <c r="C18" s="45"/>
      <c r="D18" s="46"/>
      <c r="E18" s="198"/>
      <c r="F18" s="125"/>
      <c r="G18" s="11"/>
      <c r="H18" s="11"/>
      <c r="I18" s="45"/>
      <c r="J18" s="45"/>
      <c r="K18" s="47"/>
      <c r="M18" s="117"/>
      <c r="N18" s="117"/>
    </row>
    <row r="19" spans="1:14" s="116" customFormat="1" ht="10.5" customHeight="1">
      <c r="A19" s="192"/>
      <c r="B19" s="44"/>
      <c r="C19" s="45"/>
      <c r="D19" s="46"/>
      <c r="E19" s="198"/>
      <c r="F19" s="125"/>
      <c r="G19" s="11"/>
      <c r="H19" s="11"/>
      <c r="I19" s="45"/>
      <c r="J19" s="45"/>
      <c r="K19" s="120"/>
      <c r="M19" s="117"/>
      <c r="N19" s="117"/>
    </row>
    <row r="20" spans="1:14" ht="10.5" customHeight="1" hidden="1">
      <c r="A20" s="192"/>
      <c r="B20" s="44"/>
      <c r="C20" s="45"/>
      <c r="D20" s="46"/>
      <c r="E20" s="198"/>
      <c r="F20" s="125"/>
      <c r="G20" s="11"/>
      <c r="H20" s="11"/>
      <c r="I20" s="45"/>
      <c r="J20" s="45"/>
      <c r="K20" s="121"/>
      <c r="M20" s="31"/>
      <c r="N20" s="31"/>
    </row>
    <row r="21" spans="1:14" ht="10.5" customHeight="1">
      <c r="A21" s="192"/>
      <c r="B21" s="44"/>
      <c r="C21" s="45"/>
      <c r="D21" s="46"/>
      <c r="E21" s="198"/>
      <c r="F21" s="125"/>
      <c r="G21" s="11"/>
      <c r="H21" s="10"/>
      <c r="I21" s="119"/>
      <c r="J21" s="119"/>
      <c r="K21" s="47" t="s">
        <v>22</v>
      </c>
      <c r="M21" s="31"/>
      <c r="N21" s="31"/>
    </row>
    <row r="22" spans="1:14" ht="10.5" customHeight="1">
      <c r="A22" s="192"/>
      <c r="B22" s="44"/>
      <c r="C22" s="45"/>
      <c r="D22" s="46"/>
      <c r="E22" s="198"/>
      <c r="F22" s="125"/>
      <c r="G22" s="11"/>
      <c r="H22" s="11"/>
      <c r="I22" s="45"/>
      <c r="J22" s="45"/>
      <c r="K22" s="120"/>
      <c r="M22" s="31"/>
      <c r="N22" s="31"/>
    </row>
    <row r="23" spans="1:14" ht="10.5" customHeight="1">
      <c r="A23" s="192"/>
      <c r="B23" s="44"/>
      <c r="C23" s="45"/>
      <c r="D23" s="46"/>
      <c r="E23" s="198"/>
      <c r="F23" s="125"/>
      <c r="G23" s="11"/>
      <c r="H23" s="11"/>
      <c r="I23" s="45"/>
      <c r="J23" s="45"/>
      <c r="K23" s="47"/>
      <c r="L23" s="48"/>
      <c r="M23" s="49"/>
      <c r="N23" s="50"/>
    </row>
    <row r="24" spans="1:14" ht="10.5" customHeight="1">
      <c r="A24" s="192"/>
      <c r="B24" s="122"/>
      <c r="C24" s="122"/>
      <c r="D24" s="122"/>
      <c r="E24" s="200"/>
      <c r="F24" s="196"/>
      <c r="G24" s="123"/>
      <c r="H24" s="123"/>
      <c r="I24" s="122"/>
      <c r="J24" s="122"/>
      <c r="K24" s="7"/>
      <c r="M24" s="31"/>
      <c r="N24" s="31"/>
    </row>
    <row r="25" spans="1:14" ht="10.5" customHeight="1">
      <c r="A25" s="192"/>
      <c r="B25" s="124"/>
      <c r="C25" s="119"/>
      <c r="D25" s="118"/>
      <c r="E25" s="198"/>
      <c r="F25" s="197"/>
      <c r="G25" s="10"/>
      <c r="H25" s="122"/>
      <c r="I25" s="122"/>
      <c r="J25" s="122"/>
      <c r="K25" s="7"/>
      <c r="M25" s="31"/>
      <c r="N25" s="31"/>
    </row>
    <row r="26" spans="1:11" ht="10.5" customHeight="1">
      <c r="A26" s="192"/>
      <c r="B26" s="124"/>
      <c r="C26" s="119"/>
      <c r="D26" s="118"/>
      <c r="E26" s="198"/>
      <c r="F26" s="125"/>
      <c r="G26" s="10"/>
      <c r="H26" s="10" t="s">
        <v>22</v>
      </c>
      <c r="I26" s="119"/>
      <c r="J26" s="119"/>
      <c r="K26" s="126"/>
    </row>
    <row r="27" spans="1:11" ht="10.5" customHeight="1" thickBot="1">
      <c r="A27" s="192"/>
      <c r="B27" s="44"/>
      <c r="C27" s="45"/>
      <c r="D27" s="46"/>
      <c r="E27" s="198"/>
      <c r="F27" s="125"/>
      <c r="G27" s="11"/>
      <c r="H27" s="11"/>
      <c r="I27" s="45"/>
      <c r="J27" s="45"/>
      <c r="K27" s="47"/>
    </row>
    <row r="28" spans="1:11" s="32" customFormat="1" ht="0" customHeight="1" hidden="1" thickBot="1">
      <c r="A28" s="51"/>
      <c r="B28" s="52"/>
      <c r="C28" s="52"/>
      <c r="D28" s="53"/>
      <c r="E28" s="53"/>
      <c r="F28" s="53"/>
      <c r="G28" s="54"/>
      <c r="H28" s="54"/>
      <c r="I28" s="52"/>
      <c r="J28" s="52"/>
      <c r="K28" s="55"/>
    </row>
    <row r="29" spans="1:11" s="32" customFormat="1" ht="10.5" customHeight="1">
      <c r="A29" s="56"/>
      <c r="B29" s="57"/>
      <c r="C29" s="57"/>
      <c r="D29" s="57"/>
      <c r="E29" s="57"/>
      <c r="F29" s="57"/>
      <c r="G29" s="58"/>
      <c r="H29" s="58"/>
      <c r="I29" s="57"/>
      <c r="J29" s="57"/>
      <c r="K29" s="59"/>
    </row>
    <row r="30" spans="1:11" s="32" customFormat="1" ht="10.5" customHeight="1">
      <c r="A30" s="60"/>
      <c r="B30" s="61"/>
      <c r="C30" s="61"/>
      <c r="D30" s="61"/>
      <c r="E30" s="61"/>
      <c r="F30" s="61"/>
      <c r="G30" s="62"/>
      <c r="H30" s="62"/>
      <c r="I30" s="61"/>
      <c r="J30" s="61"/>
      <c r="K30" s="63"/>
    </row>
    <row r="31" spans="1:11" s="32" customFormat="1" ht="10.5" customHeight="1">
      <c r="A31" s="60"/>
      <c r="B31" s="61"/>
      <c r="C31" s="61"/>
      <c r="D31" s="61"/>
      <c r="E31" s="61"/>
      <c r="F31" s="61"/>
      <c r="G31" s="62"/>
      <c r="H31" s="62"/>
      <c r="I31" s="61"/>
      <c r="J31" s="61"/>
      <c r="K31" s="63"/>
    </row>
    <row r="32" spans="1:11" s="32" customFormat="1" ht="10.5" customHeight="1">
      <c r="A32" s="60"/>
      <c r="B32" s="61"/>
      <c r="C32" s="61"/>
      <c r="D32" s="61"/>
      <c r="E32" s="61"/>
      <c r="F32" s="61"/>
      <c r="G32" s="62"/>
      <c r="H32" s="62"/>
      <c r="I32" s="61"/>
      <c r="J32" s="61"/>
      <c r="K32" s="63"/>
    </row>
    <row r="33" spans="1:11" s="32" customFormat="1" ht="10.5" customHeight="1">
      <c r="A33" s="60"/>
      <c r="B33" s="61"/>
      <c r="C33" s="61"/>
      <c r="D33" s="61"/>
      <c r="E33" s="61"/>
      <c r="F33" s="61"/>
      <c r="G33" s="62"/>
      <c r="H33" s="62"/>
      <c r="I33" s="61"/>
      <c r="J33" s="61"/>
      <c r="K33" s="63"/>
    </row>
    <row r="34" spans="1:11" s="32" customFormat="1" ht="10.5" customHeight="1">
      <c r="A34" s="60"/>
      <c r="B34" s="61"/>
      <c r="C34" s="61"/>
      <c r="D34" s="61"/>
      <c r="E34" s="61"/>
      <c r="F34" s="61"/>
      <c r="G34" s="62"/>
      <c r="H34" s="62"/>
      <c r="I34" s="61"/>
      <c r="J34" s="61"/>
      <c r="K34" s="63"/>
    </row>
    <row r="35" spans="1:11" s="32" customFormat="1" ht="10.5" customHeight="1">
      <c r="A35" s="60"/>
      <c r="B35" s="61"/>
      <c r="C35" s="61"/>
      <c r="D35" s="61"/>
      <c r="E35" s="61"/>
      <c r="F35" s="61"/>
      <c r="G35" s="62"/>
      <c r="H35" s="62"/>
      <c r="I35" s="61"/>
      <c r="J35" s="61"/>
      <c r="K35" s="63"/>
    </row>
    <row r="36" spans="1:11" s="32" customFormat="1" ht="12.75" customHeight="1" thickBot="1">
      <c r="A36" s="64"/>
      <c r="B36" s="65"/>
      <c r="C36" s="65"/>
      <c r="D36" s="65"/>
      <c r="E36" s="65"/>
      <c r="F36" s="65"/>
      <c r="G36" s="66"/>
      <c r="H36" s="66"/>
      <c r="I36" s="65"/>
      <c r="J36" s="65"/>
      <c r="K36" s="67"/>
    </row>
    <row r="37" spans="7:8" s="6" customFormat="1" ht="12.75" customHeight="1">
      <c r="G37" s="69"/>
      <c r="H37" s="69"/>
    </row>
    <row r="38" spans="7:8" s="6" customFormat="1" ht="12.75" customHeight="1">
      <c r="G38" s="69"/>
      <c r="H38" s="69"/>
    </row>
    <row r="39" spans="7:8" s="6" customFormat="1" ht="12.75" customHeight="1">
      <c r="G39" s="69"/>
      <c r="H39" s="69"/>
    </row>
    <row r="40" spans="7:8" s="6" customFormat="1" ht="12.75" customHeight="1">
      <c r="G40" s="69"/>
      <c r="H40" s="69"/>
    </row>
    <row r="41" spans="7:8" s="6" customFormat="1" ht="12.75" customHeight="1">
      <c r="G41" s="69"/>
      <c r="H41" s="69"/>
    </row>
    <row r="42" spans="7:8" s="6" customFormat="1" ht="12.75" customHeight="1">
      <c r="G42" s="69"/>
      <c r="H42" s="69"/>
    </row>
    <row r="43" spans="7:8" s="6" customFormat="1" ht="12.75" customHeight="1">
      <c r="G43" s="69"/>
      <c r="H43" s="69"/>
    </row>
    <row r="44" spans="7:8" s="6" customFormat="1" ht="12.75" customHeight="1">
      <c r="G44" s="69"/>
      <c r="H44" s="69"/>
    </row>
    <row r="45" spans="7:8" s="6" customFormat="1" ht="12.75" customHeight="1">
      <c r="G45" s="69"/>
      <c r="H45" s="69"/>
    </row>
    <row r="46" spans="7:8" s="6" customFormat="1" ht="12.75" customHeight="1">
      <c r="G46" s="69"/>
      <c r="H46" s="69"/>
    </row>
    <row r="47" s="6" customFormat="1" ht="12.75" customHeight="1"/>
    <row r="48" s="6" customFormat="1" ht="12.75" customHeight="1"/>
    <row r="49" s="6" customFormat="1" ht="12.75" customHeight="1"/>
    <row r="50" s="6" customFormat="1" ht="12.75" customHeight="1"/>
    <row r="51" s="6" customFormat="1" ht="12.75" customHeight="1"/>
    <row r="52" s="6" customFormat="1" ht="12.75" customHeight="1"/>
    <row r="53" s="6" customFormat="1" ht="12.75" customHeight="1"/>
    <row r="54" s="6" customFormat="1" ht="12.75" customHeight="1"/>
    <row r="55" s="6" customFormat="1" ht="12.75" customHeight="1"/>
    <row r="56" s="6" customFormat="1" ht="12.75" customHeight="1"/>
    <row r="57" s="6" customFormat="1" ht="12.75" customHeight="1"/>
    <row r="58" s="6" customFormat="1" ht="12.75" customHeight="1"/>
    <row r="59" s="6" customFormat="1" ht="12.75" customHeight="1"/>
    <row r="60" s="6" customFormat="1" ht="12.75" customHeight="1"/>
    <row r="61" s="6" customFormat="1" ht="12.75" customHeight="1"/>
    <row r="62" s="6" customFormat="1" ht="12.75" customHeight="1"/>
    <row r="63" s="6" customFormat="1" ht="12.75" customHeight="1"/>
    <row r="64" s="6" customFormat="1" ht="12.75" customHeight="1"/>
    <row r="65" s="6" customFormat="1" ht="12.75" customHeight="1"/>
    <row r="66" s="6" customFormat="1" ht="12.75" customHeight="1"/>
    <row r="67" s="6" customFormat="1" ht="12.75" customHeight="1"/>
    <row r="68" s="6" customFormat="1" ht="12.75" customHeight="1"/>
    <row r="69" s="6" customFormat="1" ht="12.75" customHeight="1"/>
    <row r="70" s="6" customFormat="1" ht="12.75" customHeight="1"/>
    <row r="71" s="6" customFormat="1" ht="12.75" customHeight="1"/>
    <row r="72" s="6" customFormat="1" ht="12.75" customHeight="1"/>
    <row r="73" s="6" customFormat="1" ht="12.75" customHeight="1"/>
    <row r="74" s="6" customFormat="1" ht="12.75" customHeight="1"/>
    <row r="75" s="6" customFormat="1" ht="12.75" customHeight="1"/>
    <row r="76" s="6" customFormat="1" ht="12.75" customHeight="1"/>
    <row r="77" s="6" customFormat="1" ht="12.75" customHeight="1"/>
    <row r="78" s="6" customFormat="1" ht="12.75" customHeight="1"/>
    <row r="79" s="6" customFormat="1" ht="12.75" customHeight="1"/>
    <row r="80" s="6" customFormat="1" ht="12.75" customHeight="1"/>
    <row r="81" s="6" customFormat="1" ht="12.75" customHeight="1"/>
    <row r="82" s="6" customFormat="1" ht="12.75" customHeight="1"/>
    <row r="83" s="6" customFormat="1" ht="12.75" customHeight="1"/>
    <row r="84" s="6" customFormat="1" ht="12.75" customHeight="1"/>
    <row r="85" s="6" customFormat="1" ht="12.75" customHeight="1"/>
    <row r="86" s="6" customFormat="1" ht="12.75" customHeight="1"/>
    <row r="87" s="6" customFormat="1" ht="12.75" customHeight="1"/>
    <row r="88" s="6" customFormat="1" ht="12.75" customHeight="1"/>
    <row r="89" s="6" customFormat="1" ht="12.75" customHeight="1"/>
    <row r="90" s="6" customFormat="1" ht="12.75" customHeight="1"/>
    <row r="91" s="6" customFormat="1" ht="12.75" customHeight="1"/>
    <row r="92" s="6" customFormat="1" ht="12.75" customHeight="1"/>
    <row r="93" s="6" customFormat="1" ht="12.75" customHeight="1"/>
    <row r="94" s="6" customFormat="1" ht="12.75" customHeight="1"/>
    <row r="95" s="6" customFormat="1" ht="12.75" customHeight="1"/>
    <row r="96" s="6" customFormat="1" ht="12.75" customHeight="1"/>
    <row r="97" s="6" customFormat="1" ht="12.75" customHeight="1"/>
    <row r="98" s="6" customFormat="1" ht="12.75" customHeight="1"/>
    <row r="99" s="6" customFormat="1" ht="12.75" customHeight="1"/>
    <row r="100" s="6" customFormat="1" ht="12.75" customHeight="1"/>
    <row r="101" s="6" customFormat="1" ht="12.75" customHeight="1"/>
    <row r="102" s="6" customFormat="1" ht="12.75" customHeight="1"/>
    <row r="103" s="6" customFormat="1" ht="12.75" customHeight="1"/>
    <row r="104" s="6" customFormat="1" ht="12.75" customHeight="1"/>
    <row r="105" s="6" customFormat="1" ht="12.75" customHeight="1"/>
    <row r="106" s="6" customFormat="1" ht="12.75" customHeight="1"/>
    <row r="107" s="6" customFormat="1" ht="12.75" customHeight="1"/>
    <row r="108" s="6" customFormat="1" ht="12.75" customHeight="1"/>
    <row r="109" s="6" customFormat="1" ht="12.75" customHeight="1"/>
    <row r="110" s="6" customFormat="1" ht="12.75" customHeight="1"/>
    <row r="111" s="6" customFormat="1" ht="12.75" customHeight="1"/>
    <row r="112" s="6" customFormat="1" ht="12.75" customHeight="1"/>
    <row r="113" s="6" customFormat="1" ht="12.75" customHeight="1"/>
    <row r="114" s="6" customFormat="1" ht="12.75" customHeight="1"/>
    <row r="115" s="6" customFormat="1" ht="12.75" customHeight="1"/>
    <row r="116" s="6" customFormat="1" ht="12.75" customHeight="1"/>
    <row r="117" s="6" customFormat="1" ht="12.75" customHeight="1"/>
    <row r="118" s="6" customFormat="1" ht="12.75" customHeight="1"/>
    <row r="119" s="6" customFormat="1" ht="12.75" customHeight="1"/>
    <row r="120" s="6" customFormat="1" ht="12.75" customHeight="1"/>
    <row r="121" s="6" customFormat="1" ht="12.75" customHeight="1"/>
    <row r="122" s="6" customFormat="1" ht="12.75" customHeight="1"/>
    <row r="123" s="6" customFormat="1" ht="12.75" customHeight="1"/>
    <row r="124" s="6" customFormat="1" ht="12.75" customHeight="1"/>
    <row r="125" s="6" customFormat="1" ht="12.75" customHeight="1"/>
    <row r="126" s="6" customFormat="1" ht="12.75" customHeight="1"/>
    <row r="127" s="6" customFormat="1" ht="12.75" customHeight="1"/>
    <row r="128" s="6" customFormat="1" ht="12.75" customHeight="1"/>
    <row r="129" s="6" customFormat="1" ht="12.75" customHeight="1"/>
    <row r="130" s="6" customFormat="1" ht="12.75" customHeight="1"/>
    <row r="131" s="6" customFormat="1" ht="12.75" customHeight="1"/>
    <row r="132" s="6" customFormat="1" ht="12.75" customHeight="1"/>
    <row r="133" s="6" customFormat="1" ht="12.75" customHeight="1"/>
    <row r="134" s="6" customFormat="1" ht="12.75" customHeight="1"/>
    <row r="135" s="6" customFormat="1" ht="12.75" customHeight="1"/>
    <row r="136" s="6" customFormat="1" ht="12.75" customHeight="1"/>
    <row r="137" s="6" customFormat="1" ht="12.75" customHeight="1"/>
    <row r="138" s="6" customFormat="1" ht="12.75" customHeight="1"/>
    <row r="139" s="6" customFormat="1" ht="12.75" customHeight="1"/>
    <row r="140" s="6" customFormat="1" ht="12.75" customHeight="1"/>
    <row r="141" s="6" customFormat="1" ht="12.75" customHeight="1"/>
    <row r="142" s="6" customFormat="1" ht="12.75" customHeight="1"/>
    <row r="143" s="6" customFormat="1" ht="12.75" customHeight="1"/>
    <row r="144" s="6" customFormat="1" ht="12.75" customHeight="1"/>
    <row r="145" s="6" customFormat="1" ht="12.75" customHeight="1"/>
    <row r="146" s="6" customFormat="1" ht="12.75" customHeight="1"/>
    <row r="147" s="6" customFormat="1" ht="12.75" customHeight="1"/>
    <row r="148" s="6" customFormat="1" ht="12.75" customHeight="1"/>
    <row r="149" s="6" customFormat="1" ht="12.75" customHeight="1"/>
    <row r="150" s="6" customFormat="1" ht="12.75" customHeight="1"/>
    <row r="151" s="6" customFormat="1" ht="12.75" customHeight="1"/>
    <row r="152" s="6" customFormat="1" ht="12.75" customHeight="1"/>
    <row r="153" s="6" customFormat="1" ht="12.75" customHeight="1"/>
    <row r="154" s="6" customFormat="1" ht="12.75" customHeight="1"/>
    <row r="155" s="6" customFormat="1" ht="12.75" customHeight="1"/>
    <row r="156" s="6" customFormat="1" ht="12.75" customHeight="1"/>
    <row r="157" s="6" customFormat="1" ht="12.75" customHeight="1"/>
    <row r="158" s="6" customFormat="1" ht="12.75" customHeight="1"/>
    <row r="159" s="6" customFormat="1" ht="12.75" customHeight="1"/>
    <row r="160" s="6" customFormat="1" ht="12.75" customHeight="1"/>
    <row r="161" s="6" customFormat="1" ht="12.75" customHeight="1"/>
    <row r="162" s="6" customFormat="1" ht="12.75" customHeight="1"/>
    <row r="163" s="6" customFormat="1" ht="12.75" customHeight="1"/>
    <row r="164" s="6" customFormat="1" ht="12.75" customHeight="1"/>
    <row r="165" s="6" customFormat="1" ht="12.75" customHeight="1"/>
    <row r="166" s="6" customFormat="1" ht="12.75" customHeight="1"/>
    <row r="167" s="6" customFormat="1" ht="12.75" customHeight="1"/>
    <row r="168" s="6" customFormat="1" ht="12.75" customHeight="1"/>
    <row r="169" s="6" customFormat="1" ht="12.75" customHeight="1"/>
    <row r="170" s="6" customFormat="1" ht="12.75" customHeight="1"/>
    <row r="171" s="6" customFormat="1" ht="12.75" customHeight="1"/>
    <row r="172" s="6" customFormat="1" ht="12.75" customHeight="1"/>
    <row r="173" s="6" customFormat="1" ht="12.75" customHeight="1"/>
    <row r="174" s="6" customFormat="1" ht="12.75" customHeight="1"/>
    <row r="175" s="6" customFormat="1" ht="12.75" customHeight="1"/>
    <row r="176" s="6" customFormat="1" ht="12.75" customHeight="1"/>
    <row r="177" s="6" customFormat="1" ht="12.75" customHeight="1"/>
    <row r="178" s="6" customFormat="1" ht="12.75" customHeight="1"/>
    <row r="179" s="6" customFormat="1" ht="12.75" customHeight="1"/>
    <row r="180" s="6" customFormat="1" ht="12.75" customHeight="1"/>
    <row r="181" s="6" customFormat="1" ht="12.75" customHeight="1"/>
    <row r="182" s="6" customFormat="1" ht="12.75" customHeight="1"/>
    <row r="183" s="6" customFormat="1" ht="12.75" customHeight="1"/>
    <row r="184" s="6" customFormat="1" ht="12.75" customHeight="1"/>
    <row r="185" s="6" customFormat="1" ht="12.75" customHeight="1"/>
    <row r="186" s="6" customFormat="1" ht="12.75" customHeight="1"/>
    <row r="187" s="6" customFormat="1" ht="12.75" customHeight="1"/>
    <row r="188" s="6" customFormat="1" ht="12.75" customHeight="1"/>
    <row r="189" s="6" customFormat="1" ht="12.75" customHeight="1"/>
    <row r="190" s="6" customFormat="1" ht="12.75" customHeight="1"/>
    <row r="191" s="6" customFormat="1" ht="12.75" customHeight="1"/>
    <row r="192" s="6" customFormat="1" ht="12.75" customHeight="1"/>
    <row r="193" s="6" customFormat="1" ht="12.75" customHeight="1"/>
    <row r="194" s="6" customFormat="1" ht="12.75" customHeight="1"/>
    <row r="195" s="6" customFormat="1" ht="12.75" customHeight="1"/>
    <row r="196" s="6" customFormat="1" ht="12.75" customHeight="1"/>
    <row r="197" s="6" customFormat="1" ht="12.75" customHeight="1"/>
    <row r="198" s="6" customFormat="1" ht="12.75" customHeight="1"/>
    <row r="199" s="6" customFormat="1" ht="12.75" customHeight="1"/>
    <row r="200" s="6" customFormat="1" ht="12.75" customHeight="1"/>
    <row r="201" s="6" customFormat="1" ht="12.75" customHeight="1"/>
    <row r="202" s="6" customFormat="1" ht="12.75" customHeight="1"/>
    <row r="203" s="6" customFormat="1" ht="12.75" customHeight="1"/>
    <row r="204" s="6" customFormat="1" ht="12.75" customHeight="1"/>
    <row r="205" s="6" customFormat="1" ht="12.75" customHeight="1"/>
    <row r="206" s="6" customFormat="1" ht="12.75" customHeight="1"/>
    <row r="207" s="6" customFormat="1" ht="12.75" customHeight="1"/>
    <row r="208" s="6" customFormat="1" ht="12.75" customHeight="1"/>
    <row r="209" s="6" customFormat="1" ht="12.75" customHeight="1"/>
    <row r="210" s="6" customFormat="1" ht="12.75" customHeight="1"/>
    <row r="211" s="6" customFormat="1" ht="12.75" customHeight="1"/>
    <row r="212" s="6" customFormat="1" ht="12.75" customHeight="1"/>
    <row r="213" s="6" customFormat="1" ht="12.75" customHeight="1"/>
    <row r="214" s="6" customFormat="1" ht="12.75" customHeight="1"/>
    <row r="215" s="6" customFormat="1" ht="12.75" customHeight="1"/>
    <row r="216" s="6" customFormat="1" ht="12.75" customHeight="1"/>
    <row r="217" s="6" customFormat="1" ht="12.75" customHeight="1"/>
    <row r="218" s="6" customFormat="1" ht="12.75" customHeight="1"/>
    <row r="219" s="6" customFormat="1" ht="12.75" customHeight="1"/>
    <row r="220" s="6" customFormat="1" ht="12.75" customHeight="1"/>
    <row r="221" s="6" customFormat="1" ht="12.75" customHeight="1"/>
    <row r="222" s="6" customFormat="1" ht="12.75" customHeight="1"/>
    <row r="223" s="6" customFormat="1" ht="12.75" customHeight="1"/>
    <row r="224" s="6" customFormat="1" ht="12.75" customHeight="1"/>
    <row r="225" s="6" customFormat="1" ht="12.75" customHeight="1"/>
    <row r="226" s="6" customFormat="1" ht="12.75" customHeight="1"/>
    <row r="227" s="6" customFormat="1" ht="12.75" customHeight="1"/>
    <row r="228" s="6" customFormat="1" ht="12.75" customHeight="1"/>
    <row r="229" s="6" customFormat="1" ht="12.75" customHeight="1"/>
    <row r="230" s="6" customFormat="1" ht="12.75" customHeight="1"/>
  </sheetData>
  <mergeCells count="3">
    <mergeCell ref="A4:B4"/>
    <mergeCell ref="F4:K4"/>
    <mergeCell ref="I2:K2"/>
  </mergeCells>
  <printOptions horizontalCentered="1" verticalCentered="1"/>
  <pageMargins left="0.25" right="0.25" top="0.75" bottom="0.65" header="0.5" footer="0.25"/>
  <pageSetup horizontalDpi="300" verticalDpi="300" orientation="landscape" r:id="rId2"/>
  <headerFooter alignWithMargins="0">
    <oddFooter>&amp;L&amp;8 BLI No. 461700&amp;C&amp;8 Item No. 29 Page &amp;P of &amp;N&amp;R&amp;8Exhibit P-5A, Procurement
 History and Planning</oddFooter>
  </headerFooter>
  <drawing r:id="rId1"/>
</worksheet>
</file>

<file path=xl/worksheets/sheet9.xml><?xml version="1.0" encoding="utf-8"?>
<worksheet xmlns="http://schemas.openxmlformats.org/spreadsheetml/2006/main" xmlns:r="http://schemas.openxmlformats.org/officeDocument/2006/relationships">
  <dimension ref="A1:AI64"/>
  <sheetViews>
    <sheetView showGridLines="0" workbookViewId="0" topLeftCell="A1">
      <selection activeCell="G27" sqref="G27"/>
    </sheetView>
  </sheetViews>
  <sheetFormatPr defaultColWidth="9.140625" defaultRowHeight="12.75"/>
  <cols>
    <col min="1" max="1" width="35.7109375" style="304" customWidth="1"/>
    <col min="2" max="2" width="4.00390625" style="304" customWidth="1"/>
    <col min="3" max="3" width="9.7109375" style="304" customWidth="1"/>
    <col min="4" max="4" width="5.7109375" style="304" customWidth="1"/>
    <col min="5" max="5" width="9.7109375" style="304" customWidth="1"/>
    <col min="6" max="6" width="5.7109375" style="304" customWidth="1"/>
    <col min="7" max="8" width="8.7109375" style="304" customWidth="1"/>
    <col min="9" max="9" width="5.7109375" style="304" customWidth="1"/>
    <col min="10" max="11" width="8.7109375" style="304" customWidth="1"/>
    <col min="12" max="12" width="5.7109375" style="304" customWidth="1"/>
    <col min="13" max="13" width="8.7109375" style="304" customWidth="1"/>
    <col min="14" max="15" width="20.8515625" style="304" customWidth="1"/>
    <col min="16" max="16" width="8.57421875" style="304" customWidth="1"/>
    <col min="17" max="32" width="9.140625" style="304" customWidth="1"/>
    <col min="33" max="35" width="0" style="304" hidden="1" customWidth="1"/>
    <col min="36" max="16384" width="9.140625" style="304" customWidth="1"/>
  </cols>
  <sheetData>
    <row r="1" spans="1:15" s="288" customFormat="1" ht="10.5" customHeight="1">
      <c r="A1" s="277" t="s">
        <v>155</v>
      </c>
      <c r="B1" s="600" t="s">
        <v>26</v>
      </c>
      <c r="C1" s="601"/>
      <c r="D1" s="601"/>
      <c r="E1" s="601"/>
      <c r="F1" s="602"/>
      <c r="G1" s="283" t="s">
        <v>27</v>
      </c>
      <c r="H1" s="284"/>
      <c r="I1" s="284"/>
      <c r="J1" s="285" t="s">
        <v>28</v>
      </c>
      <c r="K1" s="286"/>
      <c r="L1" s="287" t="s">
        <v>0</v>
      </c>
      <c r="M1" s="282"/>
      <c r="O1" s="289"/>
    </row>
    <row r="2" spans="1:13" s="288" customFormat="1" ht="18" customHeight="1" thickBot="1">
      <c r="A2" s="290" t="s">
        <v>156</v>
      </c>
      <c r="B2" s="570" t="s">
        <v>135</v>
      </c>
      <c r="C2" s="603"/>
      <c r="D2" s="603"/>
      <c r="E2" s="603"/>
      <c r="F2" s="604"/>
      <c r="G2" s="580" t="s">
        <v>158</v>
      </c>
      <c r="H2" s="581"/>
      <c r="I2" s="581"/>
      <c r="J2" s="291" t="s">
        <v>22</v>
      </c>
      <c r="K2" s="292"/>
      <c r="L2" s="350">
        <v>38534</v>
      </c>
      <c r="M2" s="351"/>
    </row>
    <row r="3" spans="1:35" s="300" customFormat="1" ht="10.5" customHeight="1" thickBot="1">
      <c r="A3" s="293" t="s">
        <v>29</v>
      </c>
      <c r="B3" s="302" t="s">
        <v>30</v>
      </c>
      <c r="C3" s="296"/>
      <c r="D3" s="297" t="s">
        <v>164</v>
      </c>
      <c r="E3" s="296"/>
      <c r="F3" s="297" t="s">
        <v>165</v>
      </c>
      <c r="G3" s="298"/>
      <c r="H3" s="299"/>
      <c r="I3" s="299" t="s">
        <v>166</v>
      </c>
      <c r="J3" s="295"/>
      <c r="K3" s="296"/>
      <c r="L3" s="297" t="s">
        <v>167</v>
      </c>
      <c r="M3" s="298"/>
      <c r="AG3" s="300">
        <v>1000</v>
      </c>
      <c r="AH3" s="300">
        <v>1</v>
      </c>
      <c r="AI3" s="300">
        <v>1</v>
      </c>
    </row>
    <row r="4" spans="1:33" ht="12" customHeight="1" thickBot="1">
      <c r="A4" s="301" t="s">
        <v>31</v>
      </c>
      <c r="B4" s="302" t="s">
        <v>32</v>
      </c>
      <c r="C4" s="303" t="s">
        <v>33</v>
      </c>
      <c r="D4" s="303" t="s">
        <v>34</v>
      </c>
      <c r="E4" s="303" t="s">
        <v>33</v>
      </c>
      <c r="F4" s="303" t="s">
        <v>34</v>
      </c>
      <c r="G4" s="303" t="s">
        <v>35</v>
      </c>
      <c r="H4" s="303" t="s">
        <v>33</v>
      </c>
      <c r="I4" s="303" t="s">
        <v>34</v>
      </c>
      <c r="J4" s="303" t="s">
        <v>35</v>
      </c>
      <c r="K4" s="303" t="s">
        <v>33</v>
      </c>
      <c r="L4" s="303" t="s">
        <v>34</v>
      </c>
      <c r="M4" s="303" t="s">
        <v>35</v>
      </c>
      <c r="AG4" s="304">
        <v>1</v>
      </c>
    </row>
    <row r="5" spans="1:13" ht="9" customHeight="1" thickBot="1">
      <c r="A5" s="305"/>
      <c r="B5" s="306"/>
      <c r="C5" s="303" t="s">
        <v>36</v>
      </c>
      <c r="D5" s="303" t="s">
        <v>37</v>
      </c>
      <c r="E5" s="303" t="s">
        <v>36</v>
      </c>
      <c r="F5" s="303" t="s">
        <v>37</v>
      </c>
      <c r="G5" s="303" t="s">
        <v>38</v>
      </c>
      <c r="H5" s="303" t="s">
        <v>36</v>
      </c>
      <c r="I5" s="303" t="s">
        <v>37</v>
      </c>
      <c r="J5" s="303" t="s">
        <v>38</v>
      </c>
      <c r="K5" s="303" t="s">
        <v>36</v>
      </c>
      <c r="L5" s="303" t="s">
        <v>37</v>
      </c>
      <c r="M5" s="303" t="s">
        <v>38</v>
      </c>
    </row>
    <row r="6" spans="1:15" s="267" customFormat="1" ht="9" customHeight="1">
      <c r="A6" s="307"/>
      <c r="B6" s="308"/>
      <c r="C6" s="309"/>
      <c r="D6" s="309"/>
      <c r="E6" s="309"/>
      <c r="F6" s="309"/>
      <c r="G6" s="12">
        <f ca="1">IF(AND(F6&gt;0,ISNUMBER(F6),ISNUMBER(E6)),ROUND(((E6*tcdividend)/(F6*qtydividend)),3)/UcDividend,IF(AND(ISTEXT(F6),LEFT(CELL("format",F6),1)&lt;&gt;"\"),"VAR",IF(AND(ISTEXT(E6),LEFT(CELL("format",E6),1)&lt;&gt;"\"),"VAR","")))</f>
      </c>
      <c r="H6" s="309"/>
      <c r="I6" s="309"/>
      <c r="J6" s="12">
        <f ca="1">IF(AND(I6&gt;0,ISNUMBER(I6),ISNUMBER(H6)),ROUND(((H6*tcdividend)/(I6*qtydividend)),3)/UcDividend,IF(AND(ISTEXT(I6),LEFT(CELL("format",I6),1)&lt;&gt;"\"),"VAR",IF(AND(ISTEXT(H6),LEFT(CELL("format",H6),1)&lt;&gt;"\"),"VAR","")))</f>
      </c>
      <c r="K6" s="309"/>
      <c r="L6" s="309"/>
      <c r="M6" s="12">
        <f ca="1">IF(AND(L6&gt;0,ISNUMBER(L6),ISNUMBER(K6)),ROUND(((K6*tcdividend)/(L6*qtydividend)),3)/UcDividend,IF(AND(ISTEXT(L6),LEFT(CELL("format",L6),1)&lt;&gt;"\"),"VAR",IF(AND(ISTEXT(K6),LEFT(CELL("format",K6),1)&lt;&gt;"\"),"VAR","")))</f>
      </c>
      <c r="O6" s="310"/>
    </row>
    <row r="7" spans="1:13" s="311" customFormat="1" ht="36.75" customHeight="1">
      <c r="A7" s="201" t="s">
        <v>157</v>
      </c>
      <c r="B7" s="308" t="s">
        <v>59</v>
      </c>
      <c r="C7" s="309"/>
      <c r="D7" s="309"/>
      <c r="E7" s="309"/>
      <c r="F7" s="309"/>
      <c r="G7" s="12">
        <f ca="1">IF(AND(F7&gt;0,ISNUMBER(F7),ISNUMBER(E7)),ROUND(((E7*tcdividend)/(F7*qtydividend)),3)/UcDividend,IF(AND(ISTEXT(F7),LEFT(CELL("format",F7),1)&lt;&gt;"\"),"VAR",IF(AND(ISTEXT(E7),LEFT(CELL("format",E7),1)&lt;&gt;"\"),"VAR","")))</f>
      </c>
      <c r="H7" s="309"/>
      <c r="I7" s="309"/>
      <c r="J7" s="12">
        <f ca="1">IF(AND(I7&gt;0,ISNUMBER(I7),ISNUMBER(H7)),ROUND(((H7*tcdividend)/(I7*qtydividend)),3)/UcDividend,IF(AND(ISTEXT(I7),LEFT(CELL("format",I7),1)&lt;&gt;"\"),"VAR",IF(AND(ISTEXT(H7),LEFT(CELL("format",H7),1)&lt;&gt;"\"),"VAR","")))</f>
      </c>
      <c r="K7" s="309"/>
      <c r="L7" s="309"/>
      <c r="M7" s="12">
        <f ca="1">IF(AND(L7&gt;0,ISNUMBER(L7),ISNUMBER(K7)),ROUND(((K7*tcdividend)/(L7*qtydividend)),3)/UcDividend,IF(AND(ISTEXT(L7),LEFT(CELL("format",L7),1)&lt;&gt;"\"),"VAR",IF(AND(ISTEXT(K7),LEFT(CELL("format",K7),1)&lt;&gt;"\"),"VAR","")))</f>
      </c>
    </row>
    <row r="8" spans="1:13" s="311" customFormat="1" ht="12">
      <c r="A8" s="312"/>
      <c r="B8" s="308"/>
      <c r="C8" s="313"/>
      <c r="D8" s="309"/>
      <c r="E8" s="313"/>
      <c r="F8" s="309"/>
      <c r="G8" s="12">
        <f ca="1">IF(AND(F8&gt;0,ISNUMBER(F8),ISNUMBER(E8)),ROUND(((E8*tcdividend)/(F8*qtydividend)),3)/UcDividend,IF(AND(ISTEXT(F8),LEFT(CELL("format",F8),1)&lt;&gt;"\"),"VAR",IF(AND(ISTEXT(E8),LEFT(CELL("format",E8),1)&lt;&gt;"\"),"VAR","")))</f>
      </c>
      <c r="H8" s="313"/>
      <c r="I8" s="309"/>
      <c r="J8" s="12">
        <f ca="1">IF(AND(I8&gt;0,ISNUMBER(I8),ISNUMBER(H8)),ROUND(((H8*tcdividend)/(I8*qtydividend)),3)/UcDividend,IF(AND(ISTEXT(I8),LEFT(CELL("format",I8),1)&lt;&gt;"\"),"VAR",IF(AND(ISTEXT(H8),LEFT(CELL("format",H8),1)&lt;&gt;"\"),"VAR","")))</f>
      </c>
      <c r="K8" s="313"/>
      <c r="L8" s="309"/>
      <c r="M8" s="12">
        <f ca="1">IF(AND(L8&gt;0,ISNUMBER(L8),ISNUMBER(K8)),ROUND(((K8*tcdividend)/(L8*qtydividend)),3)/UcDividend,IF(AND(ISTEXT(L8),LEFT(CELL("format",L8),1)&lt;&gt;"\"),"VAR",IF(AND(ISTEXT(K8),LEFT(CELL("format",K8),1)&lt;&gt;"\"),"VAR","")))</f>
      </c>
    </row>
    <row r="9" spans="1:13" s="311" customFormat="1" ht="12">
      <c r="A9" s="307"/>
      <c r="B9" s="308"/>
      <c r="C9" s="313"/>
      <c r="D9" s="309"/>
      <c r="E9" s="313"/>
      <c r="F9" s="309"/>
      <c r="G9" s="12"/>
      <c r="H9" s="313"/>
      <c r="I9" s="309"/>
      <c r="J9" s="12"/>
      <c r="K9" s="313"/>
      <c r="L9" s="309"/>
      <c r="M9" s="12"/>
    </row>
    <row r="10" spans="1:15" s="315" customFormat="1" ht="12.75">
      <c r="A10" s="314" t="s">
        <v>160</v>
      </c>
      <c r="B10" s="308"/>
      <c r="C10" s="313"/>
      <c r="D10" s="309"/>
      <c r="E10" s="313"/>
      <c r="F10" s="309"/>
      <c r="G10" s="12">
        <f ca="1">IF(AND(F10&gt;0,ISNUMBER(F10),ISNUMBER(E10)),ROUND(((E10*tcdividend)/(F10*qtydividend)),3)/UcDividend,IF(AND(ISTEXT(F10),LEFT(CELL("format",F10),1)&lt;&gt;"\"),"VAR",IF(AND(ISTEXT(E10),LEFT(CELL("format",E10),1)&lt;&gt;"\"),"VAR","")))</f>
      </c>
      <c r="H10" s="352"/>
      <c r="I10" s="309"/>
      <c r="J10" s="12"/>
      <c r="K10" s="352"/>
      <c r="L10" s="309"/>
      <c r="M10" s="12"/>
      <c r="O10" s="316"/>
    </row>
    <row r="11" spans="1:15" s="315" customFormat="1" ht="12.75">
      <c r="A11" s="314" t="s">
        <v>159</v>
      </c>
      <c r="B11" s="308"/>
      <c r="C11" s="353"/>
      <c r="D11" s="309"/>
      <c r="E11" s="353"/>
      <c r="F11" s="309"/>
      <c r="G11" s="12"/>
      <c r="H11" s="352"/>
      <c r="I11" s="309"/>
      <c r="J11" s="12"/>
      <c r="K11" s="352"/>
      <c r="L11" s="309"/>
      <c r="M11" s="12"/>
      <c r="O11" s="316"/>
    </row>
    <row r="12" spans="1:13" s="311" customFormat="1" ht="12">
      <c r="A12" s="317" t="s">
        <v>151</v>
      </c>
      <c r="B12" s="308"/>
      <c r="C12" s="313"/>
      <c r="D12" s="309"/>
      <c r="E12" s="313"/>
      <c r="F12" s="309"/>
      <c r="G12" s="12"/>
      <c r="H12" s="352"/>
      <c r="I12" s="309"/>
      <c r="J12" s="12"/>
      <c r="K12" s="352"/>
      <c r="L12" s="309"/>
      <c r="M12" s="12"/>
    </row>
    <row r="13" spans="1:13" s="311" customFormat="1" ht="12">
      <c r="A13" s="314"/>
      <c r="B13" s="308"/>
      <c r="C13" s="313"/>
      <c r="D13" s="309"/>
      <c r="E13" s="313"/>
      <c r="F13" s="309"/>
      <c r="G13" s="12">
        <f ca="1">IF(AND(F13&gt;0,ISNUMBER(F13),ISNUMBER(E13)),ROUND(((E13*tcdividend)/(F13*qtydividend)),3)/UcDividend,IF(AND(ISTEXT(F13),LEFT(CELL("format",F13),1)&lt;&gt;"\"),"VAR",IF(AND(ISTEXT(E13),LEFT(CELL("format",E13),1)&lt;&gt;"\"),"VAR","")))</f>
      </c>
      <c r="H13" s="354"/>
      <c r="I13" s="309"/>
      <c r="J13" s="12"/>
      <c r="K13" s="313"/>
      <c r="L13" s="309"/>
      <c r="M13" s="12"/>
    </row>
    <row r="14" spans="1:13" s="311" customFormat="1" ht="12">
      <c r="A14" s="317"/>
      <c r="B14" s="308"/>
      <c r="C14" s="309"/>
      <c r="D14" s="309"/>
      <c r="E14" s="309"/>
      <c r="F14" s="309"/>
      <c r="G14" s="12">
        <f ca="1">IF(AND(F14&gt;0,ISNUMBER(F14),ISNUMBER(E14)),ROUND(((E14*tcdividend)/(F14*qtydividend)),3)/UcDividend,IF(AND(ISTEXT(F14),LEFT(CELL("format",F14),1)&lt;&gt;"\"),"VAR",IF(AND(ISTEXT(E14),LEFT(CELL("format",E14),1)&lt;&gt;"\"),"VAR","")))</f>
      </c>
      <c r="H14" s="355"/>
      <c r="I14" s="309"/>
      <c r="J14" s="12"/>
      <c r="K14" s="309"/>
      <c r="L14" s="309"/>
      <c r="M14" s="12"/>
    </row>
    <row r="15" spans="1:13" s="311" customFormat="1" ht="12">
      <c r="A15" s="317"/>
      <c r="B15" s="308"/>
      <c r="C15" s="309"/>
      <c r="D15" s="309"/>
      <c r="E15" s="309"/>
      <c r="F15" s="309"/>
      <c r="G15" s="12"/>
      <c r="H15" s="355"/>
      <c r="I15" s="309"/>
      <c r="J15" s="12"/>
      <c r="K15" s="309"/>
      <c r="L15" s="309"/>
      <c r="M15" s="12"/>
    </row>
    <row r="16" spans="1:13" s="319" customFormat="1" ht="12">
      <c r="A16" s="321" t="s">
        <v>39</v>
      </c>
      <c r="B16" s="308"/>
      <c r="C16" s="322"/>
      <c r="D16" s="323"/>
      <c r="E16" s="322"/>
      <c r="F16" s="323"/>
      <c r="G16" s="324">
        <f ca="1">IF(AND(F16&gt;0,ISNUMBER(F16),ISNUMBER(E16)),ROUND(((E16*tcdividend)/(F16*qtydividend)),3)/UcDividend,IF(AND(ISTEXT(F16),LEFT(CELL("format",F16),1)&lt;&gt;"\"),"VAR",IF(AND(ISTEXT(E16),LEFT(CELL("format",E16),1)&lt;&gt;"\"),"VAR","")))</f>
      </c>
      <c r="H16" s="356"/>
      <c r="I16" s="323"/>
      <c r="J16" s="324"/>
      <c r="K16" s="356"/>
      <c r="L16" s="323"/>
      <c r="M16" s="324"/>
    </row>
    <row r="17" spans="1:13" s="326" customFormat="1" ht="12">
      <c r="A17" s="321" t="s">
        <v>149</v>
      </c>
      <c r="B17" s="325"/>
      <c r="C17" s="322"/>
      <c r="D17" s="323"/>
      <c r="E17" s="322"/>
      <c r="F17" s="323"/>
      <c r="G17" s="324">
        <f ca="1">IF(AND(F17&gt;0,ISNUMBER(F17),ISNUMBER(E17)),ROUND(((E17*tcdividend)/(F17*qtydividend)),3)/UcDividend,IF(AND(ISTEXT(F17),LEFT(CELL("format",F17),1)&lt;&gt;"\"),"VAR",IF(AND(ISTEXT(E17),LEFT(CELL("format",E17),1)&lt;&gt;"\"),"VAR","")))</f>
      </c>
      <c r="H17" s="357"/>
      <c r="I17" s="323"/>
      <c r="J17" s="324"/>
      <c r="K17" s="353"/>
      <c r="L17" s="323"/>
      <c r="M17" s="324"/>
    </row>
    <row r="18" spans="1:13" s="319" customFormat="1" ht="12">
      <c r="A18" s="327" t="s">
        <v>150</v>
      </c>
      <c r="B18" s="308"/>
      <c r="C18" s="309"/>
      <c r="D18" s="309"/>
      <c r="E18" s="309"/>
      <c r="F18" s="309"/>
      <c r="G18" s="12">
        <f ca="1">IF(AND(F18&gt;0,ISNUMBER(F18),ISNUMBER(E18)),ROUND(((E18*tcdividend)/(F18*qtydividend)),3)/UcDividend,IF(AND(ISTEXT(F18),LEFT(CELL("format",F18),1)&lt;&gt;"\"),"VAR",IF(AND(ISTEXT(E18),LEFT(CELL("format",E18),1)&lt;&gt;"\"),"VAR","")))</f>
      </c>
      <c r="H18" s="358"/>
      <c r="I18" s="309"/>
      <c r="J18" s="12"/>
      <c r="K18" s="359"/>
      <c r="L18" s="309"/>
      <c r="M18" s="12"/>
    </row>
    <row r="19" spans="1:13" s="319" customFormat="1" ht="12">
      <c r="A19" s="307"/>
      <c r="B19" s="308"/>
      <c r="C19" s="309"/>
      <c r="D19" s="309"/>
      <c r="E19" s="309"/>
      <c r="F19" s="309"/>
      <c r="G19" s="12">
        <f ca="1">IF(AND(F19&gt;0,ISNUMBER(F19),ISNUMBER(E19)),ROUND(((E19*tcdividend)/(F19*qtydividend)),3)/UcDividend,IF(AND(ISTEXT(F19),LEFT(CELL("format",F19),1)&lt;&gt;"\"),"VAR",IF(AND(ISTEXT(E19),LEFT(CELL("format",E19),1)&lt;&gt;"\"),"VAR","")))</f>
      </c>
      <c r="H19" s="309"/>
      <c r="I19" s="309"/>
      <c r="J19" s="12">
        <f ca="1">IF(AND(I19&gt;0,ISNUMBER(I19),ISNUMBER(H19)),ROUND(((H19*tcdividend)/(I19*qtydividend)),3)/UcDividend,IF(AND(ISTEXT(I19),LEFT(CELL("format",I19),1)&lt;&gt;"\"),"VAR",IF(AND(ISTEXT(H19),LEFT(CELL("format",H19),1)&lt;&gt;"\"),"VAR","")))</f>
      </c>
      <c r="K19" s="309"/>
      <c r="L19" s="309"/>
      <c r="M19" s="12">
        <f ca="1">IF(AND(L19&gt;0,ISNUMBER(L19),ISNUMBER(K19)),ROUND(((K19*tcdividend)/(L19*qtydividend)),3)/UcDividend,IF(AND(ISTEXT(L19),LEFT(CELL("format",L19),1)&lt;&gt;"\"),"VAR",IF(AND(ISTEXT(K19),LEFT(CELL("format",K19),1)&lt;&gt;"\"),"VAR","")))</f>
      </c>
    </row>
    <row r="20" spans="1:13" s="319" customFormat="1" ht="12">
      <c r="A20" s="321"/>
      <c r="B20" s="308"/>
      <c r="C20" s="309"/>
      <c r="D20" s="309"/>
      <c r="E20" s="309"/>
      <c r="F20" s="309"/>
      <c r="G20" s="12">
        <f ca="1">IF(AND(F20&gt;0,ISNUMBER(F20),ISNUMBER(E20)),ROUND(((E20*tcdividend)/(F20*qtydividend)),3)/UcDividend,IF(AND(ISTEXT(F20),LEFT(CELL("format",F20),1)&lt;&gt;"\"),"VAR",IF(AND(ISTEXT(E20),LEFT(CELL("format",E20),1)&lt;&gt;"\"),"VAR","")))</f>
      </c>
      <c r="H20" s="309"/>
      <c r="I20" s="309"/>
      <c r="J20" s="12">
        <f ca="1">IF(AND(I20&gt;0,ISNUMBER(I20),ISNUMBER(H20)),ROUND(((H20*tcdividend)/(I20*qtydividend)),3)/UcDividend,IF(AND(ISTEXT(I20),LEFT(CELL("format",I20),1)&lt;&gt;"\"),"VAR",IF(AND(ISTEXT(H20),LEFT(CELL("format",H20),1)&lt;&gt;"\"),"VAR","")))</f>
      </c>
      <c r="K20" s="309"/>
      <c r="L20" s="309"/>
      <c r="M20" s="12">
        <f ca="1">IF(AND(L20&gt;0,ISNUMBER(L20),ISNUMBER(K20)),ROUND(((K20*tcdividend)/(L20*qtydividend)),3)/UcDividend,IF(AND(ISTEXT(L20),LEFT(CELL("format",L20),1)&lt;&gt;"\"),"VAR",IF(AND(ISTEXT(K20),LEFT(CELL("format",K20),1)&lt;&gt;"\"),"VAR","")))</f>
      </c>
    </row>
    <row r="21" spans="1:13" s="267" customFormat="1" ht="12.75">
      <c r="A21" s="321"/>
      <c r="B21" s="328"/>
      <c r="C21" s="329"/>
      <c r="D21" s="329"/>
      <c r="E21" s="329"/>
      <c r="F21" s="329"/>
      <c r="G21" s="324"/>
      <c r="H21" s="329"/>
      <c r="I21" s="329"/>
      <c r="J21" s="324"/>
      <c r="K21" s="329"/>
      <c r="L21" s="329"/>
      <c r="M21" s="324"/>
    </row>
    <row r="22" spans="1:13" s="267" customFormat="1" ht="12.75">
      <c r="A22" s="307"/>
      <c r="B22" s="308"/>
      <c r="C22" s="309"/>
      <c r="D22" s="309"/>
      <c r="E22" s="309"/>
      <c r="F22" s="309"/>
      <c r="G22" s="12">
        <f ca="1">IF(AND(F22&gt;0,ISNUMBER(F22),ISNUMBER(E22)),ROUND(((E22*tcdividend)/(F22*qtydividend)),3)/UcDividend,IF(AND(ISTEXT(F22),LEFT(CELL("format",F22),1)&lt;&gt;"\"),"VAR",IF(AND(ISTEXT(E22),LEFT(CELL("format",E22),1)&lt;&gt;"\"),"VAR","")))</f>
      </c>
      <c r="H22" s="309"/>
      <c r="I22" s="309"/>
      <c r="J22" s="12">
        <f ca="1">IF(AND(I22&gt;0,ISNUMBER(I22),ISNUMBER(H22)),ROUND(((H22*tcdividend)/(I22*qtydividend)),3)/UcDividend,IF(AND(ISTEXT(I22),LEFT(CELL("format",I22),1)&lt;&gt;"\"),"VAR",IF(AND(ISTEXT(H22),LEFT(CELL("format",H22),1)&lt;&gt;"\"),"VAR","")))</f>
      </c>
      <c r="K22" s="309"/>
      <c r="L22" s="309"/>
      <c r="M22" s="12">
        <f ca="1">IF(AND(L22&gt;0,ISNUMBER(L22),ISNUMBER(K22)),ROUND(((K22*tcdividend)/(L22*qtydividend)),3)/UcDividend,IF(AND(ISTEXT(L22),LEFT(CELL("format",L22),1)&lt;&gt;"\"),"VAR",IF(AND(ISTEXT(K22),LEFT(CELL("format",K22),1)&lt;&gt;"\"),"VAR","")))</f>
      </c>
    </row>
    <row r="23" spans="1:13" s="267" customFormat="1" ht="12.75">
      <c r="A23" s="327"/>
      <c r="B23" s="308"/>
      <c r="C23" s="309"/>
      <c r="D23" s="309"/>
      <c r="E23" s="309"/>
      <c r="F23" s="309"/>
      <c r="G23" s="12">
        <f ca="1">IF(AND(F23&gt;0,ISNUMBER(F23),ISNUMBER(E23)),ROUND(((E23*tcdividend)/(F23*qtydividend)),3)/UcDividend,IF(AND(ISTEXT(F23),LEFT(CELL("format",F23),1)&lt;&gt;"\"),"VAR",IF(AND(ISTEXT(E23),LEFT(CELL("format",E23),1)&lt;&gt;"\"),"VAR","")))</f>
      </c>
      <c r="H23" s="309"/>
      <c r="I23" s="309"/>
      <c r="J23" s="12">
        <f ca="1">IF(AND(I23&gt;0,ISNUMBER(I23),ISNUMBER(H23)),ROUND(((H23*tcdividend)/(I23*qtydividend)),3)/UcDividend,IF(AND(ISTEXT(I23),LEFT(CELL("format",I23),1)&lt;&gt;"\"),"VAR",IF(AND(ISTEXT(H23),LEFT(CELL("format",H23),1)&lt;&gt;"\"),"VAR","")))</f>
      </c>
      <c r="K23" s="309"/>
      <c r="L23" s="309"/>
      <c r="M23" s="12">
        <f ca="1">IF(AND(L23&gt;0,ISNUMBER(L23),ISNUMBER(K23)),ROUND(((K23*tcdividend)/(L23*qtydividend)),3)/UcDividend,IF(AND(ISTEXT(L23),LEFT(CELL("format",L23),1)&lt;&gt;"\"),"VAR",IF(AND(ISTEXT(K23),LEFT(CELL("format",K23),1)&lt;&gt;"\"),"VAR","")))</f>
      </c>
    </row>
    <row r="24" spans="1:13" s="267" customFormat="1" ht="12.75">
      <c r="A24" s="307"/>
      <c r="B24" s="308"/>
      <c r="C24" s="309"/>
      <c r="D24" s="309"/>
      <c r="E24" s="309"/>
      <c r="F24" s="309"/>
      <c r="G24" s="12">
        <f ca="1">IF(AND(F24&gt;0,ISNUMBER(F24),ISNUMBER(E24)),ROUND(((E24*tcdividend)/(F24*qtydividend)),3)/UcDividend,IF(AND(ISTEXT(F24),LEFT(CELL("format",F24),1)&lt;&gt;"\"),"VAR",IF(AND(ISTEXT(E24),LEFT(CELL("format",E24),1)&lt;&gt;"\"),"VAR","")))</f>
      </c>
      <c r="H24" s="309"/>
      <c r="I24" s="309"/>
      <c r="J24" s="12">
        <f ca="1">IF(AND(I24&gt;0,ISNUMBER(I24),ISNUMBER(H24)),ROUND(((H24*tcdividend)/(I24*qtydividend)),3)/UcDividend,IF(AND(ISTEXT(I24),LEFT(CELL("format",I24),1)&lt;&gt;"\"),"VAR",IF(AND(ISTEXT(H24),LEFT(CELL("format",H24),1)&lt;&gt;"\"),"VAR","")))</f>
      </c>
      <c r="K24" s="309"/>
      <c r="L24" s="309"/>
      <c r="M24" s="12">
        <f ca="1">IF(AND(L24&gt;0,ISNUMBER(L24),ISNUMBER(K24)),ROUND(((K24*tcdividend)/(L24*qtydividend)),3)/UcDividend,IF(AND(ISTEXT(L24),LEFT(CELL("format",L24),1)&lt;&gt;"\"),"VAR",IF(AND(ISTEXT(K24),LEFT(CELL("format",K24),1)&lt;&gt;"\"),"VAR","")))</f>
      </c>
    </row>
    <row r="25" spans="1:13" s="267" customFormat="1" ht="12.75">
      <c r="A25" s="321"/>
      <c r="B25" s="308"/>
      <c r="C25" s="309"/>
      <c r="D25" s="309"/>
      <c r="E25" s="309"/>
      <c r="F25" s="309"/>
      <c r="G25" s="12">
        <f ca="1">IF(AND(F25&gt;0,ISNUMBER(F25),ISNUMBER(E25)),ROUND(((E25*tcdividend)/(F25*qtydividend)),3)/UcDividend,IF(AND(ISTEXT(F25),LEFT(CELL("format",F25),1)&lt;&gt;"\"),"VAR",IF(AND(ISTEXT(E25),LEFT(CELL("format",E25),1)&lt;&gt;"\"),"VAR","")))</f>
      </c>
      <c r="H25" s="309"/>
      <c r="I25" s="309"/>
      <c r="J25" s="12">
        <f ca="1">IF(AND(I25&gt;0,ISNUMBER(I25),ISNUMBER(H25)),ROUND(((H25*tcdividend)/(I25*qtydividend)),3)/UcDividend,IF(AND(ISTEXT(I25),LEFT(CELL("format",I25),1)&lt;&gt;"\"),"VAR",IF(AND(ISTEXT(H25),LEFT(CELL("format",H25),1)&lt;&gt;"\"),"VAR","")))</f>
      </c>
      <c r="K25" s="309"/>
      <c r="L25" s="309"/>
      <c r="M25" s="12">
        <f ca="1">IF(AND(L25&gt;0,ISNUMBER(L25),ISNUMBER(K25)),ROUND(((K25*tcdividend)/(L25*qtydividend)),3)/UcDividend,IF(AND(ISTEXT(L25),LEFT(CELL("format",L25),1)&lt;&gt;"\"),"VAR",IF(AND(ISTEXT(K25),LEFT(CELL("format",K25),1)&lt;&gt;"\"),"VAR","")))</f>
      </c>
    </row>
    <row r="26" spans="1:15" s="315" customFormat="1" ht="9.75" customHeight="1">
      <c r="A26" s="321"/>
      <c r="B26" s="328"/>
      <c r="C26" s="329"/>
      <c r="D26" s="329"/>
      <c r="E26" s="329"/>
      <c r="F26" s="329"/>
      <c r="G26" s="324"/>
      <c r="H26" s="329"/>
      <c r="I26" s="329"/>
      <c r="J26" s="324"/>
      <c r="K26" s="329"/>
      <c r="L26" s="329"/>
      <c r="M26" s="324"/>
      <c r="O26" s="316"/>
    </row>
    <row r="27" spans="1:13" s="267" customFormat="1" ht="9.75" customHeight="1">
      <c r="A27" s="307"/>
      <c r="B27" s="308"/>
      <c r="C27" s="309"/>
      <c r="D27" s="309"/>
      <c r="E27" s="309"/>
      <c r="F27" s="309"/>
      <c r="G27" s="12">
        <f ca="1">IF(AND(F27&gt;0,ISNUMBER(F27),ISNUMBER(E27)),ROUND(((E27*tcdividend)/(F27*qtydividend)),3)/UcDividend,IF(AND(ISTEXT(F27),LEFT(CELL("format",F27),1)&lt;&gt;"\"),"VAR",IF(AND(ISTEXT(E27),LEFT(CELL("format",E27),1)&lt;&gt;"\"),"VAR","")))</f>
      </c>
      <c r="H27" s="309"/>
      <c r="I27" s="309"/>
      <c r="J27" s="12">
        <f ca="1">IF(AND(I27&gt;0,ISNUMBER(I27),ISNUMBER(H27)),ROUND(((H27*tcdividend)/(I27*qtydividend)),3)/UcDividend,IF(AND(ISTEXT(I27),LEFT(CELL("format",I27),1)&lt;&gt;"\"),"VAR",IF(AND(ISTEXT(H27),LEFT(CELL("format",H27),1)&lt;&gt;"\"),"VAR","")))</f>
      </c>
      <c r="K27" s="309"/>
      <c r="L27" s="309"/>
      <c r="M27" s="12">
        <f ca="1">IF(AND(L27&gt;0,ISNUMBER(L27),ISNUMBER(K27)),ROUND(((K27*tcdividend)/(L27*qtydividend)),3)/UcDividend,IF(AND(ISTEXT(L27),LEFT(CELL("format",L27),1)&lt;&gt;"\"),"VAR",IF(AND(ISTEXT(K27),LEFT(CELL("format",K27),1)&lt;&gt;"\"),"VAR","")))</f>
      </c>
    </row>
    <row r="28" spans="1:13" s="267" customFormat="1" ht="9.75" customHeight="1">
      <c r="A28" s="307"/>
      <c r="B28" s="308"/>
      <c r="C28" s="309"/>
      <c r="D28" s="309"/>
      <c r="E28" s="309"/>
      <c r="F28" s="309"/>
      <c r="G28" s="12">
        <f ca="1">IF(AND(F28&gt;0,ISNUMBER(F28),ISNUMBER(E28)),ROUND(((E28*tcdividend)/(F28*qtydividend)),3)/UcDividend,IF(AND(ISTEXT(F28),LEFT(CELL("format",F28),1)&lt;&gt;"\"),"VAR",IF(AND(ISTEXT(E28),LEFT(CELL("format",E28),1)&lt;&gt;"\"),"VAR","")))</f>
      </c>
      <c r="H28" s="309"/>
      <c r="I28" s="309"/>
      <c r="J28" s="12">
        <f ca="1">IF(AND(I28&gt;0,ISNUMBER(I28),ISNUMBER(H28)),ROUND(((H28*tcdividend)/(I28*qtydividend)),3)/UcDividend,IF(AND(ISTEXT(I28),LEFT(CELL("format",I28),1)&lt;&gt;"\"),"VAR",IF(AND(ISTEXT(H28),LEFT(CELL("format",H28),1)&lt;&gt;"\"),"VAR","")))</f>
      </c>
      <c r="K28" s="309"/>
      <c r="L28" s="309"/>
      <c r="M28" s="12">
        <f ca="1">IF(AND(L28&gt;0,ISNUMBER(L28),ISNUMBER(K28)),ROUND(((K28*tcdividend)/(L28*qtydividend)),3)/UcDividend,IF(AND(ISTEXT(L28),LEFT(CELL("format",L28),1)&lt;&gt;"\"),"VAR",IF(AND(ISTEXT(K28),LEFT(CELL("format",K28),1)&lt;&gt;"\"),"VAR","")))</f>
      </c>
    </row>
    <row r="29" spans="1:13" s="267" customFormat="1" ht="9.75" customHeight="1">
      <c r="A29" s="307"/>
      <c r="B29" s="308"/>
      <c r="C29" s="309"/>
      <c r="D29" s="309"/>
      <c r="E29" s="309"/>
      <c r="F29" s="309"/>
      <c r="G29" s="12">
        <f ca="1">IF(AND(F29&gt;0,ISNUMBER(F29),ISNUMBER(E29)),ROUND(((E29*tcdividend)/(F29*qtydividend)),3)/UcDividend,IF(AND(ISTEXT(F29),LEFT(CELL("format",F29),1)&lt;&gt;"\"),"VAR",IF(AND(ISTEXT(E29),LEFT(CELL("format",E29),1)&lt;&gt;"\"),"VAR","")))</f>
      </c>
      <c r="H29" s="309"/>
      <c r="I29" s="309"/>
      <c r="J29" s="12">
        <f ca="1">IF(AND(I29&gt;0,ISNUMBER(I29),ISNUMBER(H29)),ROUND(((H29*tcdividend)/(I29*qtydividend)),3)/UcDividend,IF(AND(ISTEXT(I29),LEFT(CELL("format",I29),1)&lt;&gt;"\"),"VAR",IF(AND(ISTEXT(H29),LEFT(CELL("format",H29),1)&lt;&gt;"\"),"VAR","")))</f>
      </c>
      <c r="K29" s="309"/>
      <c r="L29" s="309"/>
      <c r="M29" s="12">
        <f ca="1">IF(AND(L29&gt;0,ISNUMBER(L29),ISNUMBER(K29)),ROUND(((K29*tcdividend)/(L29*qtydividend)),3)/UcDividend,IF(AND(ISTEXT(L29),LEFT(CELL("format",L29),1)&lt;&gt;"\"),"VAR",IF(AND(ISTEXT(K29),LEFT(CELL("format",K29),1)&lt;&gt;"\"),"VAR","")))</f>
      </c>
    </row>
    <row r="30" spans="1:13" s="267" customFormat="1" ht="9.75" customHeight="1">
      <c r="A30" s="307"/>
      <c r="B30" s="308"/>
      <c r="C30" s="330"/>
      <c r="D30" s="309"/>
      <c r="E30" s="330"/>
      <c r="F30" s="309"/>
      <c r="G30" s="12">
        <f ca="1">IF(AND(F30&gt;0,ISNUMBER(F30),ISNUMBER(E30)),ROUND(((E30*tcdividend)/(F30*qtydividend)),3)/UcDividend,IF(AND(ISTEXT(F30),LEFT(CELL("format",F30),1)&lt;&gt;"\"),"VAR",IF(AND(ISTEXT(E30),LEFT(CELL("format",E30),1)&lt;&gt;"\"),"VAR","")))</f>
      </c>
      <c r="H30" s="330"/>
      <c r="I30" s="309"/>
      <c r="J30" s="12">
        <f ca="1">IF(AND(I30&gt;0,ISNUMBER(I30),ISNUMBER(H30)),ROUND(((H30*tcdividend)/(I30*qtydividend)),3)/UcDividend,IF(AND(ISTEXT(I30),LEFT(CELL("format",I30),1)&lt;&gt;"\"),"VAR",IF(AND(ISTEXT(H30),LEFT(CELL("format",H30),1)&lt;&gt;"\"),"VAR","")))</f>
      </c>
      <c r="K30" s="330"/>
      <c r="L30" s="309"/>
      <c r="M30" s="12">
        <f ca="1">IF(AND(L30&gt;0,ISNUMBER(L30),ISNUMBER(K30)),ROUND(((K30*tcdividend)/(L30*qtydividend)),3)/UcDividend,IF(AND(ISTEXT(L30),LEFT(CELL("format",L30),1)&lt;&gt;"\"),"VAR",IF(AND(ISTEXT(K30),LEFT(CELL("format",K30),1)&lt;&gt;"\"),"VAR","")))</f>
      </c>
    </row>
    <row r="31" spans="1:13" s="267" customFormat="1" ht="9.75" customHeight="1">
      <c r="A31" s="307"/>
      <c r="B31" s="308"/>
      <c r="C31" s="309"/>
      <c r="D31" s="309"/>
      <c r="E31" s="309"/>
      <c r="F31" s="309"/>
      <c r="G31" s="12">
        <f ca="1">IF(AND(F31&gt;0,ISNUMBER(F31),ISNUMBER(E31)),ROUND(((E31*tcdividend)/(F31*qtydividend)),3)/UcDividend,IF(AND(ISTEXT(F31),LEFT(CELL("format",F31),1)&lt;&gt;"\"),"VAR",IF(AND(ISTEXT(E31),LEFT(CELL("format",E31),1)&lt;&gt;"\"),"VAR","")))</f>
      </c>
      <c r="H31" s="309"/>
      <c r="I31" s="309"/>
      <c r="J31" s="12">
        <f ca="1">IF(AND(I31&gt;0,ISNUMBER(I31),ISNUMBER(H31)),ROUND(((H31*tcdividend)/(I31*qtydividend)),3)/UcDividend,IF(AND(ISTEXT(I31),LEFT(CELL("format",I31),1)&lt;&gt;"\"),"VAR",IF(AND(ISTEXT(H31),LEFT(CELL("format",H31),1)&lt;&gt;"\"),"VAR","")))</f>
      </c>
      <c r="K31" s="309"/>
      <c r="L31" s="309"/>
      <c r="M31" s="12">
        <f ca="1">IF(AND(L31&gt;0,ISNUMBER(L31),ISNUMBER(K31)),ROUND(((K31*tcdividend)/(L31*qtydividend)),3)/UcDividend,IF(AND(ISTEXT(L31),LEFT(CELL("format",L31),1)&lt;&gt;"\"),"VAR",IF(AND(ISTEXT(K31),LEFT(CELL("format",K31),1)&lt;&gt;"\"),"VAR","")))</f>
      </c>
    </row>
    <row r="32" spans="1:15" s="315" customFormat="1" ht="9.75" customHeight="1">
      <c r="A32" s="321"/>
      <c r="B32" s="328"/>
      <c r="C32" s="329"/>
      <c r="D32" s="329"/>
      <c r="E32" s="329"/>
      <c r="F32" s="329"/>
      <c r="G32" s="324"/>
      <c r="H32" s="329"/>
      <c r="I32" s="329"/>
      <c r="J32" s="324"/>
      <c r="K32" s="329"/>
      <c r="L32" s="329"/>
      <c r="M32" s="324"/>
      <c r="O32" s="316"/>
    </row>
    <row r="33" spans="1:13" s="267" customFormat="1" ht="9.75" customHeight="1">
      <c r="A33" s="307"/>
      <c r="B33" s="308"/>
      <c r="C33" s="309"/>
      <c r="D33" s="309"/>
      <c r="E33" s="309"/>
      <c r="F33" s="309"/>
      <c r="G33" s="12">
        <f aca="true" ca="1" t="shared" si="0" ref="G33:G40">IF(AND(F33&gt;0,ISNUMBER(F33),ISNUMBER(E33)),ROUND(((E33*tcdividend)/(F33*qtydividend)),3)/UcDividend,IF(AND(ISTEXT(F33),LEFT(CELL("format",F33),1)&lt;&gt;"\"),"VAR",IF(AND(ISTEXT(E33),LEFT(CELL("format",E33),1)&lt;&gt;"\"),"VAR","")))</f>
      </c>
      <c r="H33" s="309"/>
      <c r="I33" s="309"/>
      <c r="J33" s="12">
        <f aca="true" ca="1" t="shared" si="1" ref="J33:J40">IF(AND(I33&gt;0,ISNUMBER(I33),ISNUMBER(H33)),ROUND(((H33*tcdividend)/(I33*qtydividend)),3)/UcDividend,IF(AND(ISTEXT(I33),LEFT(CELL("format",I33),1)&lt;&gt;"\"),"VAR",IF(AND(ISTEXT(H33),LEFT(CELL("format",H33),1)&lt;&gt;"\"),"VAR","")))</f>
      </c>
      <c r="K33" s="309"/>
      <c r="L33" s="309"/>
      <c r="M33" s="12">
        <f aca="true" ca="1" t="shared" si="2" ref="M33:M40">IF(AND(L33&gt;0,ISNUMBER(L33),ISNUMBER(K33)),ROUND(((K33*tcdividend)/(L33*qtydividend)),3)/UcDividend,IF(AND(ISTEXT(L33),LEFT(CELL("format",L33),1)&lt;&gt;"\"),"VAR",IF(AND(ISTEXT(K33),LEFT(CELL("format",K33),1)&lt;&gt;"\"),"VAR","")))</f>
      </c>
    </row>
    <row r="34" spans="1:13" s="311" customFormat="1" ht="9.75" customHeight="1">
      <c r="A34" s="331"/>
      <c r="B34" s="308"/>
      <c r="C34" s="309"/>
      <c r="D34" s="309"/>
      <c r="E34" s="309"/>
      <c r="F34" s="309"/>
      <c r="G34" s="12">
        <f ca="1" t="shared" si="0"/>
      </c>
      <c r="H34" s="309"/>
      <c r="I34" s="309"/>
      <c r="J34" s="12">
        <f ca="1" t="shared" si="1"/>
      </c>
      <c r="K34" s="309"/>
      <c r="L34" s="309"/>
      <c r="M34" s="12">
        <f ca="1" t="shared" si="2"/>
      </c>
    </row>
    <row r="35" spans="1:13" s="267" customFormat="1" ht="9.75" customHeight="1">
      <c r="A35" s="307"/>
      <c r="B35" s="308"/>
      <c r="C35" s="309"/>
      <c r="D35" s="309"/>
      <c r="E35" s="309"/>
      <c r="F35" s="309"/>
      <c r="G35" s="12">
        <f ca="1" t="shared" si="0"/>
      </c>
      <c r="H35" s="309"/>
      <c r="I35" s="309"/>
      <c r="J35" s="12">
        <f ca="1" t="shared" si="1"/>
      </c>
      <c r="K35" s="309"/>
      <c r="L35" s="309"/>
      <c r="M35" s="12">
        <f ca="1" t="shared" si="2"/>
      </c>
    </row>
    <row r="36" spans="1:13" s="267" customFormat="1" ht="9.75" customHeight="1">
      <c r="A36" s="317"/>
      <c r="B36" s="308"/>
      <c r="C36" s="309"/>
      <c r="D36" s="309"/>
      <c r="E36" s="309"/>
      <c r="F36" s="309"/>
      <c r="G36" s="12">
        <f ca="1" t="shared" si="0"/>
      </c>
      <c r="H36" s="309"/>
      <c r="I36" s="309"/>
      <c r="J36" s="12">
        <f ca="1" t="shared" si="1"/>
      </c>
      <c r="K36" s="309"/>
      <c r="L36" s="309"/>
      <c r="M36" s="12">
        <f ca="1" t="shared" si="2"/>
      </c>
    </row>
    <row r="37" spans="1:13" s="267" customFormat="1" ht="9.75" customHeight="1">
      <c r="A37" s="317"/>
      <c r="B37" s="308"/>
      <c r="C37" s="309"/>
      <c r="D37" s="309"/>
      <c r="E37" s="309"/>
      <c r="F37" s="309"/>
      <c r="G37" s="12">
        <f ca="1" t="shared" si="0"/>
      </c>
      <c r="H37" s="309"/>
      <c r="I37" s="309"/>
      <c r="J37" s="12">
        <f ca="1" t="shared" si="1"/>
      </c>
      <c r="K37" s="309"/>
      <c r="L37" s="309"/>
      <c r="M37" s="12">
        <f ca="1" t="shared" si="2"/>
      </c>
    </row>
    <row r="38" spans="1:13" s="267" customFormat="1" ht="9.75" customHeight="1">
      <c r="A38" s="317"/>
      <c r="B38" s="308"/>
      <c r="C38" s="309"/>
      <c r="D38" s="309"/>
      <c r="E38" s="309"/>
      <c r="F38" s="309"/>
      <c r="G38" s="12">
        <f ca="1" t="shared" si="0"/>
      </c>
      <c r="H38" s="309"/>
      <c r="I38" s="309"/>
      <c r="J38" s="12">
        <f ca="1" t="shared" si="1"/>
      </c>
      <c r="K38" s="309"/>
      <c r="L38" s="309"/>
      <c r="M38" s="12">
        <f ca="1" t="shared" si="2"/>
      </c>
    </row>
    <row r="39" spans="1:13" s="311" customFormat="1" ht="9.75" customHeight="1">
      <c r="A39" s="317"/>
      <c r="B39" s="308"/>
      <c r="C39" s="309"/>
      <c r="D39" s="309"/>
      <c r="E39" s="309"/>
      <c r="F39" s="309"/>
      <c r="G39" s="12">
        <f ca="1" t="shared" si="0"/>
      </c>
      <c r="H39" s="309"/>
      <c r="I39" s="309"/>
      <c r="J39" s="12">
        <f ca="1" t="shared" si="1"/>
      </c>
      <c r="K39" s="309"/>
      <c r="L39" s="309"/>
      <c r="M39" s="12">
        <f ca="1" t="shared" si="2"/>
      </c>
    </row>
    <row r="40" spans="1:13" s="311" customFormat="1" ht="9.75" customHeight="1">
      <c r="A40" s="317"/>
      <c r="B40" s="308"/>
      <c r="C40" s="309"/>
      <c r="D40" s="309"/>
      <c r="E40" s="309"/>
      <c r="F40" s="309"/>
      <c r="G40" s="12">
        <f ca="1" t="shared" si="0"/>
      </c>
      <c r="H40" s="309"/>
      <c r="I40" s="309"/>
      <c r="J40" s="12">
        <f ca="1" t="shared" si="1"/>
      </c>
      <c r="K40" s="309"/>
      <c r="L40" s="309"/>
      <c r="M40" s="12">
        <f ca="1" t="shared" si="2"/>
      </c>
    </row>
    <row r="41" spans="1:15" s="315" customFormat="1" ht="9.75" customHeight="1">
      <c r="A41" s="321"/>
      <c r="B41" s="328"/>
      <c r="C41" s="329"/>
      <c r="D41" s="329"/>
      <c r="E41" s="329"/>
      <c r="F41" s="329"/>
      <c r="G41" s="324"/>
      <c r="H41" s="329"/>
      <c r="I41" s="329"/>
      <c r="J41" s="324"/>
      <c r="K41" s="329"/>
      <c r="L41" s="329"/>
      <c r="M41" s="324"/>
      <c r="O41" s="316"/>
    </row>
    <row r="42" spans="1:13" s="311" customFormat="1" ht="9.75" customHeight="1">
      <c r="A42" s="321"/>
      <c r="B42" s="308"/>
      <c r="C42" s="309"/>
      <c r="D42" s="309"/>
      <c r="E42" s="309"/>
      <c r="F42" s="309"/>
      <c r="G42" s="12">
        <f ca="1">IF(AND(F42&gt;0,ISNUMBER(F42),ISNUMBER(E42)),ROUND(((E42*tcdividend)/(F42*qtydividend)),3)/UcDividend,IF(AND(ISTEXT(F42),LEFT(CELL("format",F42),1)&lt;&gt;"\"),"VAR",IF(AND(ISTEXT(E42),LEFT(CELL("format",E42),1)&lt;&gt;"\"),"VAR","")))</f>
      </c>
      <c r="H42" s="309"/>
      <c r="I42" s="309"/>
      <c r="J42" s="12">
        <f ca="1">IF(AND(I42&gt;0,ISNUMBER(I42),ISNUMBER(H42)),ROUND(((H42*tcdividend)/(I42*qtydividend)),3)/UcDividend,IF(AND(ISTEXT(I42),LEFT(CELL("format",I42),1)&lt;&gt;"\"),"VAR",IF(AND(ISTEXT(H42),LEFT(CELL("format",H42),1)&lt;&gt;"\"),"VAR","")))</f>
      </c>
      <c r="K42" s="309"/>
      <c r="L42" s="309"/>
      <c r="M42" s="12">
        <f ca="1">IF(AND(L42&gt;0,ISNUMBER(L42),ISNUMBER(K42)),ROUND(((K42*tcdividend)/(L42*qtydividend)),3)/UcDividend,IF(AND(ISTEXT(L42),LEFT(CELL("format",L42),1)&lt;&gt;"\"),"VAR",IF(AND(ISTEXT(K42),LEFT(CELL("format",K42),1)&lt;&gt;"\"),"VAR","")))</f>
      </c>
    </row>
    <row r="43" spans="1:13" s="311" customFormat="1" ht="9.75" customHeight="1">
      <c r="A43" s="307"/>
      <c r="B43" s="308"/>
      <c r="C43" s="309"/>
      <c r="D43" s="309"/>
      <c r="E43" s="309"/>
      <c r="F43" s="309"/>
      <c r="G43" s="12">
        <f ca="1">IF(AND(F43&gt;0,ISNUMBER(F43),ISNUMBER(E43)),ROUND(((E43*tcdividend)/(F43*qtydividend)),3)/UcDividend,IF(AND(ISTEXT(F43),LEFT(CELL("format",F43),1)&lt;&gt;"\"),"VAR",IF(AND(ISTEXT(E43),LEFT(CELL("format",E43),1)&lt;&gt;"\"),"VAR","")))</f>
      </c>
      <c r="H43" s="309"/>
      <c r="I43" s="309"/>
      <c r="J43" s="12">
        <f ca="1">IF(AND(I43&gt;0,ISNUMBER(I43),ISNUMBER(H43)),ROUND(((H43*tcdividend)/(I43*qtydividend)),3)/UcDividend,IF(AND(ISTEXT(I43),LEFT(CELL("format",I43),1)&lt;&gt;"\"),"VAR",IF(AND(ISTEXT(H43),LEFT(CELL("format",H43),1)&lt;&gt;"\"),"VAR","")))</f>
      </c>
      <c r="K43" s="309"/>
      <c r="L43" s="309"/>
      <c r="M43" s="12">
        <f ca="1">IF(AND(L43&gt;0,ISNUMBER(L43),ISNUMBER(K43)),ROUND(((K43*tcdividend)/(L43*qtydividend)),3)/UcDividend,IF(AND(ISTEXT(L43),LEFT(CELL("format",L43),1)&lt;&gt;"\"),"VAR",IF(AND(ISTEXT(K43),LEFT(CELL("format",K43),1)&lt;&gt;"\"),"VAR","")))</f>
      </c>
    </row>
    <row r="44" spans="1:13" s="311" customFormat="1" ht="9.75" customHeight="1">
      <c r="A44" s="307"/>
      <c r="B44" s="308"/>
      <c r="C44" s="309"/>
      <c r="D44" s="309"/>
      <c r="E44" s="309"/>
      <c r="F44" s="309"/>
      <c r="G44" s="12">
        <f ca="1">IF(AND(F44&gt;0,ISNUMBER(F44),ISNUMBER(E44)),ROUND(((E44*tcdividend)/(F44*qtydividend)),3)/UcDividend,IF(AND(ISTEXT(F44),LEFT(CELL("format",F44),1)&lt;&gt;"\"),"VAR",IF(AND(ISTEXT(E44),LEFT(CELL("format",E44),1)&lt;&gt;"\"),"VAR","")))</f>
      </c>
      <c r="H44" s="309"/>
      <c r="I44" s="309"/>
      <c r="J44" s="12">
        <f ca="1">IF(AND(I44&gt;0,ISNUMBER(I44),ISNUMBER(H44)),ROUND(((H44*tcdividend)/(I44*qtydividend)),3)/UcDividend,IF(AND(ISTEXT(I44),LEFT(CELL("format",I44),1)&lt;&gt;"\"),"VAR",IF(AND(ISTEXT(H44),LEFT(CELL("format",H44),1)&lt;&gt;"\"),"VAR","")))</f>
      </c>
      <c r="K44" s="309"/>
      <c r="L44" s="309"/>
      <c r="M44" s="12">
        <f ca="1">IF(AND(L44&gt;0,ISNUMBER(L44),ISNUMBER(K44)),ROUND(((K44*tcdividend)/(L44*qtydividend)),3)/UcDividend,IF(AND(ISTEXT(L44),LEFT(CELL("format",L44),1)&lt;&gt;"\"),"VAR",IF(AND(ISTEXT(K44),LEFT(CELL("format",K44),1)&lt;&gt;"\"),"VAR","")))</f>
      </c>
    </row>
    <row r="45" spans="1:13" s="311" customFormat="1" ht="6.75" customHeight="1">
      <c r="A45" s="307"/>
      <c r="B45" s="308"/>
      <c r="C45" s="309"/>
      <c r="D45" s="309"/>
      <c r="E45" s="309"/>
      <c r="F45" s="309"/>
      <c r="G45" s="12">
        <f ca="1">IF(AND(F45&gt;0,ISNUMBER(F45),ISNUMBER(E45)),ROUND(((E45*tcdividend)/(F45*qtydividend)),3)/UcDividend,IF(AND(ISTEXT(F45),LEFT(CELL("format",F45),1)&lt;&gt;"\"),"VAR",IF(AND(ISTEXT(E45),LEFT(CELL("format",E45),1)&lt;&gt;"\"),"VAR","")))</f>
      </c>
      <c r="H45" s="309"/>
      <c r="I45" s="309"/>
      <c r="J45" s="12">
        <f ca="1">IF(AND(I45&gt;0,ISNUMBER(I45),ISNUMBER(H45)),ROUND(((H45*tcdividend)/(I45*qtydividend)),3)/UcDividend,IF(AND(ISTEXT(I45),LEFT(CELL("format",I45),1)&lt;&gt;"\"),"VAR",IF(AND(ISTEXT(H45),LEFT(CELL("format",H45),1)&lt;&gt;"\"),"VAR","")))</f>
      </c>
      <c r="K45" s="309"/>
      <c r="L45" s="309"/>
      <c r="M45" s="12">
        <f ca="1">IF(AND(L45&gt;0,ISNUMBER(L45),ISNUMBER(K45)),ROUND(((K45*tcdividend)/(L45*qtydividend)),3)/UcDividend,IF(AND(ISTEXT(L45),LEFT(CELL("format",L45),1)&lt;&gt;"\"),"VAR",IF(AND(ISTEXT(K45),LEFT(CELL("format",K45),1)&lt;&gt;"\"),"VAR","")))</f>
      </c>
    </row>
    <row r="46" spans="1:15" s="315" customFormat="1" ht="15" customHeight="1">
      <c r="A46" s="591"/>
      <c r="B46" s="328"/>
      <c r="C46" s="332"/>
      <c r="D46" s="329"/>
      <c r="E46" s="332"/>
      <c r="F46" s="329"/>
      <c r="G46" s="324"/>
      <c r="H46" s="329"/>
      <c r="I46" s="329"/>
      <c r="J46" s="324"/>
      <c r="K46" s="332"/>
      <c r="L46" s="329"/>
      <c r="M46" s="324"/>
      <c r="O46" s="316"/>
    </row>
    <row r="47" spans="1:15" s="335" customFormat="1" ht="9.75" customHeight="1">
      <c r="A47" s="592"/>
      <c r="B47" s="333"/>
      <c r="C47" s="334"/>
      <c r="D47" s="334"/>
      <c r="E47" s="334"/>
      <c r="F47" s="334"/>
      <c r="G47" s="324">
        <f ca="1">IF(AND(F47&gt;0,ISNUMBER(F47),ISNUMBER(E47)),ROUND(((E47*tcdividend)/(F47*qtydividend)),3)/UcDividend,IF(AND(ISTEXT(F47),LEFT(CELL("format",F47),1)&lt;&gt;"\"),"VAR",IF(AND(ISTEXT(E47),LEFT(CELL("format",E47),1)&lt;&gt;"\"),"VAR","")))</f>
      </c>
      <c r="H47" s="334"/>
      <c r="I47" s="334"/>
      <c r="J47" s="324">
        <f ca="1">IF(AND(I47&gt;0,ISNUMBER(I47),ISNUMBER(H47)),ROUND(((H47*tcdividend)/(I47*qtydividend)),3)/UcDividend,IF(AND(ISTEXT(I47),LEFT(CELL("format",I47),1)&lt;&gt;"\"),"VAR",IF(AND(ISTEXT(H47),LEFT(CELL("format",H47),1)&lt;&gt;"\"),"VAR","")))</f>
      </c>
      <c r="K47" s="334"/>
      <c r="L47" s="334"/>
      <c r="M47" s="324">
        <f ca="1">IF(AND(L47&gt;0,ISNUMBER(L47),ISNUMBER(K47)),ROUND(((K47*tcdividend)/(L47*qtydividend)),3)/UcDividend,IF(AND(ISTEXT(L47),LEFT(CELL("format",L47),1)&lt;&gt;"\"),"VAR",IF(AND(ISTEXT(K47),LEFT(CELL("format",K47),1)&lt;&gt;"\"),"VAR","")))</f>
      </c>
      <c r="O47" s="336"/>
    </row>
    <row r="48" spans="1:15" s="342" customFormat="1" ht="11.25" customHeight="1" thickBot="1">
      <c r="A48" s="337"/>
      <c r="B48" s="338"/>
      <c r="C48" s="339"/>
      <c r="D48" s="340"/>
      <c r="E48" s="339"/>
      <c r="F48" s="340"/>
      <c r="G48" s="341">
        <f ca="1">IF(AND(F48&gt;0,ISNUMBER(F48),ISNUMBER(E48)),ROUND(((E48*tcdividend)/(F48*qtydividend)),3)/UcDividend,IF(AND(ISTEXT(F48),LEFT(CELL("format",F48),1)&lt;&gt;"\"),"VAR",IF(AND(ISTEXT(E48),LEFT(CELL("format",E48),1)&lt;&gt;"\"),"VAR","")))</f>
      </c>
      <c r="H48" s="339"/>
      <c r="I48" s="340"/>
      <c r="J48" s="341">
        <f ca="1">IF(AND(I48&gt;0,ISNUMBER(I48),ISNUMBER(H48)),ROUND(((H48*tcdividend)/(I48*qtydividend)),3)/UcDividend,IF(AND(ISTEXT(I48),LEFT(CELL("format",I48),1)&lt;&gt;"\"),"VAR",IF(AND(ISTEXT(H48),LEFT(CELL("format",H48),1)&lt;&gt;"\"),"VAR","")))</f>
      </c>
      <c r="K48" s="339"/>
      <c r="L48" s="340"/>
      <c r="M48" s="341">
        <f ca="1">IF(AND(L48&gt;0,ISNUMBER(L48),ISNUMBER(K48)),ROUND(((K48*tcdividend)/(L48*qtydividend)),3)/UcDividend,IF(AND(ISTEXT(L48),LEFT(CELL("format",L48),1)&lt;&gt;"\"),"VAR",IF(AND(ISTEXT(K48),LEFT(CELL("format",K48),1)&lt;&gt;"\"),"VAR","")))</f>
      </c>
      <c r="O48" s="343"/>
    </row>
    <row r="49" spans="1:13" s="345" customFormat="1" ht="12" customHeight="1">
      <c r="A49" s="344"/>
      <c r="B49" s="344"/>
      <c r="C49" s="344"/>
      <c r="D49" s="344"/>
      <c r="E49" s="344"/>
      <c r="F49" s="344"/>
      <c r="G49" s="344"/>
      <c r="H49" s="344"/>
      <c r="I49" s="344"/>
      <c r="J49" s="344"/>
      <c r="K49" s="344"/>
      <c r="L49" s="344"/>
      <c r="M49" s="344"/>
    </row>
    <row r="50" spans="1:13" s="347" customFormat="1" ht="12.75" customHeight="1">
      <c r="A50" s="346"/>
      <c r="B50" s="346"/>
      <c r="C50" s="346"/>
      <c r="D50" s="346"/>
      <c r="E50" s="346"/>
      <c r="F50" s="346"/>
      <c r="G50" s="346"/>
      <c r="H50" s="346"/>
      <c r="I50" s="346"/>
      <c r="J50" s="346"/>
      <c r="K50" s="346"/>
      <c r="L50" s="346"/>
      <c r="M50" s="346"/>
    </row>
    <row r="51" spans="1:13" s="347" customFormat="1" ht="12.75" customHeight="1">
      <c r="A51" s="346"/>
      <c r="B51" s="346"/>
      <c r="C51" s="346"/>
      <c r="D51" s="346"/>
      <c r="E51" s="346"/>
      <c r="F51" s="346"/>
      <c r="G51" s="346"/>
      <c r="H51" s="346"/>
      <c r="I51" s="346"/>
      <c r="J51" s="346"/>
      <c r="K51" s="346"/>
      <c r="L51" s="346"/>
      <c r="M51" s="346"/>
    </row>
    <row r="52" spans="1:13" s="347" customFormat="1" ht="12.75" customHeight="1">
      <c r="A52" s="348"/>
      <c r="B52" s="348"/>
      <c r="C52" s="348"/>
      <c r="D52" s="348"/>
      <c r="E52" s="348"/>
      <c r="F52" s="348"/>
      <c r="G52" s="348"/>
      <c r="H52" s="348"/>
      <c r="I52" s="348"/>
      <c r="J52" s="348"/>
      <c r="K52" s="348"/>
      <c r="L52" s="348"/>
      <c r="M52" s="348"/>
    </row>
    <row r="53" s="347" customFormat="1" ht="12.75" customHeight="1"/>
    <row r="54" spans="1:13" s="349" customFormat="1" ht="12.75" customHeight="1">
      <c r="A54" s="347"/>
      <c r="B54" s="347"/>
      <c r="C54" s="347"/>
      <c r="D54" s="347"/>
      <c r="E54" s="347"/>
      <c r="F54" s="347"/>
      <c r="G54" s="347"/>
      <c r="H54" s="347"/>
      <c r="I54" s="347"/>
      <c r="J54" s="347"/>
      <c r="K54" s="347"/>
      <c r="L54" s="347"/>
      <c r="M54" s="347"/>
    </row>
    <row r="55" spans="1:13" s="349" customFormat="1" ht="12.75" customHeight="1">
      <c r="A55" s="347"/>
      <c r="B55" s="347"/>
      <c r="C55" s="347"/>
      <c r="D55" s="347"/>
      <c r="E55" s="347"/>
      <c r="F55" s="347"/>
      <c r="G55" s="347"/>
      <c r="H55" s="347"/>
      <c r="I55" s="347"/>
      <c r="J55" s="347"/>
      <c r="K55" s="347"/>
      <c r="L55" s="347"/>
      <c r="M55" s="347"/>
    </row>
    <row r="56" spans="1:13" s="349" customFormat="1" ht="12.75" customHeight="1">
      <c r="A56" s="347"/>
      <c r="B56" s="347"/>
      <c r="C56" s="347"/>
      <c r="D56" s="347"/>
      <c r="E56" s="347"/>
      <c r="F56" s="347"/>
      <c r="G56" s="347"/>
      <c r="H56" s="347"/>
      <c r="I56" s="347"/>
      <c r="J56" s="347"/>
      <c r="K56" s="347"/>
      <c r="L56" s="347"/>
      <c r="M56" s="347"/>
    </row>
    <row r="57" spans="1:13" s="349" customFormat="1" ht="12.75" customHeight="1">
      <c r="A57" s="347"/>
      <c r="B57" s="347"/>
      <c r="C57" s="347"/>
      <c r="D57" s="347"/>
      <c r="E57" s="347"/>
      <c r="F57" s="347"/>
      <c r="G57" s="347"/>
      <c r="H57" s="347"/>
      <c r="I57" s="347"/>
      <c r="J57" s="347"/>
      <c r="K57" s="347"/>
      <c r="L57" s="347"/>
      <c r="M57" s="347"/>
    </row>
    <row r="58" spans="1:13" s="349" customFormat="1" ht="12.75" customHeight="1">
      <c r="A58" s="347"/>
      <c r="B58" s="347"/>
      <c r="C58" s="347"/>
      <c r="D58" s="347"/>
      <c r="E58" s="347"/>
      <c r="F58" s="347"/>
      <c r="G58" s="347"/>
      <c r="H58" s="347"/>
      <c r="I58" s="347"/>
      <c r="J58" s="347"/>
      <c r="K58" s="347"/>
      <c r="L58" s="347"/>
      <c r="M58" s="347"/>
    </row>
    <row r="59" spans="1:13" s="349" customFormat="1" ht="12.75" customHeight="1">
      <c r="A59" s="347"/>
      <c r="B59" s="347"/>
      <c r="C59" s="347"/>
      <c r="D59" s="347"/>
      <c r="E59" s="347"/>
      <c r="F59" s="347"/>
      <c r="G59" s="347"/>
      <c r="H59" s="347"/>
      <c r="I59" s="347"/>
      <c r="J59" s="347"/>
      <c r="K59" s="347"/>
      <c r="L59" s="347"/>
      <c r="M59" s="347"/>
    </row>
    <row r="60" spans="1:13" s="349" customFormat="1" ht="12.75" customHeight="1">
      <c r="A60" s="347"/>
      <c r="B60" s="347"/>
      <c r="C60" s="347"/>
      <c r="D60" s="347"/>
      <c r="E60" s="347"/>
      <c r="F60" s="347"/>
      <c r="G60" s="347"/>
      <c r="H60" s="347"/>
      <c r="I60" s="347"/>
      <c r="J60" s="347"/>
      <c r="K60" s="347"/>
      <c r="L60" s="347"/>
      <c r="M60" s="347"/>
    </row>
    <row r="61" spans="1:13" s="349" customFormat="1" ht="12.75" customHeight="1">
      <c r="A61" s="347"/>
      <c r="B61" s="347"/>
      <c r="C61" s="347"/>
      <c r="D61" s="347"/>
      <c r="E61" s="347"/>
      <c r="F61" s="347"/>
      <c r="G61" s="347"/>
      <c r="H61" s="347"/>
      <c r="I61" s="347"/>
      <c r="J61" s="347"/>
      <c r="K61" s="347"/>
      <c r="L61" s="347"/>
      <c r="M61" s="347"/>
    </row>
    <row r="62" spans="1:13" s="349" customFormat="1" ht="12.75" customHeight="1">
      <c r="A62" s="347"/>
      <c r="B62" s="347"/>
      <c r="C62" s="347"/>
      <c r="D62" s="347"/>
      <c r="E62" s="347"/>
      <c r="F62" s="347"/>
      <c r="G62" s="347"/>
      <c r="H62" s="347"/>
      <c r="I62" s="347"/>
      <c r="J62" s="347"/>
      <c r="K62" s="347"/>
      <c r="L62" s="347"/>
      <c r="M62" s="347"/>
    </row>
    <row r="63" spans="1:13" s="349" customFormat="1" ht="12.75" customHeight="1">
      <c r="A63" s="347"/>
      <c r="B63" s="347"/>
      <c r="C63" s="347"/>
      <c r="D63" s="347"/>
      <c r="E63" s="347"/>
      <c r="F63" s="347"/>
      <c r="G63" s="347"/>
      <c r="H63" s="347"/>
      <c r="I63" s="347"/>
      <c r="J63" s="347"/>
      <c r="K63" s="347"/>
      <c r="L63" s="347"/>
      <c r="M63" s="347"/>
    </row>
    <row r="64" spans="1:13" s="349" customFormat="1" ht="12.75" customHeight="1">
      <c r="A64" s="347"/>
      <c r="B64" s="347"/>
      <c r="C64" s="347"/>
      <c r="D64" s="347"/>
      <c r="E64" s="347"/>
      <c r="F64" s="347"/>
      <c r="G64" s="347"/>
      <c r="H64" s="347"/>
      <c r="I64" s="347"/>
      <c r="J64" s="347"/>
      <c r="K64" s="347"/>
      <c r="L64" s="347"/>
      <c r="M64" s="347"/>
    </row>
    <row r="65" s="347" customFormat="1" ht="12.75" customHeight="1"/>
    <row r="66" s="347" customFormat="1" ht="12.75" customHeight="1"/>
    <row r="67" s="347" customFormat="1" ht="12.75" customHeight="1"/>
    <row r="68" s="347" customFormat="1" ht="12.75" customHeight="1"/>
    <row r="69" s="347" customFormat="1" ht="12.75" customHeight="1"/>
    <row r="70" s="347" customFormat="1" ht="12.75" customHeight="1"/>
    <row r="71" s="347" customFormat="1" ht="12.75" customHeight="1"/>
    <row r="72" s="347" customFormat="1" ht="12.75" customHeight="1"/>
    <row r="73" s="347" customFormat="1" ht="12.75" customHeight="1"/>
    <row r="74" s="347" customFormat="1" ht="12.75" customHeight="1"/>
    <row r="75" s="347" customFormat="1" ht="12.75" customHeight="1"/>
    <row r="76" s="347" customFormat="1" ht="12.75" customHeight="1"/>
    <row r="77" s="347" customFormat="1" ht="12.75" customHeight="1"/>
    <row r="78" s="347" customFormat="1" ht="12.75" customHeight="1"/>
    <row r="79" s="347" customFormat="1" ht="12.75" customHeight="1"/>
    <row r="80" s="347" customFormat="1" ht="12.75" customHeight="1"/>
    <row r="81" s="347" customFormat="1" ht="12.75" customHeight="1"/>
    <row r="82" s="347" customFormat="1" ht="12.75" customHeight="1"/>
    <row r="83" s="347" customFormat="1" ht="12.75" customHeight="1"/>
    <row r="84" s="347" customFormat="1" ht="12.75" customHeight="1"/>
    <row r="85" s="347" customFormat="1" ht="12.75" customHeight="1"/>
    <row r="86" s="347" customFormat="1" ht="12.75" customHeight="1"/>
    <row r="87" s="347" customFormat="1" ht="12.75" customHeight="1"/>
    <row r="88" s="347" customFormat="1" ht="12.75" customHeight="1"/>
    <row r="89" s="347" customFormat="1" ht="12.75" customHeight="1"/>
    <row r="90" s="347" customFormat="1" ht="12.75" customHeight="1"/>
    <row r="91" s="347" customFormat="1" ht="12.75" customHeight="1"/>
    <row r="92" s="347" customFormat="1" ht="12.75" customHeight="1"/>
    <row r="93" s="347" customFormat="1" ht="12.75" customHeight="1"/>
    <row r="94" s="347" customFormat="1" ht="12.75" customHeight="1"/>
    <row r="95" s="347" customFormat="1" ht="12.75" customHeight="1"/>
    <row r="96" s="347" customFormat="1" ht="12.75" customHeight="1"/>
    <row r="97" s="347" customFormat="1" ht="12.75" customHeight="1"/>
    <row r="98" s="347" customFormat="1" ht="12.75" customHeight="1"/>
    <row r="99" s="347" customFormat="1" ht="12.75" customHeight="1"/>
    <row r="100" s="347" customFormat="1" ht="12.75" customHeight="1"/>
    <row r="101" s="347" customFormat="1" ht="12.75" customHeight="1"/>
    <row r="102" s="347" customFormat="1" ht="12.75" customHeight="1"/>
    <row r="103" s="347" customFormat="1" ht="12.75" customHeight="1"/>
    <row r="104" s="347" customFormat="1" ht="12.75" customHeight="1"/>
    <row r="105" s="347" customFormat="1" ht="12.75" customHeight="1"/>
    <row r="106" s="347" customFormat="1" ht="12.75" customHeight="1"/>
    <row r="107" s="347" customFormat="1" ht="12.75" customHeight="1"/>
    <row r="108" s="347" customFormat="1" ht="12.75" customHeight="1"/>
    <row r="109" s="347" customFormat="1" ht="12.75" customHeight="1"/>
    <row r="110" s="345" customFormat="1" ht="12" customHeight="1"/>
    <row r="111" s="345" customFormat="1" ht="12" customHeight="1"/>
    <row r="112" s="345" customFormat="1" ht="12" customHeight="1"/>
    <row r="113" s="345" customFormat="1" ht="12" customHeight="1"/>
    <row r="114" s="345" customFormat="1" ht="12" customHeight="1"/>
    <row r="115" s="345" customFormat="1" ht="12" customHeight="1"/>
    <row r="116" s="345" customFormat="1" ht="12" customHeight="1"/>
    <row r="117" s="345" customFormat="1" ht="12" customHeight="1"/>
    <row r="118" s="345" customFormat="1" ht="12" customHeight="1"/>
    <row r="119" s="345" customFormat="1" ht="12" customHeight="1"/>
    <row r="120" s="345" customFormat="1" ht="12" customHeight="1"/>
    <row r="121" s="345" customFormat="1" ht="12" customHeight="1"/>
    <row r="122" s="345" customFormat="1" ht="12" customHeight="1"/>
    <row r="123" s="345" customFormat="1" ht="12" customHeight="1"/>
    <row r="124" s="345" customFormat="1" ht="12" customHeight="1"/>
    <row r="125" s="345" customFormat="1" ht="12" customHeight="1"/>
    <row r="126" s="345" customFormat="1" ht="12" customHeight="1"/>
    <row r="127" s="345" customFormat="1" ht="12" customHeight="1"/>
    <row r="128" s="345" customFormat="1" ht="12" customHeight="1"/>
    <row r="129" s="345" customFormat="1" ht="12" customHeight="1"/>
    <row r="130" s="345" customFormat="1" ht="12" customHeight="1"/>
    <row r="131" s="345" customFormat="1" ht="12" customHeight="1"/>
  </sheetData>
  <mergeCells count="4">
    <mergeCell ref="B1:F1"/>
    <mergeCell ref="G2:I2"/>
    <mergeCell ref="A46:A47"/>
    <mergeCell ref="B2:F2"/>
  </mergeCells>
  <printOptions horizontalCentered="1" verticalCentered="1"/>
  <pageMargins left="0.25" right="0.25" top="0.5" bottom="0.48" header="0.25" footer="0.25"/>
  <pageSetup horizontalDpi="300" verticalDpi="300" orientation="landscape" scale="95" r:id="rId1"/>
  <headerFooter alignWithMargins="0">
    <oddFooter>&amp;L&amp;8 BLI No. 461700&amp;C&amp;8 Item No. 30  Page &amp;P of &amp;N&amp;R&amp;8Exhibit P-5, 
 Weapon System Cost Analysis</oddFooter>
  </headerFooter>
  <rowBreaks count="1" manualBreakCount="1">
    <brk id="4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Lenore</dc:creator>
  <cp:keywords/>
  <dc:description>P-40 includes 2nd page</dc:description>
  <cp:lastModifiedBy> </cp:lastModifiedBy>
  <cp:lastPrinted>2007-08-08T14:04:52Z</cp:lastPrinted>
  <dcterms:created xsi:type="dcterms:W3CDTF">2000-01-21T21:55:15Z</dcterms:created>
  <dcterms:modified xsi:type="dcterms:W3CDTF">2007-08-08T14:04:53Z</dcterms:modified>
  <cp:category/>
  <cp:version/>
  <cp:contentType/>
  <cp:contentStatus/>
</cp:coreProperties>
</file>