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0" windowWidth="12045" windowHeight="8745" tabRatio="853" activeTab="0"/>
  </bookViews>
  <sheets>
    <sheet name="891-892stmp-jpg" sheetId="1" r:id="rId1"/>
    <sheet name="Cable_891-strand map" sheetId="2" r:id="rId2"/>
    <sheet name="Length-map2" sheetId="3" r:id="rId3"/>
    <sheet name="LBL-INV" sheetId="4" r:id="rId4"/>
    <sheet name="Mfg. Ic 7060-7054" sheetId="5" r:id="rId5"/>
    <sheet name="Mfg. len. 7060-6813" sheetId="6" r:id="rId6"/>
    <sheet name="Mfg.Len. 7060-7054" sheetId="7" r:id="rId7"/>
  </sheets>
  <definedNames>
    <definedName name="_xlnm.Print_Area" localSheetId="3">'LBL-INV'!$A$1:$N$28</definedName>
    <definedName name="_xlnm.Print_Area" localSheetId="2">'Length-map2'!$A$2:$N$42</definedName>
    <definedName name="_xlnm.Print_Area" localSheetId="4">'Mfg. Ic 7060-7054'!$A$1:$K$52</definedName>
    <definedName name="_xlnm.Print_Area" localSheetId="6">'Mfg.Len. 7060-7054'!$A$1:$K$60</definedName>
    <definedName name="_xlnm.Print_Titles" localSheetId="3">'LBL-INV'!$2:$2</definedName>
  </definedNames>
  <calcPr fullCalcOnLoad="1"/>
</workbook>
</file>

<file path=xl/sharedStrings.xml><?xml version="1.0" encoding="utf-8"?>
<sst xmlns="http://schemas.openxmlformats.org/spreadsheetml/2006/main" count="303" uniqueCount="192">
  <si>
    <t>Location</t>
  </si>
  <si>
    <t>Mfg.</t>
  </si>
  <si>
    <t>Mfg.Dia. mm</t>
  </si>
  <si>
    <t>Mfg. Length m</t>
  </si>
  <si>
    <t>Mfg.  Net  Kg.</t>
  </si>
  <si>
    <t>Insp. Gross Kg.</t>
  </si>
  <si>
    <t>Insp. Tare Kg.</t>
  </si>
  <si>
    <t>Insp.     Net Kg.</t>
  </si>
  <si>
    <t>Calc. Length m</t>
  </si>
  <si>
    <t>Date: /COMMENTS</t>
  </si>
  <si>
    <t>WIRE INVENTORY FORM</t>
  </si>
  <si>
    <t>m/Kg.=</t>
  </si>
  <si>
    <t>inspected length &amp; wht</t>
  </si>
  <si>
    <t>Design Control Document</t>
  </si>
  <si>
    <t xml:space="preserve"> </t>
  </si>
  <si>
    <t>7054-S FE</t>
  </si>
  <si>
    <t>7054-O mid</t>
  </si>
  <si>
    <t>7054-A BE</t>
  </si>
  <si>
    <t>B(T)</t>
  </si>
  <si>
    <t>n</t>
  </si>
  <si>
    <t>*</t>
  </si>
  <si>
    <t>-</t>
  </si>
  <si>
    <t>RRR</t>
  </si>
  <si>
    <t>NonCu</t>
  </si>
  <si>
    <t>Twist</t>
  </si>
  <si>
    <t>12T Jc</t>
  </si>
  <si>
    <t>*quench values, represent a minimum in Ic</t>
  </si>
  <si>
    <t>7060-6C2 FE</t>
  </si>
  <si>
    <t>7060-6A mid</t>
  </si>
  <si>
    <t>7060-1A BE</t>
  </si>
  <si>
    <t>*** data will be sent as soon as measured</t>
  </si>
  <si>
    <t>HT: 210C/100h+340C/48h+650C/180h</t>
  </si>
  <si>
    <r>
      <t>I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(A)</t>
    </r>
  </si>
  <si>
    <r>
      <t>I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(A) **</t>
    </r>
  </si>
  <si>
    <r>
      <t>D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>(5T)</t>
    </r>
  </si>
  <si>
    <r>
      <t>A/mm</t>
    </r>
    <r>
      <rPr>
        <b/>
        <vertAlign val="superscript"/>
        <sz val="10"/>
        <rFont val="Arial"/>
        <family val="2"/>
      </rPr>
      <t>2</t>
    </r>
  </si>
  <si>
    <r>
      <t>A/mm</t>
    </r>
    <r>
      <rPr>
        <b/>
        <i/>
        <vertAlign val="superscript"/>
        <sz val="10"/>
        <rFont val="Arial"/>
        <family val="2"/>
      </rPr>
      <t>2</t>
    </r>
  </si>
  <si>
    <r>
      <t xml:space="preserve">** 0.1 </t>
    </r>
    <r>
      <rPr>
        <sz val="10"/>
        <rFont val="Symbol"/>
        <family val="1"/>
      </rPr>
      <t>m</t>
    </r>
    <r>
      <rPr>
        <sz val="10"/>
        <rFont val="Arial"/>
        <family val="0"/>
      </rPr>
      <t>V/cm criterion</t>
    </r>
  </si>
  <si>
    <r>
      <t>I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measurements on Ti-Al-V mandrills with ends soldered.</t>
    </r>
  </si>
  <si>
    <t>DCD No:</t>
  </si>
  <si>
    <t>Reference: DCD 856</t>
  </si>
  <si>
    <t>Proposal No:</t>
  </si>
  <si>
    <t>Contract No:1-1589</t>
  </si>
  <si>
    <t xml:space="preserve">Development Project: </t>
  </si>
  <si>
    <t>Others:</t>
  </si>
  <si>
    <t>PURPOSE:</t>
  </si>
  <si>
    <t>o</t>
  </si>
  <si>
    <t>A. Preliminary Design for Costing Only</t>
  </si>
  <si>
    <t>B. Design Input Review</t>
  </si>
  <si>
    <t>C. Design/Development Project Plan</t>
  </si>
  <si>
    <t>D. Design Output Review / Verification</t>
  </si>
  <si>
    <t>x</t>
  </si>
  <si>
    <t>E. Other  (Describe)</t>
  </si>
  <si>
    <t>wire certificate for shipping</t>
  </si>
  <si>
    <t>DESCRIPTION:</t>
  </si>
  <si>
    <t>The following pieces of Rod Process wire will be sold to LBL Grade 2 conductor</t>
  </si>
  <si>
    <t>OST account #: 1-1589</t>
  </si>
  <si>
    <t>Spec: 250m minimum of 0.7mm dia.</t>
  </si>
  <si>
    <t>7054 0.7mm</t>
  </si>
  <si>
    <t>7060 0.7mm</t>
  </si>
  <si>
    <t>ID*</t>
  </si>
  <si>
    <t>L(m)</t>
  </si>
  <si>
    <t>250 mult.</t>
  </si>
  <si>
    <t>ID</t>
  </si>
  <si>
    <t>C</t>
  </si>
  <si>
    <t>1A (BE)</t>
  </si>
  <si>
    <t>E</t>
  </si>
  <si>
    <t>1B1</t>
  </si>
  <si>
    <t>F</t>
  </si>
  <si>
    <t>1B2</t>
  </si>
  <si>
    <t>G</t>
  </si>
  <si>
    <t>1C</t>
  </si>
  <si>
    <t>H</t>
  </si>
  <si>
    <t>1D (mid)</t>
  </si>
  <si>
    <t xml:space="preserve">I </t>
  </si>
  <si>
    <t>6A</t>
  </si>
  <si>
    <t>K</t>
  </si>
  <si>
    <t>6B</t>
  </si>
  <si>
    <t>L</t>
  </si>
  <si>
    <t>6C1</t>
  </si>
  <si>
    <t>M</t>
  </si>
  <si>
    <t>6C2(FE)</t>
  </si>
  <si>
    <t>N</t>
  </si>
  <si>
    <t>P</t>
  </si>
  <si>
    <t>R</t>
  </si>
  <si>
    <t>S (FE)</t>
  </si>
  <si>
    <t>total length: 14116m</t>
  </si>
  <si>
    <t>total est. weight: 47kgs.</t>
  </si>
  <si>
    <t>total 250m units: 45</t>
  </si>
  <si>
    <t>total weigh in &gt;1km pieces: 10%</t>
  </si>
  <si>
    <t>*BE taken from piece A which was too short to ship, mid taken from piece O</t>
  </si>
  <si>
    <t>extra &gt;200m&lt;250m pieces shipped: 7054B,D</t>
  </si>
  <si>
    <t>ORIGINATOR:</t>
  </si>
  <si>
    <t xml:space="preserve">   Date:</t>
  </si>
  <si>
    <t>Forward To:</t>
  </si>
  <si>
    <t>APPROVALS:</t>
  </si>
  <si>
    <r>
      <t xml:space="preserve">Red Folder: </t>
    </r>
    <r>
      <rPr>
        <sz val="10"/>
        <rFont val="Arial"/>
        <family val="2"/>
      </rPr>
      <t>(A) 47-813</t>
    </r>
  </si>
  <si>
    <t>Engineer:</t>
  </si>
  <si>
    <r>
      <t xml:space="preserve">DCD File: </t>
    </r>
    <r>
      <rPr>
        <sz val="10"/>
        <rFont val="Arial"/>
        <family val="2"/>
      </rPr>
      <t>(All)</t>
    </r>
  </si>
  <si>
    <t xml:space="preserve">Project Leader: </t>
  </si>
  <si>
    <t xml:space="preserve">MED: </t>
  </si>
  <si>
    <t xml:space="preserve">V.P. Eng.: </t>
  </si>
  <si>
    <t>9/27/94 -1- 10/16/00</t>
  </si>
  <si>
    <t>Page 1 of 1</t>
  </si>
  <si>
    <t>This is an official document.  Please contact MED to make any change in its format.</t>
  </si>
  <si>
    <r>
      <t>The wires are not insulated. I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is determined by 10</t>
    </r>
    <r>
      <rPr>
        <vertAlign val="superscript"/>
        <sz val="10"/>
        <rFont val="Arial"/>
        <family val="2"/>
      </rPr>
      <t>-14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W</t>
    </r>
    <r>
      <rPr>
        <sz val="10"/>
        <rFont val="Arial"/>
        <family val="0"/>
      </rPr>
      <t>-m criteria (unless otherwise stated)</t>
    </r>
  </si>
  <si>
    <r>
      <t>Attached are piece length, I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, n value, RRR</t>
    </r>
  </si>
  <si>
    <t>VENDERP/N</t>
  </si>
  <si>
    <t>7054-B</t>
  </si>
  <si>
    <t>7054-C</t>
  </si>
  <si>
    <t>7054-D</t>
  </si>
  <si>
    <t>7054-E</t>
  </si>
  <si>
    <t>7054-F</t>
  </si>
  <si>
    <t>7054-G</t>
  </si>
  <si>
    <t>7054-H</t>
  </si>
  <si>
    <t>7054-I</t>
  </si>
  <si>
    <t>7054-K</t>
  </si>
  <si>
    <t>7054-L</t>
  </si>
  <si>
    <t>7054-M</t>
  </si>
  <si>
    <t>7054-N</t>
  </si>
  <si>
    <t>7054-P</t>
  </si>
  <si>
    <t>7054-R</t>
  </si>
  <si>
    <t>7054-S</t>
  </si>
  <si>
    <t>7060-1A</t>
  </si>
  <si>
    <t>7060-1B1</t>
  </si>
  <si>
    <t>7060-1B2</t>
  </si>
  <si>
    <t>7060-1C</t>
  </si>
  <si>
    <t>7060-1D</t>
  </si>
  <si>
    <t>7060-6A</t>
  </si>
  <si>
    <t>7060-6B</t>
  </si>
  <si>
    <t>7060-6C1</t>
  </si>
  <si>
    <t>7060-6C2</t>
  </si>
  <si>
    <t>7060-2</t>
  </si>
  <si>
    <t>7060-3</t>
  </si>
  <si>
    <t>7060-4</t>
  </si>
  <si>
    <t>7060-5A</t>
  </si>
  <si>
    <t>7060-7A</t>
  </si>
  <si>
    <t>7060-7B1</t>
  </si>
  <si>
    <t>7060-7B2</t>
  </si>
  <si>
    <t>7060-8</t>
  </si>
  <si>
    <t>6813-2B1</t>
  </si>
  <si>
    <t>6813-2B2</t>
  </si>
  <si>
    <t>Calc Kg.</t>
  </si>
  <si>
    <t>B-52 LBL</t>
  </si>
  <si>
    <t>Rev. 12/10/03</t>
  </si>
  <si>
    <t>" REPLACEMENT WIRE "  received 12/10/03</t>
  </si>
  <si>
    <t>sub total</t>
  </si>
  <si>
    <t>Reserved-LBNL ?</t>
  </si>
  <si>
    <t>SPOOL MAP</t>
  </si>
  <si>
    <t>INPUT   No. of  STRANDS  =</t>
  </si>
  <si>
    <t>INT LENGTHS  =</t>
  </si>
  <si>
    <t>LENGTH A</t>
  </si>
  <si>
    <t>Length B</t>
  </si>
  <si>
    <t>SPOOL #</t>
  </si>
  <si>
    <t>LENGTH</t>
  </si>
  <si>
    <t>INT (A)</t>
  </si>
  <si>
    <t>Rem A</t>
  </si>
  <si>
    <t>Int(B)</t>
  </si>
  <si>
    <t>Rem(B)</t>
  </si>
  <si>
    <t>LENGTH  SUM  =</t>
  </si>
  <si>
    <t>SUM  /  No. STRANDS  =</t>
  </si>
  <si>
    <t>sum of remainders =</t>
  </si>
  <si>
    <t>cabled remainder  =</t>
  </si>
  <si>
    <t>Longest joint free 40st cable using all = 361m</t>
  </si>
  <si>
    <t>Full inventory as of 1/30/04</t>
  </si>
  <si>
    <t>6813-1A1-1</t>
  </si>
  <si>
    <t>*0.7</t>
  </si>
  <si>
    <t xml:space="preserve">Remainders from HD1 @ .8mm  *Drawn @ LBNL to 0.7mm 5/29/03 </t>
  </si>
  <si>
    <t>355m =41st.</t>
  </si>
  <si>
    <t>,=one spare.</t>
  </si>
  <si>
    <t>STRAND   MAP   LOG</t>
  </si>
  <si>
    <t>DATE :</t>
  </si>
  <si>
    <t>S/C  #</t>
  </si>
  <si>
    <t>RESPOOLER :</t>
  </si>
  <si>
    <t>&lt;</t>
  </si>
  <si>
    <t>STRAND INFO</t>
  </si>
  <si>
    <t>&gt;</t>
  </si>
  <si>
    <t xml:space="preserve"> RESPOOL INFO.</t>
  </si>
  <si>
    <t>MFG.</t>
  </si>
  <si>
    <t>STRAND  ID  #</t>
  </si>
  <si>
    <t>LEN MTR.</t>
  </si>
  <si>
    <t>LEN. MTR.</t>
  </si>
  <si>
    <t>INSP.DIA.</t>
  </si>
  <si>
    <t>JOINTS</t>
  </si>
  <si>
    <t>.</t>
  </si>
  <si>
    <t>Length C</t>
  </si>
  <si>
    <t>Int(C)</t>
  </si>
  <si>
    <t>Rem(C)</t>
  </si>
  <si>
    <t>units</t>
  </si>
  <si>
    <t>NOTES :                        rem</t>
  </si>
  <si>
    <t>F5O-B00891</t>
  </si>
  <si>
    <t>H.Higley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</si>
</sst>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yy"/>
    <numFmt numFmtId="166" formatCode="0.000"/>
    <numFmt numFmtId="167" formatCode="0.0000"/>
    <numFmt numFmtId="168" formatCode="0.0%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10"/>
      <name val="Helv"/>
      <family val="0"/>
    </font>
    <font>
      <u val="single"/>
      <sz val="10"/>
      <color indexed="12"/>
      <name val="MS Sans Serif"/>
      <family val="0"/>
    </font>
    <font>
      <sz val="14"/>
      <name val="OxfordInstruments"/>
      <family val="2"/>
    </font>
    <font>
      <sz val="16"/>
      <name val="Arial Black"/>
      <family val="2"/>
    </font>
    <font>
      <vertAlign val="subscript"/>
      <sz val="10"/>
      <name val="Arial"/>
      <family val="2"/>
    </font>
    <font>
      <sz val="14"/>
      <name val="Wingdings"/>
      <family val="0"/>
    </font>
    <font>
      <b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48"/>
      <name val="Oxford Instruments"/>
      <family val="0"/>
    </font>
    <font>
      <sz val="8.5"/>
      <name val="MS Sans Serif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Helv"/>
      <family val="0"/>
    </font>
    <font>
      <sz val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ashed"/>
      <right style="hair"/>
      <top style="thin"/>
      <bottom style="hair"/>
    </border>
    <border>
      <left style="hair"/>
      <right style="dashed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ashed"/>
      <right style="hair"/>
      <top style="hair"/>
      <bottom style="hair"/>
    </border>
    <border>
      <left style="hair"/>
      <right style="dashed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dashed"/>
      <right style="hair"/>
      <top style="hair"/>
      <bottom style="thin"/>
    </border>
    <border>
      <left style="hair"/>
      <right style="dashed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ashed"/>
      <right>
        <color indexed="63"/>
      </right>
      <top style="hair"/>
      <bottom style="thin"/>
    </border>
    <border>
      <left>
        <color indexed="63"/>
      </left>
      <right style="dashed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" fontId="4" fillId="0" borderId="6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8" xfId="0" applyBorder="1" applyAlignment="1">
      <alignment horizontal="left"/>
    </xf>
    <xf numFmtId="1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7" fillId="0" borderId="8" xfId="0" applyFont="1" applyBorder="1" applyAlignment="1">
      <alignment/>
    </xf>
    <xf numFmtId="0" fontId="0" fillId="2" borderId="12" xfId="20" applyBorder="1">
      <alignment/>
      <protection/>
    </xf>
    <xf numFmtId="0" fontId="0" fillId="2" borderId="13" xfId="20" applyBorder="1">
      <alignment/>
      <protection/>
    </xf>
    <xf numFmtId="0" fontId="0" fillId="2" borderId="14" xfId="20" applyBorder="1">
      <alignment/>
      <protection/>
    </xf>
    <xf numFmtId="0" fontId="0" fillId="2" borderId="0" xfId="20">
      <alignment/>
      <protection/>
    </xf>
    <xf numFmtId="0" fontId="10" fillId="2" borderId="15" xfId="20" applyFont="1" applyBorder="1">
      <alignment/>
      <protection/>
    </xf>
    <xf numFmtId="0" fontId="0" fillId="2" borderId="0" xfId="20" applyBorder="1">
      <alignment/>
      <protection/>
    </xf>
    <xf numFmtId="0" fontId="1" fillId="2" borderId="0" xfId="20" applyFont="1" applyBorder="1" applyAlignment="1">
      <alignment horizontal="center" vertical="center"/>
      <protection/>
    </xf>
    <xf numFmtId="0" fontId="0" fillId="2" borderId="16" xfId="20" applyBorder="1" applyAlignment="1">
      <alignment/>
      <protection/>
    </xf>
    <xf numFmtId="0" fontId="5" fillId="2" borderId="15" xfId="20" applyFont="1" applyBorder="1">
      <alignment/>
      <protection/>
    </xf>
    <xf numFmtId="0" fontId="11" fillId="2" borderId="0" xfId="20" applyFont="1" applyBorder="1" applyAlignment="1">
      <alignment horizontal="left"/>
      <protection/>
    </xf>
    <xf numFmtId="0" fontId="0" fillId="2" borderId="16" xfId="20" applyBorder="1">
      <alignment/>
      <protection/>
    </xf>
    <xf numFmtId="14" fontId="0" fillId="2" borderId="15" xfId="20" applyNumberFormat="1" applyBorder="1" applyAlignment="1">
      <alignment horizontal="left"/>
      <protection/>
    </xf>
    <xf numFmtId="0" fontId="0" fillId="3" borderId="17" xfId="20" applyFill="1" applyBorder="1">
      <alignment/>
      <protection/>
    </xf>
    <xf numFmtId="0" fontId="0" fillId="3" borderId="18" xfId="20" applyFill="1" applyBorder="1">
      <alignment/>
      <protection/>
    </xf>
    <xf numFmtId="0" fontId="0" fillId="3" borderId="10" xfId="20" applyFill="1" applyBorder="1">
      <alignment/>
      <protection/>
    </xf>
    <xf numFmtId="0" fontId="0" fillId="2" borderId="15" xfId="20" applyBorder="1">
      <alignment/>
      <protection/>
    </xf>
    <xf numFmtId="0" fontId="0" fillId="2" borderId="0" xfId="20" applyFont="1" applyBorder="1">
      <alignment/>
      <protection/>
    </xf>
    <xf numFmtId="0" fontId="0" fillId="2" borderId="19" xfId="20" applyBorder="1">
      <alignment/>
      <protection/>
    </xf>
    <xf numFmtId="0" fontId="1" fillId="2" borderId="20" xfId="20" applyFont="1" applyBorder="1">
      <alignment/>
      <protection/>
    </xf>
    <xf numFmtId="0" fontId="1" fillId="2" borderId="21" xfId="20" applyFont="1" applyBorder="1">
      <alignment/>
      <protection/>
    </xf>
    <xf numFmtId="0" fontId="1" fillId="2" borderId="22" xfId="20" applyFont="1" applyBorder="1">
      <alignment/>
      <protection/>
    </xf>
    <xf numFmtId="0" fontId="0" fillId="2" borderId="23" xfId="20" applyBorder="1">
      <alignment/>
      <protection/>
    </xf>
    <xf numFmtId="0" fontId="0" fillId="2" borderId="24" xfId="20" applyFont="1" applyBorder="1">
      <alignment/>
      <protection/>
    </xf>
    <xf numFmtId="0" fontId="0" fillId="2" borderId="25" xfId="20" applyFont="1" applyBorder="1">
      <alignment/>
      <protection/>
    </xf>
    <xf numFmtId="0" fontId="0" fillId="2" borderId="26" xfId="20" applyFont="1" applyBorder="1">
      <alignment/>
      <protection/>
    </xf>
    <xf numFmtId="0" fontId="0" fillId="2" borderId="27" xfId="20" applyFont="1" applyBorder="1">
      <alignment/>
      <protection/>
    </xf>
    <xf numFmtId="0" fontId="0" fillId="2" borderId="28" xfId="20" applyFont="1" applyBorder="1" applyAlignment="1">
      <alignment horizontal="left"/>
      <protection/>
    </xf>
    <xf numFmtId="1" fontId="0" fillId="2" borderId="29" xfId="20" applyNumberFormat="1" applyFont="1" applyBorder="1" applyAlignment="1">
      <alignment horizontal="left"/>
      <protection/>
    </xf>
    <xf numFmtId="1" fontId="0" fillId="2" borderId="30" xfId="20" applyNumberFormat="1" applyBorder="1" applyAlignment="1">
      <alignment horizontal="left"/>
      <protection/>
    </xf>
    <xf numFmtId="1" fontId="2" fillId="2" borderId="29" xfId="20" applyNumberFormat="1" applyFont="1" applyBorder="1" applyAlignment="1">
      <alignment horizontal="left"/>
      <protection/>
    </xf>
    <xf numFmtId="1" fontId="0" fillId="2" borderId="30" xfId="20" applyNumberFormat="1" applyFont="1" applyBorder="1" applyAlignment="1">
      <alignment horizontal="left"/>
      <protection/>
    </xf>
    <xf numFmtId="1" fontId="2" fillId="2" borderId="31" xfId="20" applyNumberFormat="1" applyFont="1" applyBorder="1" applyAlignment="1">
      <alignment horizontal="left"/>
      <protection/>
    </xf>
    <xf numFmtId="0" fontId="0" fillId="2" borderId="28" xfId="20" applyBorder="1" applyAlignment="1">
      <alignment horizontal="left"/>
      <protection/>
    </xf>
    <xf numFmtId="1" fontId="0" fillId="2" borderId="29" xfId="20" applyNumberFormat="1" applyBorder="1" applyAlignment="1">
      <alignment horizontal="left"/>
      <protection/>
    </xf>
    <xf numFmtId="0" fontId="1" fillId="2" borderId="15" xfId="20" applyFont="1" applyBorder="1">
      <alignment/>
      <protection/>
    </xf>
    <xf numFmtId="0" fontId="13" fillId="2" borderId="15" xfId="20" applyFont="1" applyBorder="1">
      <alignment/>
      <protection/>
    </xf>
    <xf numFmtId="0" fontId="0" fillId="2" borderId="32" xfId="20" applyBorder="1" applyAlignment="1">
      <alignment horizontal="left"/>
      <protection/>
    </xf>
    <xf numFmtId="1" fontId="0" fillId="2" borderId="33" xfId="20" applyNumberFormat="1" applyFont="1" applyBorder="1" applyAlignment="1">
      <alignment horizontal="left"/>
      <protection/>
    </xf>
    <xf numFmtId="1" fontId="0" fillId="2" borderId="34" xfId="20" applyNumberFormat="1" applyFont="1" applyBorder="1" applyAlignment="1">
      <alignment horizontal="left"/>
      <protection/>
    </xf>
    <xf numFmtId="1" fontId="2" fillId="2" borderId="33" xfId="20" applyNumberFormat="1" applyFont="1" applyBorder="1" applyAlignment="1">
      <alignment horizontal="left"/>
      <protection/>
    </xf>
    <xf numFmtId="1" fontId="0" fillId="2" borderId="35" xfId="20" applyNumberFormat="1" applyFont="1" applyBorder="1" applyAlignment="1">
      <alignment horizontal="left"/>
      <protection/>
    </xf>
    <xf numFmtId="1" fontId="0" fillId="2" borderId="36" xfId="20" applyNumberFormat="1" applyBorder="1" applyAlignment="1">
      <alignment horizontal="left"/>
      <protection/>
    </xf>
    <xf numFmtId="0" fontId="0" fillId="2" borderId="2" xfId="20" applyFont="1" applyBorder="1" applyAlignment="1">
      <alignment horizontal="left"/>
      <protection/>
    </xf>
    <xf numFmtId="0" fontId="0" fillId="2" borderId="37" xfId="20" applyFont="1" applyBorder="1" applyAlignment="1">
      <alignment horizontal="right"/>
      <protection/>
    </xf>
    <xf numFmtId="0" fontId="0" fillId="2" borderId="38" xfId="20" applyFont="1" applyBorder="1" applyAlignment="1">
      <alignment horizontal="left"/>
      <protection/>
    </xf>
    <xf numFmtId="0" fontId="0" fillId="2" borderId="38" xfId="20" applyBorder="1" applyAlignment="1">
      <alignment horizontal="left"/>
      <protection/>
    </xf>
    <xf numFmtId="0" fontId="0" fillId="2" borderId="39" xfId="20" applyFont="1" applyBorder="1" applyAlignment="1">
      <alignment horizontal="right"/>
      <protection/>
    </xf>
    <xf numFmtId="0" fontId="0" fillId="2" borderId="40" xfId="20" applyBorder="1" applyAlignment="1">
      <alignment horizontal="left"/>
      <protection/>
    </xf>
    <xf numFmtId="0" fontId="0" fillId="2" borderId="19" xfId="20" applyFont="1" applyBorder="1">
      <alignment/>
      <protection/>
    </xf>
    <xf numFmtId="0" fontId="0" fillId="2" borderId="41" xfId="20" applyFont="1" applyBorder="1" applyAlignment="1">
      <alignment horizontal="right"/>
      <protection/>
    </xf>
    <xf numFmtId="0" fontId="0" fillId="2" borderId="42" xfId="20" applyBorder="1" applyAlignment="1">
      <alignment horizontal="left"/>
      <protection/>
    </xf>
    <xf numFmtId="0" fontId="0" fillId="2" borderId="41" xfId="20" applyBorder="1" applyAlignment="1">
      <alignment horizontal="right"/>
      <protection/>
    </xf>
    <xf numFmtId="0" fontId="0" fillId="2" borderId="42" xfId="20" applyBorder="1">
      <alignment/>
      <protection/>
    </xf>
    <xf numFmtId="0" fontId="0" fillId="2" borderId="0" xfId="20" applyBorder="1" applyAlignment="1">
      <alignment horizontal="right"/>
      <protection/>
    </xf>
    <xf numFmtId="0" fontId="0" fillId="2" borderId="43" xfId="20" applyBorder="1">
      <alignment/>
      <protection/>
    </xf>
    <xf numFmtId="0" fontId="0" fillId="2" borderId="28" xfId="20" applyFont="1" applyBorder="1">
      <alignment/>
      <protection/>
    </xf>
    <xf numFmtId="168" fontId="0" fillId="2" borderId="44" xfId="20" applyNumberFormat="1" applyFont="1" applyBorder="1">
      <alignment/>
      <protection/>
    </xf>
    <xf numFmtId="0" fontId="0" fillId="2" borderId="45" xfId="20" applyBorder="1" applyAlignment="1">
      <alignment horizontal="left"/>
      <protection/>
    </xf>
    <xf numFmtId="168" fontId="0" fillId="2" borderId="44" xfId="20" applyNumberFormat="1" applyFont="1" applyBorder="1" applyAlignment="1">
      <alignment horizontal="right"/>
      <protection/>
    </xf>
    <xf numFmtId="0" fontId="0" fillId="2" borderId="45" xfId="20" applyBorder="1">
      <alignment/>
      <protection/>
    </xf>
    <xf numFmtId="168" fontId="0" fillId="2" borderId="46" xfId="20" applyNumberFormat="1" applyFont="1" applyBorder="1">
      <alignment/>
      <protection/>
    </xf>
    <xf numFmtId="0" fontId="0" fillId="2" borderId="47" xfId="20" applyBorder="1">
      <alignment/>
      <protection/>
    </xf>
    <xf numFmtId="0" fontId="0" fillId="2" borderId="48" xfId="20" applyFont="1" applyBorder="1">
      <alignment/>
      <protection/>
    </xf>
    <xf numFmtId="0" fontId="0" fillId="2" borderId="49" xfId="20" applyFont="1" applyBorder="1">
      <alignment/>
      <protection/>
    </xf>
    <xf numFmtId="0" fontId="0" fillId="2" borderId="50" xfId="20" applyBorder="1" applyAlignment="1">
      <alignment horizontal="left"/>
      <protection/>
    </xf>
    <xf numFmtId="0" fontId="0" fillId="2" borderId="49" xfId="20" applyFont="1" applyBorder="1" applyAlignment="1">
      <alignment horizontal="right"/>
      <protection/>
    </xf>
    <xf numFmtId="0" fontId="0" fillId="2" borderId="50" xfId="20" applyBorder="1">
      <alignment/>
      <protection/>
    </xf>
    <xf numFmtId="0" fontId="0" fillId="2" borderId="51" xfId="20" applyFont="1" applyBorder="1">
      <alignment/>
      <protection/>
    </xf>
    <xf numFmtId="0" fontId="0" fillId="2" borderId="52" xfId="20" applyBorder="1">
      <alignment/>
      <protection/>
    </xf>
    <xf numFmtId="0" fontId="1" fillId="2" borderId="32" xfId="20" applyFont="1" applyBorder="1">
      <alignment/>
      <protection/>
    </xf>
    <xf numFmtId="1" fontId="1" fillId="2" borderId="53" xfId="20" applyNumberFormat="1" applyFont="1" applyBorder="1" applyAlignment="1">
      <alignment horizontal="right"/>
      <protection/>
    </xf>
    <xf numFmtId="0" fontId="1" fillId="2" borderId="54" xfId="20" applyFont="1" applyBorder="1">
      <alignment/>
      <protection/>
    </xf>
    <xf numFmtId="1" fontId="3" fillId="2" borderId="53" xfId="20" applyNumberFormat="1" applyFont="1" applyBorder="1" applyAlignment="1">
      <alignment horizontal="right"/>
      <protection/>
    </xf>
    <xf numFmtId="0" fontId="3" fillId="2" borderId="54" xfId="20" applyFont="1" applyBorder="1">
      <alignment/>
      <protection/>
    </xf>
    <xf numFmtId="0" fontId="0" fillId="2" borderId="0" xfId="20" applyFont="1">
      <alignment/>
      <protection/>
    </xf>
    <xf numFmtId="1" fontId="0" fillId="2" borderId="31" xfId="20" applyNumberFormat="1" applyBorder="1" applyAlignment="1">
      <alignment horizontal="left"/>
      <protection/>
    </xf>
    <xf numFmtId="1" fontId="0" fillId="2" borderId="55" xfId="20" applyNumberFormat="1" applyBorder="1" applyAlignment="1">
      <alignment horizontal="left"/>
      <protection/>
    </xf>
    <xf numFmtId="1" fontId="0" fillId="2" borderId="35" xfId="20" applyNumberFormat="1" applyBorder="1" applyAlignment="1">
      <alignment horizontal="left"/>
      <protection/>
    </xf>
    <xf numFmtId="0" fontId="1" fillId="2" borderId="0" xfId="20" applyFont="1" applyBorder="1">
      <alignment/>
      <protection/>
    </xf>
    <xf numFmtId="0" fontId="0" fillId="2" borderId="15" xfId="20" applyFont="1" applyBorder="1" applyAlignment="1" quotePrefix="1">
      <alignment horizontal="left"/>
      <protection/>
    </xf>
    <xf numFmtId="0" fontId="0" fillId="2" borderId="0" xfId="20" applyFont="1" applyBorder="1" applyAlignment="1">
      <alignment horizontal="right"/>
      <protection/>
    </xf>
    <xf numFmtId="0" fontId="0" fillId="2" borderId="0" xfId="20" applyFont="1" applyBorder="1" applyAlignment="1">
      <alignment horizontal="left"/>
      <protection/>
    </xf>
    <xf numFmtId="0" fontId="0" fillId="2" borderId="15" xfId="20" applyFont="1" applyBorder="1" applyAlignment="1">
      <alignment horizontal="left"/>
      <protection/>
    </xf>
    <xf numFmtId="0" fontId="0" fillId="2" borderId="56" xfId="20" applyBorder="1">
      <alignment/>
      <protection/>
    </xf>
    <xf numFmtId="0" fontId="0" fillId="2" borderId="57" xfId="20" applyBorder="1">
      <alignment/>
      <protection/>
    </xf>
    <xf numFmtId="0" fontId="0" fillId="2" borderId="58" xfId="20" applyBorder="1">
      <alignment/>
      <protection/>
    </xf>
    <xf numFmtId="0" fontId="0" fillId="2" borderId="59" xfId="20" applyBorder="1">
      <alignment/>
      <protection/>
    </xf>
    <xf numFmtId="0" fontId="17" fillId="2" borderId="0" xfId="20" applyFont="1" applyBorder="1">
      <alignment/>
      <protection/>
    </xf>
    <xf numFmtId="0" fontId="0" fillId="2" borderId="13" xfId="20" applyFont="1" applyBorder="1">
      <alignment/>
      <protection/>
    </xf>
    <xf numFmtId="0" fontId="0" fillId="2" borderId="0" xfId="20" applyFont="1" applyBorder="1">
      <alignment/>
      <protection/>
    </xf>
    <xf numFmtId="0" fontId="0" fillId="3" borderId="18" xfId="20" applyFont="1" applyFill="1" applyBorder="1">
      <alignment/>
      <protection/>
    </xf>
    <xf numFmtId="0" fontId="0" fillId="2" borderId="0" xfId="20" applyFont="1" applyBorder="1" applyAlignment="1" quotePrefix="1">
      <alignment horizontal="left"/>
      <protection/>
    </xf>
    <xf numFmtId="0" fontId="1" fillId="2" borderId="60" xfId="20" applyFont="1" applyBorder="1">
      <alignment/>
      <protection/>
    </xf>
    <xf numFmtId="0" fontId="0" fillId="2" borderId="22" xfId="20" applyBorder="1">
      <alignment/>
      <protection/>
    </xf>
    <xf numFmtId="0" fontId="0" fillId="2" borderId="22" xfId="20" applyFont="1" applyBorder="1">
      <alignment/>
      <protection/>
    </xf>
    <xf numFmtId="0" fontId="0" fillId="2" borderId="61" xfId="20" applyBorder="1">
      <alignment/>
      <protection/>
    </xf>
    <xf numFmtId="0" fontId="0" fillId="2" borderId="17" xfId="20" applyFont="1" applyBorder="1">
      <alignment/>
      <protection/>
    </xf>
    <xf numFmtId="0" fontId="0" fillId="2" borderId="18" xfId="20" applyBorder="1">
      <alignment/>
      <protection/>
    </xf>
    <xf numFmtId="0" fontId="8" fillId="0" borderId="2" xfId="23" applyBorder="1">
      <alignment/>
      <protection/>
    </xf>
    <xf numFmtId="0" fontId="0" fillId="2" borderId="18" xfId="20" applyFont="1" applyBorder="1">
      <alignment/>
      <protection/>
    </xf>
    <xf numFmtId="0" fontId="0" fillId="2" borderId="62" xfId="20" applyFont="1" applyBorder="1">
      <alignment/>
      <protection/>
    </xf>
    <xf numFmtId="0" fontId="0" fillId="2" borderId="63" xfId="20" applyFont="1" applyBorder="1">
      <alignment/>
      <protection/>
    </xf>
    <xf numFmtId="0" fontId="0" fillId="2" borderId="64" xfId="20" applyFont="1" applyBorder="1" applyAlignment="1">
      <alignment horizontal="left"/>
      <protection/>
    </xf>
    <xf numFmtId="0" fontId="0" fillId="2" borderId="62" xfId="20" applyFont="1" applyBorder="1" applyAlignment="1">
      <alignment horizontal="center"/>
      <protection/>
    </xf>
    <xf numFmtId="0" fontId="0" fillId="2" borderId="63" xfId="20" applyFont="1" applyBorder="1" applyAlignment="1">
      <alignment horizontal="center"/>
      <protection/>
    </xf>
    <xf numFmtId="0" fontId="0" fillId="2" borderId="65" xfId="20" applyFont="1" applyBorder="1" applyAlignment="1">
      <alignment horizontal="center"/>
      <protection/>
    </xf>
    <xf numFmtId="0" fontId="0" fillId="2" borderId="66" xfId="20" applyFont="1" applyBorder="1">
      <alignment/>
      <protection/>
    </xf>
    <xf numFmtId="0" fontId="0" fillId="2" borderId="67" xfId="20" applyFont="1" applyBorder="1" applyAlignment="1">
      <alignment horizontal="left"/>
      <protection/>
    </xf>
    <xf numFmtId="0" fontId="0" fillId="2" borderId="68" xfId="20" applyBorder="1" applyAlignment="1">
      <alignment horizontal="left"/>
      <protection/>
    </xf>
    <xf numFmtId="0" fontId="0" fillId="2" borderId="2" xfId="20" applyBorder="1" applyAlignment="1">
      <alignment horizontal="left"/>
      <protection/>
    </xf>
    <xf numFmtId="0" fontId="0" fillId="0" borderId="69" xfId="23" applyFont="1" applyBorder="1" applyAlignment="1">
      <alignment horizontal="center"/>
      <protection/>
    </xf>
    <xf numFmtId="0" fontId="0" fillId="0" borderId="70" xfId="23" applyFont="1" applyBorder="1" applyAlignment="1">
      <alignment horizontal="center"/>
      <protection/>
    </xf>
    <xf numFmtId="0" fontId="0" fillId="2" borderId="27" xfId="20" applyBorder="1" applyAlignment="1">
      <alignment horizontal="center"/>
      <protection/>
    </xf>
    <xf numFmtId="0" fontId="0" fillId="2" borderId="68" xfId="20" applyFont="1" applyBorder="1" applyAlignment="1">
      <alignment horizontal="left"/>
      <protection/>
    </xf>
    <xf numFmtId="0" fontId="0" fillId="0" borderId="66" xfId="23" applyFont="1" applyBorder="1" applyAlignment="1">
      <alignment horizontal="center"/>
      <protection/>
    </xf>
    <xf numFmtId="0" fontId="0" fillId="0" borderId="67" xfId="23" applyFont="1" applyBorder="1" applyAlignment="1">
      <alignment horizontal="center"/>
      <protection/>
    </xf>
    <xf numFmtId="0" fontId="0" fillId="2" borderId="55" xfId="20" applyBorder="1" applyAlignment="1">
      <alignment horizontal="center"/>
      <protection/>
    </xf>
    <xf numFmtId="0" fontId="0" fillId="2" borderId="2" xfId="20" applyFont="1" applyBorder="1" applyAlignment="1">
      <alignment horizontal="left"/>
      <protection/>
    </xf>
    <xf numFmtId="0" fontId="0" fillId="2" borderId="55" xfId="20" applyFont="1" applyBorder="1" applyAlignment="1">
      <alignment horizontal="center"/>
      <protection/>
    </xf>
    <xf numFmtId="0" fontId="0" fillId="2" borderId="71" xfId="20" applyFont="1" applyBorder="1">
      <alignment/>
      <protection/>
    </xf>
    <xf numFmtId="0" fontId="0" fillId="2" borderId="72" xfId="20" applyFont="1" applyBorder="1" applyAlignment="1">
      <alignment horizontal="left"/>
      <protection/>
    </xf>
    <xf numFmtId="0" fontId="0" fillId="2" borderId="73" xfId="20" applyFont="1" applyBorder="1" applyAlignment="1">
      <alignment horizontal="left"/>
      <protection/>
    </xf>
    <xf numFmtId="0" fontId="0" fillId="2" borderId="74" xfId="20" applyFont="1" applyBorder="1" applyAlignment="1">
      <alignment horizontal="center"/>
      <protection/>
    </xf>
    <xf numFmtId="0" fontId="0" fillId="2" borderId="75" xfId="20" applyFont="1" applyBorder="1" applyAlignment="1">
      <alignment horizontal="center"/>
      <protection/>
    </xf>
    <xf numFmtId="0" fontId="0" fillId="2" borderId="36" xfId="20" applyFont="1" applyBorder="1" applyAlignment="1">
      <alignment horizontal="center"/>
      <protection/>
    </xf>
    <xf numFmtId="0" fontId="0" fillId="2" borderId="22" xfId="20" applyFont="1" applyBorder="1">
      <alignment/>
      <protection/>
    </xf>
    <xf numFmtId="0" fontId="0" fillId="2" borderId="22" xfId="20" applyFont="1" applyBorder="1" applyAlignment="1">
      <alignment horizontal="left"/>
      <protection/>
    </xf>
    <xf numFmtId="0" fontId="0" fillId="2" borderId="0" xfId="20" applyFont="1" applyBorder="1" applyAlignment="1">
      <alignment horizontal="left"/>
      <protection/>
    </xf>
    <xf numFmtId="0" fontId="0" fillId="2" borderId="74" xfId="20" applyBorder="1">
      <alignment/>
      <protection/>
    </xf>
    <xf numFmtId="0" fontId="0" fillId="2" borderId="75" xfId="20" applyBorder="1" applyAlignment="1">
      <alignment horizontal="left"/>
      <protection/>
    </xf>
    <xf numFmtId="0" fontId="0" fillId="2" borderId="76" xfId="20" applyBorder="1" applyAlignment="1">
      <alignment horizontal="left"/>
      <protection/>
    </xf>
    <xf numFmtId="0" fontId="0" fillId="2" borderId="0" xfId="20" applyBorder="1" applyAlignment="1">
      <alignment horizontal="left"/>
      <protection/>
    </xf>
    <xf numFmtId="0" fontId="0" fillId="2" borderId="56" xfId="20" applyFont="1" applyBorder="1">
      <alignment/>
      <protection/>
    </xf>
    <xf numFmtId="0" fontId="0" fillId="2" borderId="0" xfId="20" applyFont="1" applyAlignment="1">
      <alignment horizontal="right"/>
      <protection/>
    </xf>
    <xf numFmtId="0" fontId="0" fillId="2" borderId="51" xfId="20" applyBorder="1">
      <alignment/>
      <protection/>
    </xf>
    <xf numFmtId="0" fontId="0" fillId="2" borderId="46" xfId="20" applyBorder="1">
      <alignment/>
      <protection/>
    </xf>
    <xf numFmtId="0" fontId="0" fillId="2" borderId="46" xfId="20" applyFont="1" applyBorder="1">
      <alignment/>
      <protection/>
    </xf>
    <xf numFmtId="0" fontId="0" fillId="2" borderId="58" xfId="20" applyFont="1" applyBorder="1">
      <alignment/>
      <protection/>
    </xf>
    <xf numFmtId="0" fontId="0" fillId="2" borderId="0" xfId="20" applyFont="1">
      <alignment/>
      <protection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7" xfId="0" applyBorder="1" applyAlignment="1">
      <alignment/>
    </xf>
    <xf numFmtId="0" fontId="0" fillId="0" borderId="77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77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1" fillId="4" borderId="3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4" borderId="0" xfId="0" applyFill="1" applyAlignment="1">
      <alignment/>
    </xf>
    <xf numFmtId="0" fontId="23" fillId="0" borderId="0" xfId="21" applyFont="1">
      <alignment/>
      <protection/>
    </xf>
    <xf numFmtId="0" fontId="8" fillId="0" borderId="0" xfId="21">
      <alignment/>
      <protection/>
    </xf>
    <xf numFmtId="0" fontId="8" fillId="0" borderId="0" xfId="21" applyAlignment="1">
      <alignment horizontal="right"/>
      <protection/>
    </xf>
    <xf numFmtId="0" fontId="8" fillId="0" borderId="78" xfId="21" applyBorder="1">
      <alignment/>
      <protection/>
    </xf>
    <xf numFmtId="0" fontId="8" fillId="0" borderId="79" xfId="21" applyBorder="1" applyAlignment="1">
      <alignment horizontal="center"/>
      <protection/>
    </xf>
    <xf numFmtId="0" fontId="8" fillId="0" borderId="79" xfId="21" applyBorder="1">
      <alignment/>
      <protection/>
    </xf>
    <xf numFmtId="0" fontId="8" fillId="0" borderId="80" xfId="21" applyFont="1" applyBorder="1" applyAlignment="1">
      <alignment horizontal="center"/>
      <protection/>
    </xf>
    <xf numFmtId="0" fontId="8" fillId="0" borderId="80" xfId="21" applyBorder="1">
      <alignment/>
      <protection/>
    </xf>
    <xf numFmtId="0" fontId="8" fillId="0" borderId="4" xfId="21" applyBorder="1">
      <alignment/>
      <protection/>
    </xf>
    <xf numFmtId="0" fontId="8" fillId="0" borderId="3" xfId="21" applyBorder="1">
      <alignment/>
      <protection/>
    </xf>
    <xf numFmtId="0" fontId="8" fillId="0" borderId="9" xfId="21" applyBorder="1">
      <alignment/>
      <protection/>
    </xf>
    <xf numFmtId="0" fontId="8" fillId="0" borderId="0" xfId="21" applyFont="1">
      <alignment/>
      <protection/>
    </xf>
    <xf numFmtId="0" fontId="0" fillId="0" borderId="81" xfId="0" applyBorder="1" applyAlignment="1">
      <alignment/>
    </xf>
    <xf numFmtId="0" fontId="22" fillId="0" borderId="9" xfId="0" applyFont="1" applyBorder="1" applyAlignment="1">
      <alignment/>
    </xf>
    <xf numFmtId="0" fontId="22" fillId="0" borderId="8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81" xfId="0" applyFont="1" applyBorder="1" applyAlignment="1">
      <alignment/>
    </xf>
    <xf numFmtId="0" fontId="1" fillId="0" borderId="4" xfId="21" applyFont="1" applyBorder="1">
      <alignment/>
      <protection/>
    </xf>
    <xf numFmtId="0" fontId="8" fillId="0" borderId="1" xfId="21" applyBorder="1">
      <alignment/>
      <protection/>
    </xf>
    <xf numFmtId="0" fontId="8" fillId="0" borderId="1" xfId="21" applyBorder="1" applyAlignment="1">
      <alignment horizontal="center"/>
      <protection/>
    </xf>
    <xf numFmtId="0" fontId="18" fillId="0" borderId="3" xfId="21" applyFont="1" applyBorder="1">
      <alignment/>
      <protection/>
    </xf>
    <xf numFmtId="0" fontId="8" fillId="0" borderId="17" xfId="21" applyBorder="1">
      <alignment/>
      <protection/>
    </xf>
    <xf numFmtId="0" fontId="8" fillId="0" borderId="10" xfId="21" applyBorder="1">
      <alignment/>
      <protection/>
    </xf>
    <xf numFmtId="0" fontId="8" fillId="0" borderId="83" xfId="21" applyBorder="1">
      <alignment/>
      <protection/>
    </xf>
    <xf numFmtId="0" fontId="8" fillId="0" borderId="84" xfId="21" applyBorder="1">
      <alignment/>
      <protection/>
    </xf>
    <xf numFmtId="0" fontId="18" fillId="0" borderId="9" xfId="21" applyFont="1" applyBorder="1">
      <alignment/>
      <protection/>
    </xf>
    <xf numFmtId="0" fontId="8" fillId="0" borderId="85" xfId="21" applyBorder="1">
      <alignment/>
      <protection/>
    </xf>
    <xf numFmtId="0" fontId="8" fillId="0" borderId="86" xfId="21" applyBorder="1">
      <alignment/>
      <protection/>
    </xf>
    <xf numFmtId="0" fontId="18" fillId="0" borderId="3" xfId="21" applyFont="1" applyFill="1" applyBorder="1">
      <alignment/>
      <protection/>
    </xf>
    <xf numFmtId="0" fontId="1" fillId="0" borderId="3" xfId="21" applyFont="1" applyFill="1" applyBorder="1">
      <alignment/>
      <protection/>
    </xf>
    <xf numFmtId="0" fontId="18" fillId="0" borderId="9" xfId="21" applyFont="1" applyFill="1" applyBorder="1">
      <alignment/>
      <protection/>
    </xf>
    <xf numFmtId="0" fontId="18" fillId="0" borderId="4" xfId="21" applyFont="1" applyBorder="1">
      <alignment/>
      <protection/>
    </xf>
    <xf numFmtId="0" fontId="23" fillId="0" borderId="0" xfId="22" applyFont="1">
      <alignment/>
      <protection/>
    </xf>
    <xf numFmtId="0" fontId="8" fillId="0" borderId="0" xfId="22">
      <alignment/>
      <protection/>
    </xf>
    <xf numFmtId="0" fontId="8" fillId="0" borderId="0" xfId="22" applyAlignment="1">
      <alignment horizontal="right"/>
      <protection/>
    </xf>
    <xf numFmtId="0" fontId="18" fillId="0" borderId="0" xfId="22" applyFont="1">
      <alignment/>
      <protection/>
    </xf>
    <xf numFmtId="0" fontId="8" fillId="0" borderId="0" xfId="22" applyAlignment="1">
      <alignment horizontal="left"/>
      <protection/>
    </xf>
    <xf numFmtId="0" fontId="18" fillId="0" borderId="0" xfId="22" applyFont="1" applyAlignment="1">
      <alignment horizontal="left"/>
      <protection/>
    </xf>
    <xf numFmtId="0" fontId="24" fillId="0" borderId="0" xfId="22" applyFont="1">
      <alignment/>
      <protection/>
    </xf>
    <xf numFmtId="0" fontId="24" fillId="0" borderId="0" xfId="22" applyFont="1" applyAlignment="1">
      <alignment horizontal="center"/>
      <protection/>
    </xf>
    <xf numFmtId="0" fontId="24" fillId="0" borderId="0" xfId="22" applyFont="1" applyAlignment="1">
      <alignment horizontal="left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/>
      <protection/>
    </xf>
    <xf numFmtId="0" fontId="8" fillId="5" borderId="87" xfId="21" applyFill="1" applyBorder="1">
      <alignment/>
      <protection/>
    </xf>
    <xf numFmtId="0" fontId="8" fillId="5" borderId="3" xfId="21" applyFill="1" applyBorder="1">
      <alignment/>
      <protection/>
    </xf>
    <xf numFmtId="0" fontId="8" fillId="5" borderId="88" xfId="21" applyFill="1" applyBorder="1">
      <alignment/>
      <protection/>
    </xf>
    <xf numFmtId="0" fontId="8" fillId="5" borderId="89" xfId="21" applyFill="1" applyBorder="1">
      <alignment/>
      <protection/>
    </xf>
    <xf numFmtId="0" fontId="8" fillId="5" borderId="90" xfId="21" applyFill="1" applyBorder="1">
      <alignment/>
      <protection/>
    </xf>
    <xf numFmtId="0" fontId="8" fillId="5" borderId="91" xfId="21" applyFill="1" applyBorder="1">
      <alignment/>
      <protection/>
    </xf>
    <xf numFmtId="0" fontId="8" fillId="5" borderId="77" xfId="21" applyFill="1" applyBorder="1">
      <alignment/>
      <protection/>
    </xf>
    <xf numFmtId="0" fontId="18" fillId="5" borderId="92" xfId="21" applyFont="1" applyFill="1" applyBorder="1">
      <alignment/>
      <protection/>
    </xf>
    <xf numFmtId="0" fontId="18" fillId="5" borderId="93" xfId="21" applyFont="1" applyFill="1" applyBorder="1">
      <alignment/>
      <protection/>
    </xf>
    <xf numFmtId="0" fontId="8" fillId="5" borderId="94" xfId="21" applyFill="1" applyBorder="1">
      <alignment/>
      <protection/>
    </xf>
    <xf numFmtId="0" fontId="18" fillId="5" borderId="89" xfId="21" applyFont="1" applyFill="1" applyBorder="1">
      <alignment/>
      <protection/>
    </xf>
    <xf numFmtId="0" fontId="18" fillId="5" borderId="90" xfId="21" applyFont="1" applyFill="1" applyBorder="1">
      <alignment/>
      <protection/>
    </xf>
    <xf numFmtId="0" fontId="18" fillId="5" borderId="95" xfId="21" applyFont="1" applyFill="1" applyBorder="1">
      <alignment/>
      <protection/>
    </xf>
    <xf numFmtId="0" fontId="18" fillId="5" borderId="96" xfId="21" applyFont="1" applyFill="1" applyBorder="1">
      <alignment/>
      <protection/>
    </xf>
    <xf numFmtId="0" fontId="18" fillId="5" borderId="97" xfId="21" applyFont="1" applyFill="1" applyBorder="1">
      <alignment/>
      <protection/>
    </xf>
    <xf numFmtId="0" fontId="8" fillId="5" borderId="98" xfId="21" applyFont="1" applyFill="1" applyBorder="1">
      <alignment/>
      <protection/>
    </xf>
    <xf numFmtId="0" fontId="8" fillId="5" borderId="4" xfId="21" applyFill="1" applyBorder="1">
      <alignment/>
      <protection/>
    </xf>
    <xf numFmtId="0" fontId="8" fillId="5" borderId="95" xfId="21" applyFont="1" applyFill="1" applyBorder="1">
      <alignment/>
      <protection/>
    </xf>
    <xf numFmtId="0" fontId="8" fillId="5" borderId="99" xfId="21" applyFill="1" applyBorder="1">
      <alignment/>
      <protection/>
    </xf>
    <xf numFmtId="0" fontId="8" fillId="5" borderId="9" xfId="21" applyFill="1" applyBorder="1">
      <alignment/>
      <protection/>
    </xf>
    <xf numFmtId="0" fontId="8" fillId="5" borderId="97" xfId="21" applyFill="1" applyBorder="1">
      <alignment/>
      <protection/>
    </xf>
    <xf numFmtId="0" fontId="8" fillId="0" borderId="78" xfId="21" applyFont="1" applyBorder="1">
      <alignment/>
      <protection/>
    </xf>
    <xf numFmtId="0" fontId="8" fillId="0" borderId="1" xfId="21" applyFont="1" applyBorder="1">
      <alignment/>
      <protection/>
    </xf>
    <xf numFmtId="0" fontId="8" fillId="0" borderId="0" xfId="22" applyFont="1" applyAlignment="1">
      <alignment horizontal="right" textRotation="180" wrapText="1"/>
      <protection/>
    </xf>
    <xf numFmtId="14" fontId="8" fillId="0" borderId="0" xfId="22" applyNumberForma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CDREVB" xfId="20"/>
    <cellStyle name="Normal_Lengthmap-II1" xfId="21"/>
    <cellStyle name="Normal_Respool-Log1" xfId="22"/>
    <cellStyle name="Normal_RRP 7054 &amp; 706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295275</xdr:colOff>
      <xdr:row>56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10475" cy="906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85725</xdr:rowOff>
    </xdr:from>
    <xdr:to>
      <xdr:col>5</xdr:col>
      <xdr:colOff>523875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>
          <a:off x="2343150" y="58102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</xdr:row>
      <xdr:rowOff>85725</xdr:rowOff>
    </xdr:from>
    <xdr:to>
      <xdr:col>8</xdr:col>
      <xdr:colOff>1104900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4514850" y="581025"/>
          <a:ext cx="1152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85725</xdr:rowOff>
    </xdr:from>
    <xdr:to>
      <xdr:col>2</xdr:col>
      <xdr:colOff>523875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1438275" y="58102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0</xdr:col>
      <xdr:colOff>333375</xdr:colOff>
      <xdr:row>3</xdr:row>
      <xdr:rowOff>85725</xdr:rowOff>
    </xdr:to>
    <xdr:sp>
      <xdr:nvSpPr>
        <xdr:cNvPr id="4" name="Line 4"/>
        <xdr:cNvSpPr>
          <a:spLocks/>
        </xdr:cNvSpPr>
      </xdr:nvSpPr>
      <xdr:spPr>
        <a:xfrm>
          <a:off x="85725" y="5810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2657475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0</xdr:row>
      <xdr:rowOff>133350</xdr:rowOff>
    </xdr:from>
    <xdr:to>
      <xdr:col>9</xdr:col>
      <xdr:colOff>428625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33950" y="133350"/>
          <a:ext cx="1343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Document 0401001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590550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15049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800" b="0" i="0" u="none" baseline="0">
              <a:latin typeface="Oxford Instruments"/>
              <a:ea typeface="Oxford Instruments"/>
              <a:cs typeface="Oxford Instruments"/>
            </a:rPr>
            <a:t>x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
</a:t>
          </a: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Superconducting Technology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58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951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0</xdr:row>
      <xdr:rowOff>133350</xdr:rowOff>
    </xdr:from>
    <xdr:to>
      <xdr:col>9</xdr:col>
      <xdr:colOff>428625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33950" y="133350"/>
          <a:ext cx="15811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Document 0401001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590550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15049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800" b="0" i="0" u="none" baseline="0">
              <a:latin typeface="Oxford Instruments"/>
              <a:ea typeface="Oxford Instruments"/>
              <a:cs typeface="Oxford Instruments"/>
            </a:rPr>
            <a:t>x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
</a:t>
          </a: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Superconducting Technology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N5" sqref="N5"/>
    </sheetView>
  </sheetViews>
  <sheetFormatPr defaultColWidth="9.140625" defaultRowHeight="12.75"/>
  <sheetData/>
  <printOptions/>
  <pageMargins left="0.25" right="0.26" top="0.64" bottom="0.57" header="0.5" footer="0.5"/>
  <pageSetup fitToHeight="1" fitToWidth="1" horizontalDpi="300" verticalDpi="3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="72" zoomScaleNormal="72" workbookViewId="0" topLeftCell="A1">
      <selection activeCell="J1" sqref="J1"/>
    </sheetView>
  </sheetViews>
  <sheetFormatPr defaultColWidth="9.140625" defaultRowHeight="12.75"/>
  <cols>
    <col min="1" max="1" width="5.7109375" style="210" customWidth="1"/>
    <col min="2" max="2" width="15.140625" style="210" customWidth="1"/>
    <col min="3" max="3" width="9.140625" style="210" customWidth="1"/>
    <col min="4" max="4" width="3.8515625" style="210" customWidth="1"/>
    <col min="5" max="5" width="8.28125" style="210" customWidth="1"/>
    <col min="6" max="6" width="9.00390625" style="210" customWidth="1"/>
    <col min="7" max="7" width="9.421875" style="210" customWidth="1"/>
    <col min="8" max="8" width="7.8515625" style="210" customWidth="1"/>
    <col min="9" max="9" width="21.28125" style="210" customWidth="1"/>
    <col min="10" max="10" width="10.28125" style="210" bestFit="1" customWidth="1"/>
    <col min="11" max="11" width="5.8515625" style="210" bestFit="1" customWidth="1"/>
    <col min="12" max="12" width="2.421875" style="210" bestFit="1" customWidth="1"/>
    <col min="13" max="16384" width="9.140625" style="210" customWidth="1"/>
  </cols>
  <sheetData>
    <row r="1" spans="1:9" ht="15.75">
      <c r="A1" s="209" t="s">
        <v>170</v>
      </c>
      <c r="F1" s="211" t="s">
        <v>171</v>
      </c>
      <c r="G1" s="244">
        <v>37996</v>
      </c>
      <c r="H1" s="212" t="s">
        <v>172</v>
      </c>
      <c r="I1" s="218" t="s">
        <v>190</v>
      </c>
    </row>
    <row r="2" spans="6:7" ht="12.75">
      <c r="F2" s="211" t="s">
        <v>173</v>
      </c>
      <c r="G2" s="218" t="s">
        <v>191</v>
      </c>
    </row>
    <row r="3" ht="10.5" customHeight="1">
      <c r="F3" s="211"/>
    </row>
    <row r="4" spans="1:9" ht="19.5" customHeight="1">
      <c r="A4" s="213" t="s">
        <v>174</v>
      </c>
      <c r="B4" s="214" t="s">
        <v>175</v>
      </c>
      <c r="C4" s="211" t="s">
        <v>176</v>
      </c>
      <c r="D4" s="243" t="s">
        <v>188</v>
      </c>
      <c r="E4" s="210" t="s">
        <v>174</v>
      </c>
      <c r="G4" s="212" t="s">
        <v>177</v>
      </c>
      <c r="I4" s="211" t="s">
        <v>176</v>
      </c>
    </row>
    <row r="5" spans="1:9" s="215" customFormat="1" ht="10.5">
      <c r="A5" s="215" t="s">
        <v>178</v>
      </c>
      <c r="B5" s="216" t="s">
        <v>179</v>
      </c>
      <c r="C5" s="216" t="s">
        <v>180</v>
      </c>
      <c r="D5" s="216"/>
      <c r="E5" s="216" t="s">
        <v>153</v>
      </c>
      <c r="F5" s="216" t="s">
        <v>181</v>
      </c>
      <c r="G5" s="216" t="s">
        <v>182</v>
      </c>
      <c r="H5" s="216" t="s">
        <v>183</v>
      </c>
      <c r="I5" s="217" t="s">
        <v>189</v>
      </c>
    </row>
    <row r="6" spans="2:12" s="218" customFormat="1" ht="12.75">
      <c r="B6" s="212" t="s">
        <v>140</v>
      </c>
      <c r="C6" s="212">
        <v>1805</v>
      </c>
      <c r="D6" s="212">
        <v>5</v>
      </c>
      <c r="E6" s="218">
        <v>1</v>
      </c>
      <c r="F6" s="218">
        <v>355</v>
      </c>
      <c r="J6" s="212"/>
      <c r="K6" s="212"/>
      <c r="L6" s="212"/>
    </row>
    <row r="7" spans="3:12" s="218" customFormat="1" ht="12.75">
      <c r="C7" s="218">
        <f>C6-F6</f>
        <v>1450</v>
      </c>
      <c r="E7" s="218">
        <v>2</v>
      </c>
      <c r="F7" s="218">
        <v>355</v>
      </c>
      <c r="J7" s="212"/>
      <c r="K7" s="212"/>
      <c r="L7" s="212"/>
    </row>
    <row r="8" spans="3:6" s="218" customFormat="1" ht="12.75">
      <c r="C8" s="218">
        <f>C7-F7</f>
        <v>1095</v>
      </c>
      <c r="E8" s="219">
        <v>3</v>
      </c>
      <c r="F8" s="218">
        <v>355</v>
      </c>
    </row>
    <row r="9" spans="3:6" s="218" customFormat="1" ht="12.75">
      <c r="C9" s="218">
        <f>C8-F8</f>
        <v>740</v>
      </c>
      <c r="E9" s="218">
        <v>4</v>
      </c>
      <c r="F9" s="218">
        <v>355</v>
      </c>
    </row>
    <row r="10" spans="3:9" s="218" customFormat="1" ht="12.75">
      <c r="C10" s="218">
        <f>C9-F9</f>
        <v>385</v>
      </c>
      <c r="E10" s="218">
        <v>5</v>
      </c>
      <c r="F10" s="218">
        <v>355</v>
      </c>
      <c r="I10" s="218">
        <f>C10-F10</f>
        <v>30</v>
      </c>
    </row>
    <row r="11" spans="2:6" s="218" customFormat="1" ht="12.75">
      <c r="B11" s="212" t="s">
        <v>111</v>
      </c>
      <c r="C11" s="212">
        <v>1472</v>
      </c>
      <c r="D11" s="212">
        <v>4</v>
      </c>
      <c r="E11" s="219">
        <v>6</v>
      </c>
      <c r="F11" s="218">
        <v>355</v>
      </c>
    </row>
    <row r="12" spans="3:6" s="218" customFormat="1" ht="12.75">
      <c r="C12" s="218">
        <f>C11-F11</f>
        <v>1117</v>
      </c>
      <c r="E12" s="218">
        <v>7</v>
      </c>
      <c r="F12" s="218">
        <v>355</v>
      </c>
    </row>
    <row r="13" spans="3:6" s="218" customFormat="1" ht="12.75">
      <c r="C13" s="218">
        <f>C12-F12</f>
        <v>762</v>
      </c>
      <c r="E13" s="218">
        <v>8</v>
      </c>
      <c r="F13" s="218">
        <v>355</v>
      </c>
    </row>
    <row r="14" spans="3:9" s="218" customFormat="1" ht="12.75">
      <c r="C14" s="218">
        <f>C13-F13</f>
        <v>407</v>
      </c>
      <c r="E14" s="219">
        <v>9</v>
      </c>
      <c r="F14" s="218">
        <v>355</v>
      </c>
      <c r="I14" s="218">
        <f>C14-F14</f>
        <v>52</v>
      </c>
    </row>
    <row r="15" spans="2:6" s="218" customFormat="1" ht="12.75">
      <c r="B15" s="212" t="s">
        <v>120</v>
      </c>
      <c r="C15" s="212">
        <v>999</v>
      </c>
      <c r="D15" s="212">
        <v>2</v>
      </c>
      <c r="E15" s="218">
        <v>10</v>
      </c>
      <c r="F15" s="218">
        <v>355</v>
      </c>
    </row>
    <row r="16" spans="3:9" s="218" customFormat="1" ht="12.75">
      <c r="C16" s="218">
        <f>C15-F15</f>
        <v>644</v>
      </c>
      <c r="E16" s="218">
        <v>11</v>
      </c>
      <c r="F16" s="218">
        <v>355</v>
      </c>
      <c r="I16" s="218">
        <f>C16-F16</f>
        <v>289</v>
      </c>
    </row>
    <row r="17" spans="2:6" s="218" customFormat="1" ht="12.75">
      <c r="B17" s="212" t="s">
        <v>121</v>
      </c>
      <c r="C17" s="212">
        <v>962</v>
      </c>
      <c r="D17" s="212">
        <v>2</v>
      </c>
      <c r="E17" s="219">
        <v>12</v>
      </c>
      <c r="F17" s="218">
        <v>355</v>
      </c>
    </row>
    <row r="18" spans="3:9" s="218" customFormat="1" ht="12.75">
      <c r="C18" s="218">
        <f>C17-F17</f>
        <v>607</v>
      </c>
      <c r="E18" s="218">
        <v>13</v>
      </c>
      <c r="F18" s="218">
        <v>355</v>
      </c>
      <c r="I18" s="218">
        <f>C18-F18</f>
        <v>252</v>
      </c>
    </row>
    <row r="19" spans="2:6" s="218" customFormat="1" ht="12.75">
      <c r="B19" s="212" t="s">
        <v>118</v>
      </c>
      <c r="C19" s="212">
        <v>956</v>
      </c>
      <c r="D19" s="212">
        <v>2</v>
      </c>
      <c r="E19" s="218">
        <v>14</v>
      </c>
      <c r="F19" s="218">
        <v>355</v>
      </c>
    </row>
    <row r="20" spans="3:9" s="218" customFormat="1" ht="12.75">
      <c r="C20" s="218">
        <f>C19-F19</f>
        <v>601</v>
      </c>
      <c r="E20" s="219">
        <v>15</v>
      </c>
      <c r="F20" s="218">
        <v>355</v>
      </c>
      <c r="I20" s="218">
        <f>C20-F20</f>
        <v>246</v>
      </c>
    </row>
    <row r="21" spans="2:6" s="218" customFormat="1" ht="12.75">
      <c r="B21" s="212" t="s">
        <v>124</v>
      </c>
      <c r="C21" s="212">
        <v>927</v>
      </c>
      <c r="D21" s="212">
        <v>2</v>
      </c>
      <c r="E21" s="218">
        <v>16</v>
      </c>
      <c r="F21" s="218">
        <v>355</v>
      </c>
    </row>
    <row r="22" spans="3:9" s="218" customFormat="1" ht="12.75">
      <c r="C22" s="218">
        <f>C21-F21</f>
        <v>572</v>
      </c>
      <c r="E22" s="218">
        <v>17</v>
      </c>
      <c r="F22" s="218">
        <v>355</v>
      </c>
      <c r="I22" s="218">
        <f>C22-F22</f>
        <v>217</v>
      </c>
    </row>
    <row r="23" spans="2:6" s="218" customFormat="1" ht="12.75">
      <c r="B23" s="212" t="s">
        <v>134</v>
      </c>
      <c r="C23" s="212">
        <v>893</v>
      </c>
      <c r="D23" s="212">
        <v>2</v>
      </c>
      <c r="E23" s="219">
        <v>18</v>
      </c>
      <c r="F23" s="218">
        <v>355</v>
      </c>
    </row>
    <row r="24" spans="3:9" s="218" customFormat="1" ht="12.75">
      <c r="C24" s="218">
        <f>C23-F23</f>
        <v>538</v>
      </c>
      <c r="E24" s="218">
        <v>19</v>
      </c>
      <c r="F24" s="218">
        <v>355</v>
      </c>
      <c r="I24" s="218">
        <f>C24-F24</f>
        <v>183</v>
      </c>
    </row>
    <row r="25" spans="2:6" s="218" customFormat="1" ht="12.75">
      <c r="B25" s="212" t="s">
        <v>122</v>
      </c>
      <c r="C25" s="212">
        <v>886</v>
      </c>
      <c r="D25" s="212">
        <v>2</v>
      </c>
      <c r="E25" s="218">
        <v>20</v>
      </c>
      <c r="F25" s="218">
        <v>355</v>
      </c>
    </row>
    <row r="26" spans="3:9" s="218" customFormat="1" ht="12.75">
      <c r="C26" s="218">
        <f>C25-F25</f>
        <v>531</v>
      </c>
      <c r="E26" s="219">
        <v>21</v>
      </c>
      <c r="F26" s="218">
        <v>355</v>
      </c>
      <c r="I26" s="218">
        <f>C26-F26</f>
        <v>176</v>
      </c>
    </row>
    <row r="27" spans="2:6" s="218" customFormat="1" ht="12.75">
      <c r="B27" s="212" t="s">
        <v>131</v>
      </c>
      <c r="C27" s="212">
        <v>817</v>
      </c>
      <c r="D27" s="212">
        <v>2</v>
      </c>
      <c r="E27" s="218">
        <v>22</v>
      </c>
      <c r="F27" s="218">
        <v>355</v>
      </c>
    </row>
    <row r="28" spans="2:9" s="218" customFormat="1" ht="12.75">
      <c r="B28" s="212"/>
      <c r="C28" s="218">
        <f>C27-F27</f>
        <v>462</v>
      </c>
      <c r="D28" s="212"/>
      <c r="E28" s="218">
        <v>23</v>
      </c>
      <c r="F28" s="218">
        <v>355</v>
      </c>
      <c r="I28" s="218">
        <f>C28-F28</f>
        <v>107</v>
      </c>
    </row>
    <row r="29" spans="2:6" s="218" customFormat="1" ht="12.75">
      <c r="B29" s="212" t="s">
        <v>125</v>
      </c>
      <c r="C29" s="212">
        <v>770</v>
      </c>
      <c r="D29" s="212">
        <v>2</v>
      </c>
      <c r="E29" s="219">
        <v>24</v>
      </c>
      <c r="F29" s="218">
        <v>355</v>
      </c>
    </row>
    <row r="30" spans="2:9" s="218" customFormat="1" ht="12.75">
      <c r="B30" s="212"/>
      <c r="C30" s="218">
        <f>C29-F29</f>
        <v>415</v>
      </c>
      <c r="D30" s="212"/>
      <c r="E30" s="218">
        <v>25</v>
      </c>
      <c r="F30" s="218">
        <v>355</v>
      </c>
      <c r="I30" s="218">
        <f>C30-F30</f>
        <v>60</v>
      </c>
    </row>
    <row r="31" spans="2:6" s="218" customFormat="1" ht="12.75">
      <c r="B31" s="212" t="s">
        <v>119</v>
      </c>
      <c r="C31" s="212">
        <v>745</v>
      </c>
      <c r="D31" s="212">
        <v>2</v>
      </c>
      <c r="E31" s="218">
        <v>26</v>
      </c>
      <c r="F31" s="218">
        <v>355</v>
      </c>
    </row>
    <row r="32" spans="2:9" s="218" customFormat="1" ht="12.75">
      <c r="B32" s="212"/>
      <c r="C32" s="218">
        <f>C31-F31</f>
        <v>390</v>
      </c>
      <c r="D32" s="212"/>
      <c r="E32" s="219">
        <v>27</v>
      </c>
      <c r="F32" s="218">
        <v>355</v>
      </c>
      <c r="I32" s="218">
        <f>C32-F32</f>
        <v>35</v>
      </c>
    </row>
    <row r="33" spans="2:9" s="218" customFormat="1" ht="12.75">
      <c r="B33" s="212" t="s">
        <v>141</v>
      </c>
      <c r="C33" s="212">
        <v>696</v>
      </c>
      <c r="D33" s="212">
        <v>1</v>
      </c>
      <c r="E33" s="218">
        <v>28</v>
      </c>
      <c r="F33" s="218">
        <v>355</v>
      </c>
      <c r="I33" s="218">
        <f>C33-F33</f>
        <v>341</v>
      </c>
    </row>
    <row r="34" spans="2:9" s="218" customFormat="1" ht="12.75">
      <c r="B34" s="212" t="s">
        <v>133</v>
      </c>
      <c r="C34" s="212">
        <v>677</v>
      </c>
      <c r="D34" s="212">
        <v>1</v>
      </c>
      <c r="E34" s="218">
        <v>29</v>
      </c>
      <c r="F34" s="218">
        <v>355</v>
      </c>
      <c r="I34" s="218">
        <f aca="true" t="shared" si="0" ref="I34:I44">C34-F34</f>
        <v>322</v>
      </c>
    </row>
    <row r="35" spans="2:9" s="218" customFormat="1" ht="12.75">
      <c r="B35" s="212" t="s">
        <v>114</v>
      </c>
      <c r="C35" s="212">
        <v>662</v>
      </c>
      <c r="D35" s="212">
        <v>1</v>
      </c>
      <c r="E35" s="219">
        <v>30</v>
      </c>
      <c r="F35" s="218">
        <v>355</v>
      </c>
      <c r="I35" s="218">
        <f t="shared" si="0"/>
        <v>307</v>
      </c>
    </row>
    <row r="36" spans="2:9" s="218" customFormat="1" ht="12.75">
      <c r="B36" s="212" t="s">
        <v>132</v>
      </c>
      <c r="C36" s="212">
        <v>637</v>
      </c>
      <c r="D36" s="212">
        <v>1</v>
      </c>
      <c r="E36" s="218">
        <v>31</v>
      </c>
      <c r="F36" s="218">
        <v>355</v>
      </c>
      <c r="I36" s="218">
        <f t="shared" si="0"/>
        <v>282</v>
      </c>
    </row>
    <row r="37" spans="2:9" s="218" customFormat="1" ht="12.75">
      <c r="B37" s="212" t="s">
        <v>126</v>
      </c>
      <c r="C37" s="212">
        <v>586</v>
      </c>
      <c r="D37" s="212">
        <v>1</v>
      </c>
      <c r="E37" s="218">
        <v>32</v>
      </c>
      <c r="F37" s="218">
        <v>355</v>
      </c>
      <c r="I37" s="218">
        <f t="shared" si="0"/>
        <v>231</v>
      </c>
    </row>
    <row r="38" spans="2:9" s="218" customFormat="1" ht="12.75">
      <c r="B38" s="212" t="s">
        <v>130</v>
      </c>
      <c r="C38" s="212">
        <v>549</v>
      </c>
      <c r="D38" s="212">
        <v>1</v>
      </c>
      <c r="E38" s="219">
        <v>33</v>
      </c>
      <c r="F38" s="218">
        <v>355</v>
      </c>
      <c r="I38" s="218">
        <f t="shared" si="0"/>
        <v>194</v>
      </c>
    </row>
    <row r="39" spans="2:9" s="218" customFormat="1" ht="12.75">
      <c r="B39" s="212" t="s">
        <v>109</v>
      </c>
      <c r="C39" s="212">
        <v>533</v>
      </c>
      <c r="D39" s="212">
        <v>1</v>
      </c>
      <c r="E39" s="218">
        <v>34</v>
      </c>
      <c r="F39" s="218">
        <v>355</v>
      </c>
      <c r="I39" s="218">
        <f t="shared" si="0"/>
        <v>178</v>
      </c>
    </row>
    <row r="40" spans="2:9" s="218" customFormat="1" ht="12.75">
      <c r="B40" s="212" t="s">
        <v>123</v>
      </c>
      <c r="C40" s="212">
        <v>491</v>
      </c>
      <c r="D40" s="212">
        <v>1</v>
      </c>
      <c r="E40" s="218">
        <v>35</v>
      </c>
      <c r="F40" s="218">
        <v>355</v>
      </c>
      <c r="I40" s="218">
        <f t="shared" si="0"/>
        <v>136</v>
      </c>
    </row>
    <row r="41" spans="2:9" s="218" customFormat="1" ht="12.75">
      <c r="B41" s="212" t="s">
        <v>136</v>
      </c>
      <c r="C41" s="212">
        <v>470</v>
      </c>
      <c r="D41" s="212">
        <v>1</v>
      </c>
      <c r="E41" s="219">
        <v>36</v>
      </c>
      <c r="F41" s="218">
        <v>355</v>
      </c>
      <c r="I41" s="218">
        <f t="shared" si="0"/>
        <v>115</v>
      </c>
    </row>
    <row r="42" spans="2:9" s="218" customFormat="1" ht="12.75">
      <c r="B42" s="212" t="s">
        <v>116</v>
      </c>
      <c r="C42" s="212">
        <v>455</v>
      </c>
      <c r="D42" s="212">
        <v>1</v>
      </c>
      <c r="E42" s="218">
        <v>37</v>
      </c>
      <c r="F42" s="218">
        <v>355</v>
      </c>
      <c r="I42" s="218">
        <f t="shared" si="0"/>
        <v>100</v>
      </c>
    </row>
    <row r="43" spans="2:9" s="218" customFormat="1" ht="12.75">
      <c r="B43" s="212" t="s">
        <v>135</v>
      </c>
      <c r="C43" s="212">
        <v>447</v>
      </c>
      <c r="D43" s="212">
        <v>1</v>
      </c>
      <c r="E43" s="218">
        <v>38</v>
      </c>
      <c r="F43" s="218">
        <v>355</v>
      </c>
      <c r="I43" s="218">
        <f t="shared" si="0"/>
        <v>92</v>
      </c>
    </row>
    <row r="44" spans="2:9" s="218" customFormat="1" ht="12.75">
      <c r="B44" s="212" t="s">
        <v>115</v>
      </c>
      <c r="C44" s="212">
        <v>396</v>
      </c>
      <c r="D44" s="212">
        <v>1</v>
      </c>
      <c r="E44" s="219">
        <v>39</v>
      </c>
      <c r="F44" s="218">
        <v>355</v>
      </c>
      <c r="I44" s="218">
        <f t="shared" si="0"/>
        <v>41</v>
      </c>
    </row>
    <row r="45" spans="2:4" s="218" customFormat="1" ht="12.75">
      <c r="B45" s="212" t="s">
        <v>128</v>
      </c>
      <c r="C45" s="212">
        <v>396</v>
      </c>
      <c r="D45" s="212">
        <v>1</v>
      </c>
    </row>
    <row r="46" spans="2:4" s="218" customFormat="1" ht="12.75">
      <c r="B46" s="218" t="s">
        <v>127</v>
      </c>
      <c r="C46" s="218">
        <v>358</v>
      </c>
      <c r="D46" s="218">
        <v>1</v>
      </c>
    </row>
    <row r="47" s="218" customFormat="1" ht="12.75"/>
    <row r="48" s="218" customFormat="1" ht="12.75"/>
    <row r="49" s="218" customFormat="1" ht="12.75"/>
    <row r="50" s="218" customFormat="1" ht="12.75"/>
    <row r="51" s="218" customFormat="1" ht="12.75"/>
    <row r="52" s="218" customFormat="1" ht="12.75">
      <c r="A52" s="218" t="s">
        <v>184</v>
      </c>
    </row>
    <row r="53" s="218" customFormat="1" ht="12.75"/>
    <row r="54" s="218" customFormat="1" ht="12.75"/>
    <row r="55" s="218" customFormat="1" ht="12.75"/>
    <row r="56" spans="2:4" ht="12.75">
      <c r="B56" s="218"/>
      <c r="C56" s="218"/>
      <c r="D56" s="218"/>
    </row>
    <row r="57" spans="2:4" ht="12.75">
      <c r="B57" s="218"/>
      <c r="C57" s="218"/>
      <c r="D57" s="218"/>
    </row>
    <row r="58" spans="2:4" ht="12.75">
      <c r="B58" s="218"/>
      <c r="C58" s="218"/>
      <c r="D58" s="218"/>
    </row>
  </sheetData>
  <printOptions gridLines="1"/>
  <pageMargins left="0.57" right="0.5" top="0.77" bottom="0.79" header="0.5" footer="0.5"/>
  <pageSetup orientation="portrait" r:id="rId2"/>
  <headerFooter alignWithMargins="0">
    <oddHeader>&amp;C&amp;f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9" zoomScaleNormal="79" workbookViewId="0" topLeftCell="A1">
      <selection activeCell="P17" sqref="P17"/>
    </sheetView>
  </sheetViews>
  <sheetFormatPr defaultColWidth="9.140625" defaultRowHeight="12.75"/>
  <cols>
    <col min="1" max="2" width="9.140625" style="177" customWidth="1"/>
    <col min="3" max="3" width="10.421875" style="177" customWidth="1"/>
    <col min="4" max="4" width="9.140625" style="177" customWidth="1"/>
    <col min="5" max="5" width="10.57421875" style="177" customWidth="1"/>
    <col min="6" max="16384" width="9.140625" style="177" customWidth="1"/>
  </cols>
  <sheetData>
    <row r="1" spans="1:9" ht="16.5" thickBot="1">
      <c r="A1" s="176" t="s">
        <v>148</v>
      </c>
      <c r="E1" s="178" t="s">
        <v>149</v>
      </c>
      <c r="F1" s="177">
        <v>40</v>
      </c>
      <c r="H1" s="178" t="s">
        <v>150</v>
      </c>
      <c r="I1" s="177">
        <f>F39</f>
        <v>41</v>
      </c>
    </row>
    <row r="2" spans="1:11" ht="12.75">
      <c r="A2" s="187" t="s">
        <v>164</v>
      </c>
      <c r="E2" s="179" t="s">
        <v>151</v>
      </c>
      <c r="H2" s="179" t="s">
        <v>152</v>
      </c>
      <c r="K2" s="241" t="s">
        <v>185</v>
      </c>
    </row>
    <row r="3" spans="1:11" ht="12.75">
      <c r="A3" s="187" t="s">
        <v>163</v>
      </c>
      <c r="E3" s="180"/>
      <c r="G3" s="178"/>
      <c r="H3" s="181"/>
      <c r="K3" s="181"/>
    </row>
    <row r="4" spans="1:13" ht="13.5" thickBot="1">
      <c r="A4" s="187" t="s">
        <v>168</v>
      </c>
      <c r="C4" s="195" t="s">
        <v>153</v>
      </c>
      <c r="D4" s="195" t="s">
        <v>154</v>
      </c>
      <c r="E4" s="182">
        <v>355</v>
      </c>
      <c r="F4" s="196" t="s">
        <v>155</v>
      </c>
      <c r="G4" s="196" t="s">
        <v>156</v>
      </c>
      <c r="H4" s="183">
        <v>75</v>
      </c>
      <c r="I4" s="195" t="s">
        <v>157</v>
      </c>
      <c r="J4" s="195" t="s">
        <v>158</v>
      </c>
      <c r="K4" s="183">
        <v>25</v>
      </c>
      <c r="L4" s="242" t="s">
        <v>186</v>
      </c>
      <c r="M4" s="242" t="s">
        <v>187</v>
      </c>
    </row>
    <row r="5" spans="1:13" ht="12.75">
      <c r="A5" s="187" t="s">
        <v>169</v>
      </c>
      <c r="C5" s="194" t="s">
        <v>140</v>
      </c>
      <c r="D5" s="208">
        <v>1805</v>
      </c>
      <c r="E5" s="184">
        <f aca="true" t="shared" si="0" ref="E5:E38">D5/$E$4</f>
        <v>5.084507042253521</v>
      </c>
      <c r="F5" s="184">
        <f aca="true" t="shared" si="1" ref="F5:F38">INT(E5)</f>
        <v>5</v>
      </c>
      <c r="G5" s="200">
        <f>D5-(F5*$E$4)</f>
        <v>30</v>
      </c>
      <c r="H5" s="220">
        <f aca="true" t="shared" si="2" ref="H5:H38">G5/$H$4</f>
        <v>0.4</v>
      </c>
      <c r="I5" s="221">
        <v>0</v>
      </c>
      <c r="J5" s="222">
        <f>G5-(I5*$H$4)</f>
        <v>30</v>
      </c>
      <c r="K5" s="201">
        <f>J5/$K$4</f>
        <v>1.2</v>
      </c>
      <c r="L5" s="184">
        <f aca="true" t="shared" si="3" ref="L5:L32">INT(K5)</f>
        <v>1</v>
      </c>
      <c r="M5" s="184">
        <f>J5-(L5*$H$4)</f>
        <v>-45</v>
      </c>
    </row>
    <row r="6" spans="3:13" ht="12.75">
      <c r="C6" s="205" t="s">
        <v>111</v>
      </c>
      <c r="D6" s="197">
        <v>1472</v>
      </c>
      <c r="E6" s="185">
        <f aca="true" t="shared" si="4" ref="E6:E21">D6/$E$4</f>
        <v>4.146478873239436</v>
      </c>
      <c r="F6" s="185">
        <f t="shared" si="1"/>
        <v>4</v>
      </c>
      <c r="G6" s="198">
        <f aca="true" t="shared" si="5" ref="G6:G36">D6-(F6*$E$4)</f>
        <v>52</v>
      </c>
      <c r="H6" s="223">
        <f t="shared" si="2"/>
        <v>0.6933333333333334</v>
      </c>
      <c r="I6" s="221">
        <v>0</v>
      </c>
      <c r="J6" s="224">
        <f aca="true" t="shared" si="6" ref="J6:J36">G6-(I6*$H$4)</f>
        <v>52</v>
      </c>
      <c r="K6" s="199">
        <f aca="true" t="shared" si="7" ref="K6:K38">J6/$K$4</f>
        <v>2.08</v>
      </c>
      <c r="L6" s="185">
        <f t="shared" si="3"/>
        <v>2</v>
      </c>
      <c r="M6" s="185">
        <f aca="true" t="shared" si="8" ref="M6:M15">J6-(L6*$H$4)</f>
        <v>-98</v>
      </c>
    </row>
    <row r="7" spans="3:13" ht="12.75">
      <c r="C7" s="205" t="s">
        <v>120</v>
      </c>
      <c r="D7" s="197">
        <v>999</v>
      </c>
      <c r="E7" s="185">
        <f t="shared" si="4"/>
        <v>2.8140845070422533</v>
      </c>
      <c r="F7" s="185">
        <f t="shared" si="1"/>
        <v>2</v>
      </c>
      <c r="G7" s="198">
        <f t="shared" si="5"/>
        <v>289</v>
      </c>
      <c r="H7" s="223">
        <f t="shared" si="2"/>
        <v>3.8533333333333335</v>
      </c>
      <c r="I7" s="221">
        <v>0</v>
      </c>
      <c r="J7" s="224">
        <f t="shared" si="6"/>
        <v>289</v>
      </c>
      <c r="K7" s="199">
        <f t="shared" si="7"/>
        <v>11.56</v>
      </c>
      <c r="L7" s="185">
        <f t="shared" si="3"/>
        <v>11</v>
      </c>
      <c r="M7" s="185">
        <f t="shared" si="8"/>
        <v>-536</v>
      </c>
    </row>
    <row r="8" spans="3:13" ht="12.75">
      <c r="C8" s="205" t="s">
        <v>121</v>
      </c>
      <c r="D8" s="197">
        <v>962</v>
      </c>
      <c r="E8" s="185">
        <f t="shared" si="4"/>
        <v>2.7098591549295774</v>
      </c>
      <c r="F8" s="185">
        <f t="shared" si="1"/>
        <v>2</v>
      </c>
      <c r="G8" s="198">
        <f t="shared" si="5"/>
        <v>252</v>
      </c>
      <c r="H8" s="223">
        <f t="shared" si="2"/>
        <v>3.36</v>
      </c>
      <c r="I8" s="221">
        <v>0</v>
      </c>
      <c r="J8" s="224">
        <f t="shared" si="6"/>
        <v>252</v>
      </c>
      <c r="K8" s="199">
        <f t="shared" si="7"/>
        <v>10.08</v>
      </c>
      <c r="L8" s="185">
        <f t="shared" si="3"/>
        <v>10</v>
      </c>
      <c r="M8" s="185">
        <f t="shared" si="8"/>
        <v>-498</v>
      </c>
    </row>
    <row r="9" spans="3:13" ht="12.75">
      <c r="C9" s="205" t="s">
        <v>118</v>
      </c>
      <c r="D9" s="197">
        <v>956</v>
      </c>
      <c r="E9" s="185">
        <f t="shared" si="4"/>
        <v>2.692957746478873</v>
      </c>
      <c r="F9" s="185">
        <f t="shared" si="1"/>
        <v>2</v>
      </c>
      <c r="G9" s="198">
        <f t="shared" si="5"/>
        <v>246</v>
      </c>
      <c r="H9" s="223">
        <f t="shared" si="2"/>
        <v>3.28</v>
      </c>
      <c r="I9" s="221">
        <v>0</v>
      </c>
      <c r="J9" s="224">
        <f t="shared" si="6"/>
        <v>246</v>
      </c>
      <c r="K9" s="199">
        <f t="shared" si="7"/>
        <v>9.84</v>
      </c>
      <c r="L9" s="185">
        <f t="shared" si="3"/>
        <v>9</v>
      </c>
      <c r="M9" s="185">
        <f t="shared" si="8"/>
        <v>-429</v>
      </c>
    </row>
    <row r="10" spans="3:13" ht="12.75">
      <c r="C10" s="206" t="s">
        <v>124</v>
      </c>
      <c r="D10" s="197">
        <v>927</v>
      </c>
      <c r="E10" s="185">
        <f t="shared" si="4"/>
        <v>2.611267605633803</v>
      </c>
      <c r="F10" s="185">
        <f t="shared" si="1"/>
        <v>2</v>
      </c>
      <c r="G10" s="198">
        <f t="shared" si="5"/>
        <v>217</v>
      </c>
      <c r="H10" s="223">
        <f t="shared" si="2"/>
        <v>2.8933333333333335</v>
      </c>
      <c r="I10" s="221">
        <v>0</v>
      </c>
      <c r="J10" s="224">
        <f t="shared" si="6"/>
        <v>217</v>
      </c>
      <c r="K10" s="199">
        <f t="shared" si="7"/>
        <v>8.68</v>
      </c>
      <c r="L10" s="185">
        <f t="shared" si="3"/>
        <v>8</v>
      </c>
      <c r="M10" s="185">
        <f t="shared" si="8"/>
        <v>-383</v>
      </c>
    </row>
    <row r="11" spans="3:13" ht="12.75">
      <c r="C11" s="205" t="s">
        <v>134</v>
      </c>
      <c r="D11" s="197">
        <v>893</v>
      </c>
      <c r="E11" s="185">
        <f t="shared" si="4"/>
        <v>2.515492957746479</v>
      </c>
      <c r="F11" s="185">
        <f t="shared" si="1"/>
        <v>2</v>
      </c>
      <c r="G11" s="198">
        <f t="shared" si="5"/>
        <v>183</v>
      </c>
      <c r="H11" s="223">
        <f t="shared" si="2"/>
        <v>2.44</v>
      </c>
      <c r="I11" s="221">
        <v>0</v>
      </c>
      <c r="J11" s="224">
        <f t="shared" si="6"/>
        <v>183</v>
      </c>
      <c r="K11" s="199">
        <f t="shared" si="7"/>
        <v>7.32</v>
      </c>
      <c r="L11" s="185">
        <f t="shared" si="3"/>
        <v>7</v>
      </c>
      <c r="M11" s="185">
        <f t="shared" si="8"/>
        <v>-342</v>
      </c>
    </row>
    <row r="12" spans="3:13" ht="12.75">
      <c r="C12" s="205" t="s">
        <v>122</v>
      </c>
      <c r="D12" s="197">
        <v>886</v>
      </c>
      <c r="E12" s="185">
        <f t="shared" si="4"/>
        <v>2.4957746478873237</v>
      </c>
      <c r="F12" s="185">
        <f t="shared" si="1"/>
        <v>2</v>
      </c>
      <c r="G12" s="198">
        <f t="shared" si="5"/>
        <v>176</v>
      </c>
      <c r="H12" s="223">
        <f t="shared" si="2"/>
        <v>2.3466666666666667</v>
      </c>
      <c r="I12" s="221">
        <v>0</v>
      </c>
      <c r="J12" s="224">
        <f t="shared" si="6"/>
        <v>176</v>
      </c>
      <c r="K12" s="199">
        <f t="shared" si="7"/>
        <v>7.04</v>
      </c>
      <c r="L12" s="185">
        <f t="shared" si="3"/>
        <v>7</v>
      </c>
      <c r="M12" s="185">
        <f t="shared" si="8"/>
        <v>-349</v>
      </c>
    </row>
    <row r="13" spans="3:13" ht="12.75">
      <c r="C13" s="206" t="s">
        <v>131</v>
      </c>
      <c r="D13" s="197">
        <v>817</v>
      </c>
      <c r="E13" s="185">
        <f t="shared" si="4"/>
        <v>2.3014084507042254</v>
      </c>
      <c r="F13" s="185">
        <f t="shared" si="1"/>
        <v>2</v>
      </c>
      <c r="G13" s="198">
        <f t="shared" si="5"/>
        <v>107</v>
      </c>
      <c r="H13" s="223">
        <f t="shared" si="2"/>
        <v>1.4266666666666667</v>
      </c>
      <c r="I13" s="221">
        <v>0</v>
      </c>
      <c r="J13" s="224">
        <f t="shared" si="6"/>
        <v>107</v>
      </c>
      <c r="K13" s="199">
        <f t="shared" si="7"/>
        <v>4.28</v>
      </c>
      <c r="L13" s="185">
        <f t="shared" si="3"/>
        <v>4</v>
      </c>
      <c r="M13" s="185">
        <f t="shared" si="8"/>
        <v>-193</v>
      </c>
    </row>
    <row r="14" spans="3:13" ht="12.75">
      <c r="C14" s="206" t="s">
        <v>125</v>
      </c>
      <c r="D14" s="197">
        <v>770</v>
      </c>
      <c r="E14" s="185">
        <f t="shared" si="4"/>
        <v>2.1690140845070425</v>
      </c>
      <c r="F14" s="185">
        <f t="shared" si="1"/>
        <v>2</v>
      </c>
      <c r="G14" s="198">
        <f t="shared" si="5"/>
        <v>60</v>
      </c>
      <c r="H14" s="223">
        <f t="shared" si="2"/>
        <v>0.8</v>
      </c>
      <c r="I14" s="221">
        <v>0</v>
      </c>
      <c r="J14" s="224">
        <f t="shared" si="6"/>
        <v>60</v>
      </c>
      <c r="K14" s="199">
        <f t="shared" si="7"/>
        <v>2.4</v>
      </c>
      <c r="L14" s="185">
        <f t="shared" si="3"/>
        <v>2</v>
      </c>
      <c r="M14" s="185">
        <f t="shared" si="8"/>
        <v>-90</v>
      </c>
    </row>
    <row r="15" spans="3:13" ht="13.5" thickBot="1">
      <c r="C15" s="205" t="s">
        <v>119</v>
      </c>
      <c r="D15" s="197">
        <v>745</v>
      </c>
      <c r="E15" s="185">
        <f t="shared" si="4"/>
        <v>2.0985915492957745</v>
      </c>
      <c r="F15" s="185">
        <f t="shared" si="1"/>
        <v>2</v>
      </c>
      <c r="G15" s="198">
        <f t="shared" si="5"/>
        <v>35</v>
      </c>
      <c r="H15" s="225">
        <f t="shared" si="2"/>
        <v>0.4666666666666667</v>
      </c>
      <c r="I15" s="226">
        <v>0</v>
      </c>
      <c r="J15" s="224">
        <f t="shared" si="6"/>
        <v>35</v>
      </c>
      <c r="K15" s="199">
        <f t="shared" si="7"/>
        <v>1.4</v>
      </c>
      <c r="L15" s="185">
        <f t="shared" si="3"/>
        <v>1</v>
      </c>
      <c r="M15" s="185">
        <f t="shared" si="8"/>
        <v>-40</v>
      </c>
    </row>
    <row r="16" spans="3:13" ht="12.75">
      <c r="C16" s="206" t="s">
        <v>141</v>
      </c>
      <c r="D16" s="197">
        <v>696</v>
      </c>
      <c r="E16" s="185">
        <f t="shared" si="4"/>
        <v>1.9605633802816902</v>
      </c>
      <c r="F16" s="185">
        <f t="shared" si="1"/>
        <v>1</v>
      </c>
      <c r="G16" s="198">
        <f>D16-(F16*$E$4)</f>
        <v>341</v>
      </c>
      <c r="H16" s="227">
        <f t="shared" si="2"/>
        <v>4.546666666666667</v>
      </c>
      <c r="I16" s="228">
        <v>3</v>
      </c>
      <c r="J16" s="229">
        <f>G16-(I16*$H$4)</f>
        <v>116</v>
      </c>
      <c r="K16" s="199">
        <f t="shared" si="7"/>
        <v>4.64</v>
      </c>
      <c r="L16" s="185">
        <f t="shared" si="3"/>
        <v>4</v>
      </c>
      <c r="M16" s="185">
        <f>J16-(L16*$H$4)</f>
        <v>-184</v>
      </c>
    </row>
    <row r="17" spans="3:13" ht="12.75">
      <c r="C17" s="205" t="s">
        <v>133</v>
      </c>
      <c r="D17" s="197">
        <v>677</v>
      </c>
      <c r="E17" s="185">
        <f t="shared" si="4"/>
        <v>1.9070422535211267</v>
      </c>
      <c r="F17" s="185">
        <f t="shared" si="1"/>
        <v>1</v>
      </c>
      <c r="G17" s="198">
        <f t="shared" si="5"/>
        <v>322</v>
      </c>
      <c r="H17" s="230">
        <f t="shared" si="2"/>
        <v>4.293333333333333</v>
      </c>
      <c r="I17" s="231">
        <v>3</v>
      </c>
      <c r="J17" s="229">
        <f t="shared" si="6"/>
        <v>97</v>
      </c>
      <c r="K17" s="199">
        <f t="shared" si="7"/>
        <v>3.88</v>
      </c>
      <c r="L17" s="185">
        <f t="shared" si="3"/>
        <v>3</v>
      </c>
      <c r="M17" s="185">
        <f aca="true" t="shared" si="9" ref="M17:M36">J17-(L17*$H$4)</f>
        <v>-128</v>
      </c>
    </row>
    <row r="18" spans="3:13" ht="12.75">
      <c r="C18" s="205" t="s">
        <v>114</v>
      </c>
      <c r="D18" s="197">
        <v>662</v>
      </c>
      <c r="E18" s="185">
        <f t="shared" si="4"/>
        <v>1.8647887323943662</v>
      </c>
      <c r="F18" s="185">
        <f t="shared" si="1"/>
        <v>1</v>
      </c>
      <c r="G18" s="198">
        <f t="shared" si="5"/>
        <v>307</v>
      </c>
      <c r="H18" s="232">
        <f t="shared" si="2"/>
        <v>4.093333333333334</v>
      </c>
      <c r="I18" s="231">
        <v>3</v>
      </c>
      <c r="J18" s="229">
        <f t="shared" si="6"/>
        <v>82</v>
      </c>
      <c r="K18" s="199">
        <f t="shared" si="7"/>
        <v>3.28</v>
      </c>
      <c r="L18" s="185">
        <f t="shared" si="3"/>
        <v>3</v>
      </c>
      <c r="M18" s="185">
        <f t="shared" si="9"/>
        <v>-143</v>
      </c>
    </row>
    <row r="19" spans="3:13" ht="12.75">
      <c r="C19" s="205" t="s">
        <v>132</v>
      </c>
      <c r="D19" s="197">
        <v>637</v>
      </c>
      <c r="E19" s="185">
        <f t="shared" si="4"/>
        <v>1.7943661971830986</v>
      </c>
      <c r="F19" s="185">
        <f t="shared" si="1"/>
        <v>1</v>
      </c>
      <c r="G19" s="198">
        <f t="shared" si="5"/>
        <v>282</v>
      </c>
      <c r="H19" s="232">
        <f t="shared" si="2"/>
        <v>3.76</v>
      </c>
      <c r="I19" s="231">
        <v>2</v>
      </c>
      <c r="J19" s="229">
        <f t="shared" si="6"/>
        <v>132</v>
      </c>
      <c r="K19" s="199">
        <f t="shared" si="7"/>
        <v>5.28</v>
      </c>
      <c r="L19" s="185">
        <f t="shared" si="3"/>
        <v>5</v>
      </c>
      <c r="M19" s="185">
        <f t="shared" si="9"/>
        <v>-243</v>
      </c>
    </row>
    <row r="20" spans="3:13" ht="13.5" thickBot="1">
      <c r="C20" s="206" t="s">
        <v>126</v>
      </c>
      <c r="D20" s="197">
        <v>586</v>
      </c>
      <c r="E20" s="185">
        <f t="shared" si="4"/>
        <v>1.6507042253521127</v>
      </c>
      <c r="F20" s="185">
        <f t="shared" si="1"/>
        <v>1</v>
      </c>
      <c r="G20" s="198">
        <f t="shared" si="5"/>
        <v>231</v>
      </c>
      <c r="H20" s="233">
        <f t="shared" si="2"/>
        <v>3.08</v>
      </c>
      <c r="I20" s="234">
        <v>1</v>
      </c>
      <c r="J20" s="229">
        <f t="shared" si="6"/>
        <v>156</v>
      </c>
      <c r="K20" s="199">
        <f t="shared" si="7"/>
        <v>6.24</v>
      </c>
      <c r="L20" s="185">
        <f t="shared" si="3"/>
        <v>6</v>
      </c>
      <c r="M20" s="185">
        <f t="shared" si="9"/>
        <v>-294</v>
      </c>
    </row>
    <row r="21" spans="3:13" ht="12.75">
      <c r="C21" s="206" t="s">
        <v>130</v>
      </c>
      <c r="D21" s="197">
        <v>549</v>
      </c>
      <c r="E21" s="185">
        <f t="shared" si="4"/>
        <v>1.5464788732394366</v>
      </c>
      <c r="F21" s="185">
        <f t="shared" si="1"/>
        <v>1</v>
      </c>
      <c r="G21" s="198">
        <f t="shared" si="5"/>
        <v>194</v>
      </c>
      <c r="H21" s="235">
        <f t="shared" si="2"/>
        <v>2.5866666666666664</v>
      </c>
      <c r="I21" s="236">
        <v>0</v>
      </c>
      <c r="J21" s="229">
        <f t="shared" si="6"/>
        <v>194</v>
      </c>
      <c r="K21" s="199">
        <f t="shared" si="7"/>
        <v>7.76</v>
      </c>
      <c r="L21" s="185">
        <f t="shared" si="3"/>
        <v>7</v>
      </c>
      <c r="M21" s="185">
        <f t="shared" si="9"/>
        <v>-331</v>
      </c>
    </row>
    <row r="22" spans="3:13" ht="12.75">
      <c r="C22" s="205" t="s">
        <v>109</v>
      </c>
      <c r="D22" s="197">
        <v>533</v>
      </c>
      <c r="E22" s="185">
        <f t="shared" si="0"/>
        <v>1.5014084507042254</v>
      </c>
      <c r="F22" s="185">
        <f t="shared" si="1"/>
        <v>1</v>
      </c>
      <c r="G22" s="198">
        <f t="shared" si="5"/>
        <v>178</v>
      </c>
      <c r="H22" s="237">
        <f t="shared" si="2"/>
        <v>2.3733333333333335</v>
      </c>
      <c r="I22" s="221">
        <v>0</v>
      </c>
      <c r="J22" s="229">
        <f t="shared" si="6"/>
        <v>178</v>
      </c>
      <c r="K22" s="199">
        <f t="shared" si="7"/>
        <v>7.12</v>
      </c>
      <c r="L22" s="185">
        <f t="shared" si="3"/>
        <v>7</v>
      </c>
      <c r="M22" s="185">
        <f t="shared" si="9"/>
        <v>-347</v>
      </c>
    </row>
    <row r="23" spans="3:13" ht="12.75">
      <c r="C23" s="206" t="s">
        <v>123</v>
      </c>
      <c r="D23" s="197">
        <v>491</v>
      </c>
      <c r="E23" s="185">
        <f t="shared" si="0"/>
        <v>1.3830985915492957</v>
      </c>
      <c r="F23" s="185">
        <f t="shared" si="1"/>
        <v>1</v>
      </c>
      <c r="G23" s="198">
        <f t="shared" si="5"/>
        <v>136</v>
      </c>
      <c r="H23" s="223">
        <f t="shared" si="2"/>
        <v>1.8133333333333332</v>
      </c>
      <c r="I23" s="221">
        <v>0</v>
      </c>
      <c r="J23" s="224">
        <f t="shared" si="6"/>
        <v>136</v>
      </c>
      <c r="K23" s="199">
        <f t="shared" si="7"/>
        <v>5.44</v>
      </c>
      <c r="L23" s="185">
        <f t="shared" si="3"/>
        <v>5</v>
      </c>
      <c r="M23" s="185">
        <f t="shared" si="9"/>
        <v>-239</v>
      </c>
    </row>
    <row r="24" spans="3:13" ht="12.75">
      <c r="C24" s="205" t="s">
        <v>136</v>
      </c>
      <c r="D24" s="197">
        <v>470</v>
      </c>
      <c r="E24" s="185">
        <f t="shared" si="0"/>
        <v>1.323943661971831</v>
      </c>
      <c r="F24" s="185">
        <f t="shared" si="1"/>
        <v>1</v>
      </c>
      <c r="G24" s="198">
        <f t="shared" si="5"/>
        <v>115</v>
      </c>
      <c r="H24" s="223">
        <f t="shared" si="2"/>
        <v>1.5333333333333334</v>
      </c>
      <c r="I24" s="221">
        <v>0</v>
      </c>
      <c r="J24" s="224">
        <f t="shared" si="6"/>
        <v>115</v>
      </c>
      <c r="K24" s="199">
        <f t="shared" si="7"/>
        <v>4.6</v>
      </c>
      <c r="L24" s="185">
        <f t="shared" si="3"/>
        <v>4</v>
      </c>
      <c r="M24" s="185">
        <f t="shared" si="9"/>
        <v>-185</v>
      </c>
    </row>
    <row r="25" spans="3:13" ht="12.75">
      <c r="C25" s="205" t="s">
        <v>116</v>
      </c>
      <c r="D25" s="197">
        <v>455</v>
      </c>
      <c r="E25" s="185">
        <f t="shared" si="0"/>
        <v>1.2816901408450705</v>
      </c>
      <c r="F25" s="185">
        <f t="shared" si="1"/>
        <v>1</v>
      </c>
      <c r="G25" s="198">
        <f t="shared" si="5"/>
        <v>100</v>
      </c>
      <c r="H25" s="223">
        <f t="shared" si="2"/>
        <v>1.3333333333333333</v>
      </c>
      <c r="I25" s="221">
        <v>0</v>
      </c>
      <c r="J25" s="224">
        <f t="shared" si="6"/>
        <v>100</v>
      </c>
      <c r="K25" s="199">
        <f t="shared" si="7"/>
        <v>4</v>
      </c>
      <c r="L25" s="185">
        <f t="shared" si="3"/>
        <v>4</v>
      </c>
      <c r="M25" s="185">
        <f t="shared" si="9"/>
        <v>-200</v>
      </c>
    </row>
    <row r="26" spans="3:13" ht="12.75">
      <c r="C26" s="205" t="s">
        <v>135</v>
      </c>
      <c r="D26" s="197">
        <v>447</v>
      </c>
      <c r="E26" s="185">
        <f t="shared" si="0"/>
        <v>1.2591549295774649</v>
      </c>
      <c r="F26" s="185">
        <f t="shared" si="1"/>
        <v>1</v>
      </c>
      <c r="G26" s="198">
        <f t="shared" si="5"/>
        <v>92</v>
      </c>
      <c r="H26" s="223">
        <f t="shared" si="2"/>
        <v>1.2266666666666666</v>
      </c>
      <c r="I26" s="221">
        <v>0</v>
      </c>
      <c r="J26" s="224">
        <f t="shared" si="6"/>
        <v>92</v>
      </c>
      <c r="K26" s="199">
        <f t="shared" si="7"/>
        <v>3.68</v>
      </c>
      <c r="L26" s="185">
        <f t="shared" si="3"/>
        <v>3</v>
      </c>
      <c r="M26" s="185">
        <f t="shared" si="9"/>
        <v>-133</v>
      </c>
    </row>
    <row r="27" spans="3:13" ht="12.75">
      <c r="C27" s="205" t="s">
        <v>115</v>
      </c>
      <c r="D27" s="197">
        <v>396</v>
      </c>
      <c r="E27" s="185">
        <f t="shared" si="0"/>
        <v>1.115492957746479</v>
      </c>
      <c r="F27" s="185">
        <f t="shared" si="1"/>
        <v>1</v>
      </c>
      <c r="G27" s="198">
        <f t="shared" si="5"/>
        <v>41</v>
      </c>
      <c r="H27" s="223">
        <f t="shared" si="2"/>
        <v>0.5466666666666666</v>
      </c>
      <c r="I27" s="221">
        <v>0</v>
      </c>
      <c r="J27" s="224">
        <f t="shared" si="6"/>
        <v>41</v>
      </c>
      <c r="K27" s="199">
        <f t="shared" si="7"/>
        <v>1.64</v>
      </c>
      <c r="L27" s="185">
        <f t="shared" si="3"/>
        <v>1</v>
      </c>
      <c r="M27" s="185">
        <f t="shared" si="9"/>
        <v>-34</v>
      </c>
    </row>
    <row r="28" spans="3:13" ht="12.75">
      <c r="C28" s="206" t="s">
        <v>128</v>
      </c>
      <c r="D28" s="197">
        <v>396</v>
      </c>
      <c r="E28" s="185">
        <f t="shared" si="0"/>
        <v>1.115492957746479</v>
      </c>
      <c r="F28" s="185">
        <f t="shared" si="1"/>
        <v>1</v>
      </c>
      <c r="G28" s="198">
        <f t="shared" si="5"/>
        <v>41</v>
      </c>
      <c r="H28" s="223">
        <f t="shared" si="2"/>
        <v>0.5466666666666666</v>
      </c>
      <c r="I28" s="221">
        <v>0</v>
      </c>
      <c r="J28" s="224">
        <f t="shared" si="6"/>
        <v>41</v>
      </c>
      <c r="K28" s="199">
        <f t="shared" si="7"/>
        <v>1.64</v>
      </c>
      <c r="L28" s="185">
        <f t="shared" si="3"/>
        <v>1</v>
      </c>
      <c r="M28" s="185">
        <f t="shared" si="9"/>
        <v>-34</v>
      </c>
    </row>
    <row r="29" spans="3:13" ht="12.75">
      <c r="C29" s="206" t="s">
        <v>127</v>
      </c>
      <c r="D29" s="197">
        <v>358</v>
      </c>
      <c r="E29" s="185">
        <f t="shared" si="0"/>
        <v>1.008450704225352</v>
      </c>
      <c r="F29" s="197">
        <f t="shared" si="1"/>
        <v>1</v>
      </c>
      <c r="G29" s="198">
        <f t="shared" si="5"/>
        <v>3</v>
      </c>
      <c r="H29" s="223">
        <f t="shared" si="2"/>
        <v>0.04</v>
      </c>
      <c r="I29" s="221">
        <v>0</v>
      </c>
      <c r="J29" s="224">
        <f t="shared" si="6"/>
        <v>3</v>
      </c>
      <c r="K29" s="199">
        <f t="shared" si="7"/>
        <v>0.12</v>
      </c>
      <c r="L29" s="185">
        <f t="shared" si="3"/>
        <v>0</v>
      </c>
      <c r="M29" s="185">
        <f t="shared" si="9"/>
        <v>3</v>
      </c>
    </row>
    <row r="30" spans="3:13" ht="12.75">
      <c r="C30" s="205" t="s">
        <v>137</v>
      </c>
      <c r="D30" s="197">
        <v>354</v>
      </c>
      <c r="E30" s="185">
        <f t="shared" si="0"/>
        <v>0.9971830985915493</v>
      </c>
      <c r="F30" s="197">
        <f t="shared" si="1"/>
        <v>0</v>
      </c>
      <c r="G30" s="198">
        <f t="shared" si="5"/>
        <v>354</v>
      </c>
      <c r="H30" s="223">
        <f t="shared" si="2"/>
        <v>4.72</v>
      </c>
      <c r="I30" s="221">
        <f aca="true" t="shared" si="10" ref="I30:I38">INT(H30)</f>
        <v>4</v>
      </c>
      <c r="J30" s="224">
        <f t="shared" si="6"/>
        <v>54</v>
      </c>
      <c r="K30" s="199">
        <f t="shared" si="7"/>
        <v>2.16</v>
      </c>
      <c r="L30" s="185">
        <f t="shared" si="3"/>
        <v>2</v>
      </c>
      <c r="M30" s="185">
        <f t="shared" si="9"/>
        <v>-96</v>
      </c>
    </row>
    <row r="31" spans="3:13" ht="12.75">
      <c r="C31" s="205" t="s">
        <v>112</v>
      </c>
      <c r="D31" s="197">
        <v>335</v>
      </c>
      <c r="E31" s="185">
        <f t="shared" si="0"/>
        <v>0.9436619718309859</v>
      </c>
      <c r="F31" s="197">
        <f t="shared" si="1"/>
        <v>0</v>
      </c>
      <c r="G31" s="198">
        <f t="shared" si="5"/>
        <v>335</v>
      </c>
      <c r="H31" s="223">
        <f t="shared" si="2"/>
        <v>4.466666666666667</v>
      </c>
      <c r="I31" s="221">
        <f t="shared" si="10"/>
        <v>4</v>
      </c>
      <c r="J31" s="224">
        <f t="shared" si="6"/>
        <v>35</v>
      </c>
      <c r="K31" s="199">
        <f t="shared" si="7"/>
        <v>1.4</v>
      </c>
      <c r="L31" s="185">
        <f t="shared" si="3"/>
        <v>1</v>
      </c>
      <c r="M31" s="185">
        <f t="shared" si="9"/>
        <v>-40</v>
      </c>
    </row>
    <row r="32" spans="3:13" ht="12.75">
      <c r="C32" s="206" t="s">
        <v>129</v>
      </c>
      <c r="D32" s="197">
        <v>335</v>
      </c>
      <c r="E32" s="185">
        <f t="shared" si="0"/>
        <v>0.9436619718309859</v>
      </c>
      <c r="F32" s="197">
        <f t="shared" si="1"/>
        <v>0</v>
      </c>
      <c r="G32" s="198">
        <f t="shared" si="5"/>
        <v>335</v>
      </c>
      <c r="H32" s="223">
        <f t="shared" si="2"/>
        <v>4.466666666666667</v>
      </c>
      <c r="I32" s="221">
        <f t="shared" si="10"/>
        <v>4</v>
      </c>
      <c r="J32" s="224">
        <f t="shared" si="6"/>
        <v>35</v>
      </c>
      <c r="K32" s="199">
        <f t="shared" si="7"/>
        <v>1.4</v>
      </c>
      <c r="L32" s="185">
        <f t="shared" si="3"/>
        <v>1</v>
      </c>
      <c r="M32" s="185">
        <f t="shared" si="9"/>
        <v>-40</v>
      </c>
    </row>
    <row r="33" spans="3:13" ht="12.75">
      <c r="C33" s="205" t="s">
        <v>113</v>
      </c>
      <c r="D33" s="197">
        <v>283</v>
      </c>
      <c r="E33" s="185">
        <f t="shared" si="0"/>
        <v>0.7971830985915493</v>
      </c>
      <c r="F33" s="197">
        <f t="shared" si="1"/>
        <v>0</v>
      </c>
      <c r="G33" s="198">
        <f t="shared" si="5"/>
        <v>283</v>
      </c>
      <c r="H33" s="223">
        <f t="shared" si="2"/>
        <v>3.7733333333333334</v>
      </c>
      <c r="I33" s="221">
        <f t="shared" si="10"/>
        <v>3</v>
      </c>
      <c r="J33" s="224">
        <f t="shared" si="6"/>
        <v>58</v>
      </c>
      <c r="K33" s="199">
        <f t="shared" si="7"/>
        <v>2.32</v>
      </c>
      <c r="L33" s="185">
        <f aca="true" t="shared" si="11" ref="L33:L38">INT(K33)</f>
        <v>2</v>
      </c>
      <c r="M33" s="185">
        <f t="shared" si="9"/>
        <v>-92</v>
      </c>
    </row>
    <row r="34" spans="3:13" ht="12.75">
      <c r="C34" s="205" t="s">
        <v>138</v>
      </c>
      <c r="D34" s="197">
        <v>275</v>
      </c>
      <c r="E34" s="185">
        <f t="shared" si="0"/>
        <v>0.7746478873239436</v>
      </c>
      <c r="F34" s="197">
        <f t="shared" si="1"/>
        <v>0</v>
      </c>
      <c r="G34" s="198">
        <f t="shared" si="5"/>
        <v>275</v>
      </c>
      <c r="H34" s="223">
        <f t="shared" si="2"/>
        <v>3.6666666666666665</v>
      </c>
      <c r="I34" s="221">
        <f t="shared" si="10"/>
        <v>3</v>
      </c>
      <c r="J34" s="224">
        <f t="shared" si="6"/>
        <v>50</v>
      </c>
      <c r="K34" s="199">
        <f t="shared" si="7"/>
        <v>2</v>
      </c>
      <c r="L34" s="185">
        <f t="shared" si="11"/>
        <v>2</v>
      </c>
      <c r="M34" s="185">
        <f t="shared" si="9"/>
        <v>-100</v>
      </c>
    </row>
    <row r="35" spans="3:13" ht="12.75">
      <c r="C35" s="205" t="s">
        <v>117</v>
      </c>
      <c r="D35" s="197">
        <v>256</v>
      </c>
      <c r="E35" s="185">
        <f t="shared" si="0"/>
        <v>0.7211267605633803</v>
      </c>
      <c r="F35" s="197">
        <f t="shared" si="1"/>
        <v>0</v>
      </c>
      <c r="G35" s="198">
        <f t="shared" si="5"/>
        <v>256</v>
      </c>
      <c r="H35" s="223">
        <f t="shared" si="2"/>
        <v>3.4133333333333336</v>
      </c>
      <c r="I35" s="221">
        <f t="shared" si="10"/>
        <v>3</v>
      </c>
      <c r="J35" s="224">
        <f t="shared" si="6"/>
        <v>31</v>
      </c>
      <c r="K35" s="199">
        <f t="shared" si="7"/>
        <v>1.24</v>
      </c>
      <c r="L35" s="185">
        <f t="shared" si="11"/>
        <v>1</v>
      </c>
      <c r="M35" s="185">
        <f t="shared" si="9"/>
        <v>-44</v>
      </c>
    </row>
    <row r="36" spans="3:13" ht="12.75">
      <c r="C36" s="205" t="s">
        <v>110</v>
      </c>
      <c r="D36" s="197">
        <v>240</v>
      </c>
      <c r="E36" s="185">
        <f t="shared" si="0"/>
        <v>0.676056338028169</v>
      </c>
      <c r="F36" s="197">
        <f t="shared" si="1"/>
        <v>0</v>
      </c>
      <c r="G36" s="198">
        <f t="shared" si="5"/>
        <v>240</v>
      </c>
      <c r="H36" s="223">
        <f t="shared" si="2"/>
        <v>3.2</v>
      </c>
      <c r="I36" s="221">
        <f t="shared" si="10"/>
        <v>3</v>
      </c>
      <c r="J36" s="224">
        <f t="shared" si="6"/>
        <v>15</v>
      </c>
      <c r="K36" s="199">
        <f t="shared" si="7"/>
        <v>0.6</v>
      </c>
      <c r="L36" s="185">
        <f t="shared" si="11"/>
        <v>0</v>
      </c>
      <c r="M36" s="185">
        <f t="shared" si="9"/>
        <v>15</v>
      </c>
    </row>
    <row r="37" spans="3:13" ht="12.75">
      <c r="C37" s="205" t="s">
        <v>108</v>
      </c>
      <c r="D37" s="197">
        <v>238</v>
      </c>
      <c r="E37" s="185">
        <f>D37/$E$4</f>
        <v>0.6704225352112676</v>
      </c>
      <c r="F37" s="197">
        <f t="shared" si="1"/>
        <v>0</v>
      </c>
      <c r="G37" s="198">
        <f>D37-(F37*$E$4)</f>
        <v>238</v>
      </c>
      <c r="H37" s="223">
        <f t="shared" si="2"/>
        <v>3.1733333333333333</v>
      </c>
      <c r="I37" s="221">
        <f t="shared" si="10"/>
        <v>3</v>
      </c>
      <c r="J37" s="224">
        <f>G37-(I37*$H$4)</f>
        <v>13</v>
      </c>
      <c r="K37" s="199">
        <f t="shared" si="7"/>
        <v>0.52</v>
      </c>
      <c r="L37" s="185">
        <f>INT(K37)</f>
        <v>0</v>
      </c>
      <c r="M37" s="185">
        <f>J37-(L37*$H$4)</f>
        <v>13</v>
      </c>
    </row>
    <row r="38" spans="3:13" ht="13.5" thickBot="1">
      <c r="C38" s="207" t="s">
        <v>139</v>
      </c>
      <c r="D38" s="202">
        <v>231</v>
      </c>
      <c r="E38" s="186">
        <f t="shared" si="0"/>
        <v>0.6507042253521127</v>
      </c>
      <c r="F38" s="202">
        <f t="shared" si="1"/>
        <v>0</v>
      </c>
      <c r="G38" s="203">
        <f>D38-(F38*$E$4)</f>
        <v>231</v>
      </c>
      <c r="H38" s="238">
        <f t="shared" si="2"/>
        <v>3.08</v>
      </c>
      <c r="I38" s="239">
        <f t="shared" si="10"/>
        <v>3</v>
      </c>
      <c r="J38" s="240">
        <f>G38-(I38*$H$4)</f>
        <v>6</v>
      </c>
      <c r="K38" s="204">
        <f t="shared" si="7"/>
        <v>0.24</v>
      </c>
      <c r="L38" s="186">
        <f t="shared" si="11"/>
        <v>0</v>
      </c>
      <c r="M38" s="186">
        <f>J38-(L38*$H$4)</f>
        <v>6</v>
      </c>
    </row>
    <row r="39" spans="3:13" ht="12.75">
      <c r="C39" s="178" t="s">
        <v>159</v>
      </c>
      <c r="D39" s="177">
        <f>SUM(D5:D38)</f>
        <v>21132</v>
      </c>
      <c r="F39" s="177">
        <f>SUM(F5:F38)</f>
        <v>41</v>
      </c>
      <c r="G39" s="177">
        <f>SUM(G5:G38)</f>
        <v>6577</v>
      </c>
      <c r="H39" s="177">
        <f>SUM(H4:H38)</f>
        <v>162.6933333333333</v>
      </c>
      <c r="I39" s="177">
        <f>SUM(I5:I38)</f>
        <v>42</v>
      </c>
      <c r="J39" s="177">
        <f>SUM(J5:J38)</f>
        <v>3427</v>
      </c>
      <c r="K39" s="177">
        <f>SUM(K4:K38)</f>
        <v>162.08</v>
      </c>
      <c r="L39" s="177">
        <f>SUM(L5:L38)</f>
        <v>124</v>
      </c>
      <c r="M39" s="177">
        <f>SUM(M5:M38)</f>
        <v>-5873</v>
      </c>
    </row>
    <row r="40" spans="3:4" ht="12.75">
      <c r="C40" s="178" t="s">
        <v>160</v>
      </c>
      <c r="D40" s="177">
        <f>D39/F1</f>
        <v>528.3</v>
      </c>
    </row>
    <row r="41" spans="4:5" ht="12.75">
      <c r="D41" s="178" t="s">
        <v>161</v>
      </c>
      <c r="E41" s="177">
        <f>E4*(SUM(E5:E38)-F39)</f>
        <v>6576.999999999999</v>
      </c>
    </row>
    <row r="42" spans="4:5" ht="12.75">
      <c r="D42" s="178" t="s">
        <v>162</v>
      </c>
      <c r="E42" s="177">
        <f>E41/F1</f>
        <v>164.42499999999998</v>
      </c>
    </row>
  </sheetData>
  <printOptions gridLines="1" horizontalCentered="1" verticalCentered="1"/>
  <pageMargins left="0.75" right="0.48" top="0.76" bottom="0.76" header="0.5" footer="0.5"/>
  <pageSetup fitToHeight="1" fitToWidth="1" horizontalDpi="300" verticalDpi="300" orientation="landscape" scale="97" r:id="rId2"/>
  <headerFooter alignWithMargins="0">
    <oddHeader>&amp;C&amp;f</oddHeader>
    <oddFooter>&amp;CPrepared by Hugh Higley &amp;D&amp;RPage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="72" zoomScaleNormal="72" workbookViewId="0" topLeftCell="A1">
      <pane ySplit="2" topLeftCell="BM3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7.7109375" style="0" customWidth="1"/>
    <col min="2" max="2" width="5.00390625" style="4" customWidth="1"/>
    <col min="3" max="3" width="13.00390625" style="0" customWidth="1"/>
    <col min="4" max="4" width="7.28125" style="0" customWidth="1"/>
    <col min="5" max="6" width="7.00390625" style="0" customWidth="1"/>
    <col min="7" max="7" width="7.421875" style="4" customWidth="1"/>
    <col min="8" max="8" width="7.28125" style="0" customWidth="1"/>
    <col min="9" max="10" width="7.57421875" style="0" customWidth="1"/>
    <col min="11" max="11" width="17.28125" style="4" customWidth="1"/>
    <col min="12" max="12" width="7.7109375" style="0" customWidth="1"/>
  </cols>
  <sheetData>
    <row r="1" spans="1:11" ht="13.5" thickBot="1">
      <c r="A1" t="s">
        <v>10</v>
      </c>
      <c r="D1" t="s">
        <v>144</v>
      </c>
      <c r="J1" t="s">
        <v>11</v>
      </c>
      <c r="K1" s="13">
        <f>O6</f>
        <v>295.15418502202647</v>
      </c>
    </row>
    <row r="2" spans="1:14" s="1" customFormat="1" ht="40.5" customHeight="1" thickBot="1">
      <c r="A2" s="8" t="s">
        <v>0</v>
      </c>
      <c r="B2" s="9" t="s">
        <v>1</v>
      </c>
      <c r="C2" s="9" t="s">
        <v>107</v>
      </c>
      <c r="D2" s="10" t="s">
        <v>3</v>
      </c>
      <c r="E2" s="9" t="s">
        <v>2</v>
      </c>
      <c r="F2" s="11" t="s">
        <v>4</v>
      </c>
      <c r="G2" s="11" t="s">
        <v>5</v>
      </c>
      <c r="H2" s="9" t="s">
        <v>6</v>
      </c>
      <c r="I2" s="11" t="s">
        <v>7</v>
      </c>
      <c r="J2" s="11" t="s">
        <v>8</v>
      </c>
      <c r="K2" s="12" t="s">
        <v>9</v>
      </c>
      <c r="L2" s="5"/>
      <c r="M2" s="2"/>
      <c r="N2" s="3"/>
    </row>
    <row r="3" spans="1:11" ht="12.75">
      <c r="A3" s="6" t="s">
        <v>143</v>
      </c>
      <c r="B3" s="6"/>
      <c r="C3" s="7" t="s">
        <v>108</v>
      </c>
      <c r="D3" s="7">
        <v>238</v>
      </c>
      <c r="E3" s="7">
        <v>0.7</v>
      </c>
      <c r="F3" s="7"/>
      <c r="G3" s="7">
        <v>4.135</v>
      </c>
      <c r="H3" s="7">
        <v>3.2</v>
      </c>
      <c r="I3" s="7">
        <f aca="true" t="shared" si="0" ref="I3:I26">G3-H3</f>
        <v>0.9349999999999996</v>
      </c>
      <c r="J3" s="7">
        <f aca="true" t="shared" si="1" ref="J3:J26">I3*$K$1</f>
        <v>275.9691629955946</v>
      </c>
      <c r="K3" s="14">
        <f>J3-D3</f>
        <v>37.969162995594615</v>
      </c>
    </row>
    <row r="4" spans="1:11" ht="12.75">
      <c r="A4" s="6"/>
      <c r="B4" s="6"/>
      <c r="C4" s="6" t="s">
        <v>109</v>
      </c>
      <c r="D4" s="6">
        <v>533</v>
      </c>
      <c r="E4" s="6">
        <v>0.7</v>
      </c>
      <c r="F4" s="6"/>
      <c r="G4" s="6">
        <v>5.025</v>
      </c>
      <c r="H4" s="6">
        <v>3.2</v>
      </c>
      <c r="I4" s="6">
        <f t="shared" si="0"/>
        <v>1.8250000000000002</v>
      </c>
      <c r="J4" s="7">
        <f t="shared" si="1"/>
        <v>538.6563876651984</v>
      </c>
      <c r="K4" s="14">
        <f aca="true" t="shared" si="2" ref="K4:K27">J4-D4</f>
        <v>5.656387665198395</v>
      </c>
    </row>
    <row r="5" spans="1:15" ht="13.5" thickBot="1">
      <c r="A5" s="6"/>
      <c r="B5" s="6"/>
      <c r="C5" s="6" t="s">
        <v>110</v>
      </c>
      <c r="D5" s="6">
        <v>240</v>
      </c>
      <c r="E5" s="6">
        <v>0.7</v>
      </c>
      <c r="F5" s="6"/>
      <c r="G5" s="6">
        <v>4.175</v>
      </c>
      <c r="H5" s="6">
        <v>3.2</v>
      </c>
      <c r="I5" s="6">
        <f t="shared" si="0"/>
        <v>0.9749999999999996</v>
      </c>
      <c r="J5" s="19">
        <f t="shared" si="1"/>
        <v>287.7753303964757</v>
      </c>
      <c r="K5" s="14">
        <f t="shared" si="2"/>
        <v>47.77533039647568</v>
      </c>
      <c r="O5" t="s">
        <v>11</v>
      </c>
    </row>
    <row r="6" spans="1:15" ht="13.5" thickBot="1">
      <c r="A6" s="6"/>
      <c r="B6" s="6"/>
      <c r="C6" s="6" t="s">
        <v>111</v>
      </c>
      <c r="D6" s="6">
        <v>1472</v>
      </c>
      <c r="E6" s="6">
        <v>0.7</v>
      </c>
      <c r="F6" s="6"/>
      <c r="G6" s="170">
        <v>5.495</v>
      </c>
      <c r="H6" s="170">
        <v>0.501</v>
      </c>
      <c r="I6" s="171">
        <f t="shared" si="0"/>
        <v>4.994</v>
      </c>
      <c r="J6" s="20">
        <f t="shared" si="1"/>
        <v>1474</v>
      </c>
      <c r="K6" s="18">
        <f t="shared" si="2"/>
        <v>2</v>
      </c>
      <c r="L6" s="172" t="s">
        <v>12</v>
      </c>
      <c r="M6" s="15"/>
      <c r="N6" s="15"/>
      <c r="O6">
        <f>1474/I6</f>
        <v>295.15418502202647</v>
      </c>
    </row>
    <row r="7" spans="1:11" ht="12.75">
      <c r="A7" s="6"/>
      <c r="B7" s="6"/>
      <c r="C7" s="6" t="s">
        <v>112</v>
      </c>
      <c r="D7" s="6">
        <v>335</v>
      </c>
      <c r="E7" s="6">
        <v>0.7</v>
      </c>
      <c r="F7" s="6"/>
      <c r="G7" s="6">
        <v>4.5</v>
      </c>
      <c r="H7" s="6">
        <v>3.2</v>
      </c>
      <c r="I7" s="6">
        <f t="shared" si="0"/>
        <v>1.2999999999999998</v>
      </c>
      <c r="J7" s="7">
        <f t="shared" si="1"/>
        <v>383.7004405286344</v>
      </c>
      <c r="K7" s="14">
        <f t="shared" si="2"/>
        <v>48.700440528634374</v>
      </c>
    </row>
    <row r="8" spans="1:11" ht="12.75">
      <c r="A8" s="6"/>
      <c r="B8" s="6"/>
      <c r="C8" s="6" t="s">
        <v>113</v>
      </c>
      <c r="D8" s="6">
        <v>283</v>
      </c>
      <c r="E8" s="6">
        <v>0.7</v>
      </c>
      <c r="F8" s="6"/>
      <c r="G8" s="6">
        <v>4.23</v>
      </c>
      <c r="H8" s="6">
        <v>3.25</v>
      </c>
      <c r="I8" s="6">
        <f t="shared" si="0"/>
        <v>0.9800000000000004</v>
      </c>
      <c r="J8" s="7">
        <f t="shared" si="1"/>
        <v>289.2511013215861</v>
      </c>
      <c r="K8" s="14">
        <f t="shared" si="2"/>
        <v>6.251101321586077</v>
      </c>
    </row>
    <row r="9" spans="1:11" ht="12.75">
      <c r="A9" s="6"/>
      <c r="B9" s="6"/>
      <c r="C9" s="6" t="s">
        <v>114</v>
      </c>
      <c r="D9" s="6">
        <v>662</v>
      </c>
      <c r="E9" s="6">
        <v>0.7</v>
      </c>
      <c r="F9" s="6"/>
      <c r="G9" s="6">
        <v>5.59</v>
      </c>
      <c r="H9" s="6">
        <v>3.2</v>
      </c>
      <c r="I9" s="6">
        <f t="shared" si="0"/>
        <v>2.3899999999999997</v>
      </c>
      <c r="J9" s="7">
        <f t="shared" si="1"/>
        <v>705.4185022026431</v>
      </c>
      <c r="K9" s="14">
        <f t="shared" si="2"/>
        <v>43.41850220264314</v>
      </c>
    </row>
    <row r="10" spans="1:11" ht="12.75">
      <c r="A10" s="6"/>
      <c r="B10" s="6"/>
      <c r="C10" s="6" t="s">
        <v>115</v>
      </c>
      <c r="D10" s="6">
        <v>396</v>
      </c>
      <c r="E10" s="6">
        <v>0.7</v>
      </c>
      <c r="F10" s="6"/>
      <c r="G10" s="6">
        <v>4.45</v>
      </c>
      <c r="H10" s="6">
        <v>3.2</v>
      </c>
      <c r="I10" s="6">
        <f t="shared" si="0"/>
        <v>1.25</v>
      </c>
      <c r="J10" s="7">
        <f t="shared" si="1"/>
        <v>368.9427312775331</v>
      </c>
      <c r="K10" s="14">
        <f t="shared" si="2"/>
        <v>-27.057268722466915</v>
      </c>
    </row>
    <row r="11" spans="1:11" ht="12.75">
      <c r="A11" s="6"/>
      <c r="B11" s="6"/>
      <c r="C11" s="6" t="s">
        <v>116</v>
      </c>
      <c r="D11" s="6">
        <v>455</v>
      </c>
      <c r="E11" s="6">
        <v>0.7</v>
      </c>
      <c r="F11" s="6"/>
      <c r="G11" s="6">
        <v>4.87</v>
      </c>
      <c r="H11" s="6">
        <v>3.2</v>
      </c>
      <c r="I11" s="6">
        <f t="shared" si="0"/>
        <v>1.67</v>
      </c>
      <c r="J11" s="7">
        <f t="shared" si="1"/>
        <v>492.9074889867842</v>
      </c>
      <c r="K11" s="14">
        <f t="shared" si="2"/>
        <v>37.90748898678419</v>
      </c>
    </row>
    <row r="12" spans="1:11" ht="12.75">
      <c r="A12" s="6"/>
      <c r="B12" s="6"/>
      <c r="C12" s="6" t="s">
        <v>117</v>
      </c>
      <c r="D12" s="6">
        <v>256</v>
      </c>
      <c r="E12" s="6">
        <v>0.7</v>
      </c>
      <c r="F12" s="6"/>
      <c r="G12" s="6">
        <v>4.23</v>
      </c>
      <c r="H12" s="6">
        <v>3.2</v>
      </c>
      <c r="I12" s="6">
        <f t="shared" si="0"/>
        <v>1.0300000000000002</v>
      </c>
      <c r="J12" s="7">
        <f t="shared" si="1"/>
        <v>304.0088105726873</v>
      </c>
      <c r="K12" s="14">
        <f t="shared" si="2"/>
        <v>48.00881057268731</v>
      </c>
    </row>
    <row r="13" spans="1:11" ht="12.75">
      <c r="A13" s="6"/>
      <c r="B13" s="6"/>
      <c r="C13" s="6" t="s">
        <v>118</v>
      </c>
      <c r="D13" s="6">
        <v>956</v>
      </c>
      <c r="E13" s="6">
        <v>0.7</v>
      </c>
      <c r="F13" s="6"/>
      <c r="G13" s="6">
        <v>6.57</v>
      </c>
      <c r="H13" s="6">
        <v>3.2</v>
      </c>
      <c r="I13" s="6">
        <f t="shared" si="0"/>
        <v>3.37</v>
      </c>
      <c r="J13" s="7">
        <f t="shared" si="1"/>
        <v>994.6696035242293</v>
      </c>
      <c r="K13" s="14">
        <f t="shared" si="2"/>
        <v>38.669603524229274</v>
      </c>
    </row>
    <row r="14" spans="1:11" ht="12.75">
      <c r="A14" s="6"/>
      <c r="B14" s="6"/>
      <c r="C14" s="6" t="s">
        <v>119</v>
      </c>
      <c r="D14" s="6">
        <v>745</v>
      </c>
      <c r="E14" s="6">
        <v>0.7</v>
      </c>
      <c r="F14" s="6"/>
      <c r="G14" s="6">
        <v>5.93</v>
      </c>
      <c r="H14" s="6">
        <v>3.2</v>
      </c>
      <c r="I14" s="6">
        <f t="shared" si="0"/>
        <v>2.7299999999999995</v>
      </c>
      <c r="J14" s="7">
        <f t="shared" si="1"/>
        <v>805.7709251101321</v>
      </c>
      <c r="K14" s="14">
        <f t="shared" si="2"/>
        <v>60.77092511013211</v>
      </c>
    </row>
    <row r="15" spans="1:11" ht="12.75">
      <c r="A15" s="6"/>
      <c r="B15" s="6"/>
      <c r="C15" s="6" t="s">
        <v>120</v>
      </c>
      <c r="D15" s="6">
        <v>999</v>
      </c>
      <c r="E15" s="6">
        <v>0.7</v>
      </c>
      <c r="F15" s="6"/>
      <c r="G15" s="6">
        <v>6.75</v>
      </c>
      <c r="H15" s="6">
        <v>3.2</v>
      </c>
      <c r="I15" s="6">
        <f t="shared" si="0"/>
        <v>3.55</v>
      </c>
      <c r="J15" s="7">
        <f t="shared" si="1"/>
        <v>1047.7973568281939</v>
      </c>
      <c r="K15" s="14">
        <f t="shared" si="2"/>
        <v>48.79735682819387</v>
      </c>
    </row>
    <row r="16" spans="1:11" ht="12.75">
      <c r="A16" s="6"/>
      <c r="B16" s="6"/>
      <c r="C16" s="6" t="s">
        <v>121</v>
      </c>
      <c r="D16" s="6">
        <v>962</v>
      </c>
      <c r="E16" s="6">
        <v>0.7</v>
      </c>
      <c r="F16" s="6"/>
      <c r="G16" s="6">
        <v>6.665</v>
      </c>
      <c r="H16" s="6">
        <v>3.2</v>
      </c>
      <c r="I16" s="6">
        <f t="shared" si="0"/>
        <v>3.465</v>
      </c>
      <c r="J16" s="7">
        <f t="shared" si="1"/>
        <v>1022.7092511013217</v>
      </c>
      <c r="K16" s="14">
        <f t="shared" si="2"/>
        <v>60.709251101321684</v>
      </c>
    </row>
    <row r="17" spans="1:11" ht="12.75">
      <c r="A17" s="6"/>
      <c r="B17" s="6"/>
      <c r="C17" s="6" t="s">
        <v>122</v>
      </c>
      <c r="D17" s="6">
        <v>886</v>
      </c>
      <c r="E17" s="6">
        <v>0.7</v>
      </c>
      <c r="F17" s="6"/>
      <c r="G17" s="6">
        <v>6.265</v>
      </c>
      <c r="H17" s="6">
        <v>3.2</v>
      </c>
      <c r="I17" s="6">
        <f>G17-H17</f>
        <v>3.0649999999999995</v>
      </c>
      <c r="J17" s="7">
        <f t="shared" si="1"/>
        <v>904.647577092511</v>
      </c>
      <c r="K17" s="14">
        <f t="shared" si="2"/>
        <v>18.64757709251103</v>
      </c>
    </row>
    <row r="18" spans="1:11" ht="12.75">
      <c r="A18" s="6"/>
      <c r="B18" s="6"/>
      <c r="C18" s="160" t="s">
        <v>123</v>
      </c>
      <c r="D18" s="6">
        <v>491</v>
      </c>
      <c r="E18" s="6">
        <v>0.7</v>
      </c>
      <c r="F18" s="6"/>
      <c r="G18" s="6">
        <v>5.025</v>
      </c>
      <c r="H18" s="6">
        <v>3.2</v>
      </c>
      <c r="I18" s="6">
        <f t="shared" si="0"/>
        <v>1.8250000000000002</v>
      </c>
      <c r="J18" s="7">
        <f t="shared" si="1"/>
        <v>538.6563876651984</v>
      </c>
      <c r="K18" s="14">
        <f t="shared" si="2"/>
        <v>47.656387665198395</v>
      </c>
    </row>
    <row r="19" spans="1:12" ht="12.75">
      <c r="A19" s="6"/>
      <c r="B19" s="6"/>
      <c r="C19" s="173" t="s">
        <v>124</v>
      </c>
      <c r="D19" s="6">
        <v>927</v>
      </c>
      <c r="E19" s="6">
        <v>0.7</v>
      </c>
      <c r="F19" s="6"/>
      <c r="G19" s="6">
        <v>6.5</v>
      </c>
      <c r="H19" s="6">
        <v>3.2</v>
      </c>
      <c r="I19" s="6">
        <f t="shared" si="0"/>
        <v>3.3</v>
      </c>
      <c r="J19" s="7">
        <f t="shared" si="1"/>
        <v>974.0088105726873</v>
      </c>
      <c r="K19" s="14">
        <f t="shared" si="2"/>
        <v>47.00881057268725</v>
      </c>
      <c r="L19" s="175" t="s">
        <v>147</v>
      </c>
    </row>
    <row r="20" spans="1:12" ht="12.75">
      <c r="A20" s="6"/>
      <c r="B20" s="6"/>
      <c r="C20" s="173" t="s">
        <v>125</v>
      </c>
      <c r="D20" s="6">
        <v>770</v>
      </c>
      <c r="E20" s="6">
        <v>0.7</v>
      </c>
      <c r="F20" s="6"/>
      <c r="G20" s="6">
        <v>5.985</v>
      </c>
      <c r="H20" s="6">
        <v>3.2</v>
      </c>
      <c r="I20" s="6">
        <f t="shared" si="0"/>
        <v>2.785</v>
      </c>
      <c r="J20" s="7">
        <f t="shared" si="1"/>
        <v>822.0044052863437</v>
      </c>
      <c r="K20" s="14">
        <f t="shared" si="2"/>
        <v>52.00440528634374</v>
      </c>
      <c r="L20" s="175" t="s">
        <v>147</v>
      </c>
    </row>
    <row r="21" spans="1:12" ht="12.75">
      <c r="A21" s="6"/>
      <c r="B21" s="6"/>
      <c r="C21" s="173" t="s">
        <v>126</v>
      </c>
      <c r="D21" s="6">
        <v>586</v>
      </c>
      <c r="E21" s="6">
        <v>0.7</v>
      </c>
      <c r="F21" s="6"/>
      <c r="G21" s="6">
        <v>5.36</v>
      </c>
      <c r="H21" s="6">
        <v>3.2</v>
      </c>
      <c r="I21" s="6">
        <f t="shared" si="0"/>
        <v>2.16</v>
      </c>
      <c r="J21" s="7">
        <f t="shared" si="1"/>
        <v>637.5330396475772</v>
      </c>
      <c r="K21" s="14">
        <f t="shared" si="2"/>
        <v>51.5330396475772</v>
      </c>
      <c r="L21" s="175" t="s">
        <v>147</v>
      </c>
    </row>
    <row r="22" spans="1:11" ht="12.75">
      <c r="A22" s="6"/>
      <c r="B22" s="6"/>
      <c r="C22" s="160" t="s">
        <v>127</v>
      </c>
      <c r="D22" s="6">
        <v>358</v>
      </c>
      <c r="E22" s="6">
        <v>0.7</v>
      </c>
      <c r="F22" s="6"/>
      <c r="G22" s="6">
        <v>4.42</v>
      </c>
      <c r="H22" s="6">
        <v>3.2</v>
      </c>
      <c r="I22" s="6">
        <f t="shared" si="0"/>
        <v>1.2199999999999998</v>
      </c>
      <c r="J22" s="7">
        <f t="shared" si="1"/>
        <v>360.08810572687224</v>
      </c>
      <c r="K22" s="14">
        <f t="shared" si="2"/>
        <v>2.088105726872243</v>
      </c>
    </row>
    <row r="23" spans="1:11" ht="12.75">
      <c r="A23" s="6"/>
      <c r="B23" s="6"/>
      <c r="C23" s="160" t="s">
        <v>128</v>
      </c>
      <c r="D23" s="6">
        <v>396</v>
      </c>
      <c r="E23" s="6">
        <v>0.7</v>
      </c>
      <c r="F23" s="6"/>
      <c r="G23" s="6">
        <v>4.73</v>
      </c>
      <c r="H23" s="6">
        <v>3.2</v>
      </c>
      <c r="I23" s="6">
        <f t="shared" si="0"/>
        <v>1.5300000000000002</v>
      </c>
      <c r="J23" s="7">
        <f t="shared" si="1"/>
        <v>451.58590308370054</v>
      </c>
      <c r="K23" s="14">
        <f t="shared" si="2"/>
        <v>55.58590308370054</v>
      </c>
    </row>
    <row r="24" spans="1:11" ht="12.75">
      <c r="A24" s="6"/>
      <c r="B24" s="6"/>
      <c r="C24" s="160" t="s">
        <v>129</v>
      </c>
      <c r="D24" s="6">
        <v>335</v>
      </c>
      <c r="E24" s="6">
        <v>0.7</v>
      </c>
      <c r="F24" s="6"/>
      <c r="G24" s="6">
        <v>4.485</v>
      </c>
      <c r="H24" s="6">
        <v>3.2</v>
      </c>
      <c r="I24" s="6">
        <f t="shared" si="0"/>
        <v>1.2850000000000001</v>
      </c>
      <c r="J24" s="7">
        <f t="shared" si="1"/>
        <v>379.27312775330404</v>
      </c>
      <c r="K24" s="14">
        <f t="shared" si="2"/>
        <v>44.27312775330404</v>
      </c>
    </row>
    <row r="25" spans="1:11" ht="12.75">
      <c r="A25" s="6"/>
      <c r="B25" s="6"/>
      <c r="C25" s="160" t="s">
        <v>130</v>
      </c>
      <c r="D25" s="6">
        <v>549</v>
      </c>
      <c r="E25" s="6">
        <v>0.7</v>
      </c>
      <c r="F25" s="6"/>
      <c r="G25" s="6">
        <v>5.135</v>
      </c>
      <c r="H25" s="6">
        <v>3.2</v>
      </c>
      <c r="I25" s="6">
        <f t="shared" si="0"/>
        <v>1.9349999999999996</v>
      </c>
      <c r="J25" s="7">
        <f t="shared" si="1"/>
        <v>571.1233480176211</v>
      </c>
      <c r="K25" s="14">
        <f t="shared" si="2"/>
        <v>22.123348017621083</v>
      </c>
    </row>
    <row r="26" spans="1:12" ht="13.5" thickBot="1">
      <c r="A26" s="6"/>
      <c r="B26" s="6"/>
      <c r="C26" s="174" t="s">
        <v>131</v>
      </c>
      <c r="D26" s="16">
        <v>817</v>
      </c>
      <c r="E26" s="16">
        <v>0.7</v>
      </c>
      <c r="F26" s="16"/>
      <c r="G26" s="16">
        <v>6.085</v>
      </c>
      <c r="H26" s="16">
        <v>3.2</v>
      </c>
      <c r="I26" s="16">
        <f t="shared" si="0"/>
        <v>2.885</v>
      </c>
      <c r="J26" s="16">
        <f t="shared" si="1"/>
        <v>851.5198237885463</v>
      </c>
      <c r="K26" s="17">
        <f t="shared" si="2"/>
        <v>34.51982378854632</v>
      </c>
      <c r="L26" s="175" t="s">
        <v>147</v>
      </c>
    </row>
    <row r="27" spans="1:11" s="165" customFormat="1" ht="12.75">
      <c r="A27" s="160"/>
      <c r="B27" s="160"/>
      <c r="C27" s="164"/>
      <c r="D27" s="164">
        <f>SUM(D3:D26)</f>
        <v>14647</v>
      </c>
      <c r="E27" s="164"/>
      <c r="F27" s="164"/>
      <c r="G27" s="164"/>
      <c r="H27" s="164"/>
      <c r="I27" s="164">
        <f>SUM(I3:I26)</f>
        <v>52.454</v>
      </c>
      <c r="J27" s="164">
        <f>SUM(J3:J26)</f>
        <v>15482.017621145376</v>
      </c>
      <c r="K27" s="167">
        <f t="shared" si="2"/>
        <v>835.0176211453763</v>
      </c>
    </row>
    <row r="28" spans="2:11" ht="12.75">
      <c r="B28" s="6"/>
      <c r="C28" s="6"/>
      <c r="D28" s="6"/>
      <c r="E28" s="6"/>
      <c r="F28" s="6"/>
      <c r="G28" s="6"/>
      <c r="H28" s="6"/>
      <c r="I28" s="6"/>
      <c r="J28" s="7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7"/>
      <c r="K29" s="6"/>
    </row>
    <row r="30" spans="1:11" s="165" customFormat="1" ht="12.75">
      <c r="A30" s="160" t="s">
        <v>145</v>
      </c>
      <c r="B30" s="160"/>
      <c r="C30" s="160"/>
      <c r="D30" s="160"/>
      <c r="E30" s="160"/>
      <c r="F30" s="160"/>
      <c r="G30" s="160"/>
      <c r="H30" s="160"/>
      <c r="I30" s="160" t="s">
        <v>142</v>
      </c>
      <c r="J30" s="164"/>
      <c r="K30" s="160"/>
    </row>
    <row r="31" spans="1:11" ht="12.75">
      <c r="A31" s="6"/>
      <c r="B31" s="6"/>
      <c r="C31" s="6" t="s">
        <v>132</v>
      </c>
      <c r="D31" s="6">
        <v>637</v>
      </c>
      <c r="E31" s="6">
        <v>0.7</v>
      </c>
      <c r="F31" s="6"/>
      <c r="G31" s="6"/>
      <c r="H31" s="6"/>
      <c r="I31" s="6">
        <f aca="true" t="shared" si="3" ref="I31:I40">D31/$K$1</f>
        <v>2.158194029850746</v>
      </c>
      <c r="J31" s="7"/>
      <c r="K31" s="6"/>
    </row>
    <row r="32" spans="1:11" ht="12.75">
      <c r="A32" s="6"/>
      <c r="B32" s="6"/>
      <c r="C32" s="6" t="s">
        <v>133</v>
      </c>
      <c r="D32" s="6">
        <v>677</v>
      </c>
      <c r="E32" s="6">
        <v>0.7</v>
      </c>
      <c r="F32" s="6"/>
      <c r="G32" s="6"/>
      <c r="H32" s="6"/>
      <c r="I32" s="6">
        <f t="shared" si="3"/>
        <v>2.2937164179104474</v>
      </c>
      <c r="J32" s="7"/>
      <c r="K32" s="6"/>
    </row>
    <row r="33" spans="1:11" ht="12.75">
      <c r="A33" s="6"/>
      <c r="B33" s="6"/>
      <c r="C33" s="6" t="s">
        <v>134</v>
      </c>
      <c r="D33" s="6">
        <v>893</v>
      </c>
      <c r="E33" s="6">
        <v>0.7</v>
      </c>
      <c r="F33" s="6"/>
      <c r="G33" s="6"/>
      <c r="H33" s="6"/>
      <c r="I33" s="6">
        <f t="shared" si="3"/>
        <v>3.0255373134328356</v>
      </c>
      <c r="J33" s="7"/>
      <c r="K33" s="6"/>
    </row>
    <row r="34" spans="1:11" ht="12.75">
      <c r="A34" s="6"/>
      <c r="B34" s="6"/>
      <c r="C34" s="6" t="s">
        <v>135</v>
      </c>
      <c r="D34" s="6">
        <v>447</v>
      </c>
      <c r="E34" s="6">
        <v>0.7</v>
      </c>
      <c r="F34" s="6"/>
      <c r="G34" s="6"/>
      <c r="H34" s="6"/>
      <c r="I34" s="6">
        <f t="shared" si="3"/>
        <v>1.514462686567164</v>
      </c>
      <c r="J34" s="7"/>
      <c r="K34" s="6"/>
    </row>
    <row r="35" spans="1:11" ht="12.75">
      <c r="A35" s="6"/>
      <c r="B35" s="6"/>
      <c r="C35" s="6" t="s">
        <v>136</v>
      </c>
      <c r="D35" s="6">
        <v>470</v>
      </c>
      <c r="E35" s="6">
        <v>0.7</v>
      </c>
      <c r="F35" s="6"/>
      <c r="G35" s="6"/>
      <c r="H35" s="6"/>
      <c r="I35" s="6">
        <f t="shared" si="3"/>
        <v>1.5923880597014923</v>
      </c>
      <c r="J35" s="7"/>
      <c r="K35" s="6"/>
    </row>
    <row r="36" spans="1:11" ht="12.75">
      <c r="A36" s="6"/>
      <c r="B36" s="6"/>
      <c r="C36" s="6" t="s">
        <v>137</v>
      </c>
      <c r="D36" s="6">
        <v>354</v>
      </c>
      <c r="E36" s="6">
        <v>0.7</v>
      </c>
      <c r="F36" s="6"/>
      <c r="G36" s="6"/>
      <c r="H36" s="6"/>
      <c r="I36" s="6">
        <f t="shared" si="3"/>
        <v>1.199373134328358</v>
      </c>
      <c r="J36" s="7"/>
      <c r="K36" s="6"/>
    </row>
    <row r="37" spans="1:11" ht="12.75">
      <c r="A37" s="6"/>
      <c r="B37" s="6"/>
      <c r="C37" s="6" t="s">
        <v>138</v>
      </c>
      <c r="D37" s="6">
        <v>275</v>
      </c>
      <c r="E37" s="6">
        <v>0.7</v>
      </c>
      <c r="F37" s="6"/>
      <c r="G37" s="6"/>
      <c r="H37" s="6"/>
      <c r="I37" s="6">
        <f t="shared" si="3"/>
        <v>0.9317164179104477</v>
      </c>
      <c r="J37" s="7"/>
      <c r="K37" s="6"/>
    </row>
    <row r="38" spans="1:11" ht="12.75">
      <c r="A38" s="6"/>
      <c r="B38" s="6"/>
      <c r="C38" s="6" t="s">
        <v>139</v>
      </c>
      <c r="D38" s="6">
        <v>231</v>
      </c>
      <c r="E38" s="6">
        <v>0.7</v>
      </c>
      <c r="F38" s="6"/>
      <c r="G38" s="6"/>
      <c r="H38" s="6"/>
      <c r="I38" s="6">
        <f t="shared" si="3"/>
        <v>0.782641791044776</v>
      </c>
      <c r="J38" s="7"/>
      <c r="K38" s="6"/>
    </row>
    <row r="39" spans="1:11" ht="12.75">
      <c r="A39" s="6"/>
      <c r="B39" s="6"/>
      <c r="C39" s="166" t="s">
        <v>140</v>
      </c>
      <c r="D39" s="163">
        <v>1805</v>
      </c>
      <c r="E39" s="163">
        <v>0.7</v>
      </c>
      <c r="F39" s="163"/>
      <c r="G39" s="163"/>
      <c r="H39" s="163"/>
      <c r="I39" s="163">
        <f t="shared" si="3"/>
        <v>6.115447761194029</v>
      </c>
      <c r="J39" s="19"/>
      <c r="K39" s="163"/>
    </row>
    <row r="40" spans="1:11" ht="13.5" thickBot="1">
      <c r="A40" s="6"/>
      <c r="B40" s="162"/>
      <c r="C40" s="161" t="s">
        <v>141</v>
      </c>
      <c r="D40" s="16">
        <v>696</v>
      </c>
      <c r="E40" s="16">
        <v>0.7</v>
      </c>
      <c r="F40" s="16"/>
      <c r="G40" s="16"/>
      <c r="H40" s="16"/>
      <c r="I40" s="16">
        <f t="shared" si="3"/>
        <v>2.358089552238806</v>
      </c>
      <c r="J40" s="16"/>
      <c r="K40" s="16"/>
    </row>
    <row r="41" spans="1:11" s="165" customFormat="1" ht="12.75">
      <c r="A41" s="160"/>
      <c r="B41" s="160"/>
      <c r="C41" s="164"/>
      <c r="D41" s="164">
        <f>SUM(D31:D40)</f>
        <v>6485</v>
      </c>
      <c r="E41" s="164"/>
      <c r="F41" s="164"/>
      <c r="G41" s="164"/>
      <c r="H41" s="164"/>
      <c r="I41" s="164">
        <f>SUM(I31:I40)</f>
        <v>21.9715671641791</v>
      </c>
      <c r="J41" s="164"/>
      <c r="K41" s="164"/>
    </row>
    <row r="42" spans="1:11" ht="12.75">
      <c r="A42" s="6"/>
      <c r="B42" s="6"/>
      <c r="C42" s="168" t="s">
        <v>146</v>
      </c>
      <c r="D42" s="168">
        <f>D27+D41</f>
        <v>21132</v>
      </c>
      <c r="E42" s="6"/>
      <c r="F42" s="6"/>
      <c r="G42" s="6"/>
      <c r="H42" s="6"/>
      <c r="I42" s="168">
        <f>I27+I41</f>
        <v>74.4255671641791</v>
      </c>
      <c r="J42" s="7"/>
      <c r="K42" s="6"/>
    </row>
    <row r="43" spans="1:11" s="169" customFormat="1" ht="13.5" thickBot="1">
      <c r="A43" s="189"/>
      <c r="B43" s="189"/>
      <c r="C43" s="189"/>
      <c r="D43" s="190"/>
      <c r="E43" s="189"/>
      <c r="F43" s="189"/>
      <c r="G43" s="189"/>
      <c r="H43" s="189"/>
      <c r="I43" s="190"/>
      <c r="J43" s="189"/>
      <c r="K43" s="189"/>
    </row>
    <row r="44" spans="1:11" s="169" customFormat="1" ht="13.5" thickBot="1">
      <c r="A44" s="191" t="s">
        <v>167</v>
      </c>
      <c r="B44" s="191"/>
      <c r="C44" s="191"/>
      <c r="D44" s="192"/>
      <c r="E44" s="191"/>
      <c r="F44" s="191"/>
      <c r="G44" s="191"/>
      <c r="H44" s="191"/>
      <c r="I44" s="192"/>
      <c r="J44" s="193"/>
      <c r="K44" s="191"/>
    </row>
    <row r="45" spans="1:11" ht="13.5" thickBot="1">
      <c r="A45" s="7"/>
      <c r="B45" s="7"/>
      <c r="C45" s="7" t="s">
        <v>165</v>
      </c>
      <c r="D45" s="7">
        <v>134</v>
      </c>
      <c r="E45" s="7" t="s">
        <v>166</v>
      </c>
      <c r="F45" s="7"/>
      <c r="G45" s="7">
        <v>1.235</v>
      </c>
      <c r="H45" s="7">
        <v>0.78</v>
      </c>
      <c r="I45" s="7">
        <f>G45-H45</f>
        <v>0.45500000000000007</v>
      </c>
      <c r="J45" s="188">
        <f>I45*$K$1</f>
        <v>134.29515418502206</v>
      </c>
      <c r="K45" s="7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7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7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7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7"/>
      <c r="K49" s="6"/>
    </row>
  </sheetData>
  <printOptions gridLines="1" horizontalCentered="1" verticalCentered="1"/>
  <pageMargins left="0.32" right="0.26" top="0.52" bottom="0.39" header="0.36" footer="0.24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G36" sqref="G36"/>
    </sheetView>
  </sheetViews>
  <sheetFormatPr defaultColWidth="9.140625" defaultRowHeight="12.75"/>
  <cols>
    <col min="1" max="1" width="4.7109375" style="24" customWidth="1"/>
    <col min="2" max="5" width="9.140625" style="24" customWidth="1"/>
    <col min="6" max="6" width="14.28125" style="24" customWidth="1"/>
    <col min="7" max="7" width="9.140625" style="24" customWidth="1"/>
    <col min="8" max="8" width="16.7109375" style="24" customWidth="1"/>
    <col min="9" max="9" width="6.28125" style="24" customWidth="1"/>
    <col min="10" max="10" width="9.140625" style="24" customWidth="1"/>
    <col min="11" max="11" width="4.7109375" style="24" customWidth="1"/>
    <col min="12" max="16384" width="9.140625" style="24" customWidth="1"/>
  </cols>
  <sheetData>
    <row r="1" spans="1:11" ht="13.5" thickTop="1">
      <c r="A1" s="21"/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8">
      <c r="A2" s="25"/>
      <c r="B2" s="26"/>
      <c r="C2" s="26"/>
      <c r="D2" s="26"/>
      <c r="E2" s="26"/>
      <c r="F2" s="26"/>
      <c r="G2" s="26"/>
      <c r="H2" s="26"/>
      <c r="I2" s="27"/>
      <c r="J2" s="27"/>
      <c r="K2" s="28"/>
    </row>
    <row r="3" spans="1:11" ht="24.75">
      <c r="A3" s="29"/>
      <c r="B3" s="26"/>
      <c r="C3" s="26"/>
      <c r="E3" s="30" t="s">
        <v>13</v>
      </c>
      <c r="F3" s="26"/>
      <c r="H3" s="26"/>
      <c r="I3" s="26"/>
      <c r="J3" s="26"/>
      <c r="K3" s="31"/>
    </row>
    <row r="4" spans="1:11" ht="12.75">
      <c r="A4" s="32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31"/>
    </row>
    <row r="5" spans="1:11" ht="4.5" customHeight="1">
      <c r="A5" s="32"/>
      <c r="B5" s="33"/>
      <c r="C5" s="34"/>
      <c r="D5" s="34"/>
      <c r="E5" s="34"/>
      <c r="F5" s="34"/>
      <c r="G5" s="34"/>
      <c r="H5" s="34"/>
      <c r="I5" s="34"/>
      <c r="J5" s="35"/>
      <c r="K5" s="31"/>
    </row>
    <row r="6" spans="1:11" ht="12.75">
      <c r="A6" s="36"/>
      <c r="B6" s="26"/>
      <c r="C6" s="26"/>
      <c r="D6" s="26"/>
      <c r="E6" s="26"/>
      <c r="F6" s="26"/>
      <c r="G6" s="26"/>
      <c r="H6" s="26"/>
      <c r="I6" s="26"/>
      <c r="J6" s="26"/>
      <c r="K6" s="31"/>
    </row>
    <row r="7" spans="1:11" ht="12.75">
      <c r="A7" s="36"/>
      <c r="B7" s="26"/>
      <c r="C7" s="26"/>
      <c r="D7" s="26"/>
      <c r="E7" s="26"/>
      <c r="F7" s="26"/>
      <c r="G7" s="26"/>
      <c r="H7" s="37"/>
      <c r="I7" s="26"/>
      <c r="J7" s="26"/>
      <c r="K7" s="31"/>
    </row>
    <row r="8" spans="1:11" ht="12.75">
      <c r="A8" s="36"/>
      <c r="B8" s="38"/>
      <c r="C8" s="39" t="s">
        <v>15</v>
      </c>
      <c r="D8" s="40"/>
      <c r="E8" s="39" t="s">
        <v>16</v>
      </c>
      <c r="F8" s="40"/>
      <c r="G8" s="41" t="s">
        <v>17</v>
      </c>
      <c r="H8" s="42"/>
      <c r="I8" s="26"/>
      <c r="J8" s="26"/>
      <c r="K8" s="31"/>
    </row>
    <row r="9" spans="1:11" ht="15.75">
      <c r="A9" s="36"/>
      <c r="B9" s="43" t="s">
        <v>18</v>
      </c>
      <c r="C9" s="44" t="s">
        <v>32</v>
      </c>
      <c r="D9" s="45" t="s">
        <v>19</v>
      </c>
      <c r="E9" s="44" t="s">
        <v>33</v>
      </c>
      <c r="F9" s="45" t="s">
        <v>19</v>
      </c>
      <c r="G9" s="44" t="s">
        <v>33</v>
      </c>
      <c r="H9" s="46" t="s">
        <v>19</v>
      </c>
      <c r="I9" s="26"/>
      <c r="J9" s="26"/>
      <c r="K9" s="31"/>
    </row>
    <row r="10" spans="1:11" ht="12.75">
      <c r="A10" s="36"/>
      <c r="B10" s="47">
        <v>12</v>
      </c>
      <c r="C10" s="48">
        <v>523.4</v>
      </c>
      <c r="D10" s="49">
        <v>31</v>
      </c>
      <c r="E10" s="50">
        <v>524.8</v>
      </c>
      <c r="F10" s="51" t="s">
        <v>20</v>
      </c>
      <c r="G10" s="52">
        <v>529.2</v>
      </c>
      <c r="H10" s="51" t="s">
        <v>20</v>
      </c>
      <c r="I10" s="26"/>
      <c r="J10" s="26"/>
      <c r="K10" s="31"/>
    </row>
    <row r="11" spans="1:11" ht="12.75">
      <c r="A11" s="36"/>
      <c r="B11" s="53">
        <v>13</v>
      </c>
      <c r="C11" s="54">
        <v>432</v>
      </c>
      <c r="D11" s="49">
        <v>24</v>
      </c>
      <c r="E11" s="50">
        <v>425.9</v>
      </c>
      <c r="F11" s="51" t="s">
        <v>20</v>
      </c>
      <c r="G11" s="52">
        <v>430.3</v>
      </c>
      <c r="H11" s="51" t="s">
        <v>20</v>
      </c>
      <c r="I11" s="26"/>
      <c r="J11" s="37"/>
      <c r="K11" s="31"/>
    </row>
    <row r="12" spans="1:11" ht="12.75">
      <c r="A12" s="36"/>
      <c r="B12" s="47">
        <v>14</v>
      </c>
      <c r="C12" s="54">
        <v>345</v>
      </c>
      <c r="D12" s="49">
        <v>23</v>
      </c>
      <c r="E12" s="50">
        <v>339.4</v>
      </c>
      <c r="F12" s="51" t="s">
        <v>20</v>
      </c>
      <c r="G12" s="52">
        <v>343</v>
      </c>
      <c r="H12" s="51" t="s">
        <v>20</v>
      </c>
      <c r="I12" s="26"/>
      <c r="J12" s="26"/>
      <c r="K12" s="31"/>
    </row>
    <row r="13" spans="1:11" ht="12.75">
      <c r="A13" s="55"/>
      <c r="B13" s="53">
        <v>15</v>
      </c>
      <c r="C13" s="54">
        <v>269</v>
      </c>
      <c r="D13" s="49">
        <v>24</v>
      </c>
      <c r="E13" s="50">
        <v>265.5</v>
      </c>
      <c r="F13" s="51" t="s">
        <v>20</v>
      </c>
      <c r="G13" s="52">
        <v>270</v>
      </c>
      <c r="H13" s="51" t="s">
        <v>20</v>
      </c>
      <c r="I13" s="26"/>
      <c r="J13" s="26"/>
      <c r="K13" s="31"/>
    </row>
    <row r="14" spans="1:11" ht="15" customHeight="1">
      <c r="A14" s="56"/>
      <c r="B14" s="57">
        <v>16</v>
      </c>
      <c r="C14" s="58">
        <v>203</v>
      </c>
      <c r="D14" s="59">
        <v>19</v>
      </c>
      <c r="E14" s="60">
        <v>203</v>
      </c>
      <c r="F14" s="51" t="s">
        <v>20</v>
      </c>
      <c r="G14" s="61">
        <v>207</v>
      </c>
      <c r="H14" s="62">
        <v>4</v>
      </c>
      <c r="I14" s="26"/>
      <c r="J14" s="26"/>
      <c r="K14" s="31"/>
    </row>
    <row r="15" spans="1:11" ht="15" customHeight="1">
      <c r="A15" s="56"/>
      <c r="B15" s="63" t="s">
        <v>34</v>
      </c>
      <c r="C15" s="64" t="s">
        <v>21</v>
      </c>
      <c r="D15" s="65"/>
      <c r="E15" s="64"/>
      <c r="F15" s="66"/>
      <c r="G15" s="67" t="s">
        <v>21</v>
      </c>
      <c r="H15" s="68"/>
      <c r="I15" s="26"/>
      <c r="J15" s="26"/>
      <c r="K15" s="31"/>
    </row>
    <row r="16" spans="1:11" ht="15" customHeight="1">
      <c r="A16" s="56"/>
      <c r="B16" s="69" t="s">
        <v>22</v>
      </c>
      <c r="C16" s="70">
        <v>3</v>
      </c>
      <c r="D16" s="71"/>
      <c r="E16" s="72">
        <v>4</v>
      </c>
      <c r="F16" s="73"/>
      <c r="G16" s="74">
        <v>4</v>
      </c>
      <c r="H16" s="75"/>
      <c r="I16" s="26"/>
      <c r="J16" s="26"/>
      <c r="K16" s="31"/>
    </row>
    <row r="17" spans="1:11" ht="15" customHeight="1">
      <c r="A17" s="56"/>
      <c r="B17" s="76" t="s">
        <v>23</v>
      </c>
      <c r="C17" s="77">
        <v>0.498</v>
      </c>
      <c r="D17" s="78"/>
      <c r="E17" s="79">
        <v>0.495</v>
      </c>
      <c r="F17" s="80"/>
      <c r="G17" s="81">
        <v>0.493</v>
      </c>
      <c r="H17" s="82"/>
      <c r="I17" s="26"/>
      <c r="J17" s="26"/>
      <c r="K17" s="31"/>
    </row>
    <row r="18" spans="1:11" ht="15" customHeight="1">
      <c r="A18" s="56"/>
      <c r="B18" s="83" t="s">
        <v>24</v>
      </c>
      <c r="C18" s="84">
        <v>12</v>
      </c>
      <c r="D18" s="85"/>
      <c r="E18" s="86">
        <v>13</v>
      </c>
      <c r="F18" s="87"/>
      <c r="G18" s="88">
        <v>11</v>
      </c>
      <c r="H18" s="89"/>
      <c r="I18" s="26"/>
      <c r="J18" s="26"/>
      <c r="K18" s="31"/>
    </row>
    <row r="19" spans="1:11" ht="15" customHeight="1">
      <c r="A19" s="55"/>
      <c r="B19" s="90" t="s">
        <v>25</v>
      </c>
      <c r="C19" s="91">
        <f>C10/(C17*0.785*0.7^2)</f>
        <v>2732.3645289594624</v>
      </c>
      <c r="D19" s="92" t="s">
        <v>35</v>
      </c>
      <c r="E19" s="93">
        <f>E10/(E17*0.785*0.7^2)</f>
        <v>2756.2771875783706</v>
      </c>
      <c r="F19" s="94" t="s">
        <v>36</v>
      </c>
      <c r="G19" s="93">
        <f>G10/(G17*0.785*0.7^2)</f>
        <v>2790.6616193589234</v>
      </c>
      <c r="H19" s="94" t="s">
        <v>36</v>
      </c>
      <c r="I19" s="26"/>
      <c r="J19" s="26"/>
      <c r="K19" s="31"/>
    </row>
    <row r="20" spans="1:11" ht="12.75">
      <c r="A20" s="55"/>
      <c r="B20" s="26"/>
      <c r="C20" s="26"/>
      <c r="D20" s="26"/>
      <c r="E20" s="26"/>
      <c r="F20" s="26"/>
      <c r="G20" s="26"/>
      <c r="H20" s="26"/>
      <c r="I20" s="26"/>
      <c r="J20" s="26"/>
      <c r="K20" s="31"/>
    </row>
    <row r="21" spans="1:11" ht="15" customHeight="1">
      <c r="A21" s="36"/>
      <c r="B21" s="37" t="s">
        <v>26</v>
      </c>
      <c r="C21" s="26"/>
      <c r="D21" s="26"/>
      <c r="E21" s="26"/>
      <c r="F21" s="26"/>
      <c r="G21" s="26"/>
      <c r="H21" s="26"/>
      <c r="I21" s="26"/>
      <c r="J21" s="26"/>
      <c r="K21" s="31"/>
    </row>
    <row r="22" spans="1:11" ht="15" customHeight="1">
      <c r="A22" s="36"/>
      <c r="B22" s="95"/>
      <c r="K22" s="31"/>
    </row>
    <row r="23" spans="1:11" ht="15" customHeight="1">
      <c r="A23" s="36"/>
      <c r="B23" s="38"/>
      <c r="C23" s="39" t="s">
        <v>27</v>
      </c>
      <c r="D23" s="40"/>
      <c r="E23" s="39" t="s">
        <v>28</v>
      </c>
      <c r="F23" s="40"/>
      <c r="G23" s="41" t="s">
        <v>29</v>
      </c>
      <c r="H23" s="42"/>
      <c r="K23" s="31"/>
    </row>
    <row r="24" spans="1:11" ht="15" customHeight="1">
      <c r="A24" s="36"/>
      <c r="B24" s="43" t="s">
        <v>18</v>
      </c>
      <c r="C24" s="44" t="s">
        <v>32</v>
      </c>
      <c r="D24" s="45" t="s">
        <v>19</v>
      </c>
      <c r="E24" s="44" t="s">
        <v>32</v>
      </c>
      <c r="F24" s="45" t="s">
        <v>19</v>
      </c>
      <c r="G24" s="44" t="s">
        <v>33</v>
      </c>
      <c r="H24" s="46" t="s">
        <v>19</v>
      </c>
      <c r="I24" s="26"/>
      <c r="J24" s="26"/>
      <c r="K24" s="31"/>
    </row>
    <row r="25" spans="1:11" ht="15" customHeight="1">
      <c r="A25" s="36"/>
      <c r="B25" s="47">
        <v>12</v>
      </c>
      <c r="C25" s="48">
        <v>549.1</v>
      </c>
      <c r="D25" s="49">
        <v>29</v>
      </c>
      <c r="E25" s="48">
        <v>563.8</v>
      </c>
      <c r="F25" s="49">
        <v>32</v>
      </c>
      <c r="G25" s="96">
        <v>558.5</v>
      </c>
      <c r="H25" s="97">
        <v>93</v>
      </c>
      <c r="I25" s="26"/>
      <c r="J25" s="26"/>
      <c r="K25" s="31"/>
    </row>
    <row r="26" spans="1:11" ht="15" customHeight="1">
      <c r="A26" s="36"/>
      <c r="B26" s="53">
        <v>13</v>
      </c>
      <c r="C26" s="48">
        <v>447.4</v>
      </c>
      <c r="D26" s="49">
        <v>21</v>
      </c>
      <c r="E26" s="48">
        <v>463.6</v>
      </c>
      <c r="F26" s="49">
        <v>29</v>
      </c>
      <c r="G26" s="96">
        <v>455</v>
      </c>
      <c r="H26" s="97">
        <v>52</v>
      </c>
      <c r="I26" s="26"/>
      <c r="J26" s="26"/>
      <c r="K26" s="31"/>
    </row>
    <row r="27" spans="1:11" ht="15" customHeight="1">
      <c r="A27" s="36"/>
      <c r="B27" s="47">
        <v>14</v>
      </c>
      <c r="C27" s="48">
        <v>358.9</v>
      </c>
      <c r="D27" s="49">
        <v>13</v>
      </c>
      <c r="E27" s="48">
        <v>372.7</v>
      </c>
      <c r="F27" s="49">
        <v>24</v>
      </c>
      <c r="G27" s="96">
        <v>364.9</v>
      </c>
      <c r="H27" s="97">
        <v>20</v>
      </c>
      <c r="I27" s="26"/>
      <c r="J27" s="26"/>
      <c r="K27" s="31"/>
    </row>
    <row r="28" spans="1:11" ht="15" customHeight="1">
      <c r="A28" s="36"/>
      <c r="B28" s="53">
        <v>15</v>
      </c>
      <c r="C28" s="48">
        <v>281.2</v>
      </c>
      <c r="D28" s="49">
        <v>21</v>
      </c>
      <c r="E28" s="48">
        <v>294.4</v>
      </c>
      <c r="F28" s="49">
        <v>23</v>
      </c>
      <c r="G28" s="96">
        <v>286.8</v>
      </c>
      <c r="H28" s="97">
        <v>23</v>
      </c>
      <c r="I28" s="26"/>
      <c r="J28" s="26"/>
      <c r="K28" s="31"/>
    </row>
    <row r="29" spans="1:11" ht="15" customHeight="1">
      <c r="A29" s="36"/>
      <c r="B29" s="57">
        <v>16</v>
      </c>
      <c r="C29" s="48">
        <v>208.5</v>
      </c>
      <c r="D29" s="59">
        <v>20</v>
      </c>
      <c r="E29" s="58">
        <v>226</v>
      </c>
      <c r="F29" s="59">
        <v>13</v>
      </c>
      <c r="G29" s="98">
        <v>221.5</v>
      </c>
      <c r="H29" s="62">
        <v>40</v>
      </c>
      <c r="I29" s="26"/>
      <c r="J29" s="26"/>
      <c r="K29" s="31"/>
    </row>
    <row r="30" spans="1:11" ht="15" customHeight="1">
      <c r="A30" s="36"/>
      <c r="B30" s="63" t="s">
        <v>34</v>
      </c>
      <c r="C30" s="64" t="s">
        <v>21</v>
      </c>
      <c r="D30" s="65"/>
      <c r="E30" s="64"/>
      <c r="F30" s="66"/>
      <c r="G30" s="67" t="s">
        <v>21</v>
      </c>
      <c r="H30" s="68"/>
      <c r="I30" s="26"/>
      <c r="J30" s="26"/>
      <c r="K30" s="31"/>
    </row>
    <row r="31" spans="1:11" ht="15" customHeight="1">
      <c r="A31" s="36"/>
      <c r="B31" s="69" t="s">
        <v>22</v>
      </c>
      <c r="C31" s="70">
        <v>3</v>
      </c>
      <c r="D31" s="71"/>
      <c r="E31" s="72">
        <v>4</v>
      </c>
      <c r="F31" s="73"/>
      <c r="G31" s="74">
        <v>3</v>
      </c>
      <c r="H31" s="75"/>
      <c r="I31" s="26"/>
      <c r="J31" s="26"/>
      <c r="K31" s="31"/>
    </row>
    <row r="32" spans="1:11" ht="15" customHeight="1">
      <c r="A32" s="36"/>
      <c r="B32" s="76" t="s">
        <v>23</v>
      </c>
      <c r="C32" s="77">
        <v>0.503</v>
      </c>
      <c r="D32" s="78"/>
      <c r="E32" s="79">
        <v>0.502</v>
      </c>
      <c r="F32" s="80"/>
      <c r="G32" s="81">
        <v>0.505</v>
      </c>
      <c r="H32" s="82"/>
      <c r="I32" s="26"/>
      <c r="J32" s="26"/>
      <c r="K32" s="31"/>
    </row>
    <row r="33" spans="1:11" ht="15" customHeight="1">
      <c r="A33" s="36"/>
      <c r="B33" s="83" t="s">
        <v>24</v>
      </c>
      <c r="C33" s="84">
        <v>12</v>
      </c>
      <c r="D33" s="85"/>
      <c r="E33" s="86">
        <v>12</v>
      </c>
      <c r="F33" s="87"/>
      <c r="G33" s="88">
        <v>12</v>
      </c>
      <c r="H33" s="89"/>
      <c r="I33" s="26"/>
      <c r="J33" s="26"/>
      <c r="K33" s="31"/>
    </row>
    <row r="34" spans="1:11" ht="15" customHeight="1">
      <c r="A34" s="36"/>
      <c r="B34" s="90" t="s">
        <v>25</v>
      </c>
      <c r="C34" s="91">
        <f>C25/(C32*0.785*0.7^2)</f>
        <v>2838.034835314126</v>
      </c>
      <c r="D34" s="92" t="s">
        <v>35</v>
      </c>
      <c r="E34" s="91">
        <f>E25/(E32*0.785*0.7^2)</f>
        <v>2919.8168977541022</v>
      </c>
      <c r="F34" s="92" t="s">
        <v>35</v>
      </c>
      <c r="G34" s="91">
        <f>G25/(G32*0.785*0.7^2)</f>
        <v>2875.1867777444586</v>
      </c>
      <c r="H34" s="92" t="s">
        <v>35</v>
      </c>
      <c r="I34" s="26"/>
      <c r="J34" s="26"/>
      <c r="K34" s="31"/>
    </row>
    <row r="35" spans="1:11" ht="15" customHeight="1">
      <c r="A35" s="36"/>
      <c r="B35" s="26"/>
      <c r="C35" s="26"/>
      <c r="D35" s="26"/>
      <c r="E35" s="26"/>
      <c r="F35" s="26"/>
      <c r="G35" s="26"/>
      <c r="H35" s="26"/>
      <c r="I35" s="26"/>
      <c r="J35" s="26"/>
      <c r="K35" s="31"/>
    </row>
    <row r="36" spans="1:11" ht="15" customHeight="1">
      <c r="A36" s="36"/>
      <c r="B36" s="37" t="s">
        <v>26</v>
      </c>
      <c r="C36" s="26"/>
      <c r="D36" s="26"/>
      <c r="E36" s="26"/>
      <c r="F36" s="26"/>
      <c r="G36" s="26"/>
      <c r="H36" s="26"/>
      <c r="I36" s="26"/>
      <c r="J36" s="26"/>
      <c r="K36" s="31"/>
    </row>
    <row r="37" spans="1:11" ht="15" customHeight="1">
      <c r="A37" s="36"/>
      <c r="B37" s="95" t="s">
        <v>37</v>
      </c>
      <c r="C37" s="26"/>
      <c r="D37" s="26"/>
      <c r="E37" s="26"/>
      <c r="F37" s="26"/>
      <c r="G37" s="26"/>
      <c r="H37" s="26"/>
      <c r="I37" s="26"/>
      <c r="J37" s="26"/>
      <c r="K37" s="31"/>
    </row>
    <row r="38" spans="1:11" ht="15" customHeight="1">
      <c r="A38" s="36"/>
      <c r="B38" s="95" t="s">
        <v>30</v>
      </c>
      <c r="C38" s="26"/>
      <c r="D38" s="26"/>
      <c r="E38" s="26"/>
      <c r="F38" s="26"/>
      <c r="G38" s="26"/>
      <c r="H38" s="26"/>
      <c r="I38" s="26"/>
      <c r="J38" s="26"/>
      <c r="K38" s="31"/>
    </row>
    <row r="39" spans="1:11" ht="15" customHeight="1">
      <c r="A39" s="36"/>
      <c r="C39" s="26"/>
      <c r="D39" s="26"/>
      <c r="E39" s="26"/>
      <c r="F39" s="26"/>
      <c r="G39" s="26"/>
      <c r="H39" s="26"/>
      <c r="I39" s="26"/>
      <c r="J39" s="26"/>
      <c r="K39" s="31"/>
    </row>
    <row r="40" spans="1:11" ht="15" customHeight="1">
      <c r="A40" s="36"/>
      <c r="C40" s="26"/>
      <c r="D40" s="26"/>
      <c r="E40" s="26"/>
      <c r="F40" s="26"/>
      <c r="G40" s="26"/>
      <c r="H40" s="26"/>
      <c r="I40" s="26"/>
      <c r="J40" s="26"/>
      <c r="K40" s="31"/>
    </row>
    <row r="41" spans="1:11" ht="15" customHeight="1">
      <c r="A41" s="36"/>
      <c r="B41" s="26"/>
      <c r="C41" s="26"/>
      <c r="D41" s="26"/>
      <c r="E41" s="26"/>
      <c r="F41" s="26"/>
      <c r="G41" s="26"/>
      <c r="H41" s="26"/>
      <c r="I41" s="26"/>
      <c r="J41" s="26"/>
      <c r="K41" s="31"/>
    </row>
    <row r="42" spans="1:11" ht="15" customHeight="1">
      <c r="A42" s="36"/>
      <c r="B42" s="26"/>
      <c r="C42" s="26"/>
      <c r="D42" s="26"/>
      <c r="E42" s="26"/>
      <c r="F42" s="26"/>
      <c r="G42" s="26"/>
      <c r="H42" s="26"/>
      <c r="I42" s="26"/>
      <c r="J42" s="26"/>
      <c r="K42" s="31"/>
    </row>
    <row r="43" spans="1:11" ht="15" customHeight="1">
      <c r="A43" s="36"/>
      <c r="B43" s="95" t="s">
        <v>31</v>
      </c>
      <c r="C43" s="26"/>
      <c r="D43" s="26"/>
      <c r="E43" s="26"/>
      <c r="F43" s="26"/>
      <c r="G43" s="26"/>
      <c r="H43" s="26"/>
      <c r="I43" s="26"/>
      <c r="J43" s="26"/>
      <c r="K43" s="31"/>
    </row>
    <row r="44" spans="1:11" ht="15" customHeight="1">
      <c r="A44" s="36"/>
      <c r="B44" s="95" t="s">
        <v>38</v>
      </c>
      <c r="C44" s="26"/>
      <c r="D44" s="26"/>
      <c r="E44" s="26"/>
      <c r="F44" s="26"/>
      <c r="G44" s="26"/>
      <c r="H44" s="26"/>
      <c r="I44" s="26"/>
      <c r="J44" s="26"/>
      <c r="K44" s="31"/>
    </row>
    <row r="45" spans="1:11" ht="15" customHeight="1">
      <c r="A45" s="36"/>
      <c r="B45" s="26"/>
      <c r="C45" s="26"/>
      <c r="D45" s="26"/>
      <c r="E45" s="26"/>
      <c r="F45" s="26"/>
      <c r="G45" s="26"/>
      <c r="H45" s="26"/>
      <c r="I45" s="26"/>
      <c r="J45" s="26"/>
      <c r="K45" s="31"/>
    </row>
    <row r="46" spans="1:11" ht="15" customHeight="1">
      <c r="A46" s="36"/>
      <c r="B46" s="26"/>
      <c r="C46" s="26"/>
      <c r="D46" s="26"/>
      <c r="E46" s="26"/>
      <c r="F46" s="99"/>
      <c r="G46" s="26"/>
      <c r="H46" s="26"/>
      <c r="I46" s="37"/>
      <c r="J46" s="26"/>
      <c r="K46" s="31"/>
    </row>
    <row r="47" spans="1:11" ht="15" customHeight="1">
      <c r="A47" s="100"/>
      <c r="C47" s="26"/>
      <c r="D47" s="26"/>
      <c r="E47" s="26"/>
      <c r="F47" s="99"/>
      <c r="G47" s="101"/>
      <c r="H47" s="37"/>
      <c r="I47" s="37"/>
      <c r="J47" s="26"/>
      <c r="K47" s="31"/>
    </row>
    <row r="48" spans="1:11" ht="15" customHeight="1">
      <c r="A48" s="100"/>
      <c r="C48" s="26"/>
      <c r="D48" s="26"/>
      <c r="E48" s="26"/>
      <c r="F48" s="102"/>
      <c r="G48" s="26"/>
      <c r="H48" s="26"/>
      <c r="I48" s="37"/>
      <c r="J48" s="26"/>
      <c r="K48" s="31"/>
    </row>
    <row r="49" spans="1:11" ht="15" customHeight="1">
      <c r="A49" s="103"/>
      <c r="B49" s="26"/>
      <c r="C49" s="26"/>
      <c r="D49" s="26"/>
      <c r="E49" s="26"/>
      <c r="F49" s="102"/>
      <c r="G49" s="26"/>
      <c r="H49" s="26"/>
      <c r="I49" s="37"/>
      <c r="J49" s="26"/>
      <c r="K49" s="31"/>
    </row>
    <row r="50" spans="1:11" ht="15" customHeight="1">
      <c r="A50" s="103"/>
      <c r="B50" s="104"/>
      <c r="C50" s="104"/>
      <c r="D50" s="26"/>
      <c r="E50" s="26"/>
      <c r="F50" s="102"/>
      <c r="G50" s="26"/>
      <c r="H50" s="26"/>
      <c r="I50" s="37"/>
      <c r="J50" s="26"/>
      <c r="K50" s="31"/>
    </row>
    <row r="51" spans="1:11" ht="4.5" customHeight="1" thickBo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7"/>
    </row>
    <row r="52" spans="1:11" ht="13.5" thickTop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3:7" ht="12.75">
      <c r="C53" s="24" t="s">
        <v>14</v>
      </c>
      <c r="G53" s="24" t="s">
        <v>14</v>
      </c>
    </row>
    <row r="54" ht="12.75">
      <c r="A54" s="95"/>
    </row>
  </sheetData>
  <printOptions horizontalCentered="1" verticalCentered="1"/>
  <pageMargins left="0" right="0" top="0" bottom="0" header="0" footer="0"/>
  <pageSetup fitToHeight="1" fitToWidth="1"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0" sqref="L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">
      <selection activeCell="N26" sqref="N26"/>
    </sheetView>
  </sheetViews>
  <sheetFormatPr defaultColWidth="9.140625" defaultRowHeight="12.75"/>
  <cols>
    <col min="1" max="1" width="4.7109375" style="24" customWidth="1"/>
    <col min="2" max="5" width="9.140625" style="24" customWidth="1"/>
    <col min="6" max="6" width="14.28125" style="24" customWidth="1"/>
    <col min="7" max="7" width="9.140625" style="24" customWidth="1"/>
    <col min="8" max="8" width="16.7109375" style="159" customWidth="1"/>
    <col min="9" max="9" width="9.8515625" style="24" customWidth="1"/>
    <col min="10" max="10" width="9.140625" style="24" customWidth="1"/>
    <col min="11" max="11" width="4.7109375" style="24" customWidth="1"/>
    <col min="12" max="16384" width="9.140625" style="24" customWidth="1"/>
  </cols>
  <sheetData>
    <row r="1" spans="1:11" ht="13.5" thickTop="1">
      <c r="A1" s="21"/>
      <c r="B1" s="22"/>
      <c r="C1" s="22"/>
      <c r="D1" s="22"/>
      <c r="E1" s="22"/>
      <c r="F1" s="22"/>
      <c r="G1" s="22"/>
      <c r="H1" s="109"/>
      <c r="I1" s="22"/>
      <c r="J1" s="22"/>
      <c r="K1" s="23"/>
    </row>
    <row r="2" spans="1:11" ht="18">
      <c r="A2" s="25"/>
      <c r="B2" s="26"/>
      <c r="C2" s="26"/>
      <c r="D2" s="26"/>
      <c r="E2" s="26"/>
      <c r="F2" s="26"/>
      <c r="G2" s="26"/>
      <c r="H2" s="110"/>
      <c r="I2" s="27"/>
      <c r="J2" s="27"/>
      <c r="K2" s="28"/>
    </row>
    <row r="3" spans="1:11" ht="24.75">
      <c r="A3" s="29"/>
      <c r="B3" s="26"/>
      <c r="C3" s="26"/>
      <c r="E3" s="30" t="s">
        <v>13</v>
      </c>
      <c r="F3" s="26"/>
      <c r="H3" s="110"/>
      <c r="I3" s="26"/>
      <c r="J3" s="26"/>
      <c r="K3" s="31"/>
    </row>
    <row r="4" spans="1:11" ht="12.75">
      <c r="A4" s="32" t="s">
        <v>14</v>
      </c>
      <c r="B4" s="26"/>
      <c r="C4" s="26"/>
      <c r="D4" s="26"/>
      <c r="E4" s="26"/>
      <c r="F4" s="26"/>
      <c r="G4" s="26"/>
      <c r="H4" s="110"/>
      <c r="I4" s="26"/>
      <c r="J4" s="26"/>
      <c r="K4" s="31"/>
    </row>
    <row r="5" spans="1:11" ht="4.5" customHeight="1">
      <c r="A5" s="32"/>
      <c r="B5" s="33"/>
      <c r="C5" s="34"/>
      <c r="D5" s="34"/>
      <c r="E5" s="34"/>
      <c r="F5" s="34"/>
      <c r="G5" s="34"/>
      <c r="H5" s="111"/>
      <c r="I5" s="34"/>
      <c r="J5" s="35"/>
      <c r="K5" s="31"/>
    </row>
    <row r="6" spans="1:11" ht="12.75">
      <c r="A6" s="36"/>
      <c r="B6" s="26"/>
      <c r="C6" s="26"/>
      <c r="D6" s="26"/>
      <c r="E6" s="26"/>
      <c r="F6" s="26"/>
      <c r="G6" s="26"/>
      <c r="H6" s="110"/>
      <c r="I6" s="26"/>
      <c r="J6" s="26"/>
      <c r="K6" s="31"/>
    </row>
    <row r="7" spans="1:11" ht="12.75">
      <c r="A7" s="36"/>
      <c r="B7" s="26"/>
      <c r="C7" s="26"/>
      <c r="D7" s="26"/>
      <c r="E7" s="26"/>
      <c r="F7" s="26"/>
      <c r="G7" s="26"/>
      <c r="H7" s="110" t="s">
        <v>39</v>
      </c>
      <c r="I7" s="26"/>
      <c r="J7" s="26"/>
      <c r="K7" s="31"/>
    </row>
    <row r="8" spans="1:11" ht="12.75">
      <c r="A8" s="36"/>
      <c r="B8" s="26"/>
      <c r="C8" s="26"/>
      <c r="D8" s="26"/>
      <c r="E8" s="26"/>
      <c r="F8" s="26"/>
      <c r="G8" s="26"/>
      <c r="H8" s="110" t="s">
        <v>40</v>
      </c>
      <c r="I8" s="26"/>
      <c r="J8" s="26"/>
      <c r="K8" s="31"/>
    </row>
    <row r="9" spans="1:11" ht="12.75">
      <c r="A9" s="36"/>
      <c r="B9" s="26"/>
      <c r="C9" s="26"/>
      <c r="D9" s="26"/>
      <c r="E9" s="26"/>
      <c r="F9" s="26"/>
      <c r="G9" s="26"/>
      <c r="H9" s="112" t="s">
        <v>41</v>
      </c>
      <c r="I9" s="26"/>
      <c r="J9" s="26"/>
      <c r="K9" s="31"/>
    </row>
    <row r="10" spans="1:11" ht="12.75">
      <c r="A10" s="36"/>
      <c r="B10" s="26"/>
      <c r="C10" s="26"/>
      <c r="D10" s="26"/>
      <c r="E10" s="26"/>
      <c r="F10" s="26"/>
      <c r="G10" s="26"/>
      <c r="H10" s="112" t="s">
        <v>42</v>
      </c>
      <c r="I10" s="26"/>
      <c r="J10" s="26"/>
      <c r="K10" s="31"/>
    </row>
    <row r="11" spans="1:11" ht="12.75">
      <c r="A11" s="36"/>
      <c r="B11" s="26"/>
      <c r="C11" s="26"/>
      <c r="D11" s="26"/>
      <c r="E11" s="26"/>
      <c r="F11" s="26"/>
      <c r="G11" s="26"/>
      <c r="H11" s="112" t="s">
        <v>43</v>
      </c>
      <c r="I11" s="26"/>
      <c r="J11" s="37"/>
      <c r="K11" s="31"/>
    </row>
    <row r="12" spans="1:11" ht="12.75">
      <c r="A12" s="36"/>
      <c r="B12" s="26"/>
      <c r="C12" s="26"/>
      <c r="D12" s="26"/>
      <c r="E12" s="26"/>
      <c r="F12" s="26"/>
      <c r="G12" s="26"/>
      <c r="H12" s="112" t="s">
        <v>44</v>
      </c>
      <c r="I12" s="26"/>
      <c r="J12" s="26"/>
      <c r="K12" s="31"/>
    </row>
    <row r="13" spans="1:11" ht="12.75">
      <c r="A13" s="36"/>
      <c r="B13" s="26"/>
      <c r="C13" s="26"/>
      <c r="D13" s="26"/>
      <c r="E13" s="26"/>
      <c r="F13" s="26"/>
      <c r="G13" s="26"/>
      <c r="H13" s="112"/>
      <c r="I13" s="26"/>
      <c r="J13" s="26"/>
      <c r="K13" s="31"/>
    </row>
    <row r="14" spans="1:11" ht="12.75">
      <c r="A14" s="55" t="s">
        <v>45</v>
      </c>
      <c r="B14" s="26"/>
      <c r="C14" s="26"/>
      <c r="D14" s="26"/>
      <c r="E14" s="26"/>
      <c r="F14" s="26"/>
      <c r="G14" s="26"/>
      <c r="H14" s="110"/>
      <c r="I14" s="26"/>
      <c r="J14" s="26"/>
      <c r="K14" s="31"/>
    </row>
    <row r="15" spans="1:11" ht="15" customHeight="1">
      <c r="A15" s="56" t="s">
        <v>46</v>
      </c>
      <c r="B15" s="26" t="s">
        <v>47</v>
      </c>
      <c r="C15" s="26"/>
      <c r="D15" s="26"/>
      <c r="E15" s="26"/>
      <c r="F15" s="26"/>
      <c r="G15" s="26"/>
      <c r="H15" s="110"/>
      <c r="I15" s="26"/>
      <c r="J15" s="26"/>
      <c r="K15" s="31"/>
    </row>
    <row r="16" spans="1:11" ht="15" customHeight="1">
      <c r="A16" s="56" t="s">
        <v>46</v>
      </c>
      <c r="B16" s="26" t="s">
        <v>48</v>
      </c>
      <c r="C16" s="26"/>
      <c r="D16" s="26"/>
      <c r="E16" s="26"/>
      <c r="F16" s="26"/>
      <c r="G16" s="26"/>
      <c r="H16" s="110"/>
      <c r="I16" s="26"/>
      <c r="J16" s="26"/>
      <c r="K16" s="31"/>
    </row>
    <row r="17" spans="1:11" ht="15" customHeight="1">
      <c r="A17" s="56" t="s">
        <v>46</v>
      </c>
      <c r="B17" s="26" t="s">
        <v>49</v>
      </c>
      <c r="C17" s="26"/>
      <c r="D17" s="26"/>
      <c r="E17" s="26"/>
      <c r="F17" s="26"/>
      <c r="G17" s="26"/>
      <c r="H17" s="110"/>
      <c r="I17" s="26"/>
      <c r="J17" s="26"/>
      <c r="K17" s="31"/>
    </row>
    <row r="18" spans="1:11" ht="15" customHeight="1">
      <c r="A18" s="56" t="s">
        <v>46</v>
      </c>
      <c r="B18" s="26" t="s">
        <v>50</v>
      </c>
      <c r="C18" s="26"/>
      <c r="D18" s="26"/>
      <c r="E18" s="26"/>
      <c r="F18" s="26"/>
      <c r="G18" s="26"/>
      <c r="H18" s="110"/>
      <c r="I18" s="26"/>
      <c r="J18" s="26"/>
      <c r="K18" s="31"/>
    </row>
    <row r="19" spans="1:11" ht="15" customHeight="1">
      <c r="A19" s="56" t="s">
        <v>51</v>
      </c>
      <c r="B19" s="37" t="s">
        <v>52</v>
      </c>
      <c r="C19" s="26"/>
      <c r="D19" s="37" t="s">
        <v>53</v>
      </c>
      <c r="E19" s="26"/>
      <c r="F19" s="26"/>
      <c r="G19" s="26"/>
      <c r="H19" s="110"/>
      <c r="I19" s="26"/>
      <c r="J19" s="26"/>
      <c r="K19" s="31"/>
    </row>
    <row r="20" spans="1:11" ht="15" customHeight="1">
      <c r="A20" s="113" t="s">
        <v>54</v>
      </c>
      <c r="B20" s="114"/>
      <c r="C20" s="114"/>
      <c r="D20" s="114"/>
      <c r="E20" s="114"/>
      <c r="F20" s="114"/>
      <c r="G20" s="114"/>
      <c r="H20" s="115"/>
      <c r="I20" s="114"/>
      <c r="J20" s="114"/>
      <c r="K20" s="116"/>
    </row>
    <row r="21" spans="1:11" ht="12.75">
      <c r="A21" s="55"/>
      <c r="B21" s="26"/>
      <c r="C21" s="26"/>
      <c r="D21" s="26"/>
      <c r="E21" s="26"/>
      <c r="F21" s="26"/>
      <c r="G21" s="26"/>
      <c r="H21" s="110"/>
      <c r="I21" s="26"/>
      <c r="J21" s="26"/>
      <c r="K21" s="31"/>
    </row>
    <row r="22" spans="1:11" ht="15" customHeight="1">
      <c r="A22" s="36"/>
      <c r="B22" s="37" t="s">
        <v>55</v>
      </c>
      <c r="C22" s="26"/>
      <c r="D22" s="26"/>
      <c r="E22" s="26"/>
      <c r="F22" s="26"/>
      <c r="G22" s="26"/>
      <c r="H22" s="110"/>
      <c r="I22" s="26"/>
      <c r="J22" s="26"/>
      <c r="K22" s="31"/>
    </row>
    <row r="23" spans="1:11" ht="15" customHeight="1">
      <c r="A23" s="36"/>
      <c r="B23" s="37" t="s">
        <v>105</v>
      </c>
      <c r="C23" s="26"/>
      <c r="D23" s="26"/>
      <c r="E23" s="26"/>
      <c r="F23" s="26"/>
      <c r="G23" s="26"/>
      <c r="H23" s="110"/>
      <c r="I23" s="26"/>
      <c r="J23" s="26"/>
      <c r="K23" s="31"/>
    </row>
    <row r="24" spans="1:11" ht="15" customHeight="1">
      <c r="A24" s="36"/>
      <c r="B24" s="37" t="s">
        <v>56</v>
      </c>
      <c r="C24" s="26"/>
      <c r="D24" s="26"/>
      <c r="E24" s="26"/>
      <c r="F24" s="26"/>
      <c r="G24" s="26"/>
      <c r="H24" s="110"/>
      <c r="I24" s="26"/>
      <c r="J24" s="26"/>
      <c r="K24" s="31"/>
    </row>
    <row r="25" spans="1:11" ht="15" customHeight="1">
      <c r="A25" s="36"/>
      <c r="B25" s="37" t="s">
        <v>57</v>
      </c>
      <c r="C25" s="26"/>
      <c r="D25" s="26"/>
      <c r="E25" s="26"/>
      <c r="F25" s="26"/>
      <c r="G25" s="26"/>
      <c r="H25" s="110"/>
      <c r="I25" s="26"/>
      <c r="J25" s="26"/>
      <c r="K25" s="31"/>
    </row>
    <row r="26" spans="1:11" ht="15" customHeight="1">
      <c r="A26" s="36"/>
      <c r="B26" s="26"/>
      <c r="C26" s="26"/>
      <c r="D26" s="26"/>
      <c r="E26" s="26"/>
      <c r="F26" s="26"/>
      <c r="G26" s="26"/>
      <c r="H26" s="110"/>
      <c r="I26" s="26"/>
      <c r="J26" s="26"/>
      <c r="K26" s="31"/>
    </row>
    <row r="27" spans="1:11" ht="15" customHeight="1">
      <c r="A27" s="36"/>
      <c r="B27" s="37" t="s">
        <v>106</v>
      </c>
      <c r="C27" s="26"/>
      <c r="D27" s="26"/>
      <c r="E27" s="26"/>
      <c r="F27" s="26"/>
      <c r="G27" s="26"/>
      <c r="H27" s="110"/>
      <c r="I27" s="26"/>
      <c r="J27" s="26"/>
      <c r="K27" s="31"/>
    </row>
    <row r="28" spans="1:11" ht="15" customHeight="1">
      <c r="A28" s="36"/>
      <c r="B28" s="37"/>
      <c r="C28" s="26"/>
      <c r="D28" s="26"/>
      <c r="E28" s="26"/>
      <c r="F28" s="26"/>
      <c r="G28" s="26"/>
      <c r="H28" s="110"/>
      <c r="I28" s="26"/>
      <c r="J28" s="26"/>
      <c r="K28" s="31"/>
    </row>
    <row r="29" spans="1:11" ht="15" customHeight="1">
      <c r="A29" s="36"/>
      <c r="B29" s="26"/>
      <c r="C29" s="117" t="s">
        <v>58</v>
      </c>
      <c r="D29" s="118"/>
      <c r="E29" s="118"/>
      <c r="F29" s="119"/>
      <c r="G29" s="117" t="s">
        <v>59</v>
      </c>
      <c r="H29" s="120"/>
      <c r="I29" s="42"/>
      <c r="J29" s="26"/>
      <c r="K29" s="31"/>
    </row>
    <row r="30" spans="1:11" ht="15" customHeight="1">
      <c r="A30" s="36"/>
      <c r="B30" s="26"/>
      <c r="C30" s="121" t="s">
        <v>60</v>
      </c>
      <c r="D30" s="122" t="s">
        <v>61</v>
      </c>
      <c r="E30" s="123" t="s">
        <v>62</v>
      </c>
      <c r="F30" s="63"/>
      <c r="G30" s="124" t="s">
        <v>63</v>
      </c>
      <c r="H30" s="125" t="s">
        <v>61</v>
      </c>
      <c r="I30" s="126" t="s">
        <v>62</v>
      </c>
      <c r="J30" s="26"/>
      <c r="K30" s="31"/>
    </row>
    <row r="31" spans="1:11" ht="15" customHeight="1">
      <c r="A31" s="36"/>
      <c r="B31" s="26"/>
      <c r="C31" s="127" t="s">
        <v>64</v>
      </c>
      <c r="D31" s="128">
        <v>530</v>
      </c>
      <c r="E31" s="129">
        <v>2</v>
      </c>
      <c r="F31" s="130"/>
      <c r="G31" s="131" t="s">
        <v>65</v>
      </c>
      <c r="H31" s="132">
        <v>491</v>
      </c>
      <c r="I31" s="133">
        <v>1</v>
      </c>
      <c r="J31" s="26"/>
      <c r="K31" s="31"/>
    </row>
    <row r="32" spans="1:11" ht="15" customHeight="1">
      <c r="A32" s="36"/>
      <c r="B32" s="26"/>
      <c r="C32" s="127" t="s">
        <v>66</v>
      </c>
      <c r="D32" s="128">
        <v>1472</v>
      </c>
      <c r="E32" s="134">
        <v>5</v>
      </c>
      <c r="F32" s="130"/>
      <c r="G32" s="135" t="s">
        <v>67</v>
      </c>
      <c r="H32" s="136">
        <v>927</v>
      </c>
      <c r="I32" s="137">
        <v>3</v>
      </c>
      <c r="J32" s="26"/>
      <c r="K32" s="31"/>
    </row>
    <row r="33" spans="1:11" ht="15" customHeight="1">
      <c r="A33" s="36"/>
      <c r="B33" s="26"/>
      <c r="C33" s="127" t="s">
        <v>68</v>
      </c>
      <c r="D33" s="128">
        <v>335</v>
      </c>
      <c r="E33" s="134">
        <v>1</v>
      </c>
      <c r="F33" s="130"/>
      <c r="G33" s="135" t="s">
        <v>69</v>
      </c>
      <c r="H33" s="136">
        <v>770</v>
      </c>
      <c r="I33" s="137">
        <v>3</v>
      </c>
      <c r="J33" s="26"/>
      <c r="K33" s="31"/>
    </row>
    <row r="34" spans="1:11" ht="15" customHeight="1">
      <c r="A34" s="36"/>
      <c r="B34" s="26"/>
      <c r="C34" s="127" t="s">
        <v>70</v>
      </c>
      <c r="D34" s="128">
        <v>283</v>
      </c>
      <c r="E34" s="134">
        <v>1</v>
      </c>
      <c r="F34" s="138"/>
      <c r="G34" s="135" t="s">
        <v>71</v>
      </c>
      <c r="H34" s="136">
        <v>586</v>
      </c>
      <c r="I34" s="139">
        <v>2</v>
      </c>
      <c r="J34" s="26"/>
      <c r="K34" s="31"/>
    </row>
    <row r="35" spans="1:11" ht="15" customHeight="1">
      <c r="A35" s="36"/>
      <c r="B35" s="26"/>
      <c r="C35" s="127" t="s">
        <v>72</v>
      </c>
      <c r="D35" s="128">
        <v>662</v>
      </c>
      <c r="E35" s="134">
        <v>2</v>
      </c>
      <c r="F35" s="138"/>
      <c r="G35" s="135" t="s">
        <v>73</v>
      </c>
      <c r="H35" s="136">
        <v>358</v>
      </c>
      <c r="I35" s="139">
        <v>1</v>
      </c>
      <c r="J35" s="26"/>
      <c r="K35" s="31"/>
    </row>
    <row r="36" spans="1:11" ht="15" customHeight="1">
      <c r="A36" s="36"/>
      <c r="B36" s="26"/>
      <c r="C36" s="140" t="s">
        <v>74</v>
      </c>
      <c r="D36" s="141">
        <v>346</v>
      </c>
      <c r="E36" s="142">
        <v>1</v>
      </c>
      <c r="F36" s="138"/>
      <c r="G36" s="135" t="s">
        <v>75</v>
      </c>
      <c r="H36" s="136">
        <v>396</v>
      </c>
      <c r="I36" s="139">
        <v>1</v>
      </c>
      <c r="J36" s="26"/>
      <c r="K36" s="31"/>
    </row>
    <row r="37" spans="1:11" ht="15" customHeight="1">
      <c r="A37" s="36"/>
      <c r="B37" s="26"/>
      <c r="C37" s="140" t="s">
        <v>76</v>
      </c>
      <c r="D37" s="141">
        <v>455</v>
      </c>
      <c r="E37" s="142">
        <v>1</v>
      </c>
      <c r="F37" s="138"/>
      <c r="G37" s="135" t="s">
        <v>77</v>
      </c>
      <c r="H37" s="136">
        <v>335</v>
      </c>
      <c r="I37" s="139">
        <v>1</v>
      </c>
      <c r="J37" s="26"/>
      <c r="K37" s="31"/>
    </row>
    <row r="38" spans="1:11" ht="15" customHeight="1">
      <c r="A38" s="36"/>
      <c r="B38" s="26"/>
      <c r="C38" s="140" t="s">
        <v>78</v>
      </c>
      <c r="D38" s="141">
        <v>256</v>
      </c>
      <c r="E38" s="142">
        <v>1</v>
      </c>
      <c r="F38" s="138"/>
      <c r="G38" s="135" t="s">
        <v>79</v>
      </c>
      <c r="H38" s="136">
        <v>549</v>
      </c>
      <c r="I38" s="139">
        <v>2</v>
      </c>
      <c r="J38" s="26"/>
      <c r="K38" s="31"/>
    </row>
    <row r="39" spans="1:11" ht="15" customHeight="1">
      <c r="A39" s="36"/>
      <c r="B39" s="26"/>
      <c r="C39" s="140" t="s">
        <v>80</v>
      </c>
      <c r="D39" s="141">
        <v>956</v>
      </c>
      <c r="E39" s="142">
        <v>3</v>
      </c>
      <c r="F39" s="138"/>
      <c r="G39" s="135" t="s">
        <v>81</v>
      </c>
      <c r="H39" s="136">
        <v>817</v>
      </c>
      <c r="I39" s="139">
        <v>3</v>
      </c>
      <c r="J39" s="26"/>
      <c r="K39" s="31"/>
    </row>
    <row r="40" spans="1:11" ht="15" customHeight="1">
      <c r="A40" s="36"/>
      <c r="B40" s="26"/>
      <c r="C40" s="140" t="s">
        <v>82</v>
      </c>
      <c r="D40" s="141">
        <v>745</v>
      </c>
      <c r="E40" s="142">
        <v>2</v>
      </c>
      <c r="F40" s="138"/>
      <c r="G40" s="143"/>
      <c r="H40" s="144">
        <f>SUM(H31:H39)</f>
        <v>5229</v>
      </c>
      <c r="I40" s="145">
        <f>SUM(I31:I39)</f>
        <v>17</v>
      </c>
      <c r="J40" s="26"/>
      <c r="K40" s="31"/>
    </row>
    <row r="41" spans="1:11" ht="15" customHeight="1">
      <c r="A41" s="36"/>
      <c r="B41" s="26"/>
      <c r="C41" s="140" t="s">
        <v>83</v>
      </c>
      <c r="D41" s="141">
        <v>999</v>
      </c>
      <c r="E41" s="142">
        <v>3</v>
      </c>
      <c r="F41" s="138"/>
      <c r="G41" s="146"/>
      <c r="H41" s="147"/>
      <c r="I41" s="147"/>
      <c r="J41" s="26"/>
      <c r="K41" s="31"/>
    </row>
    <row r="42" spans="1:11" ht="15" customHeight="1">
      <c r="A42" s="36"/>
      <c r="B42" s="26"/>
      <c r="C42" s="140" t="s">
        <v>84</v>
      </c>
      <c r="D42" s="141">
        <v>962</v>
      </c>
      <c r="E42" s="142">
        <v>3</v>
      </c>
      <c r="F42" s="138"/>
      <c r="G42" s="37"/>
      <c r="H42" s="148"/>
      <c r="I42" s="148"/>
      <c r="J42" s="26"/>
      <c r="K42" s="31"/>
    </row>
    <row r="43" spans="1:11" ht="15" customHeight="1">
      <c r="A43" s="36"/>
      <c r="B43" s="26"/>
      <c r="C43" s="140" t="s">
        <v>85</v>
      </c>
      <c r="D43" s="141">
        <v>886</v>
      </c>
      <c r="E43" s="142">
        <v>3</v>
      </c>
      <c r="F43" s="138"/>
      <c r="G43" s="37"/>
      <c r="H43" s="148"/>
      <c r="I43" s="148"/>
      <c r="J43" s="26"/>
      <c r="K43" s="31"/>
    </row>
    <row r="44" spans="1:11" ht="15" customHeight="1">
      <c r="A44" s="36"/>
      <c r="B44" s="26"/>
      <c r="C44" s="149"/>
      <c r="D44" s="150">
        <f>SUM(D31:D43)</f>
        <v>8887</v>
      </c>
      <c r="E44" s="151">
        <f>SUM(E31:E43)</f>
        <v>28</v>
      </c>
      <c r="F44" s="138"/>
      <c r="G44" s="37"/>
      <c r="H44" s="148"/>
      <c r="I44" s="148"/>
      <c r="J44" s="26"/>
      <c r="K44" s="31"/>
    </row>
    <row r="45" spans="1:11" ht="15" customHeight="1">
      <c r="A45" s="36"/>
      <c r="B45" s="26"/>
      <c r="C45" s="146"/>
      <c r="D45" s="147"/>
      <c r="E45" s="147"/>
      <c r="F45" s="148"/>
      <c r="G45" s="37"/>
      <c r="H45" s="148"/>
      <c r="I45" s="148"/>
      <c r="J45" s="26"/>
      <c r="K45" s="31"/>
    </row>
    <row r="46" spans="1:11" ht="15" customHeight="1">
      <c r="A46" s="36"/>
      <c r="B46" s="37" t="s">
        <v>86</v>
      </c>
      <c r="C46" s="74"/>
      <c r="D46" s="26"/>
      <c r="E46" s="26"/>
      <c r="F46" s="148"/>
      <c r="G46" s="37"/>
      <c r="H46" s="148"/>
      <c r="I46" s="148"/>
      <c r="J46" s="26"/>
      <c r="K46" s="31"/>
    </row>
    <row r="47" spans="1:11" ht="15" customHeight="1">
      <c r="A47" s="36"/>
      <c r="B47" s="37" t="s">
        <v>87</v>
      </c>
      <c r="C47" s="26"/>
      <c r="D47" s="26"/>
      <c r="E47" s="26"/>
      <c r="F47" s="148"/>
      <c r="G47" s="37"/>
      <c r="H47" s="148"/>
      <c r="I47" s="148"/>
      <c r="J47" s="26"/>
      <c r="K47" s="31"/>
    </row>
    <row r="48" spans="1:11" ht="15" customHeight="1">
      <c r="A48" s="36"/>
      <c r="B48" s="37" t="s">
        <v>88</v>
      </c>
      <c r="C48" s="26"/>
      <c r="D48" s="26"/>
      <c r="E48" s="26"/>
      <c r="F48" s="152"/>
      <c r="G48" s="26"/>
      <c r="H48" s="148"/>
      <c r="I48" s="152"/>
      <c r="J48" s="26"/>
      <c r="K48" s="31"/>
    </row>
    <row r="49" spans="1:11" ht="15" customHeight="1">
      <c r="A49" s="36"/>
      <c r="B49" s="37" t="s">
        <v>89</v>
      </c>
      <c r="C49" s="26"/>
      <c r="D49" s="26"/>
      <c r="E49" s="26"/>
      <c r="F49" s="26"/>
      <c r="G49" s="26"/>
      <c r="H49" s="110"/>
      <c r="I49" s="26"/>
      <c r="J49" s="26"/>
      <c r="K49" s="31"/>
    </row>
    <row r="50" spans="1:11" ht="15" customHeight="1">
      <c r="A50" s="36"/>
      <c r="B50" s="37" t="s">
        <v>90</v>
      </c>
      <c r="C50" s="37"/>
      <c r="D50" s="26"/>
      <c r="E50" s="26"/>
      <c r="F50" s="26"/>
      <c r="G50" s="26"/>
      <c r="H50" s="110"/>
      <c r="I50" s="26"/>
      <c r="J50" s="26"/>
      <c r="K50" s="31"/>
    </row>
    <row r="51" spans="1:11" ht="15" customHeight="1">
      <c r="A51" s="36"/>
      <c r="B51" s="37" t="s">
        <v>91</v>
      </c>
      <c r="C51" s="26"/>
      <c r="D51" s="26"/>
      <c r="E51" s="26"/>
      <c r="F51" s="26"/>
      <c r="G51" s="26"/>
      <c r="H51" s="110"/>
      <c r="I51" s="26"/>
      <c r="J51" s="26"/>
      <c r="K51" s="31"/>
    </row>
    <row r="52" spans="1:11" ht="15" customHeight="1">
      <c r="A52" s="36"/>
      <c r="B52" s="26"/>
      <c r="C52" s="26"/>
      <c r="D52" s="26"/>
      <c r="E52" s="26"/>
      <c r="F52" s="26"/>
      <c r="G52" s="26"/>
      <c r="H52" s="110"/>
      <c r="I52" s="26"/>
      <c r="J52" s="26"/>
      <c r="K52" s="31"/>
    </row>
    <row r="53" spans="1:11" ht="15" customHeight="1">
      <c r="A53" s="36"/>
      <c r="B53" s="26"/>
      <c r="C53" s="26"/>
      <c r="D53" s="26"/>
      <c r="E53" s="26"/>
      <c r="F53" s="26"/>
      <c r="G53" s="26"/>
      <c r="H53" s="110"/>
      <c r="I53" s="26"/>
      <c r="J53" s="26"/>
      <c r="K53" s="31"/>
    </row>
    <row r="54" spans="1:11" ht="15" customHeight="1">
      <c r="A54" s="36"/>
      <c r="B54" s="26"/>
      <c r="C54" s="26"/>
      <c r="D54" s="26"/>
      <c r="E54" s="26"/>
      <c r="F54" s="99" t="s">
        <v>92</v>
      </c>
      <c r="G54" s="104"/>
      <c r="H54" s="153"/>
      <c r="I54" s="37" t="s">
        <v>93</v>
      </c>
      <c r="J54" s="104"/>
      <c r="K54" s="31"/>
    </row>
    <row r="55" spans="1:11" ht="15" customHeight="1">
      <c r="A55" s="100" t="s">
        <v>94</v>
      </c>
      <c r="B55" s="26"/>
      <c r="C55" s="26"/>
      <c r="D55" s="26"/>
      <c r="E55" s="26"/>
      <c r="F55" s="99" t="s">
        <v>95</v>
      </c>
      <c r="G55" s="154"/>
      <c r="H55" s="110"/>
      <c r="I55" s="37"/>
      <c r="J55" s="155"/>
      <c r="K55" s="31"/>
    </row>
    <row r="56" spans="1:11" ht="15" customHeight="1">
      <c r="A56" s="100" t="s">
        <v>96</v>
      </c>
      <c r="B56" s="26"/>
      <c r="C56" s="26"/>
      <c r="D56" s="26"/>
      <c r="E56" s="26"/>
      <c r="F56" s="102" t="s">
        <v>97</v>
      </c>
      <c r="G56" s="104"/>
      <c r="H56" s="153"/>
      <c r="I56" s="37" t="s">
        <v>93</v>
      </c>
      <c r="J56" s="104"/>
      <c r="K56" s="31"/>
    </row>
    <row r="57" spans="1:11" ht="15" customHeight="1">
      <c r="A57" s="103" t="s">
        <v>98</v>
      </c>
      <c r="B57" s="26"/>
      <c r="C57" s="26"/>
      <c r="D57" s="26"/>
      <c r="E57" s="26"/>
      <c r="F57" s="102" t="s">
        <v>99</v>
      </c>
      <c r="G57" s="156"/>
      <c r="H57" s="157"/>
      <c r="I57" s="37" t="s">
        <v>93</v>
      </c>
      <c r="J57" s="156"/>
      <c r="K57" s="31"/>
    </row>
    <row r="58" spans="1:11" ht="15" customHeight="1">
      <c r="A58" s="103" t="s">
        <v>100</v>
      </c>
      <c r="B58" s="104"/>
      <c r="C58" s="104"/>
      <c r="D58" s="26"/>
      <c r="E58" s="26"/>
      <c r="F58" s="102" t="s">
        <v>101</v>
      </c>
      <c r="G58" s="156"/>
      <c r="H58" s="157"/>
      <c r="I58" s="37" t="s">
        <v>93</v>
      </c>
      <c r="J58" s="156"/>
      <c r="K58" s="31"/>
    </row>
    <row r="59" spans="1:11" ht="4.5" customHeight="1" thickBot="1">
      <c r="A59" s="105"/>
      <c r="B59" s="106"/>
      <c r="C59" s="106"/>
      <c r="D59" s="106"/>
      <c r="E59" s="106"/>
      <c r="F59" s="106"/>
      <c r="G59" s="106"/>
      <c r="H59" s="158"/>
      <c r="I59" s="106"/>
      <c r="J59" s="106"/>
      <c r="K59" s="107"/>
    </row>
    <row r="60" spans="1:11" ht="13.5" thickTop="1">
      <c r="A60" s="108" t="s">
        <v>102</v>
      </c>
      <c r="B60" s="108"/>
      <c r="C60" s="108"/>
      <c r="D60" s="108"/>
      <c r="E60" s="108"/>
      <c r="F60" s="108"/>
      <c r="G60" s="108"/>
      <c r="H60" s="108"/>
      <c r="I60" s="108"/>
      <c r="J60" s="108" t="s">
        <v>103</v>
      </c>
      <c r="K60" s="108"/>
    </row>
    <row r="61" spans="3:7" ht="12.75">
      <c r="C61" s="24" t="s">
        <v>14</v>
      </c>
      <c r="G61" s="24" t="s">
        <v>14</v>
      </c>
    </row>
    <row r="62" ht="12.75">
      <c r="A62" s="95" t="s">
        <v>104</v>
      </c>
    </row>
  </sheetData>
  <printOptions horizontalCentered="1" verticalCentered="1"/>
  <pageMargins left="0" right="0" top="0" bottom="0" header="0" footer="0"/>
  <pageSetup fitToHeight="1" fitToWidth="1"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Higley</dc:creator>
  <cp:keywords/>
  <dc:description/>
  <cp:lastModifiedBy>hhigley</cp:lastModifiedBy>
  <cp:lastPrinted>2004-02-28T21:31:53Z</cp:lastPrinted>
  <dcterms:created xsi:type="dcterms:W3CDTF">1999-07-14T15:39:28Z</dcterms:created>
  <dcterms:modified xsi:type="dcterms:W3CDTF">2004-02-28T21:32:43Z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