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4475" windowHeight="10155" tabRatio="442" activeTab="0"/>
  </bookViews>
  <sheets>
    <sheet name="PRG for LEAD" sheetId="1" r:id="rId1"/>
    <sheet name="PbB Calculation" sheetId="2" r:id="rId2"/>
    <sheet name="Copy Range" sheetId="3" r:id="rId3"/>
  </sheets>
  <definedNames>
    <definedName name="defaults">'Copy Range'!$B$5:$E$20</definedName>
    <definedName name="_xlnm.Print_Titles" localSheetId="1">'PbB Calculation'!$B:$B</definedName>
    <definedName name="_xlnm.Print_Titles" localSheetId="0">'PRG for LEAD'!$B:$B</definedName>
    <definedName name="printdescrip" localSheetId="1">'PbB Calculation'!$B$5:$F$34</definedName>
    <definedName name="printdescrip">'PRG for LEAD'!$B$5:$F$31</definedName>
    <definedName name="printvalues" localSheetId="1">'PbB Calculation'!$F$5:$J$23</definedName>
    <definedName name="printvalues">'PRG for LEAD'!$F$5:$J$20</definedName>
  </definedNames>
  <calcPr fullCalcOnLoad="1"/>
</workbook>
</file>

<file path=xl/sharedStrings.xml><?xml version="1.0" encoding="utf-8"?>
<sst xmlns="http://schemas.openxmlformats.org/spreadsheetml/2006/main" count="234" uniqueCount="82">
  <si>
    <t>Calculations of Preliminary Remediation Goals (PRGs)</t>
  </si>
  <si>
    <t>U.S. EPA Technical Review Workgroup for Lead, Adult Lead Committee</t>
  </si>
  <si>
    <t>PRG</t>
  </si>
  <si>
    <t>Values for Non-Residential Exposure Scenario</t>
  </si>
  <si>
    <t>Exposure</t>
  </si>
  <si>
    <r>
      <t>Equation</t>
    </r>
    <r>
      <rPr>
        <b/>
        <vertAlign val="superscript"/>
        <sz val="12"/>
        <rFont val="Times"/>
        <family val="0"/>
      </rPr>
      <t>1</t>
    </r>
  </si>
  <si>
    <t>Using Equation 1</t>
  </si>
  <si>
    <t>Using Equation 2</t>
  </si>
  <si>
    <t>Variable</t>
  </si>
  <si>
    <t>1*</t>
  </si>
  <si>
    <t>2**</t>
  </si>
  <si>
    <t>Description of Exposure Variable</t>
  </si>
  <si>
    <t>Units</t>
  </si>
  <si>
    <r>
      <t>PbB</t>
    </r>
    <r>
      <rPr>
        <vertAlign val="subscript"/>
        <sz val="12"/>
        <rFont val="Times"/>
        <family val="1"/>
      </rPr>
      <t>fetal, 0.95</t>
    </r>
  </si>
  <si>
    <t>X</t>
  </si>
  <si>
    <r>
      <t>95</t>
    </r>
    <r>
      <rPr>
        <vertAlign val="superscript"/>
        <sz val="10"/>
        <rFont val="Times"/>
        <family val="1"/>
      </rPr>
      <t>th</t>
    </r>
    <r>
      <rPr>
        <sz val="10"/>
        <rFont val="Times"/>
        <family val="1"/>
      </rPr>
      <t xml:space="preserve"> percentile PbB in fetus </t>
    </r>
  </si>
  <si>
    <t>ug/dL</t>
  </si>
  <si>
    <r>
      <t>R</t>
    </r>
    <r>
      <rPr>
        <vertAlign val="subscript"/>
        <sz val="12"/>
        <rFont val="Times"/>
        <family val="1"/>
      </rPr>
      <t>fetal/maternal</t>
    </r>
  </si>
  <si>
    <t xml:space="preserve">Fetal/maternal PbB ratio </t>
  </si>
  <si>
    <t>--</t>
  </si>
  <si>
    <t>BKSF</t>
  </si>
  <si>
    <t>Biokinetic Slope Factor</t>
  </si>
  <si>
    <t>ug/dL per ug/day</t>
  </si>
  <si>
    <r>
      <t>GSD</t>
    </r>
    <r>
      <rPr>
        <vertAlign val="subscript"/>
        <sz val="12"/>
        <rFont val="Times"/>
        <family val="1"/>
      </rPr>
      <t>i</t>
    </r>
  </si>
  <si>
    <t>Geometric standard deviation PbB</t>
  </si>
  <si>
    <r>
      <t>PbB</t>
    </r>
    <r>
      <rPr>
        <vertAlign val="subscript"/>
        <sz val="12"/>
        <rFont val="Times"/>
        <family val="1"/>
      </rPr>
      <t>0</t>
    </r>
  </si>
  <si>
    <t>Baseline PbB</t>
  </si>
  <si>
    <r>
      <t>IR</t>
    </r>
    <r>
      <rPr>
        <vertAlign val="subscript"/>
        <sz val="12"/>
        <rFont val="Times"/>
        <family val="1"/>
      </rPr>
      <t>S</t>
    </r>
  </si>
  <si>
    <t>Soil ingestion rate (including soil-derived indoor dust)</t>
  </si>
  <si>
    <t>g/day</t>
  </si>
  <si>
    <r>
      <t>IR</t>
    </r>
    <r>
      <rPr>
        <vertAlign val="subscript"/>
        <sz val="12"/>
        <rFont val="Times"/>
        <family val="1"/>
      </rPr>
      <t>S+D</t>
    </r>
  </si>
  <si>
    <t>Total ingestion rate of outdoor soil and indoor dust</t>
  </si>
  <si>
    <r>
      <t>W</t>
    </r>
    <r>
      <rPr>
        <vertAlign val="subscript"/>
        <sz val="12"/>
        <rFont val="Times"/>
        <family val="1"/>
      </rPr>
      <t>S</t>
    </r>
  </si>
  <si>
    <r>
      <t>Weighting factor; fraction of IR</t>
    </r>
    <r>
      <rPr>
        <vertAlign val="subscript"/>
        <sz val="10"/>
        <rFont val="Times"/>
        <family val="1"/>
      </rPr>
      <t>S+D</t>
    </r>
    <r>
      <rPr>
        <sz val="10"/>
        <rFont val="Times"/>
        <family val="1"/>
      </rPr>
      <t xml:space="preserve"> ingested as outdoor soil</t>
    </r>
  </si>
  <si>
    <r>
      <t>K</t>
    </r>
    <r>
      <rPr>
        <vertAlign val="subscript"/>
        <sz val="12"/>
        <rFont val="Times"/>
        <family val="1"/>
      </rPr>
      <t>SD</t>
    </r>
  </si>
  <si>
    <t>Mass fraction of soil in dust</t>
  </si>
  <si>
    <r>
      <t>AF</t>
    </r>
    <r>
      <rPr>
        <vertAlign val="subscript"/>
        <sz val="12"/>
        <rFont val="Times"/>
        <family val="1"/>
      </rPr>
      <t>S, D</t>
    </r>
  </si>
  <si>
    <t>Absorption fraction (same for soil and dust)</t>
  </si>
  <si>
    <r>
      <t>EF</t>
    </r>
    <r>
      <rPr>
        <vertAlign val="subscript"/>
        <sz val="12"/>
        <rFont val="Times"/>
        <family val="1"/>
      </rPr>
      <t>S, D</t>
    </r>
  </si>
  <si>
    <t>Exposure frequency (same for soil and dust)</t>
  </si>
  <si>
    <t>days/yr</t>
  </si>
  <si>
    <r>
      <t>AT</t>
    </r>
    <r>
      <rPr>
        <vertAlign val="subscript"/>
        <sz val="12"/>
        <rFont val="Times"/>
        <family val="0"/>
      </rPr>
      <t>S, D</t>
    </r>
  </si>
  <si>
    <t>Averaging time (same for soil and dust)</t>
  </si>
  <si>
    <t>Preliminary Remediation Goal</t>
  </si>
  <si>
    <t>ppm</t>
  </si>
  <si>
    <r>
      <t>1</t>
    </r>
    <r>
      <rPr>
        <sz val="10"/>
        <rFont val="Times New Roman"/>
        <family val="1"/>
      </rPr>
      <t xml:space="preserve">  Equation 1 does not apportion exposure between soil and dust ingestion (excludes W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>, K</t>
    </r>
    <r>
      <rPr>
        <vertAlign val="subscript"/>
        <sz val="10"/>
        <rFont val="Times New Roman"/>
        <family val="1"/>
      </rPr>
      <t>SD</t>
    </r>
    <r>
      <rPr>
        <sz val="10"/>
        <rFont val="Times New Roman"/>
        <family val="1"/>
      </rPr>
      <t xml:space="preserve">).  </t>
    </r>
  </si>
  <si>
    <r>
      <t xml:space="preserve">      When IR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= IR</t>
    </r>
    <r>
      <rPr>
        <vertAlign val="subscript"/>
        <sz val="10"/>
        <rFont val="Times New Roman"/>
        <family val="1"/>
      </rPr>
      <t>S+D</t>
    </r>
    <r>
      <rPr>
        <sz val="10"/>
        <rFont val="Times New Roman"/>
        <family val="1"/>
      </rPr>
      <t xml:space="preserve"> and W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= 1.0, the equations yield the same PRG.</t>
    </r>
  </si>
  <si>
    <t>*Equation 1, based on Eq. 4 in USEPA (1996).</t>
  </si>
  <si>
    <t>PRG =</t>
  </si>
  <si>
    <r>
      <t>([PbB</t>
    </r>
    <r>
      <rPr>
        <vertAlign val="subscript"/>
        <sz val="11"/>
        <rFont val="Times"/>
        <family val="1"/>
      </rPr>
      <t>95</t>
    </r>
    <r>
      <rPr>
        <sz val="11"/>
        <rFont val="Times"/>
        <family val="1"/>
      </rPr>
      <t>fetal/(R*(GSD</t>
    </r>
    <r>
      <rPr>
        <vertAlign val="subscript"/>
        <sz val="11"/>
        <rFont val="Times"/>
        <family val="1"/>
      </rPr>
      <t>i</t>
    </r>
    <r>
      <rPr>
        <vertAlign val="superscript"/>
        <sz val="11"/>
        <rFont val="Times"/>
        <family val="1"/>
      </rPr>
      <t>1.645</t>
    </r>
    <r>
      <rPr>
        <sz val="11"/>
        <rFont val="Times"/>
        <family val="1"/>
      </rPr>
      <t>)])-PbB</t>
    </r>
    <r>
      <rPr>
        <vertAlign val="subscript"/>
        <sz val="11"/>
        <rFont val="Times"/>
        <family val="1"/>
      </rPr>
      <t>0</t>
    </r>
    <r>
      <rPr>
        <sz val="11"/>
        <rFont val="Times"/>
        <family val="1"/>
      </rPr>
      <t>)*AT</t>
    </r>
    <r>
      <rPr>
        <vertAlign val="subscript"/>
        <sz val="11"/>
        <rFont val="Times"/>
        <family val="0"/>
      </rPr>
      <t>S,D</t>
    </r>
  </si>
  <si>
    <r>
      <t xml:space="preserve">         BKSF*(IR</t>
    </r>
    <r>
      <rPr>
        <vertAlign val="subscript"/>
        <sz val="11"/>
        <rFont val="Times"/>
        <family val="1"/>
      </rPr>
      <t>S+D</t>
    </r>
    <r>
      <rPr>
        <sz val="11"/>
        <rFont val="Times"/>
        <family val="1"/>
      </rPr>
      <t>*AF</t>
    </r>
    <r>
      <rPr>
        <vertAlign val="subscript"/>
        <sz val="11"/>
        <rFont val="Times"/>
        <family val="1"/>
      </rPr>
      <t>S,D</t>
    </r>
    <r>
      <rPr>
        <sz val="11"/>
        <rFont val="Times"/>
        <family val="1"/>
      </rPr>
      <t>*EF</t>
    </r>
    <r>
      <rPr>
        <vertAlign val="subscript"/>
        <sz val="11"/>
        <rFont val="Times"/>
        <family val="1"/>
      </rPr>
      <t>S,D</t>
    </r>
    <r>
      <rPr>
        <sz val="11"/>
        <rFont val="Times"/>
        <family val="1"/>
      </rPr>
      <t>)</t>
    </r>
  </si>
  <si>
    <t>**Equation 2, alternate approach based on Eq. 4 and Eq. A-19 in USEPA (1996).</t>
  </si>
  <si>
    <r>
      <t>([PbB</t>
    </r>
    <r>
      <rPr>
        <vertAlign val="subscript"/>
        <sz val="11"/>
        <rFont val="Times"/>
        <family val="1"/>
      </rPr>
      <t>fetal,0.95</t>
    </r>
    <r>
      <rPr>
        <sz val="11"/>
        <rFont val="Times"/>
        <family val="1"/>
      </rPr>
      <t>/(R*(GSD</t>
    </r>
    <r>
      <rPr>
        <vertAlign val="subscript"/>
        <sz val="11"/>
        <rFont val="Times"/>
        <family val="1"/>
      </rPr>
      <t>i</t>
    </r>
    <r>
      <rPr>
        <vertAlign val="superscript"/>
        <sz val="11"/>
        <rFont val="Times"/>
        <family val="1"/>
      </rPr>
      <t>1.645</t>
    </r>
    <r>
      <rPr>
        <sz val="11"/>
        <rFont val="Times"/>
        <family val="1"/>
      </rPr>
      <t>)])-PbB</t>
    </r>
    <r>
      <rPr>
        <vertAlign val="subscript"/>
        <sz val="11"/>
        <rFont val="Times"/>
        <family val="1"/>
      </rPr>
      <t>0</t>
    </r>
    <r>
      <rPr>
        <sz val="11"/>
        <rFont val="Times"/>
        <family val="1"/>
      </rPr>
      <t>)*AT</t>
    </r>
    <r>
      <rPr>
        <vertAlign val="subscript"/>
        <sz val="11"/>
        <rFont val="Times"/>
        <family val="0"/>
      </rPr>
      <t>S,D</t>
    </r>
  </si>
  <si>
    <r>
      <t>BKSF*([(IR</t>
    </r>
    <r>
      <rPr>
        <vertAlign val="subscript"/>
        <sz val="11"/>
        <rFont val="Times"/>
        <family val="1"/>
      </rPr>
      <t>S+D</t>
    </r>
    <r>
      <rPr>
        <sz val="11"/>
        <rFont val="Times"/>
        <family val="1"/>
      </rPr>
      <t>)*AF</t>
    </r>
    <r>
      <rPr>
        <vertAlign val="subscript"/>
        <sz val="11"/>
        <rFont val="Times"/>
        <family val="1"/>
      </rPr>
      <t>S</t>
    </r>
    <r>
      <rPr>
        <sz val="11"/>
        <rFont val="Times"/>
        <family val="1"/>
      </rPr>
      <t>*EF</t>
    </r>
    <r>
      <rPr>
        <vertAlign val="subscript"/>
        <sz val="11"/>
        <rFont val="Times"/>
        <family val="1"/>
      </rPr>
      <t>S</t>
    </r>
    <r>
      <rPr>
        <sz val="11"/>
        <rFont val="Times"/>
        <family val="1"/>
      </rPr>
      <t>*W</t>
    </r>
    <r>
      <rPr>
        <vertAlign val="subscript"/>
        <sz val="11"/>
        <rFont val="Times"/>
        <family val="1"/>
      </rPr>
      <t>S</t>
    </r>
    <r>
      <rPr>
        <sz val="11"/>
        <rFont val="Times"/>
        <family val="1"/>
      </rPr>
      <t>]+[K</t>
    </r>
    <r>
      <rPr>
        <vertAlign val="subscript"/>
        <sz val="11"/>
        <rFont val="Times"/>
        <family val="1"/>
      </rPr>
      <t>SD</t>
    </r>
    <r>
      <rPr>
        <sz val="11"/>
        <rFont val="Times"/>
        <family val="1"/>
      </rPr>
      <t>*(IR</t>
    </r>
    <r>
      <rPr>
        <vertAlign val="subscript"/>
        <sz val="11"/>
        <rFont val="Times"/>
        <family val="1"/>
      </rPr>
      <t>S+D</t>
    </r>
    <r>
      <rPr>
        <sz val="11"/>
        <rFont val="Times"/>
        <family val="1"/>
      </rPr>
      <t>)*(1-W</t>
    </r>
    <r>
      <rPr>
        <vertAlign val="subscript"/>
        <sz val="11"/>
        <rFont val="Times"/>
        <family val="1"/>
      </rPr>
      <t>S</t>
    </r>
    <r>
      <rPr>
        <sz val="11"/>
        <rFont val="Times"/>
        <family val="1"/>
      </rPr>
      <t>)*AF</t>
    </r>
    <r>
      <rPr>
        <vertAlign val="subscript"/>
        <sz val="11"/>
        <rFont val="Times"/>
        <family val="1"/>
      </rPr>
      <t>D</t>
    </r>
    <r>
      <rPr>
        <sz val="11"/>
        <rFont val="Times"/>
        <family val="1"/>
      </rPr>
      <t>*EF</t>
    </r>
    <r>
      <rPr>
        <vertAlign val="subscript"/>
        <sz val="11"/>
        <rFont val="Times"/>
        <family val="1"/>
      </rPr>
      <t>D</t>
    </r>
    <r>
      <rPr>
        <sz val="11"/>
        <rFont val="Times"/>
        <family val="1"/>
      </rPr>
      <t>])</t>
    </r>
  </si>
  <si>
    <t>Calculations of Blood Lead Concentrations (PbBs)</t>
  </si>
  <si>
    <t>PbB</t>
  </si>
  <si>
    <t>PbS</t>
  </si>
  <si>
    <t>Soil lead concentration</t>
  </si>
  <si>
    <t>ug/g or ppm</t>
  </si>
  <si>
    <r>
      <t>PbB</t>
    </r>
    <r>
      <rPr>
        <b/>
        <vertAlign val="subscript"/>
        <sz val="12"/>
        <color indexed="39"/>
        <rFont val="Times"/>
        <family val="0"/>
      </rPr>
      <t>adult</t>
    </r>
  </si>
  <si>
    <t>PbB of adult worker, geometric mean</t>
  </si>
  <si>
    <r>
      <t>PbB</t>
    </r>
    <r>
      <rPr>
        <b/>
        <vertAlign val="subscript"/>
        <sz val="12"/>
        <color indexed="39"/>
        <rFont val="Times"/>
        <family val="0"/>
      </rPr>
      <t>fetal, 0.95</t>
    </r>
  </si>
  <si>
    <t>95th percentile PbB among fetuses of adult workers</t>
  </si>
  <si>
    <r>
      <t>PbB</t>
    </r>
    <r>
      <rPr>
        <b/>
        <vertAlign val="subscript"/>
        <sz val="12"/>
        <color indexed="39"/>
        <rFont val="Times"/>
        <family val="0"/>
      </rPr>
      <t>t</t>
    </r>
  </si>
  <si>
    <t>Target PbB level of concern (e.g., 10 ug/dL)</t>
  </si>
  <si>
    <r>
      <t>P(PbB</t>
    </r>
    <r>
      <rPr>
        <b/>
        <vertAlign val="subscript"/>
        <sz val="12"/>
        <color indexed="39"/>
        <rFont val="Times"/>
        <family val="0"/>
      </rPr>
      <t>fetal</t>
    </r>
    <r>
      <rPr>
        <b/>
        <sz val="12"/>
        <color indexed="39"/>
        <rFont val="Times"/>
        <family val="0"/>
      </rPr>
      <t xml:space="preserve"> &gt; PbB</t>
    </r>
    <r>
      <rPr>
        <b/>
        <vertAlign val="subscript"/>
        <sz val="12"/>
        <color indexed="39"/>
        <rFont val="Times"/>
        <family val="0"/>
      </rPr>
      <t>t</t>
    </r>
    <r>
      <rPr>
        <b/>
        <sz val="12"/>
        <color indexed="39"/>
        <rFont val="Times"/>
        <family val="0"/>
      </rPr>
      <t>)</t>
    </r>
  </si>
  <si>
    <r>
      <t>Probability that fetal PbB &gt; PbB</t>
    </r>
    <r>
      <rPr>
        <b/>
        <vertAlign val="subscript"/>
        <sz val="10"/>
        <color indexed="39"/>
        <rFont val="Times"/>
        <family val="0"/>
      </rPr>
      <t>t</t>
    </r>
    <r>
      <rPr>
        <b/>
        <sz val="10"/>
        <color indexed="39"/>
        <rFont val="Times"/>
        <family val="1"/>
      </rPr>
      <t>, assuming lognormal distribution</t>
    </r>
  </si>
  <si>
    <t>%</t>
  </si>
  <si>
    <r>
      <t xml:space="preserve">      When IR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= IR</t>
    </r>
    <r>
      <rPr>
        <vertAlign val="subscript"/>
        <sz val="10"/>
        <rFont val="Times New Roman"/>
        <family val="1"/>
      </rPr>
      <t>S+D</t>
    </r>
    <r>
      <rPr>
        <sz val="10"/>
        <rFont val="Times New Roman"/>
        <family val="1"/>
      </rPr>
      <t xml:space="preserve"> and W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= 1.0, the equations yield the same PbB</t>
    </r>
    <r>
      <rPr>
        <vertAlign val="subscript"/>
        <sz val="10"/>
        <rFont val="Times New Roman"/>
        <family val="1"/>
      </rPr>
      <t>fetal,0.95</t>
    </r>
    <r>
      <rPr>
        <sz val="10"/>
        <rFont val="Times New Roman"/>
        <family val="1"/>
      </rPr>
      <t>.</t>
    </r>
  </si>
  <si>
    <t>*Equation 1, based on Eq. 1, 2 in USEPA (1996).</t>
  </si>
  <si>
    <r>
      <t xml:space="preserve">PbB </t>
    </r>
    <r>
      <rPr>
        <b/>
        <vertAlign val="subscript"/>
        <sz val="12"/>
        <rFont val="Times"/>
        <family val="0"/>
      </rPr>
      <t>adult</t>
    </r>
    <r>
      <rPr>
        <b/>
        <sz val="12"/>
        <rFont val="Times"/>
        <family val="1"/>
      </rPr>
      <t xml:space="preserve"> =</t>
    </r>
  </si>
  <si>
    <r>
      <t>(PbS*BKSF*IR</t>
    </r>
    <r>
      <rPr>
        <vertAlign val="subscript"/>
        <sz val="11"/>
        <rFont val="Times"/>
        <family val="0"/>
      </rPr>
      <t>S+D</t>
    </r>
    <r>
      <rPr>
        <sz val="11"/>
        <rFont val="Times"/>
        <family val="1"/>
      </rPr>
      <t>*AF</t>
    </r>
    <r>
      <rPr>
        <vertAlign val="subscript"/>
        <sz val="11"/>
        <rFont val="Times"/>
        <family val="0"/>
      </rPr>
      <t>S,D</t>
    </r>
    <r>
      <rPr>
        <sz val="11"/>
        <rFont val="Times"/>
        <family val="1"/>
      </rPr>
      <t>*EF</t>
    </r>
    <r>
      <rPr>
        <vertAlign val="subscript"/>
        <sz val="11"/>
        <rFont val="Times"/>
        <family val="0"/>
      </rPr>
      <t>S</t>
    </r>
    <r>
      <rPr>
        <sz val="11"/>
        <rFont val="Times"/>
        <family val="1"/>
      </rPr>
      <t>/AT</t>
    </r>
    <r>
      <rPr>
        <vertAlign val="subscript"/>
        <sz val="11"/>
        <rFont val="Times"/>
        <family val="0"/>
      </rPr>
      <t>S.D</t>
    </r>
    <r>
      <rPr>
        <sz val="11"/>
        <rFont val="Times"/>
        <family val="1"/>
      </rPr>
      <t>) + PbB</t>
    </r>
    <r>
      <rPr>
        <vertAlign val="subscript"/>
        <sz val="11"/>
        <rFont val="Times"/>
        <family val="1"/>
      </rPr>
      <t>0</t>
    </r>
  </si>
  <si>
    <r>
      <t xml:space="preserve">PbB </t>
    </r>
    <r>
      <rPr>
        <b/>
        <vertAlign val="subscript"/>
        <sz val="12"/>
        <rFont val="Times"/>
        <family val="0"/>
      </rPr>
      <t>fetal, 0.95</t>
    </r>
    <r>
      <rPr>
        <b/>
        <sz val="12"/>
        <rFont val="Times"/>
        <family val="1"/>
      </rPr>
      <t xml:space="preserve"> =</t>
    </r>
  </si>
  <si>
    <r>
      <t>PbB</t>
    </r>
    <r>
      <rPr>
        <vertAlign val="subscript"/>
        <sz val="11"/>
        <rFont val="Times"/>
        <family val="0"/>
      </rPr>
      <t>adult</t>
    </r>
    <r>
      <rPr>
        <sz val="11"/>
        <rFont val="Times"/>
        <family val="1"/>
      </rPr>
      <t xml:space="preserve"> * (GSD</t>
    </r>
    <r>
      <rPr>
        <vertAlign val="subscript"/>
        <sz val="11"/>
        <rFont val="Times"/>
        <family val="0"/>
      </rPr>
      <t>i</t>
    </r>
    <r>
      <rPr>
        <vertAlign val="superscript"/>
        <sz val="11"/>
        <rFont val="Times"/>
        <family val="0"/>
      </rPr>
      <t>1.645</t>
    </r>
    <r>
      <rPr>
        <sz val="11"/>
        <rFont val="Times"/>
        <family val="1"/>
      </rPr>
      <t xml:space="preserve"> * R)</t>
    </r>
  </si>
  <si>
    <t>**Equation 2, alternate approach based on Eq. 1, 2, and A-19 in USEPA (1996).</t>
  </si>
  <si>
    <r>
      <t>PbS*BKSF*([(IR</t>
    </r>
    <r>
      <rPr>
        <vertAlign val="subscript"/>
        <sz val="11"/>
        <rFont val="Times"/>
        <family val="1"/>
      </rPr>
      <t>S+D</t>
    </r>
    <r>
      <rPr>
        <sz val="11"/>
        <rFont val="Times"/>
        <family val="1"/>
      </rPr>
      <t>)*AF</t>
    </r>
    <r>
      <rPr>
        <vertAlign val="subscript"/>
        <sz val="11"/>
        <rFont val="Times"/>
        <family val="1"/>
      </rPr>
      <t>S</t>
    </r>
    <r>
      <rPr>
        <sz val="11"/>
        <rFont val="Times"/>
        <family val="1"/>
      </rPr>
      <t>*EF</t>
    </r>
    <r>
      <rPr>
        <vertAlign val="subscript"/>
        <sz val="11"/>
        <rFont val="Times"/>
        <family val="1"/>
      </rPr>
      <t>S</t>
    </r>
    <r>
      <rPr>
        <sz val="11"/>
        <rFont val="Times"/>
        <family val="1"/>
      </rPr>
      <t>*W</t>
    </r>
    <r>
      <rPr>
        <vertAlign val="subscript"/>
        <sz val="11"/>
        <rFont val="Times"/>
        <family val="1"/>
      </rPr>
      <t>S</t>
    </r>
    <r>
      <rPr>
        <sz val="11"/>
        <rFont val="Times"/>
        <family val="1"/>
      </rPr>
      <t>]+[K</t>
    </r>
    <r>
      <rPr>
        <vertAlign val="subscript"/>
        <sz val="11"/>
        <rFont val="Times"/>
        <family val="1"/>
      </rPr>
      <t>SD</t>
    </r>
    <r>
      <rPr>
        <sz val="11"/>
        <rFont val="Times"/>
        <family val="1"/>
      </rPr>
      <t>*(IR</t>
    </r>
    <r>
      <rPr>
        <vertAlign val="subscript"/>
        <sz val="11"/>
        <rFont val="Times"/>
        <family val="1"/>
      </rPr>
      <t>S+D</t>
    </r>
    <r>
      <rPr>
        <sz val="11"/>
        <rFont val="Times"/>
        <family val="1"/>
      </rPr>
      <t>)*(1-W</t>
    </r>
    <r>
      <rPr>
        <vertAlign val="subscript"/>
        <sz val="11"/>
        <rFont val="Times"/>
        <family val="1"/>
      </rPr>
      <t>S</t>
    </r>
    <r>
      <rPr>
        <sz val="11"/>
        <rFont val="Times"/>
        <family val="1"/>
      </rPr>
      <t>)*AF</t>
    </r>
    <r>
      <rPr>
        <vertAlign val="subscript"/>
        <sz val="11"/>
        <rFont val="Times"/>
        <family val="1"/>
      </rPr>
      <t>D</t>
    </r>
    <r>
      <rPr>
        <sz val="11"/>
        <rFont val="Times"/>
        <family val="1"/>
      </rPr>
      <t>*EF</t>
    </r>
    <r>
      <rPr>
        <vertAlign val="subscript"/>
        <sz val="11"/>
        <rFont val="Times"/>
        <family val="1"/>
      </rPr>
      <t>D</t>
    </r>
    <r>
      <rPr>
        <sz val="11"/>
        <rFont val="Times"/>
        <family val="1"/>
      </rPr>
      <t>])/365+PbB</t>
    </r>
    <r>
      <rPr>
        <vertAlign val="subscript"/>
        <sz val="11"/>
        <rFont val="Times"/>
        <family val="0"/>
      </rPr>
      <t>0</t>
    </r>
  </si>
  <si>
    <t>Defaults (DO NOT CHANGE THESE!!)</t>
  </si>
  <si>
    <t>PRG for Lead</t>
  </si>
  <si>
    <t>PbB Calculation</t>
  </si>
  <si>
    <t>GSDi = Hom</t>
  </si>
  <si>
    <t>GSDi = Het</t>
  </si>
  <si>
    <t>Version date 05/19/03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</si>
</sst>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_)"/>
    <numFmt numFmtId="167" formatCode="0.000_)"/>
    <numFmt numFmtId="168" formatCode="0_)"/>
    <numFmt numFmtId="169" formatCode="#,##0.0"/>
    <numFmt numFmtId="170" formatCode="_(* #,##0.0_);_(* \(#,##0.0\);_(* &quot;-&quot;??_);_(@_)"/>
    <numFmt numFmtId="171" formatCode="_(* #,##0_);_(* \(#,##0\);_(* &quot;-&quot;??_);_(@_)"/>
    <numFmt numFmtId="172" formatCode="#,##0.000"/>
    <numFmt numFmtId="173" formatCode="0.0%"/>
    <numFmt numFmtId="174" formatCode="#,##0.000000"/>
    <numFmt numFmtId="175" formatCode="#,##0.00000"/>
    <numFmt numFmtId="176" formatCode="#,##0.0000"/>
  </numFmts>
  <fonts count="32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4"/>
      <name val="Times"/>
      <family val="1"/>
    </font>
    <font>
      <sz val="10"/>
      <name val="Times"/>
      <family val="1"/>
    </font>
    <font>
      <sz val="10"/>
      <name val="WP IconicSymbolsA"/>
      <family val="0"/>
    </font>
    <font>
      <b/>
      <sz val="10"/>
      <name val="Times"/>
      <family val="0"/>
    </font>
    <font>
      <b/>
      <sz val="12"/>
      <name val="Times"/>
      <family val="1"/>
    </font>
    <font>
      <b/>
      <sz val="10"/>
      <color indexed="39"/>
      <name val="Times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1"/>
      <name val="Times"/>
      <family val="1"/>
    </font>
    <font>
      <vertAlign val="subscript"/>
      <sz val="11"/>
      <name val="Times"/>
      <family val="1"/>
    </font>
    <font>
      <vertAlign val="superscript"/>
      <sz val="11"/>
      <name val="Times"/>
      <family val="1"/>
    </font>
    <font>
      <vertAlign val="superscript"/>
      <sz val="10"/>
      <name val="Times"/>
      <family val="1"/>
    </font>
    <font>
      <vertAlign val="subscript"/>
      <sz val="10"/>
      <name val="Times"/>
      <family val="1"/>
    </font>
    <font>
      <sz val="12"/>
      <name val="Times"/>
      <family val="1"/>
    </font>
    <font>
      <vertAlign val="subscript"/>
      <sz val="12"/>
      <name val="Times"/>
      <family val="1"/>
    </font>
    <font>
      <b/>
      <sz val="11"/>
      <name val="Times New Roman"/>
      <family val="0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39"/>
      <name val="Times"/>
      <family val="0"/>
    </font>
    <font>
      <b/>
      <vertAlign val="subscript"/>
      <sz val="12"/>
      <color indexed="39"/>
      <name val="Times"/>
      <family val="0"/>
    </font>
    <font>
      <b/>
      <vertAlign val="subscript"/>
      <sz val="12"/>
      <name val="Times"/>
      <family val="0"/>
    </font>
    <font>
      <b/>
      <vertAlign val="subscript"/>
      <sz val="10"/>
      <color indexed="39"/>
      <name val="Times"/>
      <family val="0"/>
    </font>
    <font>
      <b/>
      <vertAlign val="superscript"/>
      <sz val="12"/>
      <name val="Times"/>
      <family val="0"/>
    </font>
    <font>
      <b/>
      <sz val="12"/>
      <color indexed="4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id">
        <fgColor indexed="49"/>
        <bgColor indexed="48"/>
      </patternFill>
    </fill>
  </fills>
  <borders count="7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hair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0" fillId="0" borderId="0" xfId="0" applyFont="1" applyAlignment="1" quotePrefix="1">
      <alignment horizontal="left" vertical="top"/>
    </xf>
    <xf numFmtId="0" fontId="10" fillId="0" borderId="0" xfId="0" applyFont="1" applyAlignment="1" quotePrefix="1">
      <alignment horizontal="left"/>
    </xf>
    <xf numFmtId="0" fontId="0" fillId="0" borderId="0" xfId="0" applyAlignment="1">
      <alignment vertical="top"/>
    </xf>
    <xf numFmtId="3" fontId="13" fillId="0" borderId="3" xfId="0" applyNumberFormat="1" applyFont="1" applyBorder="1" applyAlignment="1" quotePrefix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5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18" fillId="0" borderId="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 vertical="top"/>
    </xf>
    <xf numFmtId="3" fontId="13" fillId="0" borderId="0" xfId="0" applyNumberFormat="1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8" fillId="0" borderId="8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/>
    </xf>
    <xf numFmtId="0" fontId="18" fillId="0" borderId="9" xfId="0" applyFont="1" applyBorder="1" applyAlignment="1">
      <alignment horizontal="center"/>
    </xf>
    <xf numFmtId="0" fontId="20" fillId="0" borderId="0" xfId="0" applyFont="1" applyAlignment="1">
      <alignment/>
    </xf>
    <xf numFmtId="0" fontId="13" fillId="0" borderId="10" xfId="0" applyFont="1" applyBorder="1" applyAlignment="1" quotePrefix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8" fillId="0" borderId="12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165" fontId="18" fillId="0" borderId="8" xfId="0" applyNumberFormat="1" applyFont="1" applyBorder="1" applyAlignment="1" quotePrefix="1">
      <alignment horizontal="center"/>
    </xf>
    <xf numFmtId="165" fontId="18" fillId="0" borderId="6" xfId="0" applyNumberFormat="1" applyFont="1" applyBorder="1" applyAlignment="1" quotePrefix="1">
      <alignment horizontal="center"/>
    </xf>
    <xf numFmtId="165" fontId="18" fillId="0" borderId="6" xfId="0" applyNumberFormat="1" applyFont="1" applyBorder="1" applyAlignment="1">
      <alignment horizontal="center"/>
    </xf>
    <xf numFmtId="165" fontId="18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65" fontId="18" fillId="0" borderId="9" xfId="0" applyNumberFormat="1" applyFont="1" applyBorder="1" applyAlignment="1">
      <alignment horizontal="center"/>
    </xf>
    <xf numFmtId="165" fontId="18" fillId="0" borderId="14" xfId="0" applyNumberFormat="1" applyFont="1" applyBorder="1" applyAlignment="1" quotePrefix="1">
      <alignment horizontal="center"/>
    </xf>
    <xf numFmtId="164" fontId="18" fillId="0" borderId="8" xfId="0" applyNumberFormat="1" applyFont="1" applyBorder="1" applyAlignment="1">
      <alignment horizontal="center"/>
    </xf>
    <xf numFmtId="164" fontId="18" fillId="0" borderId="14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64" fontId="18" fillId="0" borderId="15" xfId="0" applyNumberFormat="1" applyFont="1" applyBorder="1" applyAlignment="1">
      <alignment horizontal="center"/>
    </xf>
    <xf numFmtId="165" fontId="18" fillId="0" borderId="15" xfId="0" applyNumberFormat="1" applyFont="1" applyBorder="1" applyAlignment="1" quotePrefix="1">
      <alignment horizontal="center"/>
    </xf>
    <xf numFmtId="165" fontId="18" fillId="0" borderId="13" xfId="0" applyNumberFormat="1" applyFont="1" applyBorder="1" applyAlignment="1" quotePrefix="1">
      <alignment horizontal="center"/>
    </xf>
    <xf numFmtId="0" fontId="18" fillId="0" borderId="16" xfId="0" applyFont="1" applyBorder="1" applyAlignment="1">
      <alignment horizontal="center"/>
    </xf>
    <xf numFmtId="164" fontId="18" fillId="0" borderId="16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165" fontId="18" fillId="0" borderId="16" xfId="0" applyNumberFormat="1" applyFont="1" applyBorder="1" applyAlignment="1" quotePrefix="1">
      <alignment horizontal="center"/>
    </xf>
    <xf numFmtId="0" fontId="18" fillId="0" borderId="17" xfId="0" applyFont="1" applyBorder="1" applyAlignment="1">
      <alignment horizontal="center"/>
    </xf>
    <xf numFmtId="0" fontId="11" fillId="0" borderId="0" xfId="0" applyFont="1" applyAlignment="1" quotePrefix="1">
      <alignment horizontal="left" vertical="center"/>
    </xf>
    <xf numFmtId="0" fontId="18" fillId="0" borderId="8" xfId="0" applyFont="1" applyBorder="1" applyAlignment="1" quotePrefix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 quotePrefix="1">
      <alignment horizontal="center"/>
    </xf>
    <xf numFmtId="0" fontId="5" fillId="0" borderId="18" xfId="0" applyFont="1" applyBorder="1" applyAlignment="1">
      <alignment horizontal="center" vertical="top" wrapText="1"/>
    </xf>
    <xf numFmtId="0" fontId="5" fillId="0" borderId="2" xfId="0" applyFont="1" applyBorder="1" applyAlignment="1" quotePrefix="1">
      <alignment horizontal="center"/>
    </xf>
    <xf numFmtId="0" fontId="13" fillId="0" borderId="10" xfId="0" applyFont="1" applyBorder="1" applyAlignment="1" quotePrefix="1">
      <alignment horizontal="centerContinuous" vertical="top"/>
    </xf>
    <xf numFmtId="3" fontId="13" fillId="0" borderId="3" xfId="0" applyNumberFormat="1" applyFont="1" applyBorder="1" applyAlignment="1" quotePrefix="1">
      <alignment horizontal="centerContinuous" vertical="center"/>
    </xf>
    <xf numFmtId="164" fontId="18" fillId="0" borderId="16" xfId="0" applyNumberFormat="1" applyFont="1" applyBorder="1" applyAlignment="1" quotePrefix="1">
      <alignment horizontal="center"/>
    </xf>
    <xf numFmtId="164" fontId="18" fillId="0" borderId="14" xfId="0" applyNumberFormat="1" applyFont="1" applyBorder="1" applyAlignment="1" quotePrefix="1">
      <alignment horizontal="center"/>
    </xf>
    <xf numFmtId="164" fontId="18" fillId="0" borderId="17" xfId="0" applyNumberFormat="1" applyFont="1" applyBorder="1" applyAlignment="1" quotePrefix="1">
      <alignment horizontal="center"/>
    </xf>
    <xf numFmtId="164" fontId="18" fillId="0" borderId="9" xfId="0" applyNumberFormat="1" applyFont="1" applyBorder="1" applyAlignment="1" quotePrefix="1">
      <alignment horizontal="center"/>
    </xf>
    <xf numFmtId="0" fontId="18" fillId="0" borderId="19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164" fontId="18" fillId="0" borderId="8" xfId="0" applyNumberFormat="1" applyFont="1" applyBorder="1" applyAlignment="1">
      <alignment horizontal="center" vertical="top"/>
    </xf>
    <xf numFmtId="164" fontId="18" fillId="0" borderId="15" xfId="0" applyNumberFormat="1" applyFont="1" applyBorder="1" applyAlignment="1">
      <alignment horizontal="center" vertical="top"/>
    </xf>
    <xf numFmtId="164" fontId="18" fillId="0" borderId="16" xfId="0" applyNumberFormat="1" applyFont="1" applyBorder="1" applyAlignment="1">
      <alignment horizontal="center" vertical="top"/>
    </xf>
    <xf numFmtId="164" fontId="18" fillId="0" borderId="14" xfId="0" applyNumberFormat="1" applyFont="1" applyBorder="1" applyAlignment="1">
      <alignment horizontal="center" vertical="top"/>
    </xf>
    <xf numFmtId="2" fontId="18" fillId="0" borderId="8" xfId="0" applyNumberFormat="1" applyFon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164" fontId="18" fillId="0" borderId="8" xfId="0" applyNumberFormat="1" applyFont="1" applyBorder="1" applyAlignment="1" quotePrefix="1">
      <alignment horizontal="center"/>
    </xf>
    <xf numFmtId="164" fontId="18" fillId="0" borderId="15" xfId="0" applyNumberFormat="1" applyFont="1" applyBorder="1" applyAlignment="1" quotePrefix="1">
      <alignment horizontal="center"/>
    </xf>
    <xf numFmtId="164" fontId="18" fillId="0" borderId="6" xfId="0" applyNumberFormat="1" applyFont="1" applyBorder="1" applyAlignment="1" quotePrefix="1">
      <alignment horizontal="center"/>
    </xf>
    <xf numFmtId="164" fontId="18" fillId="0" borderId="13" xfId="0" applyNumberFormat="1" applyFont="1" applyBorder="1" applyAlignment="1" quotePrefix="1">
      <alignment horizontal="center"/>
    </xf>
    <xf numFmtId="0" fontId="9" fillId="2" borderId="10" xfId="0" applyFont="1" applyFill="1" applyBorder="1" applyAlignment="1" quotePrefix="1">
      <alignment horizontal="left"/>
    </xf>
    <xf numFmtId="0" fontId="9" fillId="2" borderId="2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24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 quotePrefix="1">
      <alignment horizontal="centerContinuous" vertical="center"/>
    </xf>
    <xf numFmtId="0" fontId="9" fillId="2" borderId="3" xfId="0" applyFont="1" applyFill="1" applyBorder="1" applyAlignment="1" quotePrefix="1">
      <alignment horizontal="centerContinuous" vertical="center"/>
    </xf>
    <xf numFmtId="0" fontId="24" fillId="2" borderId="21" xfId="0" applyFont="1" applyFill="1" applyBorder="1" applyAlignment="1">
      <alignment horizontal="center" vertical="center"/>
    </xf>
    <xf numFmtId="0" fontId="9" fillId="2" borderId="25" xfId="0" applyFont="1" applyFill="1" applyBorder="1" applyAlignment="1" quotePrefix="1">
      <alignment horizontal="centerContinuous" vertical="center"/>
    </xf>
    <xf numFmtId="0" fontId="9" fillId="2" borderId="0" xfId="0" applyFont="1" applyFill="1" applyBorder="1" applyAlignment="1" quotePrefix="1">
      <alignment horizontal="centerContinuous" vertical="center"/>
    </xf>
    <xf numFmtId="0" fontId="9" fillId="2" borderId="10" xfId="0" applyFont="1" applyFill="1" applyBorder="1" applyAlignment="1">
      <alignment horizontal="left" vertical="center"/>
    </xf>
    <xf numFmtId="169" fontId="24" fillId="2" borderId="23" xfId="0" applyNumberFormat="1" applyFont="1" applyFill="1" applyBorder="1" applyAlignment="1">
      <alignment horizontal="center"/>
    </xf>
    <xf numFmtId="169" fontId="24" fillId="2" borderId="24" xfId="0" applyNumberFormat="1" applyFont="1" applyFill="1" applyBorder="1" applyAlignment="1">
      <alignment horizontal="center"/>
    </xf>
    <xf numFmtId="169" fontId="24" fillId="2" borderId="26" xfId="0" applyNumberFormat="1" applyFont="1" applyFill="1" applyBorder="1" applyAlignment="1">
      <alignment horizontal="center"/>
    </xf>
    <xf numFmtId="169" fontId="24" fillId="2" borderId="27" xfId="0" applyNumberFormat="1" applyFont="1" applyFill="1" applyBorder="1" applyAlignment="1">
      <alignment horizontal="center"/>
    </xf>
    <xf numFmtId="169" fontId="24" fillId="2" borderId="21" xfId="0" applyNumberFormat="1" applyFont="1" applyFill="1" applyBorder="1" applyAlignment="1">
      <alignment horizontal="center"/>
    </xf>
    <xf numFmtId="169" fontId="24" fillId="2" borderId="25" xfId="0" applyNumberFormat="1" applyFont="1" applyFill="1" applyBorder="1" applyAlignment="1">
      <alignment horizontal="center"/>
    </xf>
    <xf numFmtId="169" fontId="24" fillId="2" borderId="28" xfId="0" applyNumberFormat="1" applyFont="1" applyFill="1" applyBorder="1" applyAlignment="1">
      <alignment horizontal="center"/>
    </xf>
    <xf numFmtId="169" fontId="24" fillId="2" borderId="29" xfId="0" applyNumberFormat="1" applyFont="1" applyFill="1" applyBorder="1" applyAlignment="1">
      <alignment horizontal="center"/>
    </xf>
    <xf numFmtId="173" fontId="24" fillId="2" borderId="20" xfId="19" applyNumberFormat="1" applyFont="1" applyFill="1" applyBorder="1" applyAlignment="1">
      <alignment horizontal="center"/>
    </xf>
    <xf numFmtId="173" fontId="24" fillId="2" borderId="30" xfId="19" applyNumberFormat="1" applyFont="1" applyFill="1" applyBorder="1" applyAlignment="1">
      <alignment horizontal="center"/>
    </xf>
    <xf numFmtId="173" fontId="24" fillId="2" borderId="31" xfId="19" applyNumberFormat="1" applyFont="1" applyFill="1" applyBorder="1" applyAlignment="1">
      <alignment horizontal="center"/>
    </xf>
    <xf numFmtId="173" fontId="24" fillId="2" borderId="32" xfId="19" applyNumberFormat="1" applyFont="1" applyFill="1" applyBorder="1" applyAlignment="1">
      <alignment horizontal="center"/>
    </xf>
    <xf numFmtId="3" fontId="24" fillId="2" borderId="20" xfId="0" applyNumberFormat="1" applyFont="1" applyFill="1" applyBorder="1" applyAlignment="1">
      <alignment horizontal="center"/>
    </xf>
    <xf numFmtId="3" fontId="24" fillId="2" borderId="33" xfId="0" applyNumberFormat="1" applyFont="1" applyFill="1" applyBorder="1" applyAlignment="1">
      <alignment horizontal="center"/>
    </xf>
    <xf numFmtId="3" fontId="24" fillId="2" borderId="31" xfId="0" applyNumberFormat="1" applyFont="1" applyFill="1" applyBorder="1" applyAlignment="1">
      <alignment horizontal="center"/>
    </xf>
    <xf numFmtId="3" fontId="24" fillId="2" borderId="32" xfId="0" applyNumberFormat="1" applyFont="1" applyFill="1" applyBorder="1" applyAlignment="1">
      <alignment horizontal="center"/>
    </xf>
    <xf numFmtId="0" fontId="9" fillId="2" borderId="30" xfId="0" applyFont="1" applyFill="1" applyBorder="1" applyAlignment="1" quotePrefix="1">
      <alignment horizontal="centerContinuous" vertical="center"/>
    </xf>
    <xf numFmtId="0" fontId="9" fillId="2" borderId="10" xfId="0" applyFont="1" applyFill="1" applyBorder="1" applyAlignment="1" quotePrefix="1">
      <alignment horizontal="centerContinuous" vertical="center"/>
    </xf>
    <xf numFmtId="0" fontId="9" fillId="2" borderId="34" xfId="0" applyFont="1" applyFill="1" applyBorder="1" applyAlignment="1" quotePrefix="1">
      <alignment horizontal="centerContinuous" vertical="center"/>
    </xf>
    <xf numFmtId="0" fontId="18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right"/>
    </xf>
    <xf numFmtId="0" fontId="13" fillId="0" borderId="42" xfId="0" applyFont="1" applyBorder="1" applyAlignment="1" quotePrefix="1">
      <alignment horizontal="centerContinuous" vertical="top"/>
    </xf>
    <xf numFmtId="0" fontId="13" fillId="0" borderId="43" xfId="0" applyFont="1" applyBorder="1" applyAlignment="1" quotePrefix="1">
      <alignment horizontal="centerContinuous" vertical="top"/>
    </xf>
    <xf numFmtId="3" fontId="13" fillId="0" borderId="42" xfId="0" applyNumberFormat="1" applyFont="1" applyBorder="1" applyAlignment="1" quotePrefix="1">
      <alignment horizontal="centerContinuous" vertical="center"/>
    </xf>
    <xf numFmtId="3" fontId="13" fillId="0" borderId="43" xfId="0" applyNumberFormat="1" applyFont="1" applyBorder="1" applyAlignment="1" quotePrefix="1">
      <alignment horizontal="centerContinuous" vertical="center"/>
    </xf>
    <xf numFmtId="3" fontId="13" fillId="0" borderId="42" xfId="0" applyNumberFormat="1" applyFont="1" applyBorder="1" applyAlignment="1">
      <alignment horizontal="centerContinuous" vertical="center"/>
    </xf>
    <xf numFmtId="3" fontId="13" fillId="0" borderId="43" xfId="0" applyNumberFormat="1" applyFont="1" applyBorder="1" applyAlignment="1">
      <alignment horizontal="centerContinuous" vertical="center"/>
    </xf>
    <xf numFmtId="0" fontId="9" fillId="2" borderId="24" xfId="0" applyFont="1" applyFill="1" applyBorder="1" applyAlignment="1">
      <alignment horizontal="centerContinuous" vertical="center"/>
    </xf>
    <xf numFmtId="0" fontId="9" fillId="2" borderId="3" xfId="0" applyFont="1" applyFill="1" applyBorder="1" applyAlignment="1">
      <alignment horizontal="centerContinuous" vertical="center"/>
    </xf>
    <xf numFmtId="0" fontId="5" fillId="0" borderId="44" xfId="0" applyFont="1" applyBorder="1" applyAlignment="1">
      <alignment horizontal="left"/>
    </xf>
    <xf numFmtId="0" fontId="5" fillId="0" borderId="44" xfId="0" applyFont="1" applyBorder="1" applyAlignment="1">
      <alignment horizontal="left" vertical="top"/>
    </xf>
    <xf numFmtId="0" fontId="5" fillId="0" borderId="4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6" xfId="0" applyFont="1" applyBorder="1" applyAlignment="1">
      <alignment horizontal="center"/>
    </xf>
    <xf numFmtId="0" fontId="5" fillId="0" borderId="46" xfId="0" applyFont="1" applyBorder="1" applyAlignment="1" quotePrefix="1">
      <alignment horizontal="center"/>
    </xf>
    <xf numFmtId="0" fontId="5" fillId="0" borderId="46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/>
    </xf>
    <xf numFmtId="0" fontId="5" fillId="0" borderId="47" xfId="0" applyFont="1" applyBorder="1" applyAlignment="1" quotePrefix="1">
      <alignment horizontal="center"/>
    </xf>
    <xf numFmtId="0" fontId="5" fillId="0" borderId="48" xfId="0" applyFont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8" fillId="3" borderId="51" xfId="0" applyFont="1" applyFill="1" applyBorder="1" applyAlignment="1">
      <alignment horizontal="centerContinuous"/>
    </xf>
    <xf numFmtId="0" fontId="8" fillId="3" borderId="52" xfId="0" applyFont="1" applyFill="1" applyBorder="1" applyAlignment="1">
      <alignment horizontal="centerContinuous"/>
    </xf>
    <xf numFmtId="0" fontId="8" fillId="3" borderId="13" xfId="0" applyFont="1" applyFill="1" applyBorder="1" applyAlignment="1" quotePrefix="1">
      <alignment horizontal="centerContinuous"/>
    </xf>
    <xf numFmtId="0" fontId="8" fillId="3" borderId="53" xfId="0" applyFont="1" applyFill="1" applyBorder="1" applyAlignment="1">
      <alignment horizontal="centerContinuous"/>
    </xf>
    <xf numFmtId="0" fontId="20" fillId="4" borderId="54" xfId="0" applyFont="1" applyFill="1" applyBorder="1" applyAlignment="1">
      <alignment/>
    </xf>
    <xf numFmtId="0" fontId="20" fillId="4" borderId="55" xfId="0" applyFont="1" applyFill="1" applyBorder="1" applyAlignment="1">
      <alignment/>
    </xf>
    <xf numFmtId="0" fontId="6" fillId="4" borderId="55" xfId="0" applyFont="1" applyFill="1" applyBorder="1" applyAlignment="1">
      <alignment horizontal="center"/>
    </xf>
    <xf numFmtId="0" fontId="5" fillId="4" borderId="56" xfId="0" applyFont="1" applyFill="1" applyBorder="1" applyAlignment="1">
      <alignment horizontal="center"/>
    </xf>
    <xf numFmtId="0" fontId="20" fillId="4" borderId="57" xfId="0" applyFont="1" applyFill="1" applyBorder="1" applyAlignment="1">
      <alignment/>
    </xf>
    <xf numFmtId="0" fontId="20" fillId="4" borderId="58" xfId="0" applyFont="1" applyFill="1" applyBorder="1" applyAlignment="1">
      <alignment/>
    </xf>
    <xf numFmtId="0" fontId="6" fillId="4" borderId="58" xfId="0" applyFont="1" applyFill="1" applyBorder="1" applyAlignment="1">
      <alignment horizontal="center"/>
    </xf>
    <xf numFmtId="0" fontId="5" fillId="4" borderId="59" xfId="0" applyFont="1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3" fontId="24" fillId="3" borderId="20" xfId="0" applyNumberFormat="1" applyFont="1" applyFill="1" applyBorder="1" applyAlignment="1">
      <alignment horizontal="center"/>
    </xf>
    <xf numFmtId="3" fontId="24" fillId="3" borderId="33" xfId="0" applyNumberFormat="1" applyFont="1" applyFill="1" applyBorder="1" applyAlignment="1">
      <alignment horizontal="center"/>
    </xf>
    <xf numFmtId="3" fontId="24" fillId="3" borderId="31" xfId="0" applyNumberFormat="1" applyFont="1" applyFill="1" applyBorder="1" applyAlignment="1">
      <alignment horizontal="center"/>
    </xf>
    <xf numFmtId="3" fontId="24" fillId="3" borderId="32" xfId="0" applyNumberFormat="1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Continuous"/>
    </xf>
    <xf numFmtId="0" fontId="8" fillId="3" borderId="27" xfId="0" applyFont="1" applyFill="1" applyBorder="1" applyAlignment="1">
      <alignment horizontal="centerContinuous"/>
    </xf>
    <xf numFmtId="0" fontId="8" fillId="3" borderId="2" xfId="0" applyFont="1" applyFill="1" applyBorder="1" applyAlignment="1">
      <alignment horizontal="centerContinuous"/>
    </xf>
    <xf numFmtId="0" fontId="8" fillId="3" borderId="2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60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7" fillId="3" borderId="61" xfId="0" applyFont="1" applyFill="1" applyBorder="1" applyAlignment="1">
      <alignment horizontal="center" wrapText="1"/>
    </xf>
    <xf numFmtId="0" fontId="8" fillId="3" borderId="62" xfId="0" applyFont="1" applyFill="1" applyBorder="1" applyAlignment="1">
      <alignment horizontal="centerContinuous"/>
    </xf>
    <xf numFmtId="0" fontId="8" fillId="3" borderId="63" xfId="0" applyFont="1" applyFill="1" applyBorder="1" applyAlignment="1">
      <alignment horizontal="centerContinuous"/>
    </xf>
    <xf numFmtId="0" fontId="8" fillId="3" borderId="21" xfId="0" applyFont="1" applyFill="1" applyBorder="1" applyAlignment="1">
      <alignment horizontal="center" wrapText="1"/>
    </xf>
    <xf numFmtId="0" fontId="8" fillId="3" borderId="45" xfId="0" applyFont="1" applyFill="1" applyBorder="1" applyAlignment="1">
      <alignment horizontal="centerContinuous"/>
    </xf>
    <xf numFmtId="0" fontId="8" fillId="3" borderId="1" xfId="0" applyFont="1" applyFill="1" applyBorder="1" applyAlignment="1">
      <alignment horizontal="centerContinuous"/>
    </xf>
    <xf numFmtId="0" fontId="8" fillId="3" borderId="20" xfId="0" applyFont="1" applyFill="1" applyBorder="1" applyAlignment="1">
      <alignment horizontal="center" wrapText="1"/>
    </xf>
    <xf numFmtId="0" fontId="8" fillId="3" borderId="34" xfId="0" applyFont="1" applyFill="1" applyBorder="1" applyAlignment="1">
      <alignment horizontal="center"/>
    </xf>
    <xf numFmtId="0" fontId="8" fillId="3" borderId="50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8" fillId="3" borderId="6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8" fillId="3" borderId="61" xfId="0" applyFont="1" applyFill="1" applyBorder="1" applyAlignment="1">
      <alignment horizontal="center" wrapText="1"/>
    </xf>
    <xf numFmtId="0" fontId="8" fillId="3" borderId="63" xfId="0" applyFont="1" applyFill="1" applyBorder="1" applyAlignment="1">
      <alignment horizontal="center"/>
    </xf>
    <xf numFmtId="0" fontId="8" fillId="3" borderId="65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66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52" xfId="0" applyFont="1" applyFill="1" applyBorder="1" applyAlignment="1">
      <alignment horizontal="centerContinuous" vertical="center"/>
    </xf>
    <xf numFmtId="0" fontId="8" fillId="3" borderId="13" xfId="0" applyFont="1" applyFill="1" applyBorder="1" applyAlignment="1" quotePrefix="1">
      <alignment horizontal="centerContinuous" vertical="center"/>
    </xf>
    <xf numFmtId="0" fontId="8" fillId="3" borderId="53" xfId="0" applyFont="1" applyFill="1" applyBorder="1" applyAlignment="1">
      <alignment horizontal="centerContinuous" vertical="center"/>
    </xf>
    <xf numFmtId="0" fontId="8" fillId="3" borderId="2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29" fillId="2" borderId="67" xfId="0" applyFont="1" applyFill="1" applyBorder="1" applyAlignment="1">
      <alignment horizontal="centerContinuous"/>
    </xf>
    <xf numFmtId="0" fontId="29" fillId="2" borderId="68" xfId="0" applyFont="1" applyFill="1" applyBorder="1" applyAlignment="1">
      <alignment horizontal="centerContinuous"/>
    </xf>
    <xf numFmtId="0" fontId="29" fillId="2" borderId="69" xfId="0" applyFont="1" applyFill="1" applyBorder="1" applyAlignment="1">
      <alignment horizontal="centerContinuous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7" fillId="3" borderId="2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tabSelected="1" zoomScale="75" zoomScaleNormal="75" workbookViewId="0" topLeftCell="A1">
      <selection activeCell="H27" sqref="H27"/>
    </sheetView>
  </sheetViews>
  <sheetFormatPr defaultColWidth="9.00390625" defaultRowHeight="15.75"/>
  <cols>
    <col min="1" max="1" width="2.25390625" style="0" customWidth="1"/>
    <col min="2" max="2" width="11.25390625" style="0" customWidth="1"/>
    <col min="3" max="3" width="4.625" style="0" customWidth="1"/>
    <col min="4" max="4" width="5.00390625" style="0" customWidth="1"/>
    <col min="5" max="5" width="43.75390625" style="0" customWidth="1"/>
    <col min="6" max="6" width="10.375" style="3" customWidth="1"/>
    <col min="7" max="10" width="12.25390625" style="0" customWidth="1"/>
  </cols>
  <sheetData>
    <row r="1" spans="2:10" ht="19.5" thickBot="1">
      <c r="B1" s="1" t="s">
        <v>0</v>
      </c>
      <c r="E1" s="2"/>
      <c r="F1" s="1"/>
      <c r="G1" s="1"/>
      <c r="H1" s="2"/>
      <c r="I1" s="2"/>
      <c r="J1" s="2"/>
    </row>
    <row r="2" spans="2:10" ht="15.75">
      <c r="B2" s="25" t="s">
        <v>1</v>
      </c>
      <c r="D2" s="2"/>
      <c r="E2" s="2"/>
      <c r="F2" s="146"/>
      <c r="G2" s="147"/>
      <c r="H2" s="148"/>
      <c r="I2" s="148"/>
      <c r="J2" s="149"/>
    </row>
    <row r="3" spans="2:10" ht="38.25" customHeight="1" thickBot="1">
      <c r="B3" s="25" t="s">
        <v>81</v>
      </c>
      <c r="D3" s="2"/>
      <c r="E3" s="2"/>
      <c r="F3" s="150"/>
      <c r="G3" s="151"/>
      <c r="H3" s="152"/>
      <c r="I3" s="152"/>
      <c r="J3" s="153"/>
    </row>
    <row r="4" spans="4:10" ht="16.5" thickBot="1">
      <c r="D4" s="2"/>
      <c r="E4" s="2"/>
      <c r="F4" s="2"/>
      <c r="G4" s="3"/>
      <c r="H4" s="3"/>
      <c r="I4" s="3"/>
      <c r="J4" s="3"/>
    </row>
    <row r="5" spans="2:10" ht="16.5" thickTop="1">
      <c r="B5" s="182"/>
      <c r="C5" s="170" t="s">
        <v>2</v>
      </c>
      <c r="D5" s="171"/>
      <c r="E5" s="183"/>
      <c r="F5" s="184"/>
      <c r="G5" s="142" t="s">
        <v>3</v>
      </c>
      <c r="H5" s="162"/>
      <c r="I5" s="162"/>
      <c r="J5" s="163"/>
    </row>
    <row r="6" spans="2:10" ht="18.75">
      <c r="B6" s="172" t="s">
        <v>4</v>
      </c>
      <c r="C6" s="173" t="s">
        <v>5</v>
      </c>
      <c r="D6" s="174"/>
      <c r="E6" s="185"/>
      <c r="F6" s="186"/>
      <c r="G6" s="143" t="s">
        <v>6</v>
      </c>
      <c r="H6" s="144"/>
      <c r="I6" s="145" t="s">
        <v>7</v>
      </c>
      <c r="J6" s="164"/>
    </row>
    <row r="7" spans="2:10" ht="16.5" thickBot="1">
      <c r="B7" s="175" t="s">
        <v>8</v>
      </c>
      <c r="C7" s="176" t="s">
        <v>9</v>
      </c>
      <c r="D7" s="176" t="s">
        <v>10</v>
      </c>
      <c r="E7" s="176" t="s">
        <v>11</v>
      </c>
      <c r="F7" s="187" t="s">
        <v>12</v>
      </c>
      <c r="G7" s="165" t="s">
        <v>79</v>
      </c>
      <c r="H7" s="166" t="s">
        <v>80</v>
      </c>
      <c r="I7" s="167" t="s">
        <v>79</v>
      </c>
      <c r="J7" s="168" t="s">
        <v>80</v>
      </c>
    </row>
    <row r="8" spans="2:10" ht="18.75" customHeight="1" thickTop="1">
      <c r="B8" s="53" t="s">
        <v>13</v>
      </c>
      <c r="C8" s="16" t="s">
        <v>14</v>
      </c>
      <c r="D8" s="16" t="s">
        <v>14</v>
      </c>
      <c r="E8" s="14" t="s">
        <v>15</v>
      </c>
      <c r="F8" s="56" t="s">
        <v>16</v>
      </c>
      <c r="G8" s="15">
        <v>10</v>
      </c>
      <c r="H8" s="43">
        <v>10</v>
      </c>
      <c r="I8" s="47">
        <v>10</v>
      </c>
      <c r="J8" s="38">
        <v>10</v>
      </c>
    </row>
    <row r="9" spans="2:10" ht="18.75" customHeight="1">
      <c r="B9" s="53" t="s">
        <v>17</v>
      </c>
      <c r="C9" s="16" t="s">
        <v>14</v>
      </c>
      <c r="D9" s="16" t="s">
        <v>14</v>
      </c>
      <c r="E9" s="14" t="s">
        <v>18</v>
      </c>
      <c r="F9" s="57" t="s">
        <v>19</v>
      </c>
      <c r="G9" s="41">
        <v>0.9</v>
      </c>
      <c r="H9" s="44">
        <v>0.9</v>
      </c>
      <c r="I9" s="48">
        <v>0.9</v>
      </c>
      <c r="J9" s="42">
        <v>0.9</v>
      </c>
    </row>
    <row r="10" spans="2:10" ht="29.25" customHeight="1">
      <c r="B10" s="21" t="s">
        <v>20</v>
      </c>
      <c r="C10" s="22" t="s">
        <v>14</v>
      </c>
      <c r="D10" s="22" t="s">
        <v>14</v>
      </c>
      <c r="E10" s="23" t="s">
        <v>21</v>
      </c>
      <c r="F10" s="58" t="s">
        <v>22</v>
      </c>
      <c r="G10" s="68">
        <v>0.4</v>
      </c>
      <c r="H10" s="69">
        <v>0.4</v>
      </c>
      <c r="I10" s="70">
        <v>0.4</v>
      </c>
      <c r="J10" s="71">
        <v>0.4</v>
      </c>
    </row>
    <row r="11" spans="2:10" ht="18.75" customHeight="1">
      <c r="B11" s="53" t="s">
        <v>23</v>
      </c>
      <c r="C11" s="16" t="s">
        <v>14</v>
      </c>
      <c r="D11" s="16" t="s">
        <v>14</v>
      </c>
      <c r="E11" s="14" t="s">
        <v>24</v>
      </c>
      <c r="F11" s="57" t="s">
        <v>19</v>
      </c>
      <c r="G11" s="41">
        <v>2.1</v>
      </c>
      <c r="H11" s="44">
        <v>2.3</v>
      </c>
      <c r="I11" s="48">
        <v>2.1</v>
      </c>
      <c r="J11" s="42">
        <v>2.3</v>
      </c>
    </row>
    <row r="12" spans="2:10" ht="18.75" customHeight="1">
      <c r="B12" s="53" t="s">
        <v>25</v>
      </c>
      <c r="C12" s="16" t="s">
        <v>14</v>
      </c>
      <c r="D12" s="16" t="s">
        <v>14</v>
      </c>
      <c r="E12" s="14" t="s">
        <v>26</v>
      </c>
      <c r="F12" s="56" t="s">
        <v>16</v>
      </c>
      <c r="G12" s="41">
        <v>1.5</v>
      </c>
      <c r="H12" s="44">
        <v>1.7</v>
      </c>
      <c r="I12" s="48">
        <v>1.5</v>
      </c>
      <c r="J12" s="42">
        <v>1.7</v>
      </c>
    </row>
    <row r="13" spans="2:10" ht="18.75" customHeight="1">
      <c r="B13" s="54" t="s">
        <v>27</v>
      </c>
      <c r="C13" s="17" t="s">
        <v>14</v>
      </c>
      <c r="D13" s="17"/>
      <c r="E13" s="4" t="s">
        <v>28</v>
      </c>
      <c r="F13" s="5" t="s">
        <v>29</v>
      </c>
      <c r="G13" s="35">
        <v>0.05</v>
      </c>
      <c r="H13" s="36">
        <v>0.05</v>
      </c>
      <c r="I13" s="49" t="s">
        <v>19</v>
      </c>
      <c r="J13" s="39" t="s">
        <v>19</v>
      </c>
    </row>
    <row r="14" spans="2:10" ht="18.75" customHeight="1">
      <c r="B14" s="55" t="s">
        <v>30</v>
      </c>
      <c r="C14" s="16"/>
      <c r="D14" s="16" t="s">
        <v>14</v>
      </c>
      <c r="E14" s="14" t="s">
        <v>31</v>
      </c>
      <c r="F14" s="56" t="s">
        <v>29</v>
      </c>
      <c r="G14" s="33" t="s">
        <v>19</v>
      </c>
      <c r="H14" s="45" t="s">
        <v>19</v>
      </c>
      <c r="I14" s="50">
        <v>0.05</v>
      </c>
      <c r="J14" s="40">
        <v>0.05</v>
      </c>
    </row>
    <row r="15" spans="2:10" ht="18.75" customHeight="1">
      <c r="B15" s="55" t="s">
        <v>32</v>
      </c>
      <c r="C15" s="16"/>
      <c r="D15" s="16" t="s">
        <v>14</v>
      </c>
      <c r="E15" s="14" t="s">
        <v>33</v>
      </c>
      <c r="F15" s="57" t="s">
        <v>19</v>
      </c>
      <c r="G15" s="76" t="s">
        <v>19</v>
      </c>
      <c r="H15" s="77" t="s">
        <v>19</v>
      </c>
      <c r="I15" s="62">
        <v>1</v>
      </c>
      <c r="J15" s="63">
        <v>1</v>
      </c>
    </row>
    <row r="16" spans="2:10" ht="18.75" customHeight="1">
      <c r="B16" s="54" t="s">
        <v>34</v>
      </c>
      <c r="C16" s="17"/>
      <c r="D16" s="17" t="s">
        <v>14</v>
      </c>
      <c r="E16" s="4" t="s">
        <v>35</v>
      </c>
      <c r="F16" s="59" t="s">
        <v>19</v>
      </c>
      <c r="G16" s="78" t="s">
        <v>19</v>
      </c>
      <c r="H16" s="79" t="s">
        <v>19</v>
      </c>
      <c r="I16" s="64">
        <v>0.7</v>
      </c>
      <c r="J16" s="65">
        <v>0.7</v>
      </c>
    </row>
    <row r="17" spans="2:10" ht="18.75" customHeight="1">
      <c r="B17" s="55" t="s">
        <v>36</v>
      </c>
      <c r="C17" s="16" t="s">
        <v>14</v>
      </c>
      <c r="D17" s="16" t="s">
        <v>14</v>
      </c>
      <c r="E17" s="14" t="s">
        <v>37</v>
      </c>
      <c r="F17" s="57" t="s">
        <v>19</v>
      </c>
      <c r="G17" s="72">
        <v>0.12</v>
      </c>
      <c r="H17" s="73">
        <v>0.12</v>
      </c>
      <c r="I17" s="74">
        <v>0.12</v>
      </c>
      <c r="J17" s="75">
        <v>0.12</v>
      </c>
    </row>
    <row r="18" spans="2:10" ht="18.75" customHeight="1">
      <c r="B18" s="54" t="s">
        <v>38</v>
      </c>
      <c r="C18" s="17" t="s">
        <v>14</v>
      </c>
      <c r="D18" s="17" t="s">
        <v>14</v>
      </c>
      <c r="E18" s="4" t="s">
        <v>39</v>
      </c>
      <c r="F18" s="5" t="s">
        <v>40</v>
      </c>
      <c r="G18" s="13">
        <v>219</v>
      </c>
      <c r="H18" s="37">
        <v>219</v>
      </c>
      <c r="I18" s="51">
        <v>219</v>
      </c>
      <c r="J18" s="24">
        <v>219</v>
      </c>
    </row>
    <row r="19" spans="2:10" ht="19.5" thickBot="1">
      <c r="B19" s="112" t="s">
        <v>41</v>
      </c>
      <c r="C19" s="113" t="s">
        <v>14</v>
      </c>
      <c r="D19" s="113" t="s">
        <v>14</v>
      </c>
      <c r="E19" s="114" t="s">
        <v>42</v>
      </c>
      <c r="F19" s="115" t="s">
        <v>40</v>
      </c>
      <c r="G19" s="116">
        <v>365</v>
      </c>
      <c r="H19" s="117">
        <v>365</v>
      </c>
      <c r="I19" s="118">
        <v>365</v>
      </c>
      <c r="J19" s="119">
        <v>365</v>
      </c>
    </row>
    <row r="20" spans="2:10" ht="17.25" thickBot="1" thickTop="1">
      <c r="B20" s="81" t="s">
        <v>2</v>
      </c>
      <c r="C20" s="109" t="s">
        <v>43</v>
      </c>
      <c r="D20" s="110"/>
      <c r="E20" s="111"/>
      <c r="F20" s="82" t="s">
        <v>44</v>
      </c>
      <c r="G20" s="105">
        <f>((G8/(G9*(G11^1.645)))-G12)*G19/(G10*(G13*G17*G18))</f>
        <v>1235.2349141904585</v>
      </c>
      <c r="H20" s="106">
        <f>((H8/(H9*(H11^1.645)))-H12)*H19/(H10*(H13*H17*H18))</f>
        <v>779.880621573383</v>
      </c>
      <c r="I20" s="107">
        <f>((I8/(I9*(I11^1.645)))-I12)*I19/(I10*((I14*I17*I18*I15)+(I16*I14*(1-I15)*I17*I18)))</f>
        <v>1235.2349141904585</v>
      </c>
      <c r="J20" s="108">
        <f>((J8/(J9*(J11^1.645)))-J12)*J19/(J10*((J14*J17*J18*J15)+(J16*J14*(1-J15)*J17*J18)))</f>
        <v>779.880621573383</v>
      </c>
    </row>
    <row r="21" ht="16.5" thickTop="1">
      <c r="B21" s="6" t="s">
        <v>45</v>
      </c>
    </row>
    <row r="22" ht="15.75">
      <c r="B22" s="52" t="s">
        <v>46</v>
      </c>
    </row>
    <row r="23" ht="16.5">
      <c r="B23" s="7"/>
    </row>
    <row r="24" spans="5:10" ht="15.75">
      <c r="E24" s="8"/>
      <c r="F24" s="18"/>
      <c r="G24" s="8"/>
      <c r="H24" s="8"/>
      <c r="I24" s="8"/>
      <c r="J24" s="8"/>
    </row>
    <row r="25" ht="19.5" customHeight="1" thickBot="1">
      <c r="B25" s="32" t="s">
        <v>47</v>
      </c>
    </row>
    <row r="26" spans="2:6" ht="21.75" customHeight="1" thickTop="1">
      <c r="B26" s="30" t="s">
        <v>48</v>
      </c>
      <c r="C26" s="61" t="s">
        <v>49</v>
      </c>
      <c r="D26" s="9"/>
      <c r="E26" s="11"/>
      <c r="F26" s="19"/>
    </row>
    <row r="27" spans="2:6" ht="17.25" thickBot="1">
      <c r="B27" s="12"/>
      <c r="C27" s="60" t="s">
        <v>50</v>
      </c>
      <c r="D27" s="26"/>
      <c r="E27" s="28"/>
      <c r="F27" s="20"/>
    </row>
    <row r="28" spans="3:6" ht="16.5" thickTop="1">
      <c r="C28" s="31"/>
      <c r="D28" s="29"/>
      <c r="E28" s="20"/>
      <c r="F28" s="20"/>
    </row>
    <row r="29" spans="2:6" ht="22.5" customHeight="1" thickBot="1">
      <c r="B29" s="32" t="s">
        <v>51</v>
      </c>
      <c r="E29" s="3"/>
      <c r="F29"/>
    </row>
    <row r="30" spans="2:6" ht="22.5" customHeight="1" thickTop="1">
      <c r="B30" s="30" t="s">
        <v>48</v>
      </c>
      <c r="C30" s="61" t="s">
        <v>52</v>
      </c>
      <c r="D30" s="10"/>
      <c r="E30" s="11"/>
      <c r="F30" s="19"/>
    </row>
    <row r="31" spans="2:6" ht="17.25" thickBot="1">
      <c r="B31" s="12"/>
      <c r="C31" s="60" t="s">
        <v>53</v>
      </c>
      <c r="D31" s="27"/>
      <c r="E31" s="28"/>
      <c r="F31" s="20"/>
    </row>
    <row r="32" ht="16.5" thickTop="1">
      <c r="F32" s="20"/>
    </row>
  </sheetData>
  <printOptions/>
  <pageMargins left="0.75" right="0.75" top="1" bottom="1" header="0.5" footer="0.5"/>
  <pageSetup fitToHeight="1" fitToWidth="1" horizontalDpi="600" verticalDpi="600" orientation="portrait" scale="60" r:id="rId2"/>
  <headerFooter alignWithMargins="0">
    <oddHeader>&amp;L&amp;"Times New Roman,Bold"&amp;14Calculations of Preliminary Remediation Goals (PRGs)&amp;"Times New Roman,Regular"&amp;12
</oddHeader>
    <oddFooter>&amp;L&amp;"Times New Roman,Bold"&amp;10Source:  U.S. EPA (1996).  Recommendations of the Technical Review Workgroup for Lead 
for an Interim Approach to Assessing Risks Associated with Adult Exposures to Lead in Soil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5"/>
  <sheetViews>
    <sheetView zoomScale="75" zoomScaleNormal="75" workbookViewId="0" topLeftCell="A1">
      <selection activeCell="H31" sqref="H31"/>
    </sheetView>
  </sheetViews>
  <sheetFormatPr defaultColWidth="9.00390625" defaultRowHeight="15.75"/>
  <cols>
    <col min="1" max="1" width="5.75390625" style="0" customWidth="1"/>
    <col min="2" max="2" width="17.75390625" style="0" customWidth="1"/>
    <col min="3" max="3" width="5.50390625" style="0" customWidth="1"/>
    <col min="4" max="4" width="5.625" style="0" customWidth="1"/>
    <col min="5" max="5" width="46.375" style="0" customWidth="1"/>
    <col min="6" max="6" width="11.25390625" style="3" customWidth="1"/>
    <col min="7" max="10" width="12.375" style="0" customWidth="1"/>
  </cols>
  <sheetData>
    <row r="1" spans="2:6" ht="19.5" thickBot="1">
      <c r="B1" s="1" t="s">
        <v>54</v>
      </c>
      <c r="E1" s="2"/>
      <c r="F1"/>
    </row>
    <row r="2" spans="2:10" ht="15.75">
      <c r="B2" s="25" t="s">
        <v>1</v>
      </c>
      <c r="D2" s="2"/>
      <c r="E2" s="2"/>
      <c r="F2" s="146"/>
      <c r="G2" s="147"/>
      <c r="H2" s="148"/>
      <c r="I2" s="148"/>
      <c r="J2" s="149"/>
    </row>
    <row r="3" spans="2:10" ht="36.75" customHeight="1" thickBot="1">
      <c r="B3" s="25" t="s">
        <v>81</v>
      </c>
      <c r="D3" s="2"/>
      <c r="E3" s="2"/>
      <c r="F3" s="150"/>
      <c r="G3" s="151"/>
      <c r="H3" s="152"/>
      <c r="I3" s="152"/>
      <c r="J3" s="153"/>
    </row>
    <row r="4" spans="4:6" ht="17.25" customHeight="1" thickBot="1">
      <c r="D4" s="2"/>
      <c r="E4" s="2"/>
      <c r="F4"/>
    </row>
    <row r="5" spans="2:10" ht="16.5" thickTop="1">
      <c r="B5" s="169"/>
      <c r="C5" s="170" t="s">
        <v>55</v>
      </c>
      <c r="D5" s="171"/>
      <c r="E5" s="178"/>
      <c r="F5" s="179"/>
      <c r="G5" s="142" t="s">
        <v>3</v>
      </c>
      <c r="H5" s="162"/>
      <c r="I5" s="162"/>
      <c r="J5" s="163"/>
    </row>
    <row r="6" spans="2:10" ht="18.75">
      <c r="B6" s="172" t="s">
        <v>4</v>
      </c>
      <c r="C6" s="173" t="s">
        <v>5</v>
      </c>
      <c r="D6" s="174"/>
      <c r="E6" s="180"/>
      <c r="F6" s="181"/>
      <c r="G6" s="188" t="s">
        <v>6</v>
      </c>
      <c r="H6" s="189"/>
      <c r="I6" s="190" t="s">
        <v>7</v>
      </c>
      <c r="J6" s="191"/>
    </row>
    <row r="7" spans="2:10" ht="16.5" thickBot="1">
      <c r="B7" s="175" t="s">
        <v>8</v>
      </c>
      <c r="C7" s="176" t="s">
        <v>9</v>
      </c>
      <c r="D7" s="176" t="s">
        <v>10</v>
      </c>
      <c r="E7" s="166" t="s">
        <v>11</v>
      </c>
      <c r="F7" s="177" t="s">
        <v>12</v>
      </c>
      <c r="G7" s="165" t="s">
        <v>79</v>
      </c>
      <c r="H7" s="166" t="s">
        <v>80</v>
      </c>
      <c r="I7" s="165" t="s">
        <v>79</v>
      </c>
      <c r="J7" s="168" t="s">
        <v>80</v>
      </c>
    </row>
    <row r="8" spans="2:10" ht="18.75" customHeight="1" thickTop="1">
      <c r="B8" s="55" t="s">
        <v>56</v>
      </c>
      <c r="C8" s="16" t="s">
        <v>14</v>
      </c>
      <c r="D8" s="16" t="s">
        <v>14</v>
      </c>
      <c r="E8" s="129" t="s">
        <v>57</v>
      </c>
      <c r="F8" s="133" t="s">
        <v>58</v>
      </c>
      <c r="G8" s="15">
        <v>750</v>
      </c>
      <c r="H8" s="43">
        <v>750</v>
      </c>
      <c r="I8" s="47">
        <v>750</v>
      </c>
      <c r="J8" s="38">
        <v>750</v>
      </c>
    </row>
    <row r="9" spans="2:10" ht="18.75" customHeight="1">
      <c r="B9" s="53" t="s">
        <v>17</v>
      </c>
      <c r="C9" s="16" t="s">
        <v>14</v>
      </c>
      <c r="D9" s="16" t="s">
        <v>14</v>
      </c>
      <c r="E9" s="129" t="s">
        <v>18</v>
      </c>
      <c r="F9" s="134" t="s">
        <v>19</v>
      </c>
      <c r="G9" s="41">
        <v>0.9</v>
      </c>
      <c r="H9" s="44">
        <v>0.9</v>
      </c>
      <c r="I9" s="48">
        <v>0.9</v>
      </c>
      <c r="J9" s="42">
        <v>0.9</v>
      </c>
    </row>
    <row r="10" spans="2:10" ht="29.25" customHeight="1">
      <c r="B10" s="21" t="s">
        <v>20</v>
      </c>
      <c r="C10" s="22" t="s">
        <v>14</v>
      </c>
      <c r="D10" s="22" t="s">
        <v>14</v>
      </c>
      <c r="E10" s="130" t="s">
        <v>21</v>
      </c>
      <c r="F10" s="135" t="s">
        <v>22</v>
      </c>
      <c r="G10" s="68">
        <v>0.4</v>
      </c>
      <c r="H10" s="69">
        <v>0.4</v>
      </c>
      <c r="I10" s="70">
        <v>0.4</v>
      </c>
      <c r="J10" s="71">
        <v>0.4</v>
      </c>
    </row>
    <row r="11" spans="2:10" ht="18.75" customHeight="1">
      <c r="B11" s="53" t="s">
        <v>23</v>
      </c>
      <c r="C11" s="16" t="s">
        <v>14</v>
      </c>
      <c r="D11" s="16" t="s">
        <v>14</v>
      </c>
      <c r="E11" s="129" t="s">
        <v>24</v>
      </c>
      <c r="F11" s="134" t="s">
        <v>19</v>
      </c>
      <c r="G11" s="41">
        <v>2.1</v>
      </c>
      <c r="H11" s="44">
        <v>2.3</v>
      </c>
      <c r="I11" s="48">
        <v>2.1</v>
      </c>
      <c r="J11" s="42">
        <v>2.3</v>
      </c>
    </row>
    <row r="12" spans="2:10" ht="18.75" customHeight="1">
      <c r="B12" s="53" t="s">
        <v>25</v>
      </c>
      <c r="C12" s="16" t="s">
        <v>14</v>
      </c>
      <c r="D12" s="16" t="s">
        <v>14</v>
      </c>
      <c r="E12" s="129" t="s">
        <v>26</v>
      </c>
      <c r="F12" s="133" t="s">
        <v>16</v>
      </c>
      <c r="G12" s="41">
        <v>1.5</v>
      </c>
      <c r="H12" s="44">
        <v>1.7</v>
      </c>
      <c r="I12" s="48">
        <v>1.5</v>
      </c>
      <c r="J12" s="42">
        <v>1.7</v>
      </c>
    </row>
    <row r="13" spans="2:10" ht="18.75" customHeight="1">
      <c r="B13" s="54" t="s">
        <v>27</v>
      </c>
      <c r="C13" s="17" t="s">
        <v>14</v>
      </c>
      <c r="D13" s="17"/>
      <c r="E13" s="131" t="s">
        <v>28</v>
      </c>
      <c r="F13" s="136" t="s">
        <v>29</v>
      </c>
      <c r="G13" s="35">
        <v>0.05</v>
      </c>
      <c r="H13" s="36">
        <v>0.05</v>
      </c>
      <c r="I13" s="49" t="s">
        <v>19</v>
      </c>
      <c r="J13" s="39" t="s">
        <v>19</v>
      </c>
    </row>
    <row r="14" spans="2:10" ht="18.75" customHeight="1">
      <c r="B14" s="55" t="s">
        <v>30</v>
      </c>
      <c r="C14" s="16"/>
      <c r="D14" s="16" t="s">
        <v>14</v>
      </c>
      <c r="E14" s="129" t="s">
        <v>31</v>
      </c>
      <c r="F14" s="133" t="s">
        <v>29</v>
      </c>
      <c r="G14" s="33" t="s">
        <v>19</v>
      </c>
      <c r="H14" s="45" t="s">
        <v>19</v>
      </c>
      <c r="I14" s="50">
        <v>0.05</v>
      </c>
      <c r="J14" s="40">
        <v>0.05</v>
      </c>
    </row>
    <row r="15" spans="2:10" ht="18.75" customHeight="1">
      <c r="B15" s="55" t="s">
        <v>32</v>
      </c>
      <c r="C15" s="16"/>
      <c r="D15" s="16" t="s">
        <v>14</v>
      </c>
      <c r="E15" s="129" t="s">
        <v>33</v>
      </c>
      <c r="F15" s="134" t="s">
        <v>19</v>
      </c>
      <c r="G15" s="33" t="s">
        <v>19</v>
      </c>
      <c r="H15" s="45" t="s">
        <v>19</v>
      </c>
      <c r="I15" s="62">
        <v>1</v>
      </c>
      <c r="J15" s="63">
        <v>1</v>
      </c>
    </row>
    <row r="16" spans="2:10" ht="18.75" customHeight="1">
      <c r="B16" s="54" t="s">
        <v>34</v>
      </c>
      <c r="C16" s="17"/>
      <c r="D16" s="17" t="s">
        <v>14</v>
      </c>
      <c r="E16" s="131" t="s">
        <v>35</v>
      </c>
      <c r="F16" s="137" t="s">
        <v>19</v>
      </c>
      <c r="G16" s="34" t="s">
        <v>19</v>
      </c>
      <c r="H16" s="46" t="s">
        <v>19</v>
      </c>
      <c r="I16" s="64">
        <v>0.7</v>
      </c>
      <c r="J16" s="65">
        <v>0.7</v>
      </c>
    </row>
    <row r="17" spans="2:10" ht="18.75" customHeight="1">
      <c r="B17" s="55" t="s">
        <v>36</v>
      </c>
      <c r="C17" s="16" t="s">
        <v>14</v>
      </c>
      <c r="D17" s="16" t="s">
        <v>14</v>
      </c>
      <c r="E17" s="129" t="s">
        <v>37</v>
      </c>
      <c r="F17" s="134" t="s">
        <v>19</v>
      </c>
      <c r="G17" s="72">
        <v>0.12</v>
      </c>
      <c r="H17" s="73">
        <v>0.12</v>
      </c>
      <c r="I17" s="74">
        <v>0.12</v>
      </c>
      <c r="J17" s="75">
        <v>0.12</v>
      </c>
    </row>
    <row r="18" spans="2:10" ht="18.75" customHeight="1">
      <c r="B18" s="54" t="s">
        <v>38</v>
      </c>
      <c r="C18" s="17" t="s">
        <v>14</v>
      </c>
      <c r="D18" s="17" t="s">
        <v>14</v>
      </c>
      <c r="E18" s="131" t="s">
        <v>39</v>
      </c>
      <c r="F18" s="136" t="s">
        <v>40</v>
      </c>
      <c r="G18" s="13">
        <v>219</v>
      </c>
      <c r="H18" s="37">
        <v>219</v>
      </c>
      <c r="I18" s="51">
        <v>219</v>
      </c>
      <c r="J18" s="24">
        <v>219</v>
      </c>
    </row>
    <row r="19" spans="2:10" ht="19.5" thickBot="1">
      <c r="B19" s="84" t="s">
        <v>41</v>
      </c>
      <c r="C19" s="85" t="s">
        <v>14</v>
      </c>
      <c r="D19" s="85" t="s">
        <v>14</v>
      </c>
      <c r="E19" s="132" t="s">
        <v>42</v>
      </c>
      <c r="F19" s="138" t="s">
        <v>40</v>
      </c>
      <c r="G19" s="13">
        <v>365</v>
      </c>
      <c r="H19" s="66">
        <v>365</v>
      </c>
      <c r="I19" s="51">
        <v>365</v>
      </c>
      <c r="J19" s="67">
        <v>365</v>
      </c>
    </row>
    <row r="20" spans="2:10" ht="23.25" customHeight="1" thickTop="1">
      <c r="B20" s="86" t="s">
        <v>59</v>
      </c>
      <c r="C20" s="87" t="s">
        <v>60</v>
      </c>
      <c r="D20" s="88"/>
      <c r="E20" s="88"/>
      <c r="F20" s="139" t="s">
        <v>16</v>
      </c>
      <c r="G20" s="93">
        <f>((G$8*G$10*G$13*G$17*G$18/G19)+G$12)</f>
        <v>2.58</v>
      </c>
      <c r="H20" s="94">
        <f>((H$8*H$10*H$13*H$17*H$18/H19)+H$12)</f>
        <v>2.7800000000000002</v>
      </c>
      <c r="I20" s="95">
        <f>(I$8*I$10*((I$14*I$17*I$18*I$15)+(I$16*I$14*I$17*I$18*(1-I$15))))/I19+I$12</f>
        <v>2.58</v>
      </c>
      <c r="J20" s="96">
        <f>(J$8*J$10*((J$14*J$17*J$18*J$15)+(J$16*J$14*J$17*J$18*(1-J$15))))/J19+J$12</f>
        <v>2.7800000000000002</v>
      </c>
    </row>
    <row r="21" spans="2:10" ht="23.25" customHeight="1" thickBot="1">
      <c r="B21" s="89" t="s">
        <v>61</v>
      </c>
      <c r="C21" s="90" t="s">
        <v>62</v>
      </c>
      <c r="D21" s="91"/>
      <c r="E21" s="91"/>
      <c r="F21" s="140" t="s">
        <v>16</v>
      </c>
      <c r="G21" s="97">
        <f>((G$8*G$10*G$13*G$17*G$18/G19)+G$12)*(G$11^1.645)*G$9</f>
        <v>7.868880595147221</v>
      </c>
      <c r="H21" s="98">
        <f>((H$8*H$10*H$13*H$17*H$18/H19)+H$12)*(H$11^1.645)*H$9</f>
        <v>9.847581768169862</v>
      </c>
      <c r="I21" s="99">
        <f>((I$8*I$10*((I$14*I$17*I$18*I$15)+(I$16*I$14*I$17*I$18*(1-I$15))))/I19+I$12)*(I$11^1.645)*I$9</f>
        <v>7.868880595147221</v>
      </c>
      <c r="J21" s="100">
        <f>((J$8*J$10*((J$14*J$17*J$18*J$15)+(J$16*J$14*J$17*J$18*(1-J$15))))/J19+J$12)*(J$11^1.645)*J$9</f>
        <v>9.847581768169862</v>
      </c>
    </row>
    <row r="22" spans="2:10" ht="23.25" customHeight="1" thickTop="1">
      <c r="B22" s="86" t="s">
        <v>63</v>
      </c>
      <c r="C22" s="127" t="s">
        <v>64</v>
      </c>
      <c r="D22" s="128"/>
      <c r="E22" s="128"/>
      <c r="F22" s="139" t="s">
        <v>16</v>
      </c>
      <c r="G22" s="93">
        <v>10</v>
      </c>
      <c r="H22" s="94">
        <v>10</v>
      </c>
      <c r="I22" s="95">
        <v>10</v>
      </c>
      <c r="J22" s="96">
        <v>10</v>
      </c>
    </row>
    <row r="23" spans="2:10" ht="23.25" customHeight="1" thickBot="1">
      <c r="B23" s="83" t="s">
        <v>65</v>
      </c>
      <c r="C23" s="92" t="s">
        <v>66</v>
      </c>
      <c r="D23" s="80"/>
      <c r="E23" s="80"/>
      <c r="F23" s="141" t="s">
        <v>67</v>
      </c>
      <c r="G23" s="101">
        <f>1-LOGNORMDIST(G22,LN(G20*G9),LN(G11))</f>
        <v>0.024532125447697006</v>
      </c>
      <c r="H23" s="102">
        <f>1-LOGNORMDIST(H22,LN(H20*H9),LN(H11))</f>
        <v>0.04811213539450154</v>
      </c>
      <c r="I23" s="103">
        <f>1-LOGNORMDIST(I22,LN(I20*I9),LN(I11))</f>
        <v>0.024532125447697006</v>
      </c>
      <c r="J23" s="104">
        <f>1-LOGNORMDIST(J22,LN(J20*J9),LN(J11))</f>
        <v>0.04811213539450154</v>
      </c>
    </row>
    <row r="24" ht="16.5" thickTop="1">
      <c r="B24" s="6" t="s">
        <v>45</v>
      </c>
    </row>
    <row r="25" ht="15.75">
      <c r="B25" s="52" t="s">
        <v>68</v>
      </c>
    </row>
    <row r="26" ht="16.5">
      <c r="B26" s="7"/>
    </row>
    <row r="27" spans="5:10" ht="15.75">
      <c r="E27" s="8"/>
      <c r="F27" s="18"/>
      <c r="G27" s="8"/>
      <c r="H27" s="8"/>
      <c r="I27" s="8"/>
      <c r="J27" s="8"/>
    </row>
    <row r="28" ht="19.5" customHeight="1" thickBot="1">
      <c r="B28" s="32" t="s">
        <v>69</v>
      </c>
    </row>
    <row r="29" spans="2:6" ht="21.75" customHeight="1" thickBot="1" thickTop="1">
      <c r="B29" s="120" t="s">
        <v>70</v>
      </c>
      <c r="C29" s="123" t="s">
        <v>71</v>
      </c>
      <c r="D29" s="123"/>
      <c r="E29" s="124"/>
      <c r="F29" s="19"/>
    </row>
    <row r="30" spans="2:6" ht="19.5" thickBot="1" thickTop="1">
      <c r="B30" s="120" t="s">
        <v>72</v>
      </c>
      <c r="C30" s="125" t="s">
        <v>73</v>
      </c>
      <c r="D30" s="125"/>
      <c r="E30" s="126"/>
      <c r="F30" s="20"/>
    </row>
    <row r="31" spans="3:6" ht="16.5" thickTop="1">
      <c r="C31" s="31"/>
      <c r="D31" s="29"/>
      <c r="E31" s="20"/>
      <c r="F31" s="20"/>
    </row>
    <row r="32" spans="2:6" ht="22.5" customHeight="1" thickBot="1">
      <c r="B32" s="32" t="s">
        <v>74</v>
      </c>
      <c r="E32" s="3"/>
      <c r="F32"/>
    </row>
    <row r="33" spans="2:6" ht="22.5" customHeight="1" thickBot="1" thickTop="1">
      <c r="B33" s="120" t="s">
        <v>70</v>
      </c>
      <c r="C33" s="121" t="s">
        <v>75</v>
      </c>
      <c r="D33" s="121"/>
      <c r="E33" s="121"/>
      <c r="F33" s="122"/>
    </row>
    <row r="34" spans="2:6" ht="19.5" thickBot="1" thickTop="1">
      <c r="B34" s="120" t="s">
        <v>72</v>
      </c>
      <c r="C34" s="125" t="s">
        <v>73</v>
      </c>
      <c r="D34" s="125"/>
      <c r="E34" s="125"/>
      <c r="F34" s="126"/>
    </row>
    <row r="35" ht="16.5" thickTop="1">
      <c r="F35" s="20"/>
    </row>
  </sheetData>
  <printOptions/>
  <pageMargins left="0.75" right="0.75" top="1" bottom="1" header="0.5" footer="0.5"/>
  <pageSetup fitToHeight="1" fitToWidth="1" horizontalDpi="600" verticalDpi="600" orientation="portrait" r:id="rId2"/>
  <headerFooter alignWithMargins="0">
    <oddHeader>&amp;L&amp;"Times New Roman,Bold"&amp;14Calculations of Preliminary Remediation Goals (PRGs)&amp;"Times New Roman,Regular"&amp;12
</oddHeader>
    <oddFooter>&amp;L&amp;"Times New Roman,Bold"&amp;10Source:  U.S. EPA (1996).  Recommendations of the Technical Review Workgroup for Lead 
for an Interim Approach to Assessing Risks Associated with Adult Exposures to Lead in Soil&amp;R&amp;9Printed &amp;D &amp;T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3"/>
  <sheetViews>
    <sheetView zoomScale="75" zoomScaleNormal="75" workbookViewId="0" topLeftCell="A1">
      <selection activeCell="I33" sqref="I33"/>
    </sheetView>
  </sheetViews>
  <sheetFormatPr defaultColWidth="9.00390625" defaultRowHeight="15.75"/>
  <cols>
    <col min="2" max="5" width="11.25390625" style="0" customWidth="1"/>
    <col min="6" max="6" width="4.00390625" style="0" customWidth="1"/>
    <col min="7" max="10" width="10.375" style="0" customWidth="1"/>
  </cols>
  <sheetData>
    <row r="1" spans="2:5" ht="15.75">
      <c r="B1" s="193" t="s">
        <v>76</v>
      </c>
      <c r="C1" s="194"/>
      <c r="D1" s="194"/>
      <c r="E1" s="195"/>
    </row>
    <row r="3" spans="2:7" s="197" customFormat="1" ht="18.75">
      <c r="B3" s="196" t="s">
        <v>77</v>
      </c>
      <c r="G3" s="196" t="s">
        <v>78</v>
      </c>
    </row>
    <row r="4" ht="16.5" thickBot="1"/>
    <row r="5" spans="2:10" ht="16.5" thickTop="1">
      <c r="B5" s="142" t="s">
        <v>3</v>
      </c>
      <c r="C5" s="162"/>
      <c r="D5" s="162"/>
      <c r="E5" s="163"/>
      <c r="G5" s="142" t="s">
        <v>3</v>
      </c>
      <c r="H5" s="162"/>
      <c r="I5" s="162"/>
      <c r="J5" s="163"/>
    </row>
    <row r="6" spans="2:10" ht="21.75" customHeight="1">
      <c r="B6" s="188" t="s">
        <v>6</v>
      </c>
      <c r="C6" s="189"/>
      <c r="D6" s="190" t="s">
        <v>7</v>
      </c>
      <c r="E6" s="191"/>
      <c r="F6" s="192"/>
      <c r="G6" s="188" t="s">
        <v>6</v>
      </c>
      <c r="H6" s="189"/>
      <c r="I6" s="190" t="s">
        <v>7</v>
      </c>
      <c r="J6" s="191"/>
    </row>
    <row r="7" spans="2:10" ht="16.5" thickBot="1">
      <c r="B7" s="198" t="s">
        <v>79</v>
      </c>
      <c r="C7" s="199" t="s">
        <v>80</v>
      </c>
      <c r="D7" s="198" t="s">
        <v>79</v>
      </c>
      <c r="E7" s="200" t="s">
        <v>80</v>
      </c>
      <c r="G7" s="201" t="s">
        <v>79</v>
      </c>
      <c r="H7" s="199" t="s">
        <v>80</v>
      </c>
      <c r="I7" s="198" t="s">
        <v>79</v>
      </c>
      <c r="J7" s="200" t="s">
        <v>80</v>
      </c>
    </row>
    <row r="8" spans="2:10" ht="16.5" thickTop="1">
      <c r="B8" s="15">
        <v>10</v>
      </c>
      <c r="C8" s="43">
        <v>10</v>
      </c>
      <c r="D8" s="47">
        <v>10</v>
      </c>
      <c r="E8" s="38">
        <v>10</v>
      </c>
      <c r="G8" s="15">
        <v>750</v>
      </c>
      <c r="H8" s="43">
        <v>750</v>
      </c>
      <c r="I8" s="47">
        <v>750</v>
      </c>
      <c r="J8" s="38">
        <v>750</v>
      </c>
    </row>
    <row r="9" spans="2:10" ht="15.75">
      <c r="B9" s="41">
        <v>0.9</v>
      </c>
      <c r="C9" s="44">
        <v>0.9</v>
      </c>
      <c r="D9" s="48">
        <v>0.9</v>
      </c>
      <c r="E9" s="42">
        <v>0.9</v>
      </c>
      <c r="G9" s="41">
        <v>0.9</v>
      </c>
      <c r="H9" s="44">
        <v>0.9</v>
      </c>
      <c r="I9" s="48">
        <v>0.9</v>
      </c>
      <c r="J9" s="42">
        <v>0.9</v>
      </c>
    </row>
    <row r="10" spans="2:10" ht="15.75">
      <c r="B10" s="68">
        <v>0.4</v>
      </c>
      <c r="C10" s="69">
        <v>0.4</v>
      </c>
      <c r="D10" s="70">
        <v>0.4</v>
      </c>
      <c r="E10" s="71">
        <v>0.4</v>
      </c>
      <c r="G10" s="68">
        <v>0.4</v>
      </c>
      <c r="H10" s="69">
        <v>0.4</v>
      </c>
      <c r="I10" s="70">
        <v>0.4</v>
      </c>
      <c r="J10" s="71">
        <v>0.4</v>
      </c>
    </row>
    <row r="11" spans="2:10" ht="15.75">
      <c r="B11" s="41">
        <v>2.1</v>
      </c>
      <c r="C11" s="44">
        <v>2.3</v>
      </c>
      <c r="D11" s="48">
        <v>2.1</v>
      </c>
      <c r="E11" s="42">
        <v>2.3</v>
      </c>
      <c r="G11" s="41">
        <v>2.1</v>
      </c>
      <c r="H11" s="44">
        <v>2.3</v>
      </c>
      <c r="I11" s="48">
        <v>2.1</v>
      </c>
      <c r="J11" s="42">
        <v>2.3</v>
      </c>
    </row>
    <row r="12" spans="2:10" ht="15.75">
      <c r="B12" s="41">
        <v>1.5</v>
      </c>
      <c r="C12" s="44">
        <v>1.7</v>
      </c>
      <c r="D12" s="48">
        <v>1.5</v>
      </c>
      <c r="E12" s="42">
        <v>1.7</v>
      </c>
      <c r="G12" s="41">
        <v>1.5</v>
      </c>
      <c r="H12" s="44">
        <v>1.7</v>
      </c>
      <c r="I12" s="48">
        <v>1.5</v>
      </c>
      <c r="J12" s="42">
        <v>1.7</v>
      </c>
    </row>
    <row r="13" spans="2:10" ht="15.75">
      <c r="B13" s="35">
        <v>0.05</v>
      </c>
      <c r="C13" s="36">
        <v>0.05</v>
      </c>
      <c r="D13" s="49" t="s">
        <v>19</v>
      </c>
      <c r="E13" s="39" t="s">
        <v>19</v>
      </c>
      <c r="G13" s="35">
        <v>0.05</v>
      </c>
      <c r="H13" s="36">
        <v>0.05</v>
      </c>
      <c r="I13" s="49" t="s">
        <v>19</v>
      </c>
      <c r="J13" s="39" t="s">
        <v>19</v>
      </c>
    </row>
    <row r="14" spans="2:10" ht="15.75">
      <c r="B14" s="33" t="s">
        <v>19</v>
      </c>
      <c r="C14" s="45" t="s">
        <v>19</v>
      </c>
      <c r="D14" s="50">
        <v>0.05</v>
      </c>
      <c r="E14" s="40">
        <v>0.05</v>
      </c>
      <c r="G14" s="33" t="s">
        <v>19</v>
      </c>
      <c r="H14" s="45" t="s">
        <v>19</v>
      </c>
      <c r="I14" s="50">
        <v>0.05</v>
      </c>
      <c r="J14" s="40">
        <v>0.05</v>
      </c>
    </row>
    <row r="15" spans="2:10" ht="15.75">
      <c r="B15" s="33" t="s">
        <v>19</v>
      </c>
      <c r="C15" s="45" t="s">
        <v>19</v>
      </c>
      <c r="D15" s="62">
        <v>1</v>
      </c>
      <c r="E15" s="63">
        <v>1</v>
      </c>
      <c r="G15" s="33" t="s">
        <v>19</v>
      </c>
      <c r="H15" s="45" t="s">
        <v>19</v>
      </c>
      <c r="I15" s="62">
        <v>1</v>
      </c>
      <c r="J15" s="63">
        <v>1</v>
      </c>
    </row>
    <row r="16" spans="2:10" ht="15.75">
      <c r="B16" s="34" t="s">
        <v>19</v>
      </c>
      <c r="C16" s="46" t="s">
        <v>19</v>
      </c>
      <c r="D16" s="64">
        <v>0.7</v>
      </c>
      <c r="E16" s="65">
        <v>0.7</v>
      </c>
      <c r="G16" s="34" t="s">
        <v>19</v>
      </c>
      <c r="H16" s="46" t="s">
        <v>19</v>
      </c>
      <c r="I16" s="64">
        <v>0.7</v>
      </c>
      <c r="J16" s="65">
        <v>0.7</v>
      </c>
    </row>
    <row r="17" spans="2:10" ht="15.75">
      <c r="B17" s="72">
        <v>0.12</v>
      </c>
      <c r="C17" s="73">
        <v>0.12</v>
      </c>
      <c r="D17" s="74">
        <v>0.12</v>
      </c>
      <c r="E17" s="75">
        <v>0.12</v>
      </c>
      <c r="G17" s="72">
        <v>0.12</v>
      </c>
      <c r="H17" s="73">
        <v>0.12</v>
      </c>
      <c r="I17" s="74">
        <v>0.12</v>
      </c>
      <c r="J17" s="75">
        <v>0.12</v>
      </c>
    </row>
    <row r="18" spans="2:10" ht="15.75">
      <c r="B18" s="13">
        <v>219</v>
      </c>
      <c r="C18" s="37">
        <v>219</v>
      </c>
      <c r="D18" s="51">
        <v>219</v>
      </c>
      <c r="E18" s="24">
        <v>219</v>
      </c>
      <c r="G18" s="13">
        <v>219</v>
      </c>
      <c r="H18" s="37">
        <v>219</v>
      </c>
      <c r="I18" s="51">
        <v>219</v>
      </c>
      <c r="J18" s="24">
        <v>219</v>
      </c>
    </row>
    <row r="19" spans="2:10" ht="16.5" thickBot="1">
      <c r="B19" s="154">
        <v>365</v>
      </c>
      <c r="C19" s="155">
        <v>365</v>
      </c>
      <c r="D19" s="156">
        <v>365</v>
      </c>
      <c r="E19" s="157">
        <v>365</v>
      </c>
      <c r="G19" s="13">
        <v>365</v>
      </c>
      <c r="H19" s="66">
        <v>365</v>
      </c>
      <c r="I19" s="51">
        <v>365</v>
      </c>
      <c r="J19" s="67">
        <v>365</v>
      </c>
    </row>
    <row r="20" spans="2:10" ht="17.25" thickBot="1" thickTop="1">
      <c r="B20" s="158">
        <f>((B8/(B9*(B11^1.645)))-B12)*B19/(B10*(B13*B17*B18))</f>
        <v>1235.2349141904585</v>
      </c>
      <c r="C20" s="159">
        <f>((C8/(C9*(C11^1.645)))-C12)*C19/(C10*(C13*C17*C18))</f>
        <v>779.880621573383</v>
      </c>
      <c r="D20" s="160">
        <f>((D8/(D9*(D11^1.645)))-D12)*D19/(D10*((D14*D17*D18*D15)+(D16*D14*(1-D15)*D17*D18)))</f>
        <v>1235.2349141904585</v>
      </c>
      <c r="E20" s="161">
        <f>((E8/(E9*(E11^1.645)))-E12)*E19/(E10*((E14*E17*E18*E15)+(E16*E14*(1-E15)*E17*E18)))</f>
        <v>779.880621573383</v>
      </c>
      <c r="G20" s="93">
        <f>((G$8*G$10*G$13*G$17*G$18/G19)+G$12)</f>
        <v>2.58</v>
      </c>
      <c r="H20" s="94">
        <f>((H$8*H$10*H$13*H$17*H$18/H19)+H$12)</f>
        <v>2.7800000000000002</v>
      </c>
      <c r="I20" s="95">
        <f>(I$8*I$10*((I$14*I$17*I$18*I$15)+(I$16*I$14*I$17*I$18*(1-I$15))))/I19+I$12</f>
        <v>2.58</v>
      </c>
      <c r="J20" s="96">
        <f>(J$8*J$10*((J$14*J$17*J$18*J$15)+(J$16*J$14*J$17*J$18*(1-J$15))))/J19+J$12</f>
        <v>2.7800000000000002</v>
      </c>
    </row>
    <row r="21" spans="7:10" ht="17.25" thickBot="1" thickTop="1">
      <c r="G21" s="97">
        <f>((G$8*G$10*G$13*G$17*G$18/G19)+G$12)*(G$11^1.645)*G$9</f>
        <v>7.868880595147221</v>
      </c>
      <c r="H21" s="98">
        <f>((H$8*H$10*H$13*H$17*H$18/H19)+H$12)*(H$11^1.645)*H$9</f>
        <v>9.847581768169862</v>
      </c>
      <c r="I21" s="99">
        <f>((I$8*I$10*((I$14*I$17*I$18*I$15)+(I$16*I$14*I$17*I$18*(1-I$15))))/I19+I$12)*(I$11^1.645)*I$9</f>
        <v>7.868880595147221</v>
      </c>
      <c r="J21" s="100">
        <f>((J$8*J$10*((J$14*J$17*J$18*J$15)+(J$16*J$14*J$17*J$18*(1-J$15))))/J19+J$12)*(J$11^1.645)*J$9</f>
        <v>9.847581768169862</v>
      </c>
    </row>
    <row r="22" spans="7:10" ht="16.5" thickTop="1">
      <c r="G22" s="93">
        <v>10</v>
      </c>
      <c r="H22" s="94">
        <v>10</v>
      </c>
      <c r="I22" s="95">
        <v>10</v>
      </c>
      <c r="J22" s="96">
        <v>10</v>
      </c>
    </row>
    <row r="23" spans="7:10" ht="16.5" thickBot="1">
      <c r="G23" s="101">
        <f>1-LOGNORMDIST(G22,LN(G20*G9),LN(G11))</f>
        <v>0.024532125447697006</v>
      </c>
      <c r="H23" s="102">
        <f>1-LOGNORMDIST(H22,LN(H20*H9),LN(H11))</f>
        <v>0.04811213539450154</v>
      </c>
      <c r="I23" s="103">
        <f>1-LOGNORMDIST(I22,LN(I20*I9),LN(I11))</f>
        <v>0.024532125447697006</v>
      </c>
      <c r="J23" s="104">
        <f>1-LOGNORMDIST(J22,LN(J20*J9),LN(J11))</f>
        <v>0.04811213539450154</v>
      </c>
    </row>
    <row r="24" ht="16.5" thickTop="1"/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Goodrum</dc:creator>
  <cp:keywords/>
  <dc:description/>
  <cp:lastModifiedBy>Mark Follansbee</cp:lastModifiedBy>
  <cp:lastPrinted>2002-01-16T14:40:18Z</cp:lastPrinted>
  <dcterms:created xsi:type="dcterms:W3CDTF">1998-10-08T19:51:23Z</dcterms:created>
  <dcterms:modified xsi:type="dcterms:W3CDTF">2003-05-15T20:52:17Z</dcterms:modified>
  <cp:category/>
  <cp:version/>
  <cp:contentType/>
  <cp:contentStatus/>
</cp:coreProperties>
</file>