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206" windowWidth="11295" windowHeight="9045" activeTab="0"/>
  </bookViews>
  <sheets>
    <sheet name="Goals &amp; Pounds CO2 Reduced" sheetId="1" r:id="rId1"/>
    <sheet name="Cost Savings!" sheetId="2" r:id="rId2"/>
  </sheets>
  <definedNames>
    <definedName name="_xlnm.Print_Area" localSheetId="1">'Cost Savings!'!$A$1:$E$31</definedName>
    <definedName name="_xlnm.Print_Area" localSheetId="0">'Goals &amp; Pounds CO2 Reduced'!$A$1:$G$85</definedName>
  </definedNames>
  <calcPr fullCalcOnLoad="1"/>
</workbook>
</file>

<file path=xl/sharedStrings.xml><?xml version="1.0" encoding="utf-8"?>
<sst xmlns="http://schemas.openxmlformats.org/spreadsheetml/2006/main" count="127" uniqueCount="106">
  <si>
    <t>Fleet Vehicle Miles</t>
  </si>
  <si>
    <t>Facility Name</t>
  </si>
  <si>
    <t>Facility Square Footage</t>
  </si>
  <si>
    <t xml:space="preserve">   Address</t>
  </si>
  <si>
    <t xml:space="preserve">   City</t>
  </si>
  <si>
    <t xml:space="preserve">   State</t>
  </si>
  <si>
    <t xml:space="preserve">   Zip Code</t>
  </si>
  <si>
    <t xml:space="preserve">   Phone Number</t>
  </si>
  <si>
    <t xml:space="preserve">   Email Address</t>
  </si>
  <si>
    <t xml:space="preserve">   Average Fleet Miles per Gallon</t>
  </si>
  <si>
    <t>Reduction Goal</t>
  </si>
  <si>
    <t>pounds of C02/year</t>
  </si>
  <si>
    <t>Federal Green Challenge Contact Name</t>
  </si>
  <si>
    <t>Actual Reduction</t>
  </si>
  <si>
    <t>goal is to increase recycling 5%</t>
  </si>
  <si>
    <t>goal is to increase purchases 5%</t>
  </si>
  <si>
    <t>Actual</t>
  </si>
  <si>
    <t>Equivalent to:</t>
  </si>
  <si>
    <t xml:space="preserve">Annual Greenhouse Gas Emissions from </t>
  </si>
  <si>
    <t>Passenger Vehicles</t>
  </si>
  <si>
    <t>Homes</t>
  </si>
  <si>
    <t xml:space="preserve">Carbon Sequestration from </t>
  </si>
  <si>
    <t>Tree Seedlings Grown for 10 Years</t>
  </si>
  <si>
    <t xml:space="preserve">CO2 Emissions from </t>
  </si>
  <si>
    <t>Gallons of Gasoline Consumed</t>
  </si>
  <si>
    <t>Annual CO2 Emissions from Electricity Use for</t>
  </si>
  <si>
    <t>Number of Employees</t>
  </si>
  <si>
    <t xml:space="preserve">   Total Fleet Miles Traveled per Year</t>
  </si>
  <si>
    <t>FEDERAL GREEN CHALLENGE</t>
  </si>
  <si>
    <t>* do not result in CO2 emissions (e.g., wind or solar)</t>
  </si>
  <si>
    <r>
      <t xml:space="preserve">Facility Description 
</t>
    </r>
    <r>
      <rPr>
        <sz val="10"/>
        <rFont val="Tahoma"/>
        <family val="2"/>
      </rPr>
      <t>(e.g., Office, Military Base, Hospital, …)</t>
    </r>
  </si>
  <si>
    <t xml:space="preserve">Please provide your carbon reduction </t>
  </si>
  <si>
    <t>calculation, if possible. If not, leave blank.</t>
  </si>
  <si>
    <t xml:space="preserve">  Total Employee POV Miles Traveled per Year</t>
  </si>
  <si>
    <t xml:space="preserve">  Average POV Miles per Gallon</t>
  </si>
  <si>
    <t xml:space="preserve">  Total Employee Vehicle Commuting Miles per Year</t>
  </si>
  <si>
    <r>
      <t xml:space="preserve">  </t>
    </r>
    <r>
      <rPr>
        <sz val="10"/>
        <rFont val="Tahoma"/>
        <family val="2"/>
      </rPr>
      <t>Total Employee Plane Miles per Year</t>
    </r>
  </si>
  <si>
    <t>Commuting</t>
  </si>
  <si>
    <t>Work-Related Travel 
Privately Owned Vehicle (POV) Miles</t>
  </si>
  <si>
    <t xml:space="preserve">  Average Miles per Gallon</t>
  </si>
  <si>
    <t>weighted average of car and light truck fuel efficiency</t>
  </si>
  <si>
    <t>if unknown, use 20 miles per gallon,</t>
  </si>
  <si>
    <t>Tons Waste Generated per Year</t>
  </si>
  <si>
    <t>goal is to increase recycled content 5%</t>
  </si>
  <si>
    <t>Tons Mixed Recyclables (Paper, Metals, Plastics, etc.) Recycled per Year</t>
  </si>
  <si>
    <t>WATER</t>
  </si>
  <si>
    <t>OTHER</t>
  </si>
  <si>
    <t>Environmentally Preferable Purchasing</t>
  </si>
  <si>
    <t>Pounds Office Paper Purchased per Year</t>
  </si>
  <si>
    <t>Average Office Paper Recycled Content</t>
  </si>
  <si>
    <t>Describe Activity and Metric.</t>
  </si>
  <si>
    <t>Tons Electronics Recycled per Year</t>
  </si>
  <si>
    <t>FACILITY INFORMATION</t>
  </si>
  <si>
    <t>http://www.epa.gov/climatechange/wycd/waste/calculators/Warm_Form.html and the</t>
  </si>
  <si>
    <r>
      <t>WASTE</t>
    </r>
    <r>
      <rPr>
        <b/>
        <sz val="10"/>
        <rFont val="Tahoma"/>
        <family val="2"/>
      </rPr>
      <t xml:space="preserve"> </t>
    </r>
    <r>
      <rPr>
        <b/>
        <i/>
        <sz val="10"/>
        <rFont val="Tahoma"/>
        <family val="2"/>
      </rPr>
      <t>- For a more exact calculation, use the WAste Reduction Model (WARM) at</t>
    </r>
  </si>
  <si>
    <t>at http://www.epa.gov/climatechange/wycd/waste/calculators/ReCon_Online.html</t>
  </si>
  <si>
    <t>Recycled Content Tool (ReCon) available at</t>
  </si>
  <si>
    <r>
      <t>Actual</t>
    </r>
    <r>
      <rPr>
        <b/>
        <sz val="10"/>
        <rFont val="Tahoma"/>
        <family val="2"/>
      </rPr>
      <t xml:space="preserve"> 
CO2 Reduction</t>
    </r>
  </si>
  <si>
    <t>Gallons Water* Used per Year</t>
  </si>
  <si>
    <t>* conservative estimate assuming all cold water</t>
  </si>
  <si>
    <t>WASTE</t>
  </si>
  <si>
    <t>TRANSPORTATION</t>
  </si>
  <si>
    <t>ENERGY</t>
  </si>
  <si>
    <t>Total Cost Savings</t>
  </si>
  <si>
    <t>Cost Savings from
Goal Reduction</t>
  </si>
  <si>
    <t>Cost Savings from
Actual Reduction</t>
  </si>
  <si>
    <t>Gallons Water Used per Year</t>
  </si>
  <si>
    <t>Estimated Cost</t>
  </si>
  <si>
    <t>per kWh</t>
  </si>
  <si>
    <t>per thousand cubic feet</t>
  </si>
  <si>
    <t>per gallon</t>
  </si>
  <si>
    <t>per mile</t>
  </si>
  <si>
    <t>Fleet Vehicle Miles Reduced</t>
  </si>
  <si>
    <t>Work Related Privately Owned Vehicle (POV) Travel Miles Reduced</t>
  </si>
  <si>
    <t>Work Related Air Travel Miles Reduced</t>
  </si>
  <si>
    <t>Employee Vehicle Commuting Miles Reduced</t>
  </si>
  <si>
    <t>Tons Waste Generated per Year Reduced</t>
  </si>
  <si>
    <t>Describe Activity and Estimated Cost Savings</t>
  </si>
  <si>
    <t>per ton</t>
  </si>
  <si>
    <r>
      <t>ENERGY</t>
    </r>
    <r>
      <rPr>
        <sz val="10"/>
        <rFont val="Tahoma"/>
        <family val="2"/>
      </rPr>
      <t xml:space="preserve"> - </t>
    </r>
    <r>
      <rPr>
        <b/>
        <i/>
        <sz val="10"/>
        <rFont val="Tahoma"/>
        <family val="2"/>
      </rPr>
      <t>For a more exact calculation, use the GHG Protocol Indirect CO2 Emissions from Purchased</t>
    </r>
  </si>
  <si>
    <t xml:space="preserve">You may enter your self-calculated CO2 </t>
  </si>
  <si>
    <t>pounds per year reduction in green cells.</t>
  </si>
  <si>
    <t xml:space="preserve">Electricity, Heat, or Steam Calculator at http://www.ghgprotocol.org/calculation-tools/all-tools </t>
  </si>
  <si>
    <r>
      <t>TRANSPORTATION</t>
    </r>
    <r>
      <rPr>
        <sz val="10"/>
        <rFont val="Tahoma"/>
        <family val="2"/>
      </rPr>
      <t xml:space="preserve"> - </t>
    </r>
    <r>
      <rPr>
        <b/>
        <i/>
        <sz val="10"/>
        <rFont val="Tahoma"/>
        <family val="2"/>
      </rPr>
      <t xml:space="preserve"> For a more exact calculation, use the GHG Protocol CO2  Emissions from</t>
    </r>
  </si>
  <si>
    <t>Business Travel Calculator at http://www.ghgprotocol.org/calculation-tools/all-tools</t>
  </si>
  <si>
    <t>kWhs Electricity Reduced</t>
  </si>
  <si>
    <t>Thousand Cubic Feet Natural Gas Reduced</t>
  </si>
  <si>
    <t>Gallons Fuel Oil Reduced</t>
  </si>
  <si>
    <t>kWhs Electricity Used per Year</t>
  </si>
  <si>
    <t>Thousand Cubic Feet Natural Gas 
Used per Year</t>
  </si>
  <si>
    <t>Gallons Fuel Oil Used per Year</t>
  </si>
  <si>
    <t>% Renewable Energy* Purchased</t>
  </si>
  <si>
    <t>Actual Cost
(if known)</t>
  </si>
  <si>
    <t>Total Estimated Cost Savings</t>
  </si>
  <si>
    <t>Total Estimated Pounds CO2 Reduced</t>
  </si>
  <si>
    <t>Carbon Equivalents for Pounds C02 Reduced</t>
  </si>
  <si>
    <r>
      <t>Projected</t>
    </r>
    <r>
      <rPr>
        <b/>
        <sz val="10"/>
        <rFont val="Tahoma"/>
        <family val="2"/>
      </rPr>
      <t xml:space="preserve"> 
C02 Reduction
</t>
    </r>
    <r>
      <rPr>
        <b/>
        <i/>
        <sz val="10"/>
        <rFont val="Tahoma"/>
        <family val="2"/>
      </rPr>
      <t>based on goal</t>
    </r>
  </si>
  <si>
    <t>Projected</t>
  </si>
  <si>
    <t>2007 Baseline</t>
  </si>
  <si>
    <t>2006 or</t>
  </si>
  <si>
    <t>: user entry cell</t>
  </si>
  <si>
    <t>: optional user entry cell</t>
  </si>
  <si>
    <t>: auto, reduction in same units</t>
  </si>
  <si>
    <t>: auto, climate benefit estimate</t>
  </si>
  <si>
    <t>Air Travel</t>
  </si>
  <si>
    <t>Federal Green Challenge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</si>
</sst>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1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i/>
      <sz val="10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ahoma"/>
      <family val="2"/>
    </font>
    <font>
      <b/>
      <sz val="12"/>
      <name val="Tahoma"/>
      <family val="2"/>
    </font>
    <font>
      <b/>
      <i/>
      <sz val="8"/>
      <name val="Tahoma"/>
      <family val="2"/>
    </font>
    <font>
      <sz val="8"/>
      <name val="Tahoma"/>
      <family val="2"/>
    </font>
    <font>
      <sz val="10"/>
      <color indexed="23"/>
      <name val="Tahoma"/>
      <family val="2"/>
    </font>
    <font>
      <u val="single"/>
      <sz val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1" fillId="0" borderId="0" xfId="0" applyFont="1" applyFill="1" applyAlignment="1">
      <alignment wrapText="1"/>
    </xf>
    <xf numFmtId="1" fontId="1" fillId="2" borderId="2" xfId="0" applyNumberFormat="1" applyFont="1" applyFill="1" applyBorder="1" applyAlignment="1" applyProtection="1">
      <alignment/>
      <protection hidden="1"/>
    </xf>
    <xf numFmtId="0" fontId="6" fillId="3" borderId="3" xfId="0" applyFont="1" applyFill="1" applyBorder="1" applyAlignment="1">
      <alignment/>
    </xf>
    <xf numFmtId="3" fontId="1" fillId="3" borderId="4" xfId="0" applyNumberFormat="1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2" fillId="3" borderId="5" xfId="0" applyFont="1" applyFill="1" applyBorder="1" applyAlignment="1">
      <alignment wrapText="1"/>
    </xf>
    <xf numFmtId="0" fontId="6" fillId="3" borderId="6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6" fillId="3" borderId="3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168" fontId="1" fillId="0" borderId="0" xfId="0" applyNumberFormat="1" applyFont="1" applyFill="1" applyAlignment="1">
      <alignment wrapText="1"/>
    </xf>
    <xf numFmtId="168" fontId="1" fillId="0" borderId="0" xfId="0" applyNumberFormat="1" applyFont="1" applyAlignment="1">
      <alignment wrapText="1"/>
    </xf>
    <xf numFmtId="168" fontId="1" fillId="0" borderId="0" xfId="0" applyNumberFormat="1" applyFont="1" applyAlignment="1">
      <alignment/>
    </xf>
    <xf numFmtId="0" fontId="0" fillId="3" borderId="0" xfId="0" applyFill="1" applyBorder="1" applyAlignment="1">
      <alignment/>
    </xf>
    <xf numFmtId="0" fontId="6" fillId="0" borderId="6" xfId="0" applyFont="1" applyFill="1" applyBorder="1" applyAlignment="1">
      <alignment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/>
    </xf>
    <xf numFmtId="0" fontId="10" fillId="0" borderId="0" xfId="0" applyFont="1" applyBorder="1" applyAlignment="1">
      <alignment/>
    </xf>
    <xf numFmtId="1" fontId="1" fillId="2" borderId="9" xfId="0" applyNumberFormat="1" applyFont="1" applyFill="1" applyBorder="1" applyAlignment="1" applyProtection="1">
      <alignment/>
      <protection hidden="1"/>
    </xf>
    <xf numFmtId="0" fontId="5" fillId="4" borderId="2" xfId="0" applyFont="1" applyFill="1" applyBorder="1" applyAlignment="1" applyProtection="1">
      <alignment/>
      <protection hidden="1" locked="0"/>
    </xf>
    <xf numFmtId="0" fontId="1" fillId="4" borderId="2" xfId="0" applyFont="1" applyFill="1" applyBorder="1" applyAlignment="1" applyProtection="1">
      <alignment/>
      <protection hidden="1" locked="0"/>
    </xf>
    <xf numFmtId="168" fontId="1" fillId="0" borderId="2" xfId="0" applyNumberFormat="1" applyFont="1" applyFill="1" applyBorder="1" applyAlignment="1">
      <alignment wrapText="1"/>
    </xf>
    <xf numFmtId="168" fontId="1" fillId="0" borderId="2" xfId="0" applyNumberFormat="1" applyFont="1" applyBorder="1" applyAlignment="1">
      <alignment wrapText="1"/>
    </xf>
    <xf numFmtId="6" fontId="1" fillId="0" borderId="2" xfId="0" applyNumberFormat="1" applyFont="1" applyFill="1" applyBorder="1" applyAlignment="1">
      <alignment/>
    </xf>
    <xf numFmtId="168" fontId="1" fillId="0" borderId="2" xfId="0" applyNumberFormat="1" applyFont="1" applyFill="1" applyBorder="1" applyAlignment="1">
      <alignment/>
    </xf>
    <xf numFmtId="168" fontId="2" fillId="0" borderId="8" xfId="0" applyNumberFormat="1" applyFont="1" applyFill="1" applyBorder="1" applyAlignment="1">
      <alignment horizontal="center" wrapText="1"/>
    </xf>
    <xf numFmtId="168" fontId="2" fillId="0" borderId="10" xfId="0" applyNumberFormat="1" applyFont="1" applyFill="1" applyBorder="1" applyAlignment="1">
      <alignment horizontal="center" wrapText="1"/>
    </xf>
    <xf numFmtId="168" fontId="2" fillId="3" borderId="7" xfId="0" applyNumberFormat="1" applyFont="1" applyFill="1" applyBorder="1" applyAlignment="1">
      <alignment horizontal="center" wrapText="1"/>
    </xf>
    <xf numFmtId="168" fontId="2" fillId="3" borderId="11" xfId="0" applyNumberFormat="1" applyFont="1" applyFill="1" applyBorder="1" applyAlignment="1">
      <alignment wrapText="1"/>
    </xf>
    <xf numFmtId="168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168" fontId="0" fillId="3" borderId="7" xfId="0" applyNumberFormat="1" applyFill="1" applyBorder="1" applyAlignment="1">
      <alignment/>
    </xf>
    <xf numFmtId="168" fontId="0" fillId="3" borderId="11" xfId="0" applyNumberFormat="1" applyFill="1" applyBorder="1" applyAlignment="1">
      <alignment/>
    </xf>
    <xf numFmtId="168" fontId="0" fillId="0" borderId="1" xfId="0" applyNumberFormat="1" applyBorder="1" applyAlignment="1">
      <alignment/>
    </xf>
    <xf numFmtId="168" fontId="0" fillId="3" borderId="4" xfId="0" applyNumberFormat="1" applyFill="1" applyBorder="1" applyAlignment="1">
      <alignment/>
    </xf>
    <xf numFmtId="168" fontId="0" fillId="3" borderId="12" xfId="0" applyNumberFormat="1" applyFill="1" applyBorder="1" applyAlignment="1">
      <alignment/>
    </xf>
    <xf numFmtId="168" fontId="0" fillId="3" borderId="8" xfId="0" applyNumberFormat="1" applyFill="1" applyBorder="1" applyAlignment="1">
      <alignment/>
    </xf>
    <xf numFmtId="168" fontId="0" fillId="3" borderId="10" xfId="0" applyNumberFormat="1" applyFill="1" applyBorder="1" applyAlignment="1">
      <alignment/>
    </xf>
    <xf numFmtId="168" fontId="14" fillId="3" borderId="7" xfId="0" applyNumberFormat="1" applyFont="1" applyFill="1" applyBorder="1" applyAlignment="1">
      <alignment/>
    </xf>
    <xf numFmtId="168" fontId="1" fillId="0" borderId="0" xfId="0" applyNumberFormat="1" applyFont="1" applyAlignment="1">
      <alignment/>
    </xf>
    <xf numFmtId="0" fontId="2" fillId="0" borderId="9" xfId="0" applyFont="1" applyBorder="1" applyAlignment="1">
      <alignment/>
    </xf>
    <xf numFmtId="3" fontId="1" fillId="3" borderId="8" xfId="0" applyNumberFormat="1" applyFont="1" applyFill="1" applyBorder="1" applyAlignment="1" applyProtection="1">
      <alignment/>
      <protection hidden="1" locked="0"/>
    </xf>
    <xf numFmtId="0" fontId="1" fillId="3" borderId="8" xfId="0" applyFont="1" applyFill="1" applyBorder="1" applyAlignment="1" applyProtection="1">
      <alignment/>
      <protection hidden="1" locked="0"/>
    </xf>
    <xf numFmtId="0" fontId="1" fillId="3" borderId="10" xfId="0" applyFont="1" applyFill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 wrapText="1"/>
      <protection hidden="1" locked="0"/>
    </xf>
    <xf numFmtId="3" fontId="1" fillId="0" borderId="1" xfId="0" applyNumberFormat="1" applyFont="1" applyBorder="1" applyAlignment="1" applyProtection="1">
      <alignment/>
      <protection hidden="1" locked="0"/>
    </xf>
    <xf numFmtId="0" fontId="1" fillId="0" borderId="1" xfId="0" applyFont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1" fillId="0" borderId="0" xfId="0" applyFont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wrapText="1"/>
      <protection hidden="1" locked="0"/>
    </xf>
    <xf numFmtId="3" fontId="1" fillId="0" borderId="13" xfId="0" applyNumberFormat="1" applyFont="1" applyBorder="1" applyAlignment="1" applyProtection="1">
      <alignment/>
      <protection hidden="1" locked="0"/>
    </xf>
    <xf numFmtId="0" fontId="1" fillId="0" borderId="13" xfId="0" applyFont="1" applyBorder="1" applyAlignment="1" applyProtection="1">
      <alignment/>
      <protection hidden="1" locked="0"/>
    </xf>
    <xf numFmtId="0" fontId="1" fillId="5" borderId="2" xfId="0" applyFont="1" applyFill="1" applyBorder="1" applyAlignment="1" applyProtection="1">
      <alignment/>
      <protection hidden="1" locked="0"/>
    </xf>
    <xf numFmtId="0" fontId="12" fillId="0" borderId="0" xfId="0" applyFont="1" applyAlignment="1" applyProtection="1">
      <alignment/>
      <protection hidden="1" locked="0"/>
    </xf>
    <xf numFmtId="1" fontId="1" fillId="0" borderId="13" xfId="0" applyNumberFormat="1" applyFont="1" applyBorder="1" applyAlignment="1" applyProtection="1">
      <alignment horizontal="left"/>
      <protection hidden="1" locked="0"/>
    </xf>
    <xf numFmtId="0" fontId="1" fillId="6" borderId="2" xfId="0" applyFont="1" applyFill="1" applyBorder="1" applyAlignment="1" applyProtection="1">
      <alignment/>
      <protection hidden="1" locked="0"/>
    </xf>
    <xf numFmtId="0" fontId="1" fillId="2" borderId="2" xfId="0" applyFont="1" applyFill="1" applyBorder="1" applyAlignment="1" applyProtection="1">
      <alignment/>
      <protection hidden="1" locked="0"/>
    </xf>
    <xf numFmtId="3" fontId="1" fillId="0" borderId="0" xfId="0" applyNumberFormat="1" applyFont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hidden="1" locked="0"/>
    </xf>
    <xf numFmtId="0" fontId="1" fillId="3" borderId="5" xfId="0" applyFont="1" applyFill="1" applyBorder="1" applyAlignment="1" applyProtection="1">
      <alignment/>
      <protection hidden="1" locked="0"/>
    </xf>
    <xf numFmtId="0" fontId="1" fillId="3" borderId="4" xfId="0" applyFont="1" applyFill="1" applyBorder="1" applyAlignment="1" applyProtection="1">
      <alignment/>
      <protection hidden="1" locked="0"/>
    </xf>
    <xf numFmtId="0" fontId="2" fillId="3" borderId="4" xfId="0" applyFont="1" applyFill="1" applyBorder="1" applyAlignment="1" applyProtection="1">
      <alignment/>
      <protection hidden="1" locked="0"/>
    </xf>
    <xf numFmtId="0" fontId="6" fillId="3" borderId="4" xfId="0" applyFont="1" applyFill="1" applyBorder="1" applyAlignment="1" applyProtection="1">
      <alignment horizontal="center" wrapText="1"/>
      <protection hidden="1" locked="0"/>
    </xf>
    <xf numFmtId="0" fontId="6" fillId="3" borderId="12" xfId="0" applyFont="1" applyFill="1" applyBorder="1" applyAlignment="1" applyProtection="1">
      <alignment horizontal="center" wrapText="1"/>
      <protection hidden="1" locked="0"/>
    </xf>
    <xf numFmtId="0" fontId="1" fillId="3" borderId="14" xfId="0" applyFont="1" applyFill="1" applyBorder="1" applyAlignment="1" applyProtection="1">
      <alignment/>
      <protection hidden="1" locked="0"/>
    </xf>
    <xf numFmtId="0" fontId="2" fillId="3" borderId="0" xfId="0" applyFont="1" applyFill="1" applyBorder="1" applyAlignment="1" applyProtection="1">
      <alignment/>
      <protection hidden="1" locked="0"/>
    </xf>
    <xf numFmtId="0" fontId="6" fillId="3" borderId="5" xfId="0" applyFont="1" applyFill="1" applyBorder="1" applyAlignment="1" applyProtection="1">
      <alignment/>
      <protection hidden="1" locked="0"/>
    </xf>
    <xf numFmtId="3" fontId="1" fillId="3" borderId="4" xfId="0" applyNumberFormat="1" applyFont="1" applyFill="1" applyBorder="1" applyAlignment="1" applyProtection="1">
      <alignment/>
      <protection hidden="1" locked="0"/>
    </xf>
    <xf numFmtId="0" fontId="9" fillId="3" borderId="4" xfId="0" applyFont="1" applyFill="1" applyBorder="1" applyAlignment="1" applyProtection="1">
      <alignment/>
      <protection hidden="1" locked="0"/>
    </xf>
    <xf numFmtId="0" fontId="1" fillId="3" borderId="12" xfId="0" applyFont="1" applyFill="1" applyBorder="1" applyAlignment="1" applyProtection="1">
      <alignment/>
      <protection hidden="1" locked="0"/>
    </xf>
    <xf numFmtId="0" fontId="9" fillId="3" borderId="6" xfId="0" applyFont="1" applyFill="1" applyBorder="1" applyAlignment="1" applyProtection="1">
      <alignment/>
      <protection hidden="1" locked="0"/>
    </xf>
    <xf numFmtId="0" fontId="9" fillId="3" borderId="8" xfId="0" applyFont="1" applyFill="1" applyBorder="1" applyAlignment="1" applyProtection="1">
      <alignment/>
      <protection hidden="1" locked="0"/>
    </xf>
    <xf numFmtId="0" fontId="2" fillId="0" borderId="0" xfId="0" applyFont="1" applyAlignment="1" applyProtection="1">
      <alignment wrapText="1"/>
      <protection hidden="1" locked="0"/>
    </xf>
    <xf numFmtId="3" fontId="13" fillId="5" borderId="9" xfId="0" applyNumberFormat="1" applyFont="1" applyFill="1" applyBorder="1" applyAlignment="1" applyProtection="1">
      <alignment/>
      <protection hidden="1" locked="0"/>
    </xf>
    <xf numFmtId="10" fontId="13" fillId="5" borderId="9" xfId="0" applyNumberFormat="1" applyFont="1" applyFill="1" applyBorder="1" applyAlignment="1" applyProtection="1">
      <alignment/>
      <protection hidden="1" locked="0"/>
    </xf>
    <xf numFmtId="10" fontId="13" fillId="5" borderId="2" xfId="0" applyNumberFormat="1" applyFont="1" applyFill="1" applyBorder="1" applyAlignment="1" applyProtection="1">
      <alignment/>
      <protection hidden="1" locked="0"/>
    </xf>
    <xf numFmtId="3" fontId="1" fillId="0" borderId="0" xfId="0" applyNumberFormat="1" applyFont="1" applyFill="1" applyBorder="1" applyAlignment="1" applyProtection="1">
      <alignment/>
      <protection hidden="1" locked="0"/>
    </xf>
    <xf numFmtId="3" fontId="1" fillId="4" borderId="2" xfId="0" applyNumberFormat="1" applyFont="1" applyFill="1" applyBorder="1" applyAlignment="1" applyProtection="1">
      <alignment/>
      <protection hidden="1" locked="0"/>
    </xf>
    <xf numFmtId="10" fontId="1" fillId="0" borderId="0" xfId="0" applyNumberFormat="1" applyFont="1" applyFill="1" applyBorder="1" applyAlignment="1" applyProtection="1">
      <alignment horizontal="center"/>
      <protection hidden="1" locked="0"/>
    </xf>
    <xf numFmtId="10" fontId="1" fillId="0" borderId="0" xfId="0" applyNumberFormat="1" applyFont="1" applyFill="1" applyBorder="1" applyAlignment="1" applyProtection="1">
      <alignment/>
      <protection hidden="1" locked="0"/>
    </xf>
    <xf numFmtId="3" fontId="13" fillId="5" borderId="2" xfId="0" applyNumberFormat="1" applyFont="1" applyFill="1" applyBorder="1" applyAlignment="1" applyProtection="1">
      <alignment/>
      <protection hidden="1" locked="0"/>
    </xf>
    <xf numFmtId="0" fontId="9" fillId="0" borderId="0" xfId="0" applyFont="1" applyAlignment="1" applyProtection="1">
      <alignment horizontal="center"/>
      <protection hidden="1" locked="0"/>
    </xf>
    <xf numFmtId="0" fontId="6" fillId="3" borderId="5" xfId="0" applyFont="1" applyFill="1" applyBorder="1" applyAlignment="1" applyProtection="1">
      <alignment/>
      <protection hidden="1" locked="0"/>
    </xf>
    <xf numFmtId="0" fontId="9" fillId="3" borderId="4" xfId="0" applyFont="1" applyFill="1" applyBorder="1" applyAlignment="1" applyProtection="1">
      <alignment/>
      <protection hidden="1" locked="0"/>
    </xf>
    <xf numFmtId="10" fontId="13" fillId="5" borderId="15" xfId="0" applyNumberFormat="1" applyFont="1" applyFill="1" applyBorder="1" applyAlignment="1" applyProtection="1">
      <alignment/>
      <protection hidden="1" locked="0"/>
    </xf>
    <xf numFmtId="0" fontId="1" fillId="0" borderId="0" xfId="0" applyFont="1" applyAlignment="1" applyProtection="1">
      <alignment wrapText="1"/>
      <protection hidden="1" locked="0"/>
    </xf>
    <xf numFmtId="3" fontId="13" fillId="5" borderId="3" xfId="0" applyNumberFormat="1" applyFont="1" applyFill="1" applyBorder="1" applyAlignment="1" applyProtection="1">
      <alignment/>
      <protection hidden="1" locked="0"/>
    </xf>
    <xf numFmtId="0" fontId="11" fillId="0" borderId="0" xfId="0" applyFont="1" applyAlignment="1" applyProtection="1">
      <alignment/>
      <protection hidden="1" locked="0"/>
    </xf>
    <xf numFmtId="0" fontId="1" fillId="0" borderId="0" xfId="0" applyFont="1" applyFill="1" applyAlignment="1" applyProtection="1">
      <alignment wrapText="1"/>
      <protection hidden="1" locked="0"/>
    </xf>
    <xf numFmtId="3" fontId="11" fillId="0" borderId="0" xfId="0" applyNumberFormat="1" applyFont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 wrapText="1"/>
      <protection hidden="1" locked="0"/>
    </xf>
    <xf numFmtId="3" fontId="1" fillId="3" borderId="0" xfId="0" applyNumberFormat="1" applyFont="1" applyFill="1" applyBorder="1" applyAlignment="1" applyProtection="1">
      <alignment/>
      <protection hidden="1" locked="0"/>
    </xf>
    <xf numFmtId="0" fontId="9" fillId="3" borderId="14" xfId="20" applyFont="1" applyFill="1" applyBorder="1" applyAlignment="1" applyProtection="1">
      <alignment/>
      <protection hidden="1" locked="0"/>
    </xf>
    <xf numFmtId="0" fontId="1" fillId="3" borderId="0" xfId="0" applyFont="1" applyFill="1" applyBorder="1" applyAlignment="1" applyProtection="1">
      <alignment/>
      <protection hidden="1" locked="0"/>
    </xf>
    <xf numFmtId="0" fontId="9" fillId="3" borderId="0" xfId="0" applyFont="1" applyFill="1" applyBorder="1" applyAlignment="1" applyProtection="1">
      <alignment/>
      <protection hidden="1" locked="0"/>
    </xf>
    <xf numFmtId="0" fontId="1" fillId="3" borderId="16" xfId="0" applyFont="1" applyFill="1" applyBorder="1" applyAlignment="1" applyProtection="1">
      <alignment/>
      <protection hidden="1" locked="0"/>
    </xf>
    <xf numFmtId="0" fontId="9" fillId="3" borderId="6" xfId="20" applyFont="1" applyFill="1" applyBorder="1" applyAlignment="1" applyProtection="1">
      <alignment/>
      <protection hidden="1" locked="0"/>
    </xf>
    <xf numFmtId="0" fontId="2" fillId="0" borderId="0" xfId="0" applyFont="1" applyFill="1" applyAlignment="1" applyProtection="1">
      <alignment/>
      <protection hidden="1" locked="0"/>
    </xf>
    <xf numFmtId="9" fontId="13" fillId="5" borderId="2" xfId="0" applyNumberFormat="1" applyFont="1" applyFill="1" applyBorder="1" applyAlignment="1" applyProtection="1">
      <alignment/>
      <protection hidden="1" locked="0"/>
    </xf>
    <xf numFmtId="10" fontId="9" fillId="0" borderId="0" xfId="0" applyNumberFormat="1" applyFont="1" applyFill="1" applyBorder="1" applyAlignment="1" applyProtection="1">
      <alignment horizontal="center"/>
      <protection hidden="1" locked="0"/>
    </xf>
    <xf numFmtId="0" fontId="1" fillId="0" borderId="3" xfId="0" applyFont="1" applyBorder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4" fillId="0" borderId="0" xfId="0" applyFont="1" applyFill="1" applyAlignment="1" applyProtection="1">
      <alignment/>
      <protection hidden="1" locked="0"/>
    </xf>
    <xf numFmtId="0" fontId="6" fillId="3" borderId="3" xfId="0" applyFont="1" applyFill="1" applyBorder="1" applyAlignment="1" applyProtection="1">
      <alignment/>
      <protection hidden="1" locked="0"/>
    </xf>
    <xf numFmtId="3" fontId="1" fillId="3" borderId="7" xfId="0" applyNumberFormat="1" applyFont="1" applyFill="1" applyBorder="1" applyAlignment="1" applyProtection="1">
      <alignment/>
      <protection hidden="1" locked="0"/>
    </xf>
    <xf numFmtId="0" fontId="1" fillId="3" borderId="7" xfId="0" applyFont="1" applyFill="1" applyBorder="1" applyAlignment="1" applyProtection="1">
      <alignment/>
      <protection hidden="1" locked="0"/>
    </xf>
    <xf numFmtId="0" fontId="3" fillId="3" borderId="7" xfId="0" applyFont="1" applyFill="1" applyBorder="1" applyAlignment="1" applyProtection="1">
      <alignment/>
      <protection hidden="1" locked="0"/>
    </xf>
    <xf numFmtId="0" fontId="1" fillId="3" borderId="11" xfId="0" applyFont="1" applyFill="1" applyBorder="1" applyAlignment="1" applyProtection="1">
      <alignment/>
      <protection hidden="1" locked="0"/>
    </xf>
    <xf numFmtId="0" fontId="4" fillId="3" borderId="11" xfId="0" applyFont="1" applyFill="1" applyBorder="1" applyAlignment="1" applyProtection="1">
      <alignment/>
      <protection hidden="1" locked="0"/>
    </xf>
    <xf numFmtId="3" fontId="1" fillId="5" borderId="9" xfId="0" applyNumberFormat="1" applyFont="1" applyFill="1" applyBorder="1" applyAlignment="1" applyProtection="1">
      <alignment/>
      <protection hidden="1" locked="0"/>
    </xf>
    <xf numFmtId="0" fontId="1" fillId="5" borderId="9" xfId="0" applyFont="1" applyFill="1" applyBorder="1" applyAlignment="1" applyProtection="1">
      <alignment/>
      <protection hidden="1" locked="0"/>
    </xf>
    <xf numFmtId="0" fontId="1" fillId="4" borderId="9" xfId="0" applyFont="1" applyFill="1" applyBorder="1" applyAlignment="1" applyProtection="1">
      <alignment/>
      <protection hidden="1" locked="0"/>
    </xf>
    <xf numFmtId="0" fontId="2" fillId="0" borderId="1" xfId="0" applyFont="1" applyBorder="1" applyAlignment="1" applyProtection="1">
      <alignment/>
      <protection hidden="1" locked="0"/>
    </xf>
    <xf numFmtId="0" fontId="11" fillId="0" borderId="0" xfId="0" applyFont="1" applyAlignment="1" applyProtection="1">
      <alignment horizontal="left"/>
      <protection hidden="1" locked="0"/>
    </xf>
    <xf numFmtId="0" fontId="2" fillId="3" borderId="5" xfId="0" applyFont="1" applyFill="1" applyBorder="1" applyAlignment="1" applyProtection="1">
      <alignment wrapText="1"/>
      <protection hidden="1" locked="0"/>
    </xf>
    <xf numFmtId="0" fontId="2" fillId="3" borderId="4" xfId="0" applyFont="1" applyFill="1" applyBorder="1" applyAlignment="1" applyProtection="1">
      <alignment/>
      <protection hidden="1" locked="0"/>
    </xf>
    <xf numFmtId="0" fontId="6" fillId="3" borderId="6" xfId="0" applyFont="1" applyFill="1" applyBorder="1" applyAlignment="1" applyProtection="1">
      <alignment horizontal="center" wrapText="1"/>
      <protection hidden="1" locked="0"/>
    </xf>
    <xf numFmtId="0" fontId="6" fillId="3" borderId="8" xfId="0" applyFont="1" applyFill="1" applyBorder="1" applyAlignment="1" applyProtection="1">
      <alignment horizontal="left"/>
      <protection hidden="1" locked="0"/>
    </xf>
    <xf numFmtId="0" fontId="2" fillId="3" borderId="5" xfId="0" applyFont="1" applyFill="1" applyBorder="1" applyAlignment="1" applyProtection="1">
      <alignment/>
      <protection hidden="1" locked="0"/>
    </xf>
    <xf numFmtId="0" fontId="2" fillId="3" borderId="6" xfId="0" applyFont="1" applyFill="1" applyBorder="1" applyAlignment="1" applyProtection="1">
      <alignment/>
      <protection hidden="1" locked="0"/>
    </xf>
    <xf numFmtId="0" fontId="6" fillId="3" borderId="8" xfId="0" applyFont="1" applyFill="1" applyBorder="1" applyAlignment="1" applyProtection="1">
      <alignment horizontal="center" wrapText="1"/>
      <protection hidden="1" locked="0"/>
    </xf>
    <xf numFmtId="0" fontId="2" fillId="0" borderId="0" xfId="0" applyFont="1" applyFill="1" applyAlignment="1" applyProtection="1">
      <alignment horizontal="left" wrapText="1"/>
      <protection hidden="1" locked="0"/>
    </xf>
    <xf numFmtId="0" fontId="11" fillId="3" borderId="4" xfId="0" applyFont="1" applyFill="1" applyBorder="1" applyAlignment="1" applyProtection="1">
      <alignment/>
      <protection hidden="1" locked="0"/>
    </xf>
    <xf numFmtId="0" fontId="11" fillId="3" borderId="8" xfId="0" applyFont="1" applyFill="1" applyBorder="1" applyAlignment="1" applyProtection="1">
      <alignment/>
      <protection hidden="1" locked="0"/>
    </xf>
    <xf numFmtId="0" fontId="11" fillId="0" borderId="0" xfId="0" applyFont="1" applyFill="1" applyBorder="1" applyAlignment="1" applyProtection="1">
      <alignment/>
      <protection hidden="1" locked="0"/>
    </xf>
    <xf numFmtId="3" fontId="1" fillId="6" borderId="2" xfId="0" applyNumberFormat="1" applyFont="1" applyFill="1" applyBorder="1" applyAlignment="1" applyProtection="1">
      <alignment/>
      <protection hidden="1"/>
    </xf>
    <xf numFmtId="3" fontId="1" fillId="2" borderId="2" xfId="0" applyNumberFormat="1" applyFont="1" applyFill="1" applyBorder="1" applyAlignment="1" applyProtection="1">
      <alignment/>
      <protection hidden="1"/>
    </xf>
    <xf numFmtId="3" fontId="1" fillId="2" borderId="9" xfId="0" applyNumberFormat="1" applyFont="1" applyFill="1" applyBorder="1" applyAlignment="1" applyProtection="1">
      <alignment/>
      <protection hidden="1"/>
    </xf>
    <xf numFmtId="4" fontId="1" fillId="6" borderId="2" xfId="0" applyNumberFormat="1" applyFont="1" applyFill="1" applyBorder="1" applyAlignment="1" applyProtection="1">
      <alignment/>
      <protection hidden="1"/>
    </xf>
    <xf numFmtId="9" fontId="1" fillId="6" borderId="2" xfId="0" applyNumberFormat="1" applyFont="1" applyFill="1" applyBorder="1" applyAlignment="1" applyProtection="1">
      <alignment horizontal="right"/>
      <protection hidden="1"/>
    </xf>
    <xf numFmtId="9" fontId="1" fillId="6" borderId="2" xfId="0" applyNumberFormat="1" applyFont="1" applyFill="1" applyBorder="1" applyAlignment="1" applyProtection="1">
      <alignment/>
      <protection hidden="1"/>
    </xf>
    <xf numFmtId="3" fontId="1" fillId="6" borderId="17" xfId="0" applyNumberFormat="1" applyFont="1" applyFill="1" applyBorder="1" applyAlignment="1" applyProtection="1">
      <alignment/>
      <protection hidden="1"/>
    </xf>
    <xf numFmtId="3" fontId="10" fillId="2" borderId="9" xfId="0" applyNumberFormat="1" applyFont="1" applyFill="1" applyBorder="1" applyAlignment="1" applyProtection="1">
      <alignment horizontal="center"/>
      <protection hidden="1"/>
    </xf>
    <xf numFmtId="3" fontId="1" fillId="2" borderId="6" xfId="0" applyNumberFormat="1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10" fillId="2" borderId="10" xfId="0" applyNumberFormat="1" applyFont="1" applyFill="1" applyBorder="1" applyAlignment="1" applyProtection="1">
      <alignment horizontal="left"/>
      <protection hidden="1"/>
    </xf>
    <xf numFmtId="3" fontId="1" fillId="2" borderId="9" xfId="0" applyNumberFormat="1" applyFont="1" applyFill="1" applyBorder="1" applyAlignment="1" applyProtection="1">
      <alignment horizontal="left"/>
      <protection hidden="1"/>
    </xf>
    <xf numFmtId="3" fontId="1" fillId="2" borderId="2" xfId="0" applyNumberFormat="1" applyFont="1" applyFill="1" applyBorder="1" applyAlignment="1" applyProtection="1">
      <alignment horizontal="left"/>
      <protection hidden="1"/>
    </xf>
    <xf numFmtId="168" fontId="10" fillId="2" borderId="2" xfId="0" applyNumberFormat="1" applyFont="1" applyFill="1" applyBorder="1" applyAlignment="1" applyProtection="1">
      <alignment horizontal="center" wrapText="1"/>
      <protection hidden="1"/>
    </xf>
    <xf numFmtId="168" fontId="0" fillId="2" borderId="2" xfId="0" applyNumberFormat="1" applyFill="1" applyBorder="1" applyAlignment="1" applyProtection="1">
      <alignment/>
      <protection hidden="1"/>
    </xf>
    <xf numFmtId="168" fontId="0" fillId="2" borderId="9" xfId="0" applyNumberFormat="1" applyFill="1" applyBorder="1" applyAlignment="1" applyProtection="1">
      <alignment/>
      <protection hidden="1"/>
    </xf>
    <xf numFmtId="168" fontId="10" fillId="2" borderId="9" xfId="0" applyNumberFormat="1" applyFont="1" applyFill="1" applyBorder="1" applyAlignment="1" applyProtection="1">
      <alignment horizontal="center" wrapText="1"/>
      <protection hidden="1"/>
    </xf>
    <xf numFmtId="168" fontId="1" fillId="5" borderId="9" xfId="0" applyNumberFormat="1" applyFont="1" applyFill="1" applyBorder="1" applyAlignment="1" applyProtection="1">
      <alignment wrapText="1"/>
      <protection locked="0"/>
    </xf>
    <xf numFmtId="168" fontId="1" fillId="5" borderId="2" xfId="0" applyNumberFormat="1" applyFont="1" applyFill="1" applyBorder="1" applyAlignment="1" applyProtection="1">
      <alignment wrapText="1"/>
      <protection locked="0"/>
    </xf>
    <xf numFmtId="168" fontId="1" fillId="5" borderId="9" xfId="0" applyNumberFormat="1" applyFont="1" applyFill="1" applyBorder="1" applyAlignment="1" applyProtection="1">
      <alignment/>
      <protection locked="0"/>
    </xf>
    <xf numFmtId="168" fontId="0" fillId="5" borderId="9" xfId="0" applyNumberFormat="1" applyFill="1" applyBorder="1" applyAlignment="1" applyProtection="1">
      <alignment/>
      <protection locked="0"/>
    </xf>
    <xf numFmtId="3" fontId="2" fillId="3" borderId="0" xfId="0" applyNumberFormat="1" applyFont="1" applyFill="1" applyBorder="1" applyAlignment="1" applyProtection="1">
      <alignment horizontal="center" wrapText="1"/>
      <protection hidden="1" locked="0"/>
    </xf>
    <xf numFmtId="0" fontId="2" fillId="3" borderId="0" xfId="0" applyFont="1" applyFill="1" applyBorder="1" applyAlignment="1" applyProtection="1">
      <alignment horizontal="center"/>
      <protection hidden="1" locked="0"/>
    </xf>
    <xf numFmtId="0" fontId="2" fillId="3" borderId="4" xfId="0" applyFont="1" applyFill="1" applyBorder="1" applyAlignment="1" applyProtection="1">
      <alignment horizontal="center"/>
      <protection hidden="1" locked="0"/>
    </xf>
    <xf numFmtId="0" fontId="12" fillId="0" borderId="0" xfId="0" applyFont="1" applyAlignment="1" applyProtection="1">
      <alignment shrinkToFit="1"/>
      <protection hidden="1" locked="0"/>
    </xf>
    <xf numFmtId="3" fontId="1" fillId="0" borderId="0" xfId="0" applyNumberFormat="1" applyFont="1" applyFill="1" applyBorder="1" applyAlignment="1" applyProtection="1">
      <alignment/>
      <protection hidden="1"/>
    </xf>
    <xf numFmtId="3" fontId="5" fillId="0" borderId="0" xfId="0" applyNumberFormat="1" applyFont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2" fillId="0" borderId="0" xfId="0" applyFont="1" applyFill="1" applyAlignment="1" applyProtection="1">
      <alignment horizontal="left" shrinkToFit="1"/>
      <protection hidden="1" locked="0"/>
    </xf>
    <xf numFmtId="0" fontId="10" fillId="3" borderId="5" xfId="0" applyFont="1" applyFill="1" applyBorder="1" applyAlignment="1" applyProtection="1">
      <alignment horizontal="center"/>
      <protection hidden="1" locked="0"/>
    </xf>
    <xf numFmtId="0" fontId="10" fillId="3" borderId="4" xfId="0" applyFont="1" applyFill="1" applyBorder="1" applyAlignment="1" applyProtection="1">
      <alignment horizontal="center"/>
      <protection hidden="1" locked="0"/>
    </xf>
    <xf numFmtId="0" fontId="10" fillId="3" borderId="12" xfId="0" applyFont="1" applyFill="1" applyBorder="1" applyAlignment="1" applyProtection="1">
      <alignment horizontal="center"/>
      <protection hidden="1" locked="0"/>
    </xf>
    <xf numFmtId="0" fontId="9" fillId="3" borderId="5" xfId="0" applyFont="1" applyFill="1" applyBorder="1" applyAlignment="1" applyProtection="1">
      <alignment horizontal="center"/>
      <protection hidden="1" locked="0"/>
    </xf>
    <xf numFmtId="0" fontId="9" fillId="3" borderId="12" xfId="0" applyFont="1" applyFill="1" applyBorder="1" applyAlignment="1" applyProtection="1">
      <alignment horizontal="center"/>
      <protection hidden="1" locked="0"/>
    </xf>
    <xf numFmtId="168" fontId="10" fillId="2" borderId="3" xfId="0" applyNumberFormat="1" applyFont="1" applyFill="1" applyBorder="1" applyAlignment="1" applyProtection="1">
      <alignment horizontal="center"/>
      <protection hidden="1"/>
    </xf>
    <xf numFmtId="168" fontId="10" fillId="2" borderId="11" xfId="0" applyNumberFormat="1" applyFont="1" applyFill="1" applyBorder="1" applyAlignment="1" applyProtection="1">
      <alignment horizontal="center"/>
      <protection hidden="1"/>
    </xf>
    <xf numFmtId="168" fontId="10" fillId="2" borderId="6" xfId="0" applyNumberFormat="1" applyFont="1" applyFill="1" applyBorder="1" applyAlignment="1" applyProtection="1">
      <alignment horizontal="center"/>
      <protection hidden="1"/>
    </xf>
    <xf numFmtId="168" fontId="10" fillId="2" borderId="10" xfId="0" applyNumberFormat="1" applyFont="1" applyFill="1" applyBorder="1" applyAlignment="1" applyProtection="1">
      <alignment horizontal="center"/>
      <protection hidden="1"/>
    </xf>
    <xf numFmtId="0" fontId="10" fillId="3" borderId="3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climatechange/wycd/waste/calculators/Warm_Form.html%20and%20the%20Recycled%20Conten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3.421875" style="5" customWidth="1"/>
    <col min="2" max="2" width="16.7109375" style="70" customWidth="1"/>
    <col min="3" max="3" width="17.57421875" style="5" customWidth="1"/>
    <col min="4" max="4" width="16.8515625" style="5" customWidth="1"/>
    <col min="5" max="5" width="4.28125" style="71" customWidth="1"/>
    <col min="6" max="6" width="20.140625" style="5" customWidth="1"/>
    <col min="7" max="7" width="20.00390625" style="5" customWidth="1"/>
    <col min="8" max="16384" width="9.140625" style="5" customWidth="1"/>
  </cols>
  <sheetData>
    <row r="1" spans="1:7" ht="15.75" thickBot="1">
      <c r="A1" s="168" t="s">
        <v>105</v>
      </c>
      <c r="B1" s="169"/>
      <c r="C1" s="169"/>
      <c r="D1" s="169"/>
      <c r="E1" s="169"/>
      <c r="F1" s="169"/>
      <c r="G1" s="170"/>
    </row>
    <row r="2" spans="1:7" ht="22.5" customHeight="1" thickBot="1">
      <c r="A2" s="116" t="s">
        <v>52</v>
      </c>
      <c r="B2" s="117"/>
      <c r="C2" s="118"/>
      <c r="D2" s="118"/>
      <c r="E2" s="118"/>
      <c r="F2" s="118"/>
      <c r="G2" s="120"/>
    </row>
    <row r="3" spans="1:6" ht="12.75">
      <c r="A3" s="57" t="s">
        <v>1</v>
      </c>
      <c r="B3" s="58"/>
      <c r="C3" s="59"/>
      <c r="D3" s="59"/>
      <c r="E3" s="60"/>
      <c r="F3" s="61"/>
    </row>
    <row r="4" spans="1:6" ht="13.5" thickBot="1">
      <c r="A4" s="62" t="s">
        <v>3</v>
      </c>
      <c r="B4" s="63"/>
      <c r="C4" s="64"/>
      <c r="D4" s="64"/>
      <c r="E4" s="60"/>
      <c r="F4" s="61"/>
    </row>
    <row r="5" spans="1:7" ht="13.5" thickBot="1">
      <c r="A5" s="57" t="s">
        <v>4</v>
      </c>
      <c r="B5" s="63"/>
      <c r="C5" s="64"/>
      <c r="D5" s="64"/>
      <c r="E5" s="60"/>
      <c r="F5" s="65"/>
      <c r="G5" s="66" t="s">
        <v>100</v>
      </c>
    </row>
    <row r="6" spans="1:7" ht="13.5" thickBot="1">
      <c r="A6" s="57" t="s">
        <v>5</v>
      </c>
      <c r="B6" s="63"/>
      <c r="C6" s="64"/>
      <c r="D6" s="64"/>
      <c r="E6" s="60"/>
      <c r="F6" s="33"/>
      <c r="G6" s="66" t="s">
        <v>101</v>
      </c>
    </row>
    <row r="7" spans="1:7" ht="13.5" thickBot="1">
      <c r="A7" s="57" t="s">
        <v>6</v>
      </c>
      <c r="B7" s="67"/>
      <c r="C7" s="64"/>
      <c r="D7" s="64"/>
      <c r="E7" s="60"/>
      <c r="F7" s="68"/>
      <c r="G7" s="163" t="s">
        <v>102</v>
      </c>
    </row>
    <row r="8" spans="1:7" ht="14.25" customHeight="1" thickBot="1">
      <c r="A8" s="57" t="s">
        <v>12</v>
      </c>
      <c r="B8" s="63"/>
      <c r="C8" s="64"/>
      <c r="D8" s="64"/>
      <c r="E8" s="60"/>
      <c r="F8" s="69"/>
      <c r="G8" s="163" t="s">
        <v>103</v>
      </c>
    </row>
    <row r="9" spans="1:6" ht="12.75">
      <c r="A9" s="57" t="s">
        <v>7</v>
      </c>
      <c r="B9" s="63"/>
      <c r="C9" s="64"/>
      <c r="D9" s="64"/>
      <c r="E9" s="60"/>
      <c r="F9" s="61"/>
    </row>
    <row r="10" spans="1:6" ht="12.75">
      <c r="A10" s="57" t="s">
        <v>8</v>
      </c>
      <c r="B10" s="63"/>
      <c r="C10" s="64"/>
      <c r="D10" s="64"/>
      <c r="E10" s="60"/>
      <c r="F10" s="61"/>
    </row>
    <row r="11" spans="1:6" ht="12.75">
      <c r="A11" s="57" t="s">
        <v>2</v>
      </c>
      <c r="B11" s="63"/>
      <c r="C11" s="64"/>
      <c r="D11" s="64"/>
      <c r="E11" s="60"/>
      <c r="F11" s="61"/>
    </row>
    <row r="12" spans="1:6" ht="25.5">
      <c r="A12" s="57" t="s">
        <v>30</v>
      </c>
      <c r="B12" s="63"/>
      <c r="C12" s="64"/>
      <c r="D12" s="64"/>
      <c r="E12" s="60"/>
      <c r="F12" s="61"/>
    </row>
    <row r="13" spans="1:6" ht="12.75">
      <c r="A13" s="57" t="s">
        <v>26</v>
      </c>
      <c r="B13" s="63"/>
      <c r="C13" s="64"/>
      <c r="D13" s="64"/>
      <c r="E13" s="60"/>
      <c r="F13" s="61"/>
    </row>
    <row r="14" ht="13.5" thickBot="1"/>
    <row r="15" spans="1:7" ht="39" customHeight="1" thickBot="1">
      <c r="A15" s="72"/>
      <c r="B15" s="162" t="s">
        <v>99</v>
      </c>
      <c r="C15" s="73"/>
      <c r="D15" s="73"/>
      <c r="E15" s="74"/>
      <c r="F15" s="75" t="s">
        <v>96</v>
      </c>
      <c r="G15" s="76" t="s">
        <v>57</v>
      </c>
    </row>
    <row r="16" spans="1:7" ht="13.5" customHeight="1" thickBot="1">
      <c r="A16" s="77"/>
      <c r="B16" s="160" t="s">
        <v>98</v>
      </c>
      <c r="C16" s="161" t="s">
        <v>10</v>
      </c>
      <c r="D16" s="161" t="s">
        <v>13</v>
      </c>
      <c r="E16" s="78"/>
      <c r="F16" s="171" t="s">
        <v>11</v>
      </c>
      <c r="G16" s="172"/>
    </row>
    <row r="17" spans="1:7" ht="12.75">
      <c r="A17" s="79" t="s">
        <v>79</v>
      </c>
      <c r="B17" s="80"/>
      <c r="C17" s="73"/>
      <c r="D17" s="73"/>
      <c r="E17" s="73"/>
      <c r="F17" s="81" t="s">
        <v>80</v>
      </c>
      <c r="G17" s="82"/>
    </row>
    <row r="18" spans="1:7" ht="13.5" thickBot="1">
      <c r="A18" s="83" t="s">
        <v>82</v>
      </c>
      <c r="B18" s="54"/>
      <c r="C18" s="55"/>
      <c r="D18" s="55"/>
      <c r="E18" s="55"/>
      <c r="F18" s="84" t="s">
        <v>81</v>
      </c>
      <c r="G18" s="56"/>
    </row>
    <row r="19" spans="1:7" ht="13.5" thickBot="1">
      <c r="A19" s="85" t="s">
        <v>88</v>
      </c>
      <c r="B19" s="86"/>
      <c r="C19" s="87">
        <v>0.05</v>
      </c>
      <c r="D19" s="88">
        <v>0.1</v>
      </c>
      <c r="E19" s="60"/>
      <c r="F19" s="139">
        <f>IF(F20="",C19*(B19-(B28*B19))*0.921,0)</f>
        <v>0</v>
      </c>
      <c r="G19" s="140">
        <f>IF(G20="",D19*(B19-(B19*B28))*0.921,0)</f>
        <v>0</v>
      </c>
    </row>
    <row r="20" spans="1:7" ht="13.5" thickBot="1">
      <c r="A20" s="85"/>
      <c r="B20" s="89"/>
      <c r="C20" s="138">
        <f>C19*(B19-(B28*B19))</f>
        <v>0</v>
      </c>
      <c r="D20" s="138">
        <f>D19*(B19-(B19*B28))</f>
        <v>0</v>
      </c>
      <c r="E20" s="60"/>
      <c r="F20" s="90"/>
      <c r="G20" s="90"/>
    </row>
    <row r="21" spans="1:7" ht="13.5" thickBot="1">
      <c r="A21" s="85"/>
      <c r="B21" s="89"/>
      <c r="C21" s="91"/>
      <c r="D21" s="92"/>
      <c r="E21" s="60"/>
      <c r="F21" s="165"/>
      <c r="G21" s="165"/>
    </row>
    <row r="22" spans="1:7" ht="26.25" thickBot="1">
      <c r="A22" s="85" t="s">
        <v>89</v>
      </c>
      <c r="B22" s="93"/>
      <c r="C22" s="88">
        <v>0.05</v>
      </c>
      <c r="D22" s="88">
        <v>0.1</v>
      </c>
      <c r="E22" s="60"/>
      <c r="F22" s="139">
        <f>IF(F23="",C22*B22*120.61,0)</f>
        <v>0</v>
      </c>
      <c r="G22" s="139">
        <f>IF(G23="",D22*B22*120.61,0)</f>
        <v>0</v>
      </c>
    </row>
    <row r="23" spans="1:7" ht="13.5" thickBot="1">
      <c r="A23" s="85"/>
      <c r="B23" s="89"/>
      <c r="C23" s="138">
        <f>C22*B22</f>
        <v>0</v>
      </c>
      <c r="D23" s="138">
        <f>D22*B22</f>
        <v>0</v>
      </c>
      <c r="E23" s="60"/>
      <c r="F23" s="90"/>
      <c r="G23" s="90"/>
    </row>
    <row r="24" spans="1:7" ht="13.5" thickBot="1">
      <c r="A24" s="85"/>
      <c r="B24" s="89"/>
      <c r="C24" s="92"/>
      <c r="D24" s="92"/>
      <c r="E24" s="60"/>
      <c r="F24" s="165"/>
      <c r="G24" s="165"/>
    </row>
    <row r="25" spans="1:7" ht="13.5" thickBot="1">
      <c r="A25" s="85" t="s">
        <v>90</v>
      </c>
      <c r="B25" s="93"/>
      <c r="C25" s="88">
        <v>0.05</v>
      </c>
      <c r="D25" s="88">
        <v>0.1</v>
      </c>
      <c r="E25" s="60"/>
      <c r="F25" s="139">
        <f>IF(F26="",C25*B25*22.28,0)</f>
        <v>0</v>
      </c>
      <c r="G25" s="139">
        <f>IF(G26="",D25*B25*22.28,0)</f>
        <v>0</v>
      </c>
    </row>
    <row r="26" spans="1:7" ht="13.5" thickBot="1">
      <c r="A26" s="85"/>
      <c r="B26" s="89"/>
      <c r="C26" s="138">
        <f>C25*B25</f>
        <v>0</v>
      </c>
      <c r="D26" s="138">
        <f>D25*B25</f>
        <v>0</v>
      </c>
      <c r="E26" s="60"/>
      <c r="F26" s="90"/>
      <c r="G26" s="90"/>
    </row>
    <row r="27" spans="1:7" ht="13.5" thickBot="1">
      <c r="A27" s="85"/>
      <c r="B27" s="89"/>
      <c r="C27" s="92"/>
      <c r="D27" s="92"/>
      <c r="E27" s="60"/>
      <c r="F27" s="165"/>
      <c r="G27" s="165"/>
    </row>
    <row r="28" spans="1:7" ht="13.5" thickBot="1">
      <c r="A28" s="85" t="s">
        <v>91</v>
      </c>
      <c r="B28" s="88"/>
      <c r="C28" s="88">
        <v>0.05</v>
      </c>
      <c r="D28" s="88">
        <v>0.1</v>
      </c>
      <c r="E28" s="60"/>
      <c r="F28" s="139">
        <f>IF(F29="",((B19-(B28*B19))-(C19*(B19-(B28*B19))))*C28*0.921,0)</f>
        <v>0</v>
      </c>
      <c r="G28" s="139">
        <f>IF(G29="",((B19-(B28*B19))-(D19*(B19-(B28*B19))))*D28*0.921,0)</f>
        <v>0</v>
      </c>
    </row>
    <row r="29" spans="1:7" ht="13.5" thickBot="1">
      <c r="A29" s="5" t="s">
        <v>29</v>
      </c>
      <c r="C29" s="94" t="s">
        <v>15</v>
      </c>
      <c r="D29" s="164"/>
      <c r="E29" s="60"/>
      <c r="F29" s="90"/>
      <c r="G29" s="90"/>
    </row>
    <row r="30" spans="5:7" ht="9" customHeight="1" thickBot="1">
      <c r="E30" s="60"/>
      <c r="F30" s="70"/>
      <c r="G30" s="70"/>
    </row>
    <row r="31" spans="1:7" ht="12.75">
      <c r="A31" s="95" t="s">
        <v>83</v>
      </c>
      <c r="B31" s="80"/>
      <c r="C31" s="73"/>
      <c r="D31" s="73"/>
      <c r="E31" s="73"/>
      <c r="F31" s="96" t="s">
        <v>80</v>
      </c>
      <c r="G31" s="82"/>
    </row>
    <row r="32" spans="1:7" ht="13.5" thickBot="1">
      <c r="A32" s="83" t="s">
        <v>84</v>
      </c>
      <c r="B32" s="54"/>
      <c r="C32" s="55"/>
      <c r="D32" s="55"/>
      <c r="E32" s="55"/>
      <c r="F32" s="84" t="s">
        <v>81</v>
      </c>
      <c r="G32" s="56"/>
    </row>
    <row r="33" spans="1:7" ht="13.5" thickBot="1">
      <c r="A33" s="85" t="s">
        <v>0</v>
      </c>
      <c r="C33" s="97">
        <v>0.05</v>
      </c>
      <c r="D33" s="88">
        <v>0.1</v>
      </c>
      <c r="E33" s="60"/>
      <c r="F33" s="10">
        <f>IF(F34="",((C33*B34)/B35)*19.4,0)</f>
        <v>0</v>
      </c>
      <c r="G33" s="31">
        <f>IF(G34="",((D33*B34)/B35)*19.4,0)</f>
        <v>0</v>
      </c>
    </row>
    <row r="34" spans="1:7" ht="13.5" thickBot="1">
      <c r="A34" s="98" t="s">
        <v>27</v>
      </c>
      <c r="B34" s="99"/>
      <c r="C34" s="138">
        <f>(C33*B34)</f>
        <v>0</v>
      </c>
      <c r="D34" s="138">
        <f>D33*B34</f>
        <v>0</v>
      </c>
      <c r="E34" s="60"/>
      <c r="F34" s="32"/>
      <c r="G34" s="32"/>
    </row>
    <row r="35" spans="1:5" ht="13.5" thickBot="1">
      <c r="A35" s="98" t="s">
        <v>9</v>
      </c>
      <c r="B35" s="93">
        <v>20</v>
      </c>
      <c r="C35" s="100" t="s">
        <v>41</v>
      </c>
      <c r="E35" s="60"/>
    </row>
    <row r="36" spans="1:5" ht="13.5" thickBot="1">
      <c r="A36" s="101"/>
      <c r="B36" s="102" t="s">
        <v>40</v>
      </c>
      <c r="E36" s="60"/>
    </row>
    <row r="37" spans="1:7" ht="26.25" thickBot="1">
      <c r="A37" s="85" t="s">
        <v>38</v>
      </c>
      <c r="B37" s="89"/>
      <c r="C37" s="88">
        <v>0.05</v>
      </c>
      <c r="D37" s="88">
        <v>0.1</v>
      </c>
      <c r="E37" s="60"/>
      <c r="F37" s="139">
        <f>IF(F38="",((C37*B38)/B39)*19.4,0)</f>
        <v>0</v>
      </c>
      <c r="G37" s="139">
        <f>IF(G38="",((D37*B38)/B39)*19.4,0)</f>
        <v>0</v>
      </c>
    </row>
    <row r="38" spans="1:7" ht="13.5" thickBot="1">
      <c r="A38" s="98" t="s">
        <v>33</v>
      </c>
      <c r="B38" s="93"/>
      <c r="C38" s="138">
        <f>C37*B38</f>
        <v>0</v>
      </c>
      <c r="D38" s="138">
        <f>D37*B38</f>
        <v>0</v>
      </c>
      <c r="E38" s="60"/>
      <c r="F38" s="33"/>
      <c r="G38" s="33"/>
    </row>
    <row r="39" spans="1:5" ht="13.5" thickBot="1">
      <c r="A39" s="98" t="s">
        <v>34</v>
      </c>
      <c r="B39" s="93">
        <v>20</v>
      </c>
      <c r="C39" s="100" t="s">
        <v>41</v>
      </c>
      <c r="E39" s="60"/>
    </row>
    <row r="40" spans="1:5" ht="13.5" thickBot="1">
      <c r="A40" s="85" t="s">
        <v>104</v>
      </c>
      <c r="B40" s="102" t="s">
        <v>40</v>
      </c>
      <c r="E40" s="60"/>
    </row>
    <row r="41" spans="1:7" ht="13.5" thickBot="1">
      <c r="A41" s="85" t="s">
        <v>36</v>
      </c>
      <c r="B41" s="93"/>
      <c r="C41" s="88">
        <v>0.05</v>
      </c>
      <c r="D41" s="88">
        <v>0.1</v>
      </c>
      <c r="E41" s="60"/>
      <c r="F41" s="139">
        <f>IF(F42="",C41*B41*0.426,0)</f>
        <v>0</v>
      </c>
      <c r="G41" s="139">
        <f>IF(G42="",D41*B41*0.426,0)</f>
        <v>0</v>
      </c>
    </row>
    <row r="42" spans="1:13" s="61" customFormat="1" ht="13.5" thickBot="1">
      <c r="A42" s="166"/>
      <c r="B42" s="89"/>
      <c r="C42" s="138">
        <f>C41*B41</f>
        <v>0</v>
      </c>
      <c r="D42" s="138">
        <f>D41*B41</f>
        <v>0</v>
      </c>
      <c r="E42" s="60"/>
      <c r="F42" s="90"/>
      <c r="G42" s="90"/>
      <c r="H42" s="60"/>
      <c r="I42" s="60"/>
      <c r="J42" s="60"/>
      <c r="K42" s="60"/>
      <c r="L42" s="60"/>
      <c r="M42" s="60"/>
    </row>
    <row r="43" spans="1:13" s="61" customFormat="1" ht="13.5" customHeight="1" thickBot="1">
      <c r="A43" s="103"/>
      <c r="B43" s="89"/>
      <c r="C43" s="92"/>
      <c r="D43" s="92"/>
      <c r="E43" s="60"/>
      <c r="F43" s="104"/>
      <c r="G43" s="104"/>
      <c r="H43" s="60"/>
      <c r="I43" s="60"/>
      <c r="J43" s="60"/>
      <c r="K43" s="60"/>
      <c r="L43" s="60"/>
      <c r="M43" s="60"/>
    </row>
    <row r="44" spans="1:7" ht="13.5" thickBot="1">
      <c r="A44" s="85" t="s">
        <v>37</v>
      </c>
      <c r="B44" s="5"/>
      <c r="C44" s="88">
        <v>0.05</v>
      </c>
      <c r="D44" s="88">
        <v>0.1</v>
      </c>
      <c r="E44" s="61"/>
      <c r="F44" s="139">
        <f>IF(F45="",((C44*B45)/B46)*19.4,0)</f>
        <v>0</v>
      </c>
      <c r="G44" s="139">
        <f>IF(F45="",((D44*B45)/B46)*19.4,0)</f>
        <v>0</v>
      </c>
    </row>
    <row r="45" spans="1:7" ht="14.25" customHeight="1" thickBot="1">
      <c r="A45" s="98" t="s">
        <v>35</v>
      </c>
      <c r="B45" s="93"/>
      <c r="C45" s="138">
        <f>C44*B45</f>
        <v>0</v>
      </c>
      <c r="D45" s="138">
        <f>D44*B45</f>
        <v>0</v>
      </c>
      <c r="E45" s="60"/>
      <c r="F45" s="33"/>
      <c r="G45" s="33"/>
    </row>
    <row r="46" spans="1:7" ht="14.25" customHeight="1" thickBot="1">
      <c r="A46" s="98" t="s">
        <v>39</v>
      </c>
      <c r="B46" s="93">
        <v>20</v>
      </c>
      <c r="C46" s="100" t="s">
        <v>41</v>
      </c>
      <c r="D46" s="92"/>
      <c r="E46" s="60"/>
      <c r="F46" s="89"/>
      <c r="G46" s="89"/>
    </row>
    <row r="47" spans="2:5" ht="11.25" customHeight="1" thickBot="1">
      <c r="B47" s="102" t="s">
        <v>40</v>
      </c>
      <c r="E47" s="60"/>
    </row>
    <row r="48" spans="1:7" ht="12.75">
      <c r="A48" s="95" t="s">
        <v>54</v>
      </c>
      <c r="B48" s="80"/>
      <c r="C48" s="73"/>
      <c r="D48" s="73"/>
      <c r="E48" s="73"/>
      <c r="F48" s="96" t="s">
        <v>80</v>
      </c>
      <c r="G48" s="82"/>
    </row>
    <row r="49" spans="1:7" ht="12.75">
      <c r="A49" s="105" t="s">
        <v>53</v>
      </c>
      <c r="B49" s="104"/>
      <c r="C49" s="106"/>
      <c r="D49" s="106"/>
      <c r="E49" s="106"/>
      <c r="F49" s="107" t="s">
        <v>81</v>
      </c>
      <c r="G49" s="108"/>
    </row>
    <row r="50" spans="1:7" ht="12.75">
      <c r="A50" s="105" t="s">
        <v>56</v>
      </c>
      <c r="B50" s="104"/>
      <c r="C50" s="106"/>
      <c r="D50" s="106"/>
      <c r="E50" s="106"/>
      <c r="F50" s="107"/>
      <c r="G50" s="108"/>
    </row>
    <row r="51" spans="1:7" ht="13.5" thickBot="1">
      <c r="A51" s="109" t="s">
        <v>55</v>
      </c>
      <c r="B51" s="54"/>
      <c r="C51" s="55"/>
      <c r="D51" s="55"/>
      <c r="E51" s="55"/>
      <c r="F51" s="84"/>
      <c r="G51" s="56"/>
    </row>
    <row r="52" spans="1:7" ht="13.5" thickBot="1">
      <c r="A52" s="110" t="s">
        <v>42</v>
      </c>
      <c r="B52" s="86"/>
      <c r="C52" s="87">
        <v>0.05</v>
      </c>
      <c r="D52" s="88">
        <v>0.1</v>
      </c>
      <c r="E52" s="60"/>
      <c r="F52" s="10">
        <f>IF(F53="",C52*B52*0.42*2205,0)</f>
        <v>0</v>
      </c>
      <c r="G52" s="31">
        <f>IF(G53="",D52*B52*2205*0.42,0)</f>
        <v>0</v>
      </c>
    </row>
    <row r="53" spans="1:7" ht="13.5" thickBot="1">
      <c r="A53" s="85"/>
      <c r="B53" s="89"/>
      <c r="C53" s="141">
        <f>C52*B52</f>
        <v>0</v>
      </c>
      <c r="D53" s="141">
        <f>D52*B52</f>
        <v>0</v>
      </c>
      <c r="E53" s="60"/>
      <c r="F53" s="33"/>
      <c r="G53" s="33"/>
    </row>
    <row r="54" spans="1:7" ht="13.5" thickBot="1">
      <c r="A54" s="85"/>
      <c r="B54" s="89"/>
      <c r="C54" s="92"/>
      <c r="D54" s="92"/>
      <c r="E54" s="60"/>
      <c r="F54" s="106"/>
      <c r="G54" s="106"/>
    </row>
    <row r="55" spans="1:7" ht="13.5" thickBot="1">
      <c r="A55" s="85" t="s">
        <v>47</v>
      </c>
      <c r="C55" s="88">
        <v>0.05</v>
      </c>
      <c r="D55" s="88">
        <v>0.1</v>
      </c>
      <c r="E55" s="60"/>
      <c r="F55" s="139">
        <f>IF(F56="",(((B56/2000)*C55)/0.66)*2.63*2205,0)</f>
        <v>0</v>
      </c>
      <c r="G55" s="139">
        <f>IF(G56="",(((B56/2000)*D55)/0.66)*2.63*2205,0)</f>
        <v>0</v>
      </c>
    </row>
    <row r="56" spans="1:7" ht="13.5" thickBot="1">
      <c r="A56" s="98" t="s">
        <v>48</v>
      </c>
      <c r="B56" s="93"/>
      <c r="C56" s="142">
        <f>C55*B57</f>
        <v>0</v>
      </c>
      <c r="D56" s="143">
        <f>D55*B57</f>
        <v>0</v>
      </c>
      <c r="E56" s="60"/>
      <c r="F56" s="33"/>
      <c r="G56" s="33"/>
    </row>
    <row r="57" spans="1:7" ht="13.5" thickBot="1">
      <c r="A57" s="98" t="s">
        <v>49</v>
      </c>
      <c r="B57" s="111"/>
      <c r="C57" s="112"/>
      <c r="D57" s="92"/>
      <c r="E57" s="60"/>
      <c r="F57" s="60"/>
      <c r="G57" s="60"/>
    </row>
    <row r="58" spans="1:7" ht="13.5" thickBot="1">
      <c r="A58" s="85"/>
      <c r="B58" s="89"/>
      <c r="C58" s="112" t="s">
        <v>43</v>
      </c>
      <c r="D58" s="92"/>
      <c r="E58" s="60"/>
      <c r="F58" s="60"/>
      <c r="G58" s="60"/>
    </row>
    <row r="59" spans="1:7" ht="28.5" customHeight="1" thickBot="1">
      <c r="A59" s="85" t="s">
        <v>44</v>
      </c>
      <c r="B59" s="93"/>
      <c r="C59" s="88">
        <v>0.05</v>
      </c>
      <c r="D59" s="88">
        <v>0.1</v>
      </c>
      <c r="E59" s="60"/>
      <c r="F59" s="139">
        <f>IF(F60="",C59*B59*3.05*2205,0)</f>
        <v>0</v>
      </c>
      <c r="G59" s="139">
        <f>IF(G60="",D59*B59*3.05*2205,0)</f>
        <v>0</v>
      </c>
    </row>
    <row r="60" spans="3:7" ht="12.75" customHeight="1" thickBot="1">
      <c r="C60" s="141">
        <f>C59*B59</f>
        <v>0</v>
      </c>
      <c r="D60" s="141">
        <f>D59*B59</f>
        <v>0</v>
      </c>
      <c r="E60" s="60"/>
      <c r="F60" s="33"/>
      <c r="G60" s="33"/>
    </row>
    <row r="61" spans="3:7" ht="12.75" customHeight="1" thickBot="1">
      <c r="C61" s="94" t="s">
        <v>14</v>
      </c>
      <c r="D61" s="113"/>
      <c r="E61" s="60"/>
      <c r="F61" s="71"/>
      <c r="G61" s="71"/>
    </row>
    <row r="62" spans="1:7" ht="12.75" customHeight="1" thickBot="1">
      <c r="A62" s="114" t="s">
        <v>51</v>
      </c>
      <c r="B62" s="93"/>
      <c r="C62" s="88">
        <v>0.05</v>
      </c>
      <c r="D62" s="88">
        <v>0.1</v>
      </c>
      <c r="E62" s="60"/>
      <c r="F62" s="139">
        <f>IF(F63="",C62*B62*2.3*2205,0)</f>
        <v>0</v>
      </c>
      <c r="G62" s="139">
        <f>IF(G63="",D62*B62*2.3*2205,0)</f>
        <v>0</v>
      </c>
    </row>
    <row r="63" spans="2:7" ht="12.75" customHeight="1" thickBot="1">
      <c r="B63" s="89"/>
      <c r="C63" s="141">
        <f>C62*B62</f>
        <v>0</v>
      </c>
      <c r="D63" s="141">
        <f>D62*B62</f>
        <v>0</v>
      </c>
      <c r="E63" s="60"/>
      <c r="F63" s="33"/>
      <c r="G63" s="33"/>
    </row>
    <row r="64" spans="2:7" ht="12.75" customHeight="1" thickBot="1">
      <c r="B64" s="89"/>
      <c r="C64" s="112" t="s">
        <v>14</v>
      </c>
      <c r="D64" s="92"/>
      <c r="E64" s="60"/>
      <c r="F64" s="115"/>
      <c r="G64" s="115"/>
    </row>
    <row r="65" spans="1:7" ht="13.5" thickBot="1">
      <c r="A65" s="116" t="s">
        <v>45</v>
      </c>
      <c r="B65" s="117"/>
      <c r="C65" s="118"/>
      <c r="D65" s="118"/>
      <c r="E65" s="118"/>
      <c r="F65" s="119"/>
      <c r="G65" s="120"/>
    </row>
    <row r="66" spans="1:7" ht="13.5" thickBot="1">
      <c r="A66" s="110" t="s">
        <v>58</v>
      </c>
      <c r="B66" s="86"/>
      <c r="C66" s="87">
        <v>0.05</v>
      </c>
      <c r="D66" s="88">
        <v>0.1</v>
      </c>
      <c r="E66" s="60"/>
      <c r="F66" s="10">
        <f>(C66*B66)*(3.3/1000)*0.921</f>
        <v>0</v>
      </c>
      <c r="G66" s="140">
        <f>(D66*B66)*(3.3/1000)*0.921</f>
        <v>0</v>
      </c>
    </row>
    <row r="67" spans="1:5" ht="13.5" thickBot="1">
      <c r="A67" s="5" t="s">
        <v>59</v>
      </c>
      <c r="C67" s="144">
        <f>C66*B66</f>
        <v>0</v>
      </c>
      <c r="D67" s="144">
        <f>D66*B66</f>
        <v>0</v>
      </c>
      <c r="E67" s="60"/>
    </row>
    <row r="68" spans="1:7" ht="13.5" thickBot="1">
      <c r="A68" s="116" t="s">
        <v>46</v>
      </c>
      <c r="B68" s="117"/>
      <c r="C68" s="118"/>
      <c r="D68" s="118"/>
      <c r="E68" s="118"/>
      <c r="F68" s="119"/>
      <c r="G68" s="121"/>
    </row>
    <row r="69" spans="1:7" ht="13.5" thickBot="1">
      <c r="A69" s="114" t="s">
        <v>50</v>
      </c>
      <c r="B69" s="122"/>
      <c r="C69" s="123"/>
      <c r="D69" s="65"/>
      <c r="E69" s="60"/>
      <c r="F69" s="33"/>
      <c r="G69" s="124"/>
    </row>
    <row r="70" spans="1:6" ht="12.75">
      <c r="A70" s="125"/>
      <c r="E70" s="60"/>
      <c r="F70" s="126" t="s">
        <v>31</v>
      </c>
    </row>
    <row r="71" spans="1:6" ht="12" customHeight="1" thickBot="1">
      <c r="A71" s="61"/>
      <c r="E71" s="60"/>
      <c r="F71" s="100" t="s">
        <v>32</v>
      </c>
    </row>
    <row r="72" spans="1:7" ht="12.75">
      <c r="A72" s="127" t="s">
        <v>94</v>
      </c>
      <c r="B72" s="128"/>
      <c r="C72" s="73"/>
      <c r="D72" s="73"/>
      <c r="E72" s="73"/>
      <c r="F72" s="73"/>
      <c r="G72" s="82"/>
    </row>
    <row r="73" spans="1:7" ht="13.5" thickBot="1">
      <c r="A73" s="129" t="s">
        <v>97</v>
      </c>
      <c r="B73" s="55"/>
      <c r="C73" s="130" t="s">
        <v>16</v>
      </c>
      <c r="D73" s="55"/>
      <c r="E73" s="55"/>
      <c r="F73" s="55"/>
      <c r="G73" s="56"/>
    </row>
    <row r="74" spans="1:3" ht="15.75" thickBot="1">
      <c r="A74" s="145">
        <f>SUM(F19:F69)</f>
        <v>0</v>
      </c>
      <c r="B74" s="146"/>
      <c r="C74" s="149">
        <f>SUM(G19:G28,G33:G45,G52:G69)</f>
        <v>0</v>
      </c>
    </row>
    <row r="75" spans="1:2" ht="13.5" thickBot="1">
      <c r="A75" s="147"/>
      <c r="B75" s="148"/>
    </row>
    <row r="76" spans="1:7" ht="12.75">
      <c r="A76" s="131" t="s">
        <v>95</v>
      </c>
      <c r="B76" s="73"/>
      <c r="C76" s="73"/>
      <c r="D76" s="73"/>
      <c r="E76" s="73"/>
      <c r="F76" s="73"/>
      <c r="G76" s="82"/>
    </row>
    <row r="77" spans="1:7" ht="13.5" thickBot="1">
      <c r="A77" s="132" t="s">
        <v>17</v>
      </c>
      <c r="B77" s="133" t="s">
        <v>97</v>
      </c>
      <c r="C77" s="130" t="s">
        <v>16</v>
      </c>
      <c r="D77" s="55"/>
      <c r="E77" s="55"/>
      <c r="F77" s="55"/>
      <c r="G77" s="56"/>
    </row>
    <row r="78" spans="1:4" s="71" customFormat="1" ht="24.75" customHeight="1" thickBot="1">
      <c r="A78" s="134" t="s">
        <v>18</v>
      </c>
      <c r="B78" s="150">
        <f>(A74*(1/2205))/5.46</f>
        <v>0</v>
      </c>
      <c r="C78" s="150">
        <f>(C74*(1/2205))/5.46</f>
        <v>0</v>
      </c>
      <c r="D78" s="110" t="s">
        <v>19</v>
      </c>
    </row>
    <row r="79" spans="1:4" s="71" customFormat="1" ht="24.75" customHeight="1" thickBot="1">
      <c r="A79" s="134" t="s">
        <v>23</v>
      </c>
      <c r="B79" s="151">
        <f>(A74*(1/2205))/0.00881</f>
        <v>0</v>
      </c>
      <c r="C79" s="151">
        <f>(C74*(1/2205))/0.00881</f>
        <v>0</v>
      </c>
      <c r="D79" s="110" t="s">
        <v>24</v>
      </c>
    </row>
    <row r="80" spans="1:4" s="71" customFormat="1" ht="24.75" customHeight="1" thickBot="1">
      <c r="A80" s="167" t="s">
        <v>25</v>
      </c>
      <c r="B80" s="151">
        <f>(A74*(1/2205))/7.55</f>
        <v>0</v>
      </c>
      <c r="C80" s="151">
        <f>(C74*(1/2205))/7.55</f>
        <v>0</v>
      </c>
      <c r="D80" s="110" t="s">
        <v>20</v>
      </c>
    </row>
    <row r="81" spans="1:4" s="71" customFormat="1" ht="24.75" customHeight="1" thickBot="1">
      <c r="A81" s="110" t="s">
        <v>21</v>
      </c>
      <c r="B81" s="151">
        <f>(A74*(1/2205))/0.039</f>
        <v>0</v>
      </c>
      <c r="C81" s="151">
        <f>(C74*(1/2205))/0.039</f>
        <v>0</v>
      </c>
      <c r="D81" s="110" t="s">
        <v>22</v>
      </c>
    </row>
    <row r="82" spans="2:5" ht="13.5" thickBot="1">
      <c r="B82" s="5"/>
      <c r="E82" s="5"/>
    </row>
    <row r="83" spans="1:7" ht="12.75">
      <c r="A83" s="127" t="s">
        <v>93</v>
      </c>
      <c r="B83" s="80"/>
      <c r="C83" s="73"/>
      <c r="D83" s="73"/>
      <c r="E83" s="73"/>
      <c r="F83" s="135"/>
      <c r="G83" s="82"/>
    </row>
    <row r="84" spans="1:7" ht="13.5" thickBot="1">
      <c r="A84" s="129" t="s">
        <v>97</v>
      </c>
      <c r="B84" s="54"/>
      <c r="C84" s="130" t="s">
        <v>16</v>
      </c>
      <c r="D84" s="55"/>
      <c r="E84" s="55"/>
      <c r="F84" s="136"/>
      <c r="G84" s="56"/>
    </row>
    <row r="85" spans="1:7" ht="15.75" customHeight="1" thickBot="1">
      <c r="A85" s="152">
        <f>'Cost Savings!'!$A$31</f>
        <v>0</v>
      </c>
      <c r="B85" s="173">
        <f>'Cost Savings!'!$B$31</f>
        <v>0</v>
      </c>
      <c r="C85" s="174"/>
      <c r="D85" s="60"/>
      <c r="E85" s="60"/>
      <c r="F85" s="137"/>
      <c r="G85" s="60"/>
    </row>
  </sheetData>
  <sheetProtection sheet="1" objects="1" scenarios="1"/>
  <mergeCells count="3">
    <mergeCell ref="A1:G1"/>
    <mergeCell ref="F16:G16"/>
    <mergeCell ref="B85:C85"/>
  </mergeCells>
  <hyperlinks>
    <hyperlink ref="A49" r:id="rId1" display="http://www.epa.gov/climatechange/wycd/waste/calculators/Warm_Form.html and the Recycled Content"/>
  </hyperlinks>
  <printOptions horizontalCentered="1"/>
  <pageMargins left="0.59" right="0.59" top="1" bottom="1" header="0.5" footer="0.5"/>
  <pageSetup fitToHeight="2" fitToWidth="1" horizontalDpi="600" verticalDpi="600" orientation="landscape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="85" zoomScaleNormal="85" workbookViewId="0" topLeftCell="A1">
      <selection activeCell="A36" sqref="A36"/>
    </sheetView>
  </sheetViews>
  <sheetFormatPr defaultColWidth="9.140625" defaultRowHeight="12.75"/>
  <cols>
    <col min="1" max="1" width="43.421875" style="0" customWidth="1"/>
    <col min="2" max="2" width="18.421875" style="0" customWidth="1"/>
    <col min="3" max="3" width="16.421875" style="0" customWidth="1"/>
    <col min="4" max="4" width="24.00390625" style="43" customWidth="1"/>
    <col min="5" max="5" width="20.57421875" style="43" customWidth="1"/>
    <col min="6" max="6" width="16.8515625" style="0" customWidth="1"/>
    <col min="7" max="7" width="5.28125" style="0" customWidth="1"/>
    <col min="8" max="8" width="20.140625" style="0" customWidth="1"/>
    <col min="9" max="9" width="20.00390625" style="0" customWidth="1"/>
  </cols>
  <sheetData>
    <row r="1" spans="1:9" ht="15.75" thickBot="1">
      <c r="A1" s="177" t="s">
        <v>28</v>
      </c>
      <c r="B1" s="178"/>
      <c r="C1" s="178"/>
      <c r="D1" s="178"/>
      <c r="E1" s="179"/>
      <c r="F1" s="30"/>
      <c r="G1" s="19"/>
      <c r="H1" s="19"/>
      <c r="I1" s="19"/>
    </row>
    <row r="2" spans="1:11" ht="29.25" customHeight="1" thickBot="1">
      <c r="A2" s="27"/>
      <c r="B2" s="28" t="s">
        <v>92</v>
      </c>
      <c r="C2" s="29" t="s">
        <v>67</v>
      </c>
      <c r="D2" s="38" t="s">
        <v>64</v>
      </c>
      <c r="E2" s="39" t="s">
        <v>65</v>
      </c>
      <c r="F2" s="18"/>
      <c r="G2" s="18"/>
      <c r="H2" s="18"/>
      <c r="I2" s="19"/>
      <c r="J2" s="19"/>
      <c r="K2" s="19"/>
    </row>
    <row r="3" spans="1:8" ht="13.5" thickBot="1">
      <c r="A3" s="20" t="s">
        <v>62</v>
      </c>
      <c r="B3" s="21"/>
      <c r="C3" s="21"/>
      <c r="D3" s="40"/>
      <c r="E3" s="41"/>
      <c r="F3" s="26"/>
      <c r="G3" s="18"/>
      <c r="H3" s="17"/>
    </row>
    <row r="4" spans="1:8" ht="13.5" thickBot="1">
      <c r="A4" s="16" t="s">
        <v>85</v>
      </c>
      <c r="B4" s="156"/>
      <c r="C4" s="34">
        <v>0.1</v>
      </c>
      <c r="D4" s="154">
        <f>IF(B4="",C4*'Goals &amp; Pounds CO2 Reduced'!$C$20,B4*'Goals &amp; Pounds CO2 Reduced'!$C$20)</f>
        <v>0</v>
      </c>
      <c r="E4" s="154">
        <f>IF(B4="",C4*'Goals &amp; Pounds CO2 Reduced'!$D$20,B4*'Goals &amp; Pounds CO2 Reduced'!$D$20)</f>
        <v>0</v>
      </c>
      <c r="F4" s="17"/>
      <c r="G4" s="17"/>
      <c r="H4" s="17"/>
    </row>
    <row r="5" spans="1:8" ht="13.5" thickBot="1">
      <c r="A5" s="16"/>
      <c r="B5" s="23"/>
      <c r="C5" s="23" t="s">
        <v>68</v>
      </c>
      <c r="D5" s="42"/>
      <c r="E5" s="42"/>
      <c r="F5" s="17"/>
      <c r="G5" s="17"/>
      <c r="H5" s="17"/>
    </row>
    <row r="6" spans="1:5" ht="13.5" thickBot="1">
      <c r="A6" s="2" t="s">
        <v>86</v>
      </c>
      <c r="B6" s="157"/>
      <c r="C6" s="35">
        <v>13.83</v>
      </c>
      <c r="D6" s="153">
        <f>IF(B6="",C6*'Goals &amp; Pounds CO2 Reduced'!$C$23,B6*'Goals &amp; Pounds CO2 Reduced'!$C$23)</f>
        <v>0</v>
      </c>
      <c r="E6" s="153">
        <f>IF(B6="",C6*'Goals &amp; Pounds CO2 Reduced'!$D$23,B6*'Goals &amp; Pounds CO2 Reduced'!$D$23)</f>
        <v>0</v>
      </c>
    </row>
    <row r="7" spans="1:3" ht="13.5" thickBot="1">
      <c r="A7" s="2"/>
      <c r="B7" s="24"/>
      <c r="C7" s="25" t="s">
        <v>69</v>
      </c>
    </row>
    <row r="8" spans="1:5" ht="13.5" thickBot="1">
      <c r="A8" s="2" t="s">
        <v>87</v>
      </c>
      <c r="B8" s="157"/>
      <c r="C8" s="35">
        <v>3.34</v>
      </c>
      <c r="D8" s="153">
        <f>IF(B8="",C8*'Goals &amp; Pounds CO2 Reduced'!$C$26,B8*'Goals &amp; Pounds CO2 Reduced'!$C$26)</f>
        <v>0</v>
      </c>
      <c r="E8" s="153">
        <f>C8*'Goals &amp; Pounds CO2 Reduced'!$D$26</f>
        <v>0</v>
      </c>
    </row>
    <row r="9" spans="1:3" ht="13.5" thickBot="1">
      <c r="A9" s="2"/>
      <c r="B9" s="24"/>
      <c r="C9" s="4" t="s">
        <v>70</v>
      </c>
    </row>
    <row r="10" spans="1:6" ht="13.5" thickBot="1">
      <c r="A10" s="11" t="s">
        <v>61</v>
      </c>
      <c r="B10" s="51"/>
      <c r="C10" s="22"/>
      <c r="D10" s="44"/>
      <c r="E10" s="45"/>
      <c r="F10" s="26"/>
    </row>
    <row r="11" spans="1:5" ht="13.5" thickBot="1">
      <c r="A11" s="2" t="s">
        <v>72</v>
      </c>
      <c r="B11" s="156"/>
      <c r="C11" s="35">
        <v>0.505</v>
      </c>
      <c r="D11" s="154">
        <f>IF(B11="",C11*'Goals &amp; Pounds CO2 Reduced'!$C$34,B11*'Goals &amp; Pounds CO2 Reduced'!$C$34)</f>
        <v>0</v>
      </c>
      <c r="E11" s="154">
        <f>IF(B11="",C11*'Goals &amp; Pounds CO2 Reduced'!$D$34,B11*'Goals &amp; Pounds CO2 Reduced'!$D$34)</f>
        <v>0</v>
      </c>
    </row>
    <row r="12" spans="1:3" ht="13.5" thickBot="1">
      <c r="A12" s="9"/>
      <c r="B12" s="23"/>
      <c r="C12" s="23" t="s">
        <v>71</v>
      </c>
    </row>
    <row r="13" spans="1:5" ht="26.25" thickBot="1">
      <c r="A13" s="2" t="s">
        <v>73</v>
      </c>
      <c r="B13" s="157"/>
      <c r="C13" s="35">
        <v>0.505</v>
      </c>
      <c r="D13" s="153">
        <f>IF(B13="",C13*'Goals &amp; Pounds CO2 Reduced'!$C$38,B13*'Goals &amp; Pounds CO2 Reduced'!$C$38)</f>
        <v>0</v>
      </c>
      <c r="E13" s="153">
        <f>IF(B13="",C13*'Goals &amp; Pounds CO2 Reduced'!$D$38,B13*'Goals &amp; Pounds CO2 Reduced'!$D$38)</f>
        <v>0</v>
      </c>
    </row>
    <row r="14" spans="1:3" ht="13.5" thickBot="1">
      <c r="A14" s="2"/>
      <c r="B14" s="24"/>
      <c r="C14" s="24" t="s">
        <v>71</v>
      </c>
    </row>
    <row r="15" spans="1:5" ht="13.5" thickBot="1">
      <c r="A15" s="2" t="s">
        <v>74</v>
      </c>
      <c r="B15" s="157"/>
      <c r="C15" s="35">
        <v>1.07</v>
      </c>
      <c r="D15" s="153">
        <f>IF(B15="",C15*'Goals &amp; Pounds CO2 Reduced'!$C$42,B15*'Goals &amp; Pounds CO2 Reduced'!$C$42)</f>
        <v>0</v>
      </c>
      <c r="E15" s="153">
        <f>IF(B15="",C15*'Goals &amp; Pounds CO2 Reduced'!$D$42,B15*'Goals &amp; Pounds CO2 Reduced'!$D$42)</f>
        <v>0</v>
      </c>
    </row>
    <row r="16" spans="1:3" ht="13.5" thickBot="1">
      <c r="A16" s="2"/>
      <c r="B16" s="24"/>
      <c r="C16" s="24" t="s">
        <v>71</v>
      </c>
    </row>
    <row r="17" spans="1:5" ht="13.5" thickBot="1">
      <c r="A17" s="7" t="s">
        <v>75</v>
      </c>
      <c r="B17" s="157"/>
      <c r="C17" s="34">
        <v>0.505</v>
      </c>
      <c r="D17" s="153">
        <f>IF(B17="",C17*'Goals &amp; Pounds CO2 Reduced'!$C$45,B17*'Goals &amp; Pounds CO2 Reduced'!$C$45)</f>
        <v>0</v>
      </c>
      <c r="E17" s="153">
        <f>IF(B17="",C17*'Goals &amp; Pounds CO2 Reduced'!$D$45,B17*'Goals &amp; Pounds CO2 Reduced'!$D$45)</f>
        <v>0</v>
      </c>
    </row>
    <row r="18" spans="1:3" ht="13.5" thickBot="1">
      <c r="A18" s="1"/>
      <c r="B18" s="52"/>
      <c r="C18" s="1" t="s">
        <v>71</v>
      </c>
    </row>
    <row r="19" spans="1:6" ht="13.5" thickBot="1">
      <c r="A19" s="11" t="s">
        <v>60</v>
      </c>
      <c r="B19" s="51"/>
      <c r="C19" s="22"/>
      <c r="D19" s="44"/>
      <c r="E19" s="45"/>
      <c r="F19" s="26"/>
    </row>
    <row r="20" spans="1:5" ht="13.5" thickBot="1">
      <c r="A20" s="6" t="s">
        <v>76</v>
      </c>
      <c r="B20" s="158"/>
      <c r="C20" s="36">
        <v>50</v>
      </c>
      <c r="D20" s="154">
        <f>IF(B20="",C20*'Goals &amp; Pounds CO2 Reduced'!$C$53,B20*'Goals &amp; Pounds CO2 Reduced'!$C$53)</f>
        <v>0</v>
      </c>
      <c r="E20" s="154">
        <f>IF(B20="",C20*'Goals &amp; Pounds CO2 Reduced'!$D$53,B20*'Goals &amp; Pounds CO2 Reduced'!$D$53)</f>
        <v>0</v>
      </c>
    </row>
    <row r="21" spans="1:3" ht="13.5" thickBot="1">
      <c r="A21" s="2"/>
      <c r="B21" s="24"/>
      <c r="C21" s="4" t="s">
        <v>78</v>
      </c>
    </row>
    <row r="22" spans="1:6" ht="13.5" thickBot="1">
      <c r="A22" s="11" t="s">
        <v>45</v>
      </c>
      <c r="B22" s="51"/>
      <c r="C22" s="22"/>
      <c r="D22" s="44"/>
      <c r="E22" s="45"/>
      <c r="F22" s="26"/>
    </row>
    <row r="23" spans="1:5" ht="13.5" thickBot="1">
      <c r="A23" s="6" t="s">
        <v>66</v>
      </c>
      <c r="B23" s="158"/>
      <c r="C23" s="37">
        <v>0.007</v>
      </c>
      <c r="D23" s="154">
        <f>IF(B23="",C23*'Goals &amp; Pounds CO2 Reduced'!$C$67,B23*'Goals &amp; Pounds CO2 Reduced'!$C$67)</f>
        <v>0</v>
      </c>
      <c r="E23" s="154">
        <f>IF(B23="",C23*'Goals &amp; Pounds CO2 Reduced'!$D$67,B23*'Goals &amp; Pounds CO2 Reduced'!$D$67)</f>
        <v>0</v>
      </c>
    </row>
    <row r="24" spans="1:3" ht="13.5" thickBot="1">
      <c r="A24" s="1"/>
      <c r="B24" s="52"/>
      <c r="C24" s="1" t="s">
        <v>70</v>
      </c>
    </row>
    <row r="25" spans="1:6" ht="13.5" thickBot="1">
      <c r="A25" s="11" t="s">
        <v>46</v>
      </c>
      <c r="B25" s="51"/>
      <c r="C25" s="22"/>
      <c r="D25" s="44"/>
      <c r="E25" s="45"/>
      <c r="F25" s="26"/>
    </row>
    <row r="26" spans="1:5" ht="13.5" thickBot="1">
      <c r="A26" s="3" t="s">
        <v>77</v>
      </c>
      <c r="B26" s="158"/>
      <c r="C26" s="53"/>
      <c r="D26" s="159"/>
      <c r="E26" s="159"/>
    </row>
    <row r="27" spans="1:5" ht="12.75">
      <c r="A27" s="8"/>
      <c r="B27" s="8"/>
      <c r="C27" s="8"/>
      <c r="D27" s="46"/>
      <c r="E27" s="46"/>
    </row>
    <row r="28" ht="13.5" thickBot="1"/>
    <row r="29" spans="1:5" ht="12.75">
      <c r="A29" s="14" t="s">
        <v>63</v>
      </c>
      <c r="B29" s="12"/>
      <c r="C29" s="13"/>
      <c r="D29" s="47"/>
      <c r="E29" s="48"/>
    </row>
    <row r="30" spans="1:5" ht="13.5" thickBot="1">
      <c r="A30" s="15" t="s">
        <v>97</v>
      </c>
      <c r="B30" s="180" t="s">
        <v>16</v>
      </c>
      <c r="C30" s="180"/>
      <c r="D30" s="49"/>
      <c r="E30" s="50"/>
    </row>
    <row r="31" spans="1:3" ht="15.75" customHeight="1" thickBot="1">
      <c r="A31" s="155">
        <f>SUM(D4:D26)</f>
        <v>0</v>
      </c>
      <c r="B31" s="175">
        <f>SUM(E4:E26)</f>
        <v>0</v>
      </c>
      <c r="C31" s="176"/>
    </row>
  </sheetData>
  <sheetProtection sheet="1" objects="1" scenarios="1"/>
  <mergeCells count="3">
    <mergeCell ref="B31:C31"/>
    <mergeCell ref="A1:E1"/>
    <mergeCell ref="B30:C30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 Winters</cp:lastModifiedBy>
  <cp:lastPrinted>2008-08-11T21:26:36Z</cp:lastPrinted>
  <dcterms:created xsi:type="dcterms:W3CDTF">2008-03-21T20:29:30Z</dcterms:created>
  <dcterms:modified xsi:type="dcterms:W3CDTF">2008-08-11T22:09:58Z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