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0" yWindow="4440" windowWidth="4635" windowHeight="4875" activeTab="0"/>
  </bookViews>
  <sheets>
    <sheet name="s1295007" sheetId="1" r:id="rId1"/>
  </sheets>
  <definedNames>
    <definedName name="\s">'s1295007'!$A$1</definedName>
    <definedName name="_Regression_Int" localSheetId="0" hidden="1">1</definedName>
    <definedName name="_xlnm.Print_Area" localSheetId="0">'s1295007'!$A$3:$G$86</definedName>
    <definedName name="Print_Area_MI" localSheetId="0">'s1295007'!$A$3:$G$86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<sst xmlns="http://schemas.openxmlformats.org/spreadsheetml/2006/main" count="388" uniqueCount="71">
  <si>
    <t xml:space="preserve">    Table 7.  Total obligational authority (TOA) for Department of Defense (DOD) </t>
  </si>
  <si>
    <t xml:space="preserve">    Table 6.  Total obligational authority (TOA) for Department of Defense (DOD) </t>
  </si>
  <si>
    <t xml:space="preserve">              research, development, test, and evaluation (RDT&amp;E) budget</t>
  </si>
  <si>
    <t xml:space="preserve">                              [In millions of dollars]</t>
  </si>
  <si>
    <t>_</t>
  </si>
  <si>
    <t>|</t>
  </si>
  <si>
    <t xml:space="preserve">  </t>
  </si>
  <si>
    <t xml:space="preserve"> </t>
  </si>
  <si>
    <t/>
  </si>
  <si>
    <t>Percent</t>
  </si>
  <si>
    <t>1993</t>
  </si>
  <si>
    <t xml:space="preserve">   1994</t>
  </si>
  <si>
    <t xml:space="preserve">  1995</t>
  </si>
  <si>
    <t>change</t>
  </si>
  <si>
    <t xml:space="preserve">1992 </t>
  </si>
  <si>
    <t xml:space="preserve">   1993</t>
  </si>
  <si>
    <t xml:space="preserve">  1994</t>
  </si>
  <si>
    <t>actual</t>
  </si>
  <si>
    <t>estimated 1/</t>
  </si>
  <si>
    <t>proposed</t>
  </si>
  <si>
    <t>1994-1995</t>
  </si>
  <si>
    <t>estimated</t>
  </si>
  <si>
    <t>1993-1994</t>
  </si>
  <si>
    <t>-</t>
  </si>
  <si>
    <t xml:space="preserve">    Total RDT&amp;E (budget authority).............................</t>
  </si>
  <si>
    <t xml:space="preserve"> Budget</t>
  </si>
  <si>
    <t>=</t>
  </si>
  <si>
    <t>Total RDT&amp;E (TOA).............................</t>
  </si>
  <si>
    <t xml:space="preserve"> Exhibit R-1</t>
  </si>
  <si>
    <t xml:space="preserve">    Total RDT&amp;E.............................</t>
  </si>
  <si>
    <t xml:space="preserve"> MARK</t>
  </si>
  <si>
    <t xml:space="preserve"> HERBST</t>
  </si>
  <si>
    <t>Technology base.......................</t>
  </si>
  <si>
    <t>Basic Research..........................</t>
  </si>
  <si>
    <t xml:space="preserve"> 703-614-0205</t>
  </si>
  <si>
    <t xml:space="preserve">  Department of the Army..............</t>
  </si>
  <si>
    <t>or</t>
  </si>
  <si>
    <t xml:space="preserve">  Department of the Army.................</t>
  </si>
  <si>
    <t xml:space="preserve">  Defense Agencies....................</t>
  </si>
  <si>
    <t xml:space="preserve"> 703/697-8020</t>
  </si>
  <si>
    <t xml:space="preserve">  Department of the Navy..................</t>
  </si>
  <si>
    <t xml:space="preserve">  Department of the Air Force............</t>
  </si>
  <si>
    <t>Advanced technology development.......</t>
  </si>
  <si>
    <t xml:space="preserve">  Defense Agencies........................</t>
  </si>
  <si>
    <t>Exploratory development...................</t>
  </si>
  <si>
    <t xml:space="preserve">  Department of the Navy..............</t>
  </si>
  <si>
    <t xml:space="preserve">  Department of the Air Force.........</t>
  </si>
  <si>
    <t xml:space="preserve"> STEVE</t>
  </si>
  <si>
    <t xml:space="preserve"> DRATTER</t>
  </si>
  <si>
    <t>Strategic programs....................</t>
  </si>
  <si>
    <t>Advanced technology development...........</t>
  </si>
  <si>
    <t>Tactical programs.....................</t>
  </si>
  <si>
    <t>Demonstration/validation........................</t>
  </si>
  <si>
    <t>Intelligence and communications.......</t>
  </si>
  <si>
    <t>Engineering manufacturing development........................</t>
  </si>
  <si>
    <t>Defensewide mission support...........</t>
  </si>
  <si>
    <t>Management support...........................</t>
  </si>
  <si>
    <t xml:space="preserve">  Developmental Test &amp; Evaluation.........</t>
  </si>
  <si>
    <t xml:space="preserve">  Operational Test &amp; Evaluation.........</t>
  </si>
  <si>
    <t>Operational system development..............</t>
  </si>
  <si>
    <t>NOTE:    Detailed budget information on DOD's RDT&amp;E activities is available only in total</t>
  </si>
  <si>
    <t xml:space="preserve">         obligational authority (TOA), which is the sum of new budget authority, </t>
  </si>
  <si>
    <t xml:space="preserve">         unobligated budget authority from previous years, and other authorized credits.</t>
  </si>
  <si>
    <t>KEY:     NA = Not applicable</t>
  </si>
  <si>
    <t>Adjustment for RDT&amp;E budget authority......</t>
  </si>
  <si>
    <t>1/ Fiscal year 1994 estimates reflect rescissions enacted in P.L. 103-211.</t>
  </si>
  <si>
    <t>KEY:     NA = not applicable</t>
  </si>
  <si>
    <t>SOURCES:  Data from Department of Defense, "RDT&amp;E Programs (R-1)."  Total RDT&amp;E budget</t>
  </si>
  <si>
    <t xml:space="preserve">          authority data from "Budget of the United States Government," appendix pp. 311-316.</t>
  </si>
  <si>
    <t>SOURCE:  National Science Foundation/SRS, "Federal R&amp;D Funding by Budget Function: Fiscal</t>
  </si>
  <si>
    <t xml:space="preserve">         Years 1993-95."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</si>
</sst>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%"/>
    <numFmt numFmtId="166" formatCode="0_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fill"/>
      <protection/>
    </xf>
    <xf numFmtId="164" fontId="0" fillId="0" borderId="0" xfId="0" applyNumberFormat="1" applyAlignment="1" applyProtection="1" quotePrefix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 horizontal="left"/>
      <protection/>
    </xf>
    <xf numFmtId="5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5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 horizontal="fill"/>
      <protection/>
    </xf>
    <xf numFmtId="0" fontId="0" fillId="0" borderId="0" xfId="0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164" fontId="0" fillId="0" borderId="0" xfId="0" applyNumberFormat="1" applyAlignment="1" applyProtection="1">
      <alignment horizontal="fill"/>
      <protection/>
    </xf>
    <xf numFmtId="166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3:S86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2.625" style="0" customWidth="1"/>
    <col min="2" max="2" width="40.625" style="0" customWidth="1"/>
    <col min="3" max="3" width="1.625" style="0" customWidth="1"/>
    <col min="4" max="6" width="12.625" style="0" customWidth="1"/>
    <col min="7" max="8" width="13.625" style="0" customWidth="1"/>
    <col min="9" max="9" width="14.625" style="0" customWidth="1"/>
  </cols>
  <sheetData>
    <row r="3" spans="2:10" ht="12">
      <c r="B3" s="1" t="s">
        <v>0</v>
      </c>
      <c r="J3" s="1" t="s">
        <v>1</v>
      </c>
    </row>
    <row r="4" spans="2:10" ht="12">
      <c r="B4" s="1" t="s">
        <v>2</v>
      </c>
      <c r="J4" s="1" t="s">
        <v>2</v>
      </c>
    </row>
    <row r="6" spans="2:10" ht="12">
      <c r="B6" s="1" t="s">
        <v>3</v>
      </c>
      <c r="J6" s="1" t="s">
        <v>3</v>
      </c>
    </row>
    <row r="7" spans="1:17" ht="12">
      <c r="A7" s="2" t="s">
        <v>4</v>
      </c>
      <c r="B7" s="2" t="s">
        <v>4</v>
      </c>
      <c r="C7" s="2" t="s">
        <v>4</v>
      </c>
      <c r="D7" s="2" t="s">
        <v>4</v>
      </c>
      <c r="E7" s="2" t="s">
        <v>4</v>
      </c>
      <c r="F7" s="2" t="s">
        <v>4</v>
      </c>
      <c r="G7" s="2" t="s">
        <v>4</v>
      </c>
      <c r="I7" s="2" t="s">
        <v>4</v>
      </c>
      <c r="J7" s="2" t="s">
        <v>4</v>
      </c>
      <c r="K7" s="2" t="s">
        <v>4</v>
      </c>
      <c r="N7" s="2" t="s">
        <v>4</v>
      </c>
      <c r="O7" s="2" t="s">
        <v>4</v>
      </c>
      <c r="P7" s="2" t="s">
        <v>4</v>
      </c>
      <c r="Q7" s="2" t="s">
        <v>4</v>
      </c>
    </row>
    <row r="8" spans="3:11" ht="12">
      <c r="C8" s="3" t="s">
        <v>5</v>
      </c>
      <c r="K8" s="3" t="s">
        <v>5</v>
      </c>
    </row>
    <row r="9" spans="3:17" ht="12">
      <c r="C9" s="3" t="s">
        <v>5</v>
      </c>
      <c r="D9" s="1" t="s">
        <v>6</v>
      </c>
      <c r="E9" s="1" t="s">
        <v>7</v>
      </c>
      <c r="F9" s="1" t="s">
        <v>8</v>
      </c>
      <c r="G9" s="4" t="s">
        <v>9</v>
      </c>
      <c r="K9" s="3" t="s">
        <v>5</v>
      </c>
      <c r="N9" s="1" t="s">
        <v>6</v>
      </c>
      <c r="O9" s="1" t="s">
        <v>7</v>
      </c>
      <c r="P9" s="1" t="s">
        <v>8</v>
      </c>
      <c r="Q9" s="4" t="s">
        <v>9</v>
      </c>
    </row>
    <row r="10" spans="3:17" ht="12">
      <c r="C10" s="3" t="s">
        <v>5</v>
      </c>
      <c r="D10" s="4" t="s">
        <v>10</v>
      </c>
      <c r="E10" s="5" t="s">
        <v>11</v>
      </c>
      <c r="F10" s="5" t="s">
        <v>12</v>
      </c>
      <c r="G10" s="4" t="s">
        <v>13</v>
      </c>
      <c r="K10" s="3" t="s">
        <v>5</v>
      </c>
      <c r="N10" s="4" t="s">
        <v>14</v>
      </c>
      <c r="O10" s="5" t="s">
        <v>15</v>
      </c>
      <c r="P10" s="5" t="s">
        <v>16</v>
      </c>
      <c r="Q10" s="4" t="s">
        <v>13</v>
      </c>
    </row>
    <row r="11" spans="3:17" ht="12">
      <c r="C11" s="3" t="s">
        <v>5</v>
      </c>
      <c r="D11" s="4" t="s">
        <v>17</v>
      </c>
      <c r="E11" s="4" t="s">
        <v>18</v>
      </c>
      <c r="F11" s="4" t="s">
        <v>19</v>
      </c>
      <c r="G11" s="4" t="s">
        <v>20</v>
      </c>
      <c r="K11" s="3" t="s">
        <v>5</v>
      </c>
      <c r="N11" s="4" t="s">
        <v>17</v>
      </c>
      <c r="O11" s="4" t="s">
        <v>21</v>
      </c>
      <c r="P11" s="4" t="s">
        <v>19</v>
      </c>
      <c r="Q11" s="4" t="s">
        <v>22</v>
      </c>
    </row>
    <row r="12" spans="3:17" ht="12">
      <c r="C12" s="3" t="s">
        <v>5</v>
      </c>
      <c r="D12" s="2" t="s">
        <v>23</v>
      </c>
      <c r="E12" s="2" t="s">
        <v>23</v>
      </c>
      <c r="F12" s="2" t="s">
        <v>23</v>
      </c>
      <c r="G12" s="2" t="s">
        <v>23</v>
      </c>
      <c r="K12" s="3" t="s">
        <v>5</v>
      </c>
      <c r="N12" s="2" t="s">
        <v>23</v>
      </c>
      <c r="O12" s="2" t="s">
        <v>23</v>
      </c>
      <c r="P12" s="2" t="s">
        <v>23</v>
      </c>
      <c r="Q12" s="2" t="s">
        <v>23</v>
      </c>
    </row>
    <row r="13" ht="12">
      <c r="C13" s="6" t="s">
        <v>5</v>
      </c>
    </row>
    <row r="14" spans="1:11" ht="12">
      <c r="A14" s="1" t="s">
        <v>24</v>
      </c>
      <c r="C14" s="6" t="s">
        <v>5</v>
      </c>
      <c r="D14" s="7">
        <v>37916.9</v>
      </c>
      <c r="E14" s="7">
        <v>34721.2</v>
      </c>
      <c r="F14" s="7">
        <v>36225</v>
      </c>
      <c r="G14" s="8">
        <f>(($F14-$E14)/$E14)</f>
        <v>0.043310715067451676</v>
      </c>
      <c r="H14" s="1" t="s">
        <v>25</v>
      </c>
      <c r="K14" s="6" t="s">
        <v>5</v>
      </c>
    </row>
    <row r="15" spans="3:7" ht="12">
      <c r="C15" s="6" t="s">
        <v>5</v>
      </c>
      <c r="D15" s="2" t="s">
        <v>26</v>
      </c>
      <c r="E15" s="2" t="s">
        <v>26</v>
      </c>
      <c r="F15" s="2" t="s">
        <v>26</v>
      </c>
      <c r="G15" s="2" t="s">
        <v>26</v>
      </c>
    </row>
    <row r="16" ht="12">
      <c r="C16" s="6" t="s">
        <v>5</v>
      </c>
    </row>
    <row r="17" spans="1:18" ht="12">
      <c r="A17" s="1" t="s">
        <v>27</v>
      </c>
      <c r="C17" s="6" t="s">
        <v>5</v>
      </c>
      <c r="D17" s="9">
        <f>D20+D27+D34+D41+D48+D55+D64</f>
        <v>37777.598</v>
      </c>
      <c r="E17" s="9">
        <f>E20+E27+E34+E41+E48+E55+E64</f>
        <v>34924.05100000001</v>
      </c>
      <c r="F17" s="9">
        <f>F20+F27+F34+F41+F48+F55+F64</f>
        <v>36225.013</v>
      </c>
      <c r="G17" s="10">
        <f>(($F17-$E17)/$E17)*100</f>
        <v>3.7251176846580374</v>
      </c>
      <c r="H17" s="11" t="s">
        <v>28</v>
      </c>
      <c r="I17" s="1" t="s">
        <v>29</v>
      </c>
      <c r="K17" s="6" t="s">
        <v>5</v>
      </c>
      <c r="N17" s="7">
        <f>N38+N24+N31+N45+N52+N19</f>
        <v>36429.4</v>
      </c>
      <c r="O17" s="7">
        <f>O38+O24+O31+O45+O52+O19</f>
        <v>36095.6</v>
      </c>
      <c r="P17" s="7">
        <f>P38+P24+P31+P45+P52+P19-0.3</f>
        <v>36647.299999999996</v>
      </c>
      <c r="Q17" s="10">
        <f>(($P17-$O17)/$O17)*100</f>
        <v>1.5284411396402806</v>
      </c>
      <c r="R17" s="11" t="s">
        <v>28</v>
      </c>
    </row>
    <row r="18" spans="3:18" ht="12">
      <c r="C18" s="6" t="s">
        <v>5</v>
      </c>
      <c r="D18" s="2" t="s">
        <v>26</v>
      </c>
      <c r="E18" s="2" t="s">
        <v>26</v>
      </c>
      <c r="F18" s="2" t="s">
        <v>26</v>
      </c>
      <c r="G18" s="2" t="s">
        <v>26</v>
      </c>
      <c r="H18" s="1" t="s">
        <v>30</v>
      </c>
      <c r="K18" s="6" t="s">
        <v>5</v>
      </c>
      <c r="N18" s="2" t="s">
        <v>26</v>
      </c>
      <c r="O18" s="2" t="s">
        <v>26</v>
      </c>
      <c r="P18" s="2" t="s">
        <v>26</v>
      </c>
      <c r="Q18" s="2" t="s">
        <v>26</v>
      </c>
      <c r="R18" s="1" t="s">
        <v>30</v>
      </c>
    </row>
    <row r="19" spans="3:18" ht="12">
      <c r="C19" s="6" t="s">
        <v>5</v>
      </c>
      <c r="D19" s="9"/>
      <c r="E19" s="9"/>
      <c r="F19" s="9"/>
      <c r="H19" s="1" t="s">
        <v>31</v>
      </c>
      <c r="J19" s="1" t="s">
        <v>32</v>
      </c>
      <c r="K19" s="6" t="s">
        <v>5</v>
      </c>
      <c r="N19" s="9">
        <f>SUM(N21:N22)</f>
        <v>2417.3999999999996</v>
      </c>
      <c r="O19" s="9">
        <f>SUM(O21:O22)</f>
        <v>2839.9</v>
      </c>
      <c r="P19" s="9">
        <f>SUM(P21:P22)</f>
        <v>2403.4</v>
      </c>
      <c r="Q19" s="10">
        <f>(($P19-$O19)/$O19)*100</f>
        <v>-15.370259516180147</v>
      </c>
      <c r="R19" s="1" t="s">
        <v>31</v>
      </c>
    </row>
    <row r="20" spans="2:18" ht="12">
      <c r="B20" s="1" t="s">
        <v>33</v>
      </c>
      <c r="C20" s="6" t="s">
        <v>5</v>
      </c>
      <c r="D20" s="9">
        <f>SUM(D22:D25)</f>
        <v>1314.0790000000002</v>
      </c>
      <c r="E20" s="9">
        <f>SUM(E22:E25)</f>
        <v>1204.9830000000002</v>
      </c>
      <c r="F20" s="9">
        <f>SUM(F22:F25)</f>
        <v>1225.199</v>
      </c>
      <c r="G20" s="10">
        <f>(($F20-$E20)/$E20)*100</f>
        <v>1.6777000173446341</v>
      </c>
      <c r="H20" s="1" t="s">
        <v>34</v>
      </c>
      <c r="K20" s="6" t="s">
        <v>5</v>
      </c>
      <c r="N20" s="12" t="s">
        <v>23</v>
      </c>
      <c r="O20" s="12" t="s">
        <v>23</v>
      </c>
      <c r="P20" s="12" t="s">
        <v>23</v>
      </c>
      <c r="Q20" s="2" t="s">
        <v>23</v>
      </c>
      <c r="R20" s="1" t="s">
        <v>34</v>
      </c>
    </row>
    <row r="21" spans="3:18" ht="12">
      <c r="C21" s="6" t="s">
        <v>5</v>
      </c>
      <c r="D21" s="12" t="s">
        <v>23</v>
      </c>
      <c r="E21" s="12" t="s">
        <v>23</v>
      </c>
      <c r="F21" s="12" t="s">
        <v>23</v>
      </c>
      <c r="G21" s="2" t="s">
        <v>23</v>
      </c>
      <c r="J21" s="1" t="s">
        <v>35</v>
      </c>
      <c r="K21" s="13">
        <f>D22+D29</f>
        <v>950.0329999999999</v>
      </c>
      <c r="L21" s="13">
        <f>E22+E29</f>
        <v>838.86</v>
      </c>
      <c r="M21" s="13">
        <f>F22+F29</f>
        <v>776.848</v>
      </c>
      <c r="N21" s="9">
        <v>881.3</v>
      </c>
      <c r="O21" s="9">
        <v>1018.4</v>
      </c>
      <c r="P21" s="9">
        <v>832.2</v>
      </c>
      <c r="Q21" s="10">
        <f>(($P21-$O21)/$O21)*100</f>
        <v>-18.283582089552233</v>
      </c>
      <c r="R21" s="5" t="s">
        <v>36</v>
      </c>
    </row>
    <row r="22" spans="2:18" ht="12">
      <c r="B22" s="1" t="s">
        <v>37</v>
      </c>
      <c r="C22" s="6" t="s">
        <v>5</v>
      </c>
      <c r="D22" s="9">
        <v>215.128</v>
      </c>
      <c r="E22" s="9">
        <v>207.254</v>
      </c>
      <c r="F22" s="9">
        <v>214.113</v>
      </c>
      <c r="G22" s="10">
        <f>(($F22-$E22)/$E22)*100</f>
        <v>3.3094656797938806</v>
      </c>
      <c r="J22" s="1" t="s">
        <v>38</v>
      </c>
      <c r="K22" s="13">
        <f>D25+D32</f>
        <v>2057.656</v>
      </c>
      <c r="L22" s="13">
        <f>E25+E32</f>
        <v>1383.2359999999999</v>
      </c>
      <c r="M22" s="13">
        <f>F25+F32</f>
        <v>1557.9070000000002</v>
      </c>
      <c r="N22" s="9">
        <v>1536.1</v>
      </c>
      <c r="O22" s="9">
        <v>1821.5</v>
      </c>
      <c r="P22" s="9">
        <v>1571.2</v>
      </c>
      <c r="Q22" s="10">
        <f>(($P22-$O22)/$O22)*100</f>
        <v>-13.74142190502333</v>
      </c>
      <c r="R22" s="14" t="s">
        <v>39</v>
      </c>
    </row>
    <row r="23" spans="2:17" ht="12">
      <c r="B23" s="1" t="s">
        <v>40</v>
      </c>
      <c r="C23" s="6" t="s">
        <v>5</v>
      </c>
      <c r="D23" s="9">
        <v>425.581</v>
      </c>
      <c r="E23" s="9">
        <v>412.72</v>
      </c>
      <c r="F23" s="9">
        <v>435.083</v>
      </c>
      <c r="G23" s="10">
        <f>(($F23-$E23)/$E23)*100</f>
        <v>5.4184434968017055</v>
      </c>
      <c r="K23" s="6" t="s">
        <v>5</v>
      </c>
      <c r="N23" s="12" t="s">
        <v>26</v>
      </c>
      <c r="O23" s="12" t="s">
        <v>26</v>
      </c>
      <c r="P23" s="12" t="s">
        <v>26</v>
      </c>
      <c r="Q23" s="2" t="s">
        <v>26</v>
      </c>
    </row>
    <row r="24" spans="2:17" ht="12">
      <c r="B24" s="1" t="s">
        <v>41</v>
      </c>
      <c r="C24" s="6" t="s">
        <v>5</v>
      </c>
      <c r="D24" s="9">
        <v>234.826</v>
      </c>
      <c r="E24" s="9">
        <v>239.956</v>
      </c>
      <c r="F24" s="9">
        <v>235.805</v>
      </c>
      <c r="G24" s="10">
        <f>(($F24-$E24)/$E24)*100</f>
        <v>-1.7299004817549808</v>
      </c>
      <c r="J24" s="1" t="s">
        <v>42</v>
      </c>
      <c r="K24" s="6" t="s">
        <v>5</v>
      </c>
      <c r="N24" s="9">
        <f>SUM(N26:N29)</f>
        <v>6313.8</v>
      </c>
      <c r="O24" s="9">
        <f>SUM(O26:O29)</f>
        <v>4052.6000000000004</v>
      </c>
      <c r="P24" s="9">
        <f>SUM(P26:P29)</f>
        <v>3607.3</v>
      </c>
      <c r="Q24" s="10">
        <f>(($P24-$O24)/$O24)*100</f>
        <v>-10.988007698761294</v>
      </c>
    </row>
    <row r="25" spans="2:17" ht="12">
      <c r="B25" s="1" t="s">
        <v>43</v>
      </c>
      <c r="C25" s="6" t="s">
        <v>5</v>
      </c>
      <c r="D25" s="9">
        <v>438.544</v>
      </c>
      <c r="E25" s="9">
        <v>345.053</v>
      </c>
      <c r="F25" s="9">
        <v>340.198</v>
      </c>
      <c r="G25" s="10">
        <f>(($F25-$E25)/$E25)*100</f>
        <v>-1.4070302243423527</v>
      </c>
      <c r="K25" s="6" t="s">
        <v>5</v>
      </c>
      <c r="N25" s="12" t="s">
        <v>23</v>
      </c>
      <c r="O25" s="12" t="s">
        <v>23</v>
      </c>
      <c r="P25" s="12" t="s">
        <v>23</v>
      </c>
      <c r="Q25" s="15" t="s">
        <v>23</v>
      </c>
    </row>
    <row r="26" spans="3:17" ht="12">
      <c r="C26" s="6" t="s">
        <v>5</v>
      </c>
      <c r="D26" s="12" t="s">
        <v>23</v>
      </c>
      <c r="E26" s="12" t="s">
        <v>23</v>
      </c>
      <c r="F26" s="12" t="s">
        <v>23</v>
      </c>
      <c r="G26" s="2" t="s">
        <v>23</v>
      </c>
      <c r="J26" s="1" t="s">
        <v>35</v>
      </c>
      <c r="K26" s="13">
        <f aca="true" t="shared" si="0" ref="K26:L29">E22+E29+E36+E43+E50+E57+E66</f>
        <v>5421.3460000000005</v>
      </c>
      <c r="L26" s="13">
        <f t="shared" si="0"/>
        <v>5260.082</v>
      </c>
      <c r="N26" s="9">
        <v>433</v>
      </c>
      <c r="O26" s="9">
        <v>843.7</v>
      </c>
      <c r="P26" s="9">
        <v>434.7</v>
      </c>
      <c r="Q26" s="10">
        <f>(($P26-$O26)/$O26)*100</f>
        <v>-48.47694678203153</v>
      </c>
    </row>
    <row r="27" spans="2:17" ht="12">
      <c r="B27" s="1" t="s">
        <v>44</v>
      </c>
      <c r="C27" s="6" t="s">
        <v>5</v>
      </c>
      <c r="D27" s="9">
        <f>SUM(D29:D32)</f>
        <v>3549.022</v>
      </c>
      <c r="E27" s="9">
        <f>SUM(E29:E32)</f>
        <v>2743.331</v>
      </c>
      <c r="F27" s="9">
        <f>SUM(F29:F32)</f>
        <v>2983.7169999999996</v>
      </c>
      <c r="G27" s="10">
        <f>(($F27-$E27)/$E27)*100</f>
        <v>8.762559093306622</v>
      </c>
      <c r="J27" s="1" t="s">
        <v>45</v>
      </c>
      <c r="K27" s="13">
        <f t="shared" si="0"/>
        <v>8301.286</v>
      </c>
      <c r="L27" s="13">
        <f t="shared" si="0"/>
        <v>8934.718</v>
      </c>
      <c r="N27" s="9">
        <v>238.2</v>
      </c>
      <c r="O27" s="9">
        <v>451.9</v>
      </c>
      <c r="P27" s="9">
        <v>425.3</v>
      </c>
      <c r="Q27" s="10">
        <f>(($P27-$O27)/$O27)*100</f>
        <v>-5.886258021686206</v>
      </c>
    </row>
    <row r="28" spans="3:17" ht="12">
      <c r="C28" s="6" t="s">
        <v>5</v>
      </c>
      <c r="D28" s="12" t="s">
        <v>23</v>
      </c>
      <c r="E28" s="12" t="s">
        <v>23</v>
      </c>
      <c r="F28" s="12" t="s">
        <v>23</v>
      </c>
      <c r="G28" s="2" t="s">
        <v>23</v>
      </c>
      <c r="J28" s="1" t="s">
        <v>46</v>
      </c>
      <c r="K28" s="13">
        <f t="shared" si="0"/>
        <v>12252.662</v>
      </c>
      <c r="L28" s="13">
        <f t="shared" si="0"/>
        <v>12349.362</v>
      </c>
      <c r="N28" s="9">
        <v>678.5</v>
      </c>
      <c r="O28" s="9">
        <v>699.7</v>
      </c>
      <c r="P28" s="9">
        <v>589.3</v>
      </c>
      <c r="Q28" s="10">
        <f>(($P28-$O28)/$O28)*100</f>
        <v>-15.77819065313707</v>
      </c>
    </row>
    <row r="29" spans="2:17" ht="12">
      <c r="B29" s="1" t="s">
        <v>37</v>
      </c>
      <c r="C29" s="6" t="s">
        <v>5</v>
      </c>
      <c r="D29" s="9">
        <v>734.905</v>
      </c>
      <c r="E29" s="9">
        <v>631.606</v>
      </c>
      <c r="F29" s="9">
        <v>562.735</v>
      </c>
      <c r="G29" s="10">
        <f>(($F29-$E29)/$E29)*100</f>
        <v>-10.90410794070987</v>
      </c>
      <c r="H29" s="5" t="s">
        <v>36</v>
      </c>
      <c r="J29" s="1" t="s">
        <v>38</v>
      </c>
      <c r="K29" s="13">
        <f t="shared" si="0"/>
        <v>8705.550000000001</v>
      </c>
      <c r="L29" s="13">
        <f t="shared" si="0"/>
        <v>9416.855</v>
      </c>
      <c r="N29" s="9">
        <v>4964.1</v>
      </c>
      <c r="O29" s="9">
        <v>2057.3</v>
      </c>
      <c r="P29" s="9">
        <v>2158</v>
      </c>
      <c r="Q29" s="10">
        <f>(($P29-$O29)/$O29)*100</f>
        <v>4.894764983230438</v>
      </c>
    </row>
    <row r="30" spans="2:17" ht="12">
      <c r="B30" s="1" t="s">
        <v>40</v>
      </c>
      <c r="C30" s="6" t="s">
        <v>5</v>
      </c>
      <c r="D30" s="9">
        <v>578.046</v>
      </c>
      <c r="E30" s="9">
        <v>462.688</v>
      </c>
      <c r="F30" s="9">
        <v>517.257</v>
      </c>
      <c r="G30" s="10">
        <f>(($F30-$E30)/$E30)*100</f>
        <v>11.793908638218403</v>
      </c>
      <c r="H30" s="1" t="s">
        <v>47</v>
      </c>
      <c r="K30" s="6" t="s">
        <v>5</v>
      </c>
      <c r="N30" s="12" t="s">
        <v>26</v>
      </c>
      <c r="O30" s="12" t="s">
        <v>26</v>
      </c>
      <c r="P30" s="12" t="s">
        <v>26</v>
      </c>
      <c r="Q30" s="15" t="s">
        <v>26</v>
      </c>
    </row>
    <row r="31" spans="2:17" ht="12">
      <c r="B31" s="1" t="s">
        <v>41</v>
      </c>
      <c r="C31" s="6" t="s">
        <v>5</v>
      </c>
      <c r="D31" s="9">
        <v>616.959</v>
      </c>
      <c r="E31" s="9">
        <v>610.854</v>
      </c>
      <c r="F31" s="9">
        <v>686.016</v>
      </c>
      <c r="G31" s="10">
        <f>(($F31-$E31)/$E31)*100</f>
        <v>12.30441316583012</v>
      </c>
      <c r="H31" s="14" t="s">
        <v>48</v>
      </c>
      <c r="J31" s="1" t="s">
        <v>49</v>
      </c>
      <c r="K31" s="6" t="s">
        <v>5</v>
      </c>
      <c r="N31" s="9">
        <f>SUM(N33:N36)</f>
        <v>4239.7</v>
      </c>
      <c r="O31" s="9">
        <f>SUM(O33:O36)</f>
        <v>6344.9</v>
      </c>
      <c r="P31" s="9">
        <f>SUM(P33:P36)</f>
        <v>4775.9</v>
      </c>
      <c r="Q31" s="10">
        <f>(($P31-$O31)/$O31)*100</f>
        <v>-24.728522120127977</v>
      </c>
    </row>
    <row r="32" spans="2:17" ht="12">
      <c r="B32" s="1" t="s">
        <v>43</v>
      </c>
      <c r="C32" s="6" t="s">
        <v>5</v>
      </c>
      <c r="D32" s="9">
        <v>1619.112</v>
      </c>
      <c r="E32" s="9">
        <v>1038.183</v>
      </c>
      <c r="F32" s="9">
        <v>1217.709</v>
      </c>
      <c r="G32" s="10">
        <f>(($F32-$E32)/$E32)*100</f>
        <v>17.292327075284422</v>
      </c>
      <c r="H32" s="14" t="s">
        <v>39</v>
      </c>
      <c r="K32" s="6" t="s">
        <v>5</v>
      </c>
      <c r="N32" s="12" t="s">
        <v>23</v>
      </c>
      <c r="O32" s="12" t="s">
        <v>23</v>
      </c>
      <c r="P32" s="12" t="s">
        <v>23</v>
      </c>
      <c r="Q32" s="15" t="s">
        <v>23</v>
      </c>
    </row>
    <row r="33" spans="3:17" ht="12">
      <c r="C33" s="6" t="s">
        <v>5</v>
      </c>
      <c r="D33" s="12" t="s">
        <v>26</v>
      </c>
      <c r="E33" s="12" t="s">
        <v>26</v>
      </c>
      <c r="F33" s="12" t="s">
        <v>26</v>
      </c>
      <c r="G33" s="2" t="s">
        <v>26</v>
      </c>
      <c r="H33" s="9"/>
      <c r="J33" s="1" t="s">
        <v>35</v>
      </c>
      <c r="K33" s="6" t="s">
        <v>5</v>
      </c>
      <c r="N33" s="9">
        <v>57.2</v>
      </c>
      <c r="O33" s="9">
        <v>30.4</v>
      </c>
      <c r="P33" s="9">
        <v>8.6</v>
      </c>
      <c r="Q33" s="10">
        <f>(($P33-$O33)/$O33)*100</f>
        <v>-71.71052631578947</v>
      </c>
    </row>
    <row r="34" spans="2:17" ht="12">
      <c r="B34" s="1" t="s">
        <v>50</v>
      </c>
      <c r="C34" s="6" t="s">
        <v>5</v>
      </c>
      <c r="D34" s="9">
        <f>SUM(D36:D39)</f>
        <v>6282.318</v>
      </c>
      <c r="E34" s="9">
        <f>SUM(E36:E39)</f>
        <v>6245.127</v>
      </c>
      <c r="F34" s="9">
        <f>SUM(F36:F39)</f>
        <v>5117.395</v>
      </c>
      <c r="G34" s="10">
        <f>(($F34-$E34)/$E34)*100</f>
        <v>-18.057791298719785</v>
      </c>
      <c r="H34" s="9"/>
      <c r="J34" s="1" t="s">
        <v>45</v>
      </c>
      <c r="K34" s="6" t="s">
        <v>5</v>
      </c>
      <c r="N34" s="9">
        <v>230.5</v>
      </c>
      <c r="O34" s="9">
        <v>235.1</v>
      </c>
      <c r="P34" s="9">
        <v>141.6</v>
      </c>
      <c r="Q34" s="10">
        <f>(($P34-$O34)/$O34)*100</f>
        <v>-39.77031050616759</v>
      </c>
    </row>
    <row r="35" spans="3:17" ht="12">
      <c r="C35" s="6" t="s">
        <v>5</v>
      </c>
      <c r="D35" s="12" t="s">
        <v>23</v>
      </c>
      <c r="E35" s="12" t="s">
        <v>23</v>
      </c>
      <c r="F35" s="12" t="s">
        <v>23</v>
      </c>
      <c r="G35" s="15" t="s">
        <v>23</v>
      </c>
      <c r="H35" s="9"/>
      <c r="J35" s="1" t="s">
        <v>46</v>
      </c>
      <c r="K35" s="6" t="s">
        <v>5</v>
      </c>
      <c r="N35" s="9">
        <v>3553</v>
      </c>
      <c r="O35" s="9">
        <v>3443.8</v>
      </c>
      <c r="P35" s="9">
        <v>2986.4</v>
      </c>
      <c r="Q35" s="10">
        <f>(($P35-$O35)/$O35)*100</f>
        <v>-13.281839828096873</v>
      </c>
    </row>
    <row r="36" spans="2:17" ht="12">
      <c r="B36" s="1" t="s">
        <v>37</v>
      </c>
      <c r="C36" s="6" t="s">
        <v>5</v>
      </c>
      <c r="D36" s="9">
        <v>864.758</v>
      </c>
      <c r="E36" s="9">
        <v>524.748</v>
      </c>
      <c r="F36" s="9">
        <v>515.853</v>
      </c>
      <c r="G36" s="10">
        <f>(($F36-$E36)/$E36)*100</f>
        <v>-1.6950993619794823</v>
      </c>
      <c r="H36" s="9"/>
      <c r="J36" s="1" t="s">
        <v>38</v>
      </c>
      <c r="K36" s="6" t="s">
        <v>5</v>
      </c>
      <c r="N36" s="9">
        <v>399</v>
      </c>
      <c r="O36" s="9">
        <v>2635.6</v>
      </c>
      <c r="P36" s="9">
        <v>1639.3</v>
      </c>
      <c r="Q36" s="10">
        <f>(($P36-$O36)/$O36)*100</f>
        <v>-37.801639095462136</v>
      </c>
    </row>
    <row r="37" spans="2:17" ht="12">
      <c r="B37" s="1" t="s">
        <v>40</v>
      </c>
      <c r="C37" s="6" t="s">
        <v>5</v>
      </c>
      <c r="D37" s="9">
        <v>439.683</v>
      </c>
      <c r="E37" s="9">
        <v>416.989</v>
      </c>
      <c r="F37" s="9">
        <v>420.538</v>
      </c>
      <c r="G37" s="10">
        <f>(($F37-$E37)/$E37)*100</f>
        <v>0.8511015878116774</v>
      </c>
      <c r="H37" s="9"/>
      <c r="K37" s="6" t="s">
        <v>5</v>
      </c>
      <c r="N37" s="12" t="s">
        <v>26</v>
      </c>
      <c r="O37" s="12" t="s">
        <v>26</v>
      </c>
      <c r="P37" s="12" t="s">
        <v>26</v>
      </c>
      <c r="Q37" s="15" t="s">
        <v>26</v>
      </c>
    </row>
    <row r="38" spans="2:17" ht="12">
      <c r="B38" s="1" t="s">
        <v>41</v>
      </c>
      <c r="C38" s="6" t="s">
        <v>5</v>
      </c>
      <c r="D38" s="9">
        <v>693.759</v>
      </c>
      <c r="E38" s="9">
        <v>480.116</v>
      </c>
      <c r="F38" s="9">
        <v>485.281</v>
      </c>
      <c r="G38" s="10">
        <f>(($F38-$E38)/$E38)*100</f>
        <v>1.0757816860925318</v>
      </c>
      <c r="H38" s="9"/>
      <c r="J38" s="1" t="s">
        <v>51</v>
      </c>
      <c r="K38" s="6" t="s">
        <v>5</v>
      </c>
      <c r="N38" s="9">
        <f>SUM(N40:N43)</f>
        <v>14313.2</v>
      </c>
      <c r="O38" s="9">
        <f>SUM(O40:O43)</f>
        <v>14130.599999999999</v>
      </c>
      <c r="P38" s="9">
        <f>SUM(P40:P43)</f>
        <v>15904.3</v>
      </c>
      <c r="Q38" s="10">
        <f>(($P38-$O38)/$O38)*100</f>
        <v>12.55219169745093</v>
      </c>
    </row>
    <row r="39" spans="2:17" ht="12">
      <c r="B39" s="1" t="s">
        <v>43</v>
      </c>
      <c r="C39" s="6" t="s">
        <v>5</v>
      </c>
      <c r="D39" s="9">
        <v>4284.118</v>
      </c>
      <c r="E39" s="9">
        <v>4823.274</v>
      </c>
      <c r="F39" s="9">
        <v>3695.723</v>
      </c>
      <c r="G39" s="10">
        <f>(($F39-$E39)/$E39)*100</f>
        <v>-23.377295173361503</v>
      </c>
      <c r="H39" s="9"/>
      <c r="K39" s="6" t="s">
        <v>5</v>
      </c>
      <c r="N39" s="12" t="s">
        <v>23</v>
      </c>
      <c r="O39" s="12" t="s">
        <v>23</v>
      </c>
      <c r="P39" s="12" t="s">
        <v>23</v>
      </c>
      <c r="Q39" s="15" t="s">
        <v>23</v>
      </c>
    </row>
    <row r="40" spans="3:17" ht="12">
      <c r="C40" s="6" t="s">
        <v>5</v>
      </c>
      <c r="D40" s="12" t="s">
        <v>26</v>
      </c>
      <c r="E40" s="12" t="s">
        <v>26</v>
      </c>
      <c r="F40" s="12" t="s">
        <v>26</v>
      </c>
      <c r="G40" s="15" t="s">
        <v>26</v>
      </c>
      <c r="H40" s="9"/>
      <c r="J40" s="1" t="s">
        <v>35</v>
      </c>
      <c r="K40" s="6" t="s">
        <v>5</v>
      </c>
      <c r="N40" s="9">
        <v>3480</v>
      </c>
      <c r="O40" s="9">
        <v>2639</v>
      </c>
      <c r="P40" s="9">
        <v>2590.7</v>
      </c>
      <c r="Q40" s="10">
        <f>(($P40-$O40)/$O40)*100</f>
        <v>-1.8302387267904576</v>
      </c>
    </row>
    <row r="41" spans="2:17" ht="12">
      <c r="B41" s="1" t="s">
        <v>52</v>
      </c>
      <c r="C41" s="6" t="s">
        <v>5</v>
      </c>
      <c r="D41" s="9">
        <f>SUM(D43:D46)</f>
        <v>4211.722</v>
      </c>
      <c r="E41" s="9">
        <f>SUM(E43:E46)</f>
        <v>2697.665</v>
      </c>
      <c r="F41" s="9">
        <f>SUM(F43:F46)</f>
        <v>3770.649</v>
      </c>
      <c r="G41" s="10">
        <f>(($F41-$E41)/$E41)*100</f>
        <v>39.77454576457789</v>
      </c>
      <c r="H41" s="9"/>
      <c r="J41" s="1" t="s">
        <v>45</v>
      </c>
      <c r="K41" s="6" t="s">
        <v>5</v>
      </c>
      <c r="N41" s="9">
        <v>5704.6</v>
      </c>
      <c r="O41" s="9">
        <v>5689.3</v>
      </c>
      <c r="P41" s="9">
        <v>6018.9</v>
      </c>
      <c r="Q41" s="10">
        <f>(($P41-$O41)/$O41)*100</f>
        <v>5.79333134128978</v>
      </c>
    </row>
    <row r="42" spans="3:17" ht="12">
      <c r="C42" s="6" t="s">
        <v>5</v>
      </c>
      <c r="D42" s="12" t="s">
        <v>23</v>
      </c>
      <c r="E42" s="12" t="s">
        <v>23</v>
      </c>
      <c r="F42" s="12" t="s">
        <v>23</v>
      </c>
      <c r="G42" s="15" t="s">
        <v>23</v>
      </c>
      <c r="H42" s="9"/>
      <c r="J42" s="1" t="s">
        <v>46</v>
      </c>
      <c r="K42" s="6" t="s">
        <v>5</v>
      </c>
      <c r="N42" s="9">
        <v>4420.4</v>
      </c>
      <c r="O42" s="9">
        <v>4180.3</v>
      </c>
      <c r="P42" s="9">
        <v>4910.9</v>
      </c>
      <c r="Q42" s="10">
        <f>(($P42-$O42)/$O42)*100</f>
        <v>17.477214553979366</v>
      </c>
    </row>
    <row r="43" spans="2:17" ht="12">
      <c r="B43" s="1" t="s">
        <v>37</v>
      </c>
      <c r="C43" s="6" t="s">
        <v>5</v>
      </c>
      <c r="D43" s="9">
        <v>646.668</v>
      </c>
      <c r="E43" s="9">
        <v>544.104</v>
      </c>
      <c r="F43" s="9">
        <v>408.978</v>
      </c>
      <c r="G43" s="10">
        <f>(($F43-$E43)/$E43)*100</f>
        <v>-24.834590445944162</v>
      </c>
      <c r="H43" s="9"/>
      <c r="J43" s="1" t="s">
        <v>38</v>
      </c>
      <c r="K43" s="6" t="s">
        <v>5</v>
      </c>
      <c r="N43" s="9">
        <v>708.2</v>
      </c>
      <c r="O43" s="9">
        <v>1622</v>
      </c>
      <c r="P43" s="9">
        <v>2383.8</v>
      </c>
      <c r="Q43" s="10">
        <f>(($P43-$O43)/$O43)*100</f>
        <v>46.96670776818743</v>
      </c>
    </row>
    <row r="44" spans="2:17" ht="12">
      <c r="B44" s="1" t="s">
        <v>40</v>
      </c>
      <c r="C44" s="6" t="s">
        <v>5</v>
      </c>
      <c r="D44" s="9">
        <v>1938.278</v>
      </c>
      <c r="E44" s="9">
        <v>1722.042</v>
      </c>
      <c r="F44" s="9">
        <v>1569.252</v>
      </c>
      <c r="G44" s="10">
        <f>(($F44-$E44)/$E44)*100</f>
        <v>-8.872605894629745</v>
      </c>
      <c r="H44" s="9"/>
      <c r="K44" s="6" t="s">
        <v>5</v>
      </c>
      <c r="N44" s="12" t="s">
        <v>26</v>
      </c>
      <c r="O44" s="12" t="s">
        <v>26</v>
      </c>
      <c r="P44" s="12" t="s">
        <v>26</v>
      </c>
      <c r="Q44" s="15" t="s">
        <v>26</v>
      </c>
    </row>
    <row r="45" spans="2:17" ht="12">
      <c r="B45" s="1" t="s">
        <v>41</v>
      </c>
      <c r="C45" s="6" t="s">
        <v>5</v>
      </c>
      <c r="D45" s="9">
        <v>387.577</v>
      </c>
      <c r="E45" s="9">
        <v>235.014</v>
      </c>
      <c r="F45" s="9">
        <v>433.984</v>
      </c>
      <c r="G45" s="10">
        <f>(($F45-$E45)/$E45)*100</f>
        <v>84.66304135072804</v>
      </c>
      <c r="H45" s="9"/>
      <c r="J45" s="1" t="s">
        <v>53</v>
      </c>
      <c r="K45" s="6" t="s">
        <v>5</v>
      </c>
      <c r="N45" s="9">
        <f>SUM(N47:N50)</f>
        <v>4920.7</v>
      </c>
      <c r="O45" s="9">
        <f>SUM(O47:O50)</f>
        <v>4702.3</v>
      </c>
      <c r="P45" s="9">
        <f>SUM(P47:P50)</f>
        <v>5113.2</v>
      </c>
      <c r="Q45" s="10">
        <f>(($P45-$O45)/$O45)*100</f>
        <v>8.738277013376425</v>
      </c>
    </row>
    <row r="46" spans="2:17" ht="12">
      <c r="B46" s="1" t="s">
        <v>43</v>
      </c>
      <c r="C46" s="6" t="s">
        <v>5</v>
      </c>
      <c r="D46" s="9">
        <v>1239.199</v>
      </c>
      <c r="E46" s="9">
        <v>196.505</v>
      </c>
      <c r="F46" s="9">
        <v>1358.435</v>
      </c>
      <c r="G46" s="10">
        <f>(($F46-$E46)/$E46)*100</f>
        <v>591.2979313503472</v>
      </c>
      <c r="K46" s="6" t="s">
        <v>5</v>
      </c>
      <c r="N46" s="12" t="s">
        <v>23</v>
      </c>
      <c r="O46" s="12" t="s">
        <v>23</v>
      </c>
      <c r="P46" s="12" t="s">
        <v>23</v>
      </c>
      <c r="Q46" s="2" t="s">
        <v>23</v>
      </c>
    </row>
    <row r="47" spans="3:17" ht="12">
      <c r="C47" s="6" t="s">
        <v>5</v>
      </c>
      <c r="D47" s="12" t="s">
        <v>26</v>
      </c>
      <c r="E47" s="12" t="s">
        <v>26</v>
      </c>
      <c r="F47" s="12" t="s">
        <v>26</v>
      </c>
      <c r="G47" s="15" t="s">
        <v>26</v>
      </c>
      <c r="H47" s="9"/>
      <c r="J47" s="1" t="s">
        <v>35</v>
      </c>
      <c r="K47" s="6" t="s">
        <v>5</v>
      </c>
      <c r="N47" s="9">
        <v>140.4</v>
      </c>
      <c r="O47" s="9">
        <v>147.8</v>
      </c>
      <c r="P47" s="9">
        <v>184.6</v>
      </c>
      <c r="Q47" s="10">
        <f>(($P47-$O47)/$O47)*100</f>
        <v>24.89851150202976</v>
      </c>
    </row>
    <row r="48" spans="2:17" ht="12">
      <c r="B48" s="1" t="s">
        <v>54</v>
      </c>
      <c r="C48" s="6" t="s">
        <v>5</v>
      </c>
      <c r="D48" s="9">
        <f>SUM(D50:D53)</f>
        <v>8486.601</v>
      </c>
      <c r="E48" s="9">
        <f>SUM(E50:E53)</f>
        <v>7441.099</v>
      </c>
      <c r="F48" s="9">
        <f>SUM(F50:F53)</f>
        <v>8916.042000000001</v>
      </c>
      <c r="G48" s="10">
        <f>(($F48-$E48)/$E48)*100</f>
        <v>19.82157474319319</v>
      </c>
      <c r="J48" s="1" t="s">
        <v>45</v>
      </c>
      <c r="K48" s="6" t="s">
        <v>5</v>
      </c>
      <c r="N48" s="9">
        <v>817</v>
      </c>
      <c r="O48" s="9">
        <v>637.1</v>
      </c>
      <c r="P48" s="9">
        <v>745</v>
      </c>
      <c r="Q48" s="10">
        <f>(($P48-$O48)/$O48)*100</f>
        <v>16.936116779155544</v>
      </c>
    </row>
    <row r="49" spans="3:17" ht="12">
      <c r="C49" s="6" t="s">
        <v>5</v>
      </c>
      <c r="D49" s="12" t="s">
        <v>23</v>
      </c>
      <c r="E49" s="12" t="s">
        <v>23</v>
      </c>
      <c r="F49" s="12" t="s">
        <v>23</v>
      </c>
      <c r="G49" s="15" t="s">
        <v>23</v>
      </c>
      <c r="J49" s="1" t="s">
        <v>46</v>
      </c>
      <c r="K49" s="6" t="s">
        <v>5</v>
      </c>
      <c r="N49" s="9">
        <v>2183</v>
      </c>
      <c r="O49" s="9">
        <v>2409.8</v>
      </c>
      <c r="P49" s="9">
        <v>2291.3</v>
      </c>
      <c r="Q49" s="10">
        <f>(($P49-$O49)/$O49)*100</f>
        <v>-4.9174205328243</v>
      </c>
    </row>
    <row r="50" spans="2:17" ht="12">
      <c r="B50" s="1" t="s">
        <v>37</v>
      </c>
      <c r="C50" s="6" t="s">
        <v>5</v>
      </c>
      <c r="D50" s="9">
        <v>1820.272</v>
      </c>
      <c r="E50" s="9">
        <v>1711.383</v>
      </c>
      <c r="F50" s="9">
        <v>1733.643</v>
      </c>
      <c r="G50" s="10">
        <f>(($F50-$E50)/$E50)*100</f>
        <v>1.3007024143631198</v>
      </c>
      <c r="J50" s="1" t="s">
        <v>38</v>
      </c>
      <c r="K50" s="6" t="s">
        <v>5</v>
      </c>
      <c r="N50" s="9">
        <v>1780.3</v>
      </c>
      <c r="O50" s="9">
        <v>1507.6</v>
      </c>
      <c r="P50" s="9">
        <v>1892.3</v>
      </c>
      <c r="Q50" s="10">
        <f>(($P50-$O50)/$O50)*100</f>
        <v>25.51737861501725</v>
      </c>
    </row>
    <row r="51" spans="2:17" ht="12">
      <c r="B51" s="1" t="s">
        <v>40</v>
      </c>
      <c r="C51" s="6" t="s">
        <v>5</v>
      </c>
      <c r="D51" s="9">
        <v>2214.755</v>
      </c>
      <c r="E51" s="9">
        <v>1712.802</v>
      </c>
      <c r="F51" s="9">
        <v>2335.46</v>
      </c>
      <c r="G51" s="10">
        <f>(($F51-$E51)/$E51)*100</f>
        <v>36.353180344254625</v>
      </c>
      <c r="K51" s="6" t="s">
        <v>5</v>
      </c>
      <c r="N51" s="12" t="s">
        <v>26</v>
      </c>
      <c r="O51" s="12" t="s">
        <v>26</v>
      </c>
      <c r="P51" s="12" t="s">
        <v>26</v>
      </c>
      <c r="Q51" s="2" t="s">
        <v>26</v>
      </c>
    </row>
    <row r="52" spans="2:17" ht="12">
      <c r="B52" s="1" t="s">
        <v>41</v>
      </c>
      <c r="C52" s="6" t="s">
        <v>5</v>
      </c>
      <c r="D52" s="9">
        <v>4365.225</v>
      </c>
      <c r="E52" s="9">
        <v>3951.855</v>
      </c>
      <c r="F52" s="9">
        <v>4544.775</v>
      </c>
      <c r="G52" s="10">
        <f>(($F52-$E52)/$E52)*100</f>
        <v>15.00358692310319</v>
      </c>
      <c r="J52" s="1" t="s">
        <v>55</v>
      </c>
      <c r="K52" s="6" t="s">
        <v>5</v>
      </c>
      <c r="N52" s="9">
        <f>SUM(N54:N59)</f>
        <v>4224.599999999999</v>
      </c>
      <c r="O52" s="9">
        <f>SUM(O54:O59)</f>
        <v>4025.2999999999997</v>
      </c>
      <c r="P52" s="9">
        <f>SUM(P54:P59)</f>
        <v>4843.5</v>
      </c>
      <c r="Q52" s="10">
        <f>(($P52-$O52)/$O52)*100</f>
        <v>20.326435296748077</v>
      </c>
    </row>
    <row r="53" spans="2:17" ht="12">
      <c r="B53" s="1" t="s">
        <v>43</v>
      </c>
      <c r="C53" s="6" t="s">
        <v>5</v>
      </c>
      <c r="D53" s="9">
        <v>86.349</v>
      </c>
      <c r="E53" s="9">
        <v>65.059</v>
      </c>
      <c r="F53" s="9">
        <v>302.164</v>
      </c>
      <c r="G53" s="10">
        <f>(($F53-$E53)/$E53)*100</f>
        <v>364.4461181389201</v>
      </c>
      <c r="K53" s="6" t="s">
        <v>5</v>
      </c>
      <c r="N53" s="12" t="s">
        <v>23</v>
      </c>
      <c r="O53" s="12" t="s">
        <v>23</v>
      </c>
      <c r="P53" s="12" t="s">
        <v>23</v>
      </c>
      <c r="Q53" s="2" t="s">
        <v>23</v>
      </c>
    </row>
    <row r="54" spans="3:17" ht="12">
      <c r="C54" s="6" t="s">
        <v>5</v>
      </c>
      <c r="D54" s="12" t="s">
        <v>26</v>
      </c>
      <c r="E54" s="12" t="s">
        <v>26</v>
      </c>
      <c r="F54" s="12" t="s">
        <v>26</v>
      </c>
      <c r="G54" s="15" t="s">
        <v>26</v>
      </c>
      <c r="J54" s="1" t="s">
        <v>35</v>
      </c>
      <c r="K54" s="6" t="s">
        <v>5</v>
      </c>
      <c r="N54" s="9">
        <v>1445.1</v>
      </c>
      <c r="O54" s="9">
        <v>1335.6</v>
      </c>
      <c r="P54" s="9">
        <v>1199.2</v>
      </c>
      <c r="Q54" s="10">
        <f aca="true" t="shared" si="1" ref="Q54:Q59">(($P54-$O54)/$O54)*100</f>
        <v>-10.212638514525297</v>
      </c>
    </row>
    <row r="55" spans="2:17" ht="12">
      <c r="B55" s="1" t="s">
        <v>56</v>
      </c>
      <c r="C55" s="6" t="s">
        <v>5</v>
      </c>
      <c r="D55" s="9">
        <f>SUM(D57:D62)</f>
        <v>3397.818</v>
      </c>
      <c r="E55" s="9">
        <f>SUM(E57:E62)</f>
        <v>3167.9339999999997</v>
      </c>
      <c r="F55" s="9">
        <f>SUM(F57:F62)</f>
        <v>3342.746</v>
      </c>
      <c r="G55" s="10">
        <f>(($F55-$E55)/$E55)*100</f>
        <v>5.518170517441347</v>
      </c>
      <c r="H55" s="9"/>
      <c r="J55" s="1" t="s">
        <v>45</v>
      </c>
      <c r="K55" s="6" t="s">
        <v>5</v>
      </c>
      <c r="N55" s="9">
        <v>772.8</v>
      </c>
      <c r="O55" s="9">
        <v>838.5</v>
      </c>
      <c r="P55" s="9">
        <v>920.8</v>
      </c>
      <c r="Q55" s="10">
        <f t="shared" si="1"/>
        <v>9.815146094215855</v>
      </c>
    </row>
    <row r="56" spans="3:17" ht="12">
      <c r="C56" s="6" t="s">
        <v>5</v>
      </c>
      <c r="D56" s="12" t="s">
        <v>23</v>
      </c>
      <c r="E56" s="12" t="s">
        <v>23</v>
      </c>
      <c r="F56" s="12" t="s">
        <v>23</v>
      </c>
      <c r="G56" s="2" t="s">
        <v>23</v>
      </c>
      <c r="H56" s="9"/>
      <c r="J56" s="1" t="s">
        <v>46</v>
      </c>
      <c r="K56" s="6" t="s">
        <v>5</v>
      </c>
      <c r="N56" s="9">
        <v>1497</v>
      </c>
      <c r="O56" s="9">
        <v>1423.3</v>
      </c>
      <c r="P56" s="9">
        <v>1908.3</v>
      </c>
      <c r="Q56" s="10">
        <f t="shared" si="1"/>
        <v>34.07573947867631</v>
      </c>
    </row>
    <row r="57" spans="2:17" ht="12">
      <c r="B57" s="1" t="s">
        <v>37</v>
      </c>
      <c r="C57" s="6" t="s">
        <v>5</v>
      </c>
      <c r="D57" s="9">
        <v>1364.642</v>
      </c>
      <c r="E57" s="9">
        <v>1150.197</v>
      </c>
      <c r="F57" s="9">
        <v>1172.823</v>
      </c>
      <c r="G57" s="10">
        <f aca="true" t="shared" si="2" ref="G57:G62">(($F57-$E57)/$E57)*100</f>
        <v>1.9671412810153568</v>
      </c>
      <c r="H57" s="9"/>
      <c r="J57" s="1" t="s">
        <v>38</v>
      </c>
      <c r="K57" s="6" t="s">
        <v>5</v>
      </c>
      <c r="N57" s="9">
        <v>286.7</v>
      </c>
      <c r="O57" s="9">
        <v>156.6</v>
      </c>
      <c r="P57" s="9">
        <v>529.9</v>
      </c>
      <c r="Q57" s="10">
        <f t="shared" si="1"/>
        <v>238.37803320561937</v>
      </c>
    </row>
    <row r="58" spans="2:17" ht="12">
      <c r="B58" s="1" t="s">
        <v>40</v>
      </c>
      <c r="C58" s="6" t="s">
        <v>5</v>
      </c>
      <c r="D58" s="9">
        <v>785.111</v>
      </c>
      <c r="E58" s="9">
        <v>756.2</v>
      </c>
      <c r="F58" s="9">
        <v>691.15</v>
      </c>
      <c r="G58" s="10">
        <f t="shared" si="2"/>
        <v>-8.602221634488238</v>
      </c>
      <c r="H58" s="9"/>
      <c r="J58" s="1" t="s">
        <v>57</v>
      </c>
      <c r="K58" s="6" t="s">
        <v>5</v>
      </c>
      <c r="N58" s="9">
        <v>210.2</v>
      </c>
      <c r="O58" s="9">
        <v>259</v>
      </c>
      <c r="P58" s="9">
        <v>272.6</v>
      </c>
      <c r="Q58" s="10">
        <f t="shared" si="1"/>
        <v>5.250965250965259</v>
      </c>
    </row>
    <row r="59" spans="2:17" ht="12">
      <c r="B59" s="1" t="s">
        <v>41</v>
      </c>
      <c r="C59" s="6" t="s">
        <v>5</v>
      </c>
      <c r="D59" s="9">
        <v>838.913</v>
      </c>
      <c r="E59" s="9">
        <v>817.811</v>
      </c>
      <c r="F59" s="9">
        <v>814.707</v>
      </c>
      <c r="G59" s="10">
        <f t="shared" si="2"/>
        <v>-0.37954979818075835</v>
      </c>
      <c r="H59" s="9"/>
      <c r="J59" s="1" t="s">
        <v>58</v>
      </c>
      <c r="K59" s="6" t="s">
        <v>5</v>
      </c>
      <c r="N59" s="9">
        <v>12.8</v>
      </c>
      <c r="O59" s="9">
        <v>12.3</v>
      </c>
      <c r="P59" s="9">
        <v>12.7</v>
      </c>
      <c r="Q59" s="10">
        <f t="shared" si="1"/>
        <v>3.2520325203251916</v>
      </c>
    </row>
    <row r="60" spans="2:19" ht="12">
      <c r="B60" s="1" t="s">
        <v>43</v>
      </c>
      <c r="C60" s="6" t="s">
        <v>5</v>
      </c>
      <c r="D60" s="9">
        <v>137.798</v>
      </c>
      <c r="E60" s="9">
        <v>200.519</v>
      </c>
      <c r="F60" s="9">
        <v>400.07</v>
      </c>
      <c r="G60" s="10">
        <f t="shared" si="2"/>
        <v>99.51725272916781</v>
      </c>
      <c r="H60" s="9"/>
      <c r="I60" s="2" t="s">
        <v>4</v>
      </c>
      <c r="J60" s="2" t="s">
        <v>4</v>
      </c>
      <c r="K60" s="6" t="s">
        <v>5</v>
      </c>
      <c r="N60" s="2" t="s">
        <v>4</v>
      </c>
      <c r="O60" s="2" t="s">
        <v>4</v>
      </c>
      <c r="P60" s="2" t="s">
        <v>4</v>
      </c>
      <c r="Q60" s="2" t="s">
        <v>4</v>
      </c>
      <c r="R60" s="14" t="s">
        <v>7</v>
      </c>
      <c r="S60" s="1" t="s">
        <v>7</v>
      </c>
    </row>
    <row r="61" spans="2:7" ht="12">
      <c r="B61" s="1" t="s">
        <v>57</v>
      </c>
      <c r="C61" s="6" t="s">
        <v>5</v>
      </c>
      <c r="D61" s="16">
        <v>259.021</v>
      </c>
      <c r="E61" s="16">
        <v>231.757</v>
      </c>
      <c r="F61" s="16">
        <v>251.495</v>
      </c>
      <c r="G61" s="10">
        <f t="shared" si="2"/>
        <v>8.516679107858662</v>
      </c>
    </row>
    <row r="62" spans="2:7" ht="12">
      <c r="B62" s="1" t="s">
        <v>58</v>
      </c>
      <c r="C62" s="6" t="s">
        <v>5</v>
      </c>
      <c r="D62" s="16">
        <v>12.333</v>
      </c>
      <c r="E62" s="16">
        <v>11.45</v>
      </c>
      <c r="F62" s="16">
        <v>12.501</v>
      </c>
      <c r="G62" s="10">
        <f t="shared" si="2"/>
        <v>9.179039301310045</v>
      </c>
    </row>
    <row r="63" spans="3:8" ht="12">
      <c r="C63" s="6" t="s">
        <v>5</v>
      </c>
      <c r="D63" s="12" t="s">
        <v>26</v>
      </c>
      <c r="E63" s="12" t="s">
        <v>26</v>
      </c>
      <c r="F63" s="12" t="s">
        <v>26</v>
      </c>
      <c r="G63" s="2" t="s">
        <v>26</v>
      </c>
      <c r="H63" s="9"/>
    </row>
    <row r="64" spans="2:9" ht="12">
      <c r="B64" s="1" t="s">
        <v>59</v>
      </c>
      <c r="C64" s="6" t="s">
        <v>5</v>
      </c>
      <c r="D64" s="9">
        <f>SUM(D66:D69)</f>
        <v>10536.038</v>
      </c>
      <c r="E64" s="9">
        <f>SUM(E66:E69)</f>
        <v>11423.912</v>
      </c>
      <c r="F64" s="9">
        <f>SUM(F66:F69)</f>
        <v>10869.265</v>
      </c>
      <c r="G64" s="10">
        <f>(($F64-$E64)/$E64)*100</f>
        <v>-4.855140690859671</v>
      </c>
      <c r="H64" s="9"/>
      <c r="I64" s="1" t="s">
        <v>60</v>
      </c>
    </row>
    <row r="65" spans="3:9" ht="12">
      <c r="C65" s="6" t="s">
        <v>5</v>
      </c>
      <c r="D65" s="12" t="s">
        <v>23</v>
      </c>
      <c r="E65" s="12" t="s">
        <v>23</v>
      </c>
      <c r="F65" s="12" t="s">
        <v>23</v>
      </c>
      <c r="G65" s="2" t="s">
        <v>23</v>
      </c>
      <c r="I65" s="1" t="s">
        <v>61</v>
      </c>
    </row>
    <row r="66" spans="2:9" ht="12">
      <c r="B66" s="1" t="s">
        <v>37</v>
      </c>
      <c r="C66" s="6" t="s">
        <v>5</v>
      </c>
      <c r="D66" s="9">
        <v>410.699</v>
      </c>
      <c r="E66" s="9">
        <v>652.054</v>
      </c>
      <c r="F66" s="9">
        <v>651.937</v>
      </c>
      <c r="G66" s="10">
        <f>(($F66-$E66)/$E66)*100</f>
        <v>-0.01794329917460238</v>
      </c>
      <c r="I66" s="1" t="s">
        <v>62</v>
      </c>
    </row>
    <row r="67" spans="2:7" ht="12">
      <c r="B67" s="1" t="s">
        <v>40</v>
      </c>
      <c r="C67" s="6" t="s">
        <v>5</v>
      </c>
      <c r="D67" s="9">
        <v>2485.987</v>
      </c>
      <c r="E67" s="9">
        <v>2817.845</v>
      </c>
      <c r="F67" s="9">
        <v>2965.978</v>
      </c>
      <c r="G67" s="10">
        <f>(($F67-$E67)/$E67)*100</f>
        <v>5.256960549639894</v>
      </c>
    </row>
    <row r="68" spans="2:9" ht="12">
      <c r="B68" s="1" t="s">
        <v>41</v>
      </c>
      <c r="C68" s="6" t="s">
        <v>5</v>
      </c>
      <c r="D68" s="9">
        <v>5679.665</v>
      </c>
      <c r="E68" s="9">
        <v>5917.056</v>
      </c>
      <c r="F68" s="9">
        <v>5148.794</v>
      </c>
      <c r="G68" s="10">
        <f>(($F68-$E68)/$E68)*100</f>
        <v>-12.983855484889778</v>
      </c>
      <c r="I68" s="1" t="s">
        <v>63</v>
      </c>
    </row>
    <row r="69" spans="2:7" ht="12">
      <c r="B69" s="1" t="s">
        <v>43</v>
      </c>
      <c r="C69" s="6" t="s">
        <v>5</v>
      </c>
      <c r="D69" s="9">
        <v>1959.687</v>
      </c>
      <c r="E69" s="9">
        <v>2036.9569999999999</v>
      </c>
      <c r="F69" s="9">
        <v>2102.556</v>
      </c>
      <c r="G69" s="10">
        <f>(($F69-$E69)/$E69)*100</f>
        <v>3.2204410795122413</v>
      </c>
    </row>
    <row r="70" spans="3:7" ht="12">
      <c r="C70" s="6" t="s">
        <v>5</v>
      </c>
      <c r="D70" s="12" t="s">
        <v>23</v>
      </c>
      <c r="E70" s="12" t="s">
        <v>23</v>
      </c>
      <c r="F70" s="12" t="s">
        <v>23</v>
      </c>
      <c r="G70" s="2" t="s">
        <v>23</v>
      </c>
    </row>
    <row r="71" spans="2:7" ht="12">
      <c r="B71" s="1" t="s">
        <v>64</v>
      </c>
      <c r="C71" s="6" t="s">
        <v>5</v>
      </c>
      <c r="D71" s="9">
        <f>D14-D17</f>
        <v>139.30200000000332</v>
      </c>
      <c r="E71" s="16">
        <f>E14-E17</f>
        <v>-202.85100000000966</v>
      </c>
      <c r="F71" s="9">
        <v>0</v>
      </c>
      <c r="G71" s="10" t="e">
        <f>NA()</f>
        <v>#N/A</v>
      </c>
    </row>
    <row r="72" spans="1:9" ht="12">
      <c r="A72" s="2" t="s">
        <v>4</v>
      </c>
      <c r="B72" s="2" t="s">
        <v>4</v>
      </c>
      <c r="C72" s="6" t="s">
        <v>5</v>
      </c>
      <c r="D72" s="2" t="s">
        <v>4</v>
      </c>
      <c r="E72" s="2" t="s">
        <v>4</v>
      </c>
      <c r="F72" s="2" t="s">
        <v>4</v>
      </c>
      <c r="G72" s="2" t="s">
        <v>4</v>
      </c>
      <c r="H72" s="14" t="s">
        <v>7</v>
      </c>
      <c r="I72" s="1" t="s">
        <v>7</v>
      </c>
    </row>
    <row r="74" ht="12">
      <c r="A74" s="1" t="s">
        <v>65</v>
      </c>
    </row>
    <row r="76" ht="12">
      <c r="A76" s="1" t="s">
        <v>60</v>
      </c>
    </row>
    <row r="77" ht="12">
      <c r="A77" s="1" t="s">
        <v>61</v>
      </c>
    </row>
    <row r="78" ht="12">
      <c r="A78" s="1" t="s">
        <v>62</v>
      </c>
    </row>
    <row r="80" ht="12">
      <c r="A80" s="1" t="s">
        <v>66</v>
      </c>
    </row>
    <row r="82" ht="12">
      <c r="A82" s="1" t="s">
        <v>67</v>
      </c>
    </row>
    <row r="83" ht="12">
      <c r="A83" s="1" t="s">
        <v>68</v>
      </c>
    </row>
    <row r="85" ht="12">
      <c r="A85" s="1" t="s">
        <v>69</v>
      </c>
    </row>
    <row r="86" ht="12">
      <c r="A86" s="1" t="s">
        <v>70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nsfuser</cp:lastModifiedBy>
  <dcterms:created xsi:type="dcterms:W3CDTF">2008-06-24T21:13:19Z</dcterms:created>
  <dcterms:modified xsi:type="dcterms:W3CDTF">2008-06-24T21:13:19Z</dcterms:modified>
  <cp:category/>
  <cp:version/>
  <cp:contentType/>
  <cp:contentStatus/>
</cp:coreProperties>
</file>