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21" yWindow="435" windowWidth="18540" windowHeight="12405" activeTab="0"/>
  </bookViews>
  <sheets>
    <sheet name="beam_matter" sheetId="1" r:id="rId1"/>
  </sheets>
  <definedNames/>
  <calcPr fullCalcOnLoad="1"/>
</workbook>
</file>

<file path=xl/sharedStrings.xml><?xml version="1.0" encoding="utf-8"?>
<sst xmlns="http://schemas.openxmlformats.org/spreadsheetml/2006/main" count="67" uniqueCount="50">
  <si>
    <t>MC7T1</t>
  </si>
  <si>
    <t>Swic</t>
  </si>
  <si>
    <t>MC7HD1</t>
  </si>
  <si>
    <t>Mipp beam hodoscope</t>
  </si>
  <si>
    <t>MC7BC1</t>
  </si>
  <si>
    <t>MC7CR1</t>
  </si>
  <si>
    <t>MC7BC2</t>
  </si>
  <si>
    <t>MC7CR2</t>
  </si>
  <si>
    <t>MC7BC3</t>
  </si>
  <si>
    <t>MC7HD2</t>
  </si>
  <si>
    <t>Mipp beam chamber</t>
  </si>
  <si>
    <t>Mipp long cerenkov</t>
  </si>
  <si>
    <t>Mipp short cerenkov</t>
  </si>
  <si>
    <t>Mipp target</t>
  </si>
  <si>
    <t>MC7WC1</t>
  </si>
  <si>
    <t>MC6T01</t>
  </si>
  <si>
    <t>Mipp T0 counter</t>
  </si>
  <si>
    <t>??</t>
  </si>
  <si>
    <t>Thickness</t>
  </si>
  <si>
    <t>[cm]</t>
  </si>
  <si>
    <t>MIPP beamline interaction lengths</t>
  </si>
  <si>
    <t>Interaction length</t>
  </si>
  <si>
    <r>
      <t>[g/cm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</si>
  <si>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Density</t>
  </si>
  <si>
    <r>
      <t>[g/cm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</si>
  <si>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L</t>
    </r>
    <r>
      <rPr>
        <vertAlign val="subscript"/>
        <sz val="10"/>
        <rFont val="Arial"/>
        <family val="2"/>
      </rPr>
      <t>I</t>
    </r>
  </si>
  <si>
    <t>Y [m]</t>
  </si>
  <si>
    <t>Z [m]</t>
  </si>
  <si>
    <t>TPC</t>
  </si>
  <si>
    <t>Cerenkov</t>
  </si>
  <si>
    <t>Rosie</t>
  </si>
  <si>
    <t>Time of Flight</t>
  </si>
  <si>
    <t>RICH</t>
  </si>
  <si>
    <t>Zcent Geant [cm]</t>
  </si>
  <si>
    <t>Z half Geant[cm]</t>
  </si>
  <si>
    <t>EM Calorimeter</t>
  </si>
  <si>
    <t>Hadron Calorimeter</t>
  </si>
  <si>
    <t>Z beg Geant[cm]</t>
  </si>
  <si>
    <t>Zend Geant [cm]</t>
  </si>
  <si>
    <t>6 chambers</t>
  </si>
  <si>
    <t>Aluminum</t>
  </si>
  <si>
    <t>lead</t>
  </si>
  <si>
    <t>Jolly Green Giant</t>
  </si>
  <si>
    <t>Jggiant</t>
  </si>
  <si>
    <t xml:space="preserve">  Mirror</t>
  </si>
  <si>
    <t xml:space="preserve">  C4F10 gas</t>
  </si>
  <si>
    <t xml:space="preserve">  Windows (two)</t>
  </si>
  <si>
    <t xml:space="preserve">  Nitrogen Gas (atm)</t>
  </si>
  <si>
    <t xml:space="preserve"> </t>
  </si>
  <si>
    <t>6  Chambers (E690+IOWA)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</si>
</sst>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">
    <font>
      <sz val="10"/>
      <name val="Arial"/>
      <family val="0"/>
    </font>
    <font>
      <sz val="12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F1" sqref="F1:K30"/>
    </sheetView>
  </sheetViews>
  <sheetFormatPr defaultColWidth="9.140625" defaultRowHeight="12.75"/>
  <cols>
    <col min="1" max="5" width="16.00390625" style="0" customWidth="1"/>
    <col min="6" max="6" width="14.7109375" style="0" customWidth="1"/>
    <col min="7" max="7" width="14.8515625" style="2" customWidth="1"/>
    <col min="8" max="8" width="5.421875" style="2" customWidth="1"/>
    <col min="9" max="9" width="25.7109375" style="0" customWidth="1"/>
    <col min="10" max="10" width="14.421875" style="2" customWidth="1"/>
    <col min="11" max="11" width="11.421875" style="0" customWidth="1"/>
    <col min="12" max="12" width="17.00390625" style="0" customWidth="1"/>
  </cols>
  <sheetData>
    <row r="1" ht="15">
      <c r="I1" s="1" t="s">
        <v>20</v>
      </c>
    </row>
    <row r="2" spans="2:5" ht="12.75">
      <c r="B2" t="s">
        <v>33</v>
      </c>
      <c r="C2" t="s">
        <v>37</v>
      </c>
      <c r="D2" t="s">
        <v>38</v>
      </c>
      <c r="E2" t="s">
        <v>34</v>
      </c>
    </row>
    <row r="3" spans="6:13" ht="15.75">
      <c r="F3" s="3" t="s">
        <v>26</v>
      </c>
      <c r="G3" s="4" t="s">
        <v>27</v>
      </c>
      <c r="H3" s="4"/>
      <c r="J3" s="2" t="s">
        <v>21</v>
      </c>
      <c r="K3" t="s">
        <v>18</v>
      </c>
      <c r="L3" t="s">
        <v>25</v>
      </c>
      <c r="M3" t="s">
        <v>23</v>
      </c>
    </row>
    <row r="4" spans="11:13" ht="14.25">
      <c r="K4" t="s">
        <v>19</v>
      </c>
      <c r="L4" t="s">
        <v>22</v>
      </c>
      <c r="M4" t="s">
        <v>24</v>
      </c>
    </row>
    <row r="5" spans="1:13" ht="12.75">
      <c r="A5" t="s">
        <v>15</v>
      </c>
      <c r="F5">
        <v>0.74879</v>
      </c>
      <c r="G5" s="2">
        <v>68.205</v>
      </c>
      <c r="I5" t="s">
        <v>16</v>
      </c>
      <c r="J5" s="2">
        <f>K5*M5/L5</f>
        <v>0.012662576687116565</v>
      </c>
      <c r="K5">
        <v>1</v>
      </c>
      <c r="L5">
        <v>81.5</v>
      </c>
      <c r="M5">
        <v>1.032</v>
      </c>
    </row>
    <row r="6" spans="1:13" ht="12.75">
      <c r="A6" t="s">
        <v>2</v>
      </c>
      <c r="F6">
        <v>0.868643</v>
      </c>
      <c r="G6" s="2">
        <v>87.249159</v>
      </c>
      <c r="I6" t="s">
        <v>3</v>
      </c>
      <c r="J6" s="2">
        <f>K6*M6/L6</f>
        <v>0.012662576687116565</v>
      </c>
      <c r="K6">
        <v>1</v>
      </c>
      <c r="L6">
        <v>81.5</v>
      </c>
      <c r="M6">
        <v>1.032</v>
      </c>
    </row>
    <row r="7" spans="1:10" ht="12.75">
      <c r="A7" t="s">
        <v>4</v>
      </c>
      <c r="F7">
        <v>0.868643</v>
      </c>
      <c r="G7" s="2">
        <v>87.604759</v>
      </c>
      <c r="I7" t="s">
        <v>10</v>
      </c>
      <c r="J7" s="2" t="s">
        <v>17</v>
      </c>
    </row>
    <row r="8" spans="1:10" ht="12.75">
      <c r="A8" t="s">
        <v>5</v>
      </c>
      <c r="F8">
        <v>0.868643</v>
      </c>
      <c r="G8" s="2">
        <v>111.58440067567568</v>
      </c>
      <c r="I8" t="s">
        <v>11</v>
      </c>
      <c r="J8" s="2">
        <f>SUM(J9:J11)</f>
        <v>0.028154</v>
      </c>
    </row>
    <row r="9" spans="9:10" ht="12.75">
      <c r="I9" t="s">
        <v>44</v>
      </c>
      <c r="J9" s="2">
        <v>0.0055</v>
      </c>
    </row>
    <row r="10" spans="9:10" ht="12.75">
      <c r="I10" t="s">
        <v>47</v>
      </c>
      <c r="J10" s="2">
        <v>0.0221</v>
      </c>
    </row>
    <row r="11" spans="9:10" ht="12.75">
      <c r="I11" t="s">
        <v>46</v>
      </c>
      <c r="J11" s="2">
        <f>2*0.000277</f>
        <v>0.000554</v>
      </c>
    </row>
    <row r="12" spans="1:10" ht="12.75">
      <c r="A12" t="s">
        <v>6</v>
      </c>
      <c r="F12">
        <v>0.868643</v>
      </c>
      <c r="G12" s="2">
        <v>111.99080067567569</v>
      </c>
      <c r="I12" t="s">
        <v>10</v>
      </c>
      <c r="J12" s="2" t="s">
        <v>17</v>
      </c>
    </row>
    <row r="13" spans="1:10" ht="12.75">
      <c r="A13" t="s">
        <v>7</v>
      </c>
      <c r="F13">
        <v>0.868643</v>
      </c>
      <c r="G13" s="2">
        <v>124.275075</v>
      </c>
      <c r="I13" t="s">
        <v>12</v>
      </c>
      <c r="J13" s="2">
        <f>SUM(J14:J16)</f>
        <v>0.016684434782608695</v>
      </c>
    </row>
    <row r="14" spans="9:10" ht="12.75">
      <c r="I14" t="s">
        <v>44</v>
      </c>
      <c r="J14" s="2">
        <v>0.0046</v>
      </c>
    </row>
    <row r="15" spans="9:10" ht="12.75">
      <c r="I15" t="s">
        <v>45</v>
      </c>
      <c r="J15" s="2">
        <f>J10*12/23</f>
        <v>0.011530434782608696</v>
      </c>
    </row>
    <row r="16" spans="9:10" ht="12.75">
      <c r="I16" t="s">
        <v>46</v>
      </c>
      <c r="J16" s="2">
        <f>2*0.000277</f>
        <v>0.000554</v>
      </c>
    </row>
    <row r="17" spans="1:10" ht="12.75">
      <c r="A17" t="s">
        <v>8</v>
      </c>
      <c r="F17">
        <v>0.868643</v>
      </c>
      <c r="G17" s="2">
        <v>126.979159</v>
      </c>
      <c r="I17" t="s">
        <v>10</v>
      </c>
      <c r="J17" s="2" t="s">
        <v>17</v>
      </c>
    </row>
    <row r="18" spans="1:13" ht="12.75">
      <c r="A18" t="s">
        <v>9</v>
      </c>
      <c r="F18">
        <v>0.868643</v>
      </c>
      <c r="G18" s="2">
        <v>127.233159</v>
      </c>
      <c r="I18" t="s">
        <v>3</v>
      </c>
      <c r="J18" s="2">
        <f>K18*M18/L18</f>
        <v>0.012662576687116565</v>
      </c>
      <c r="K18">
        <v>1</v>
      </c>
      <c r="L18">
        <v>81.5</v>
      </c>
      <c r="M18">
        <v>1.032</v>
      </c>
    </row>
    <row r="19" spans="1:10" ht="12.75">
      <c r="A19" t="s">
        <v>14</v>
      </c>
      <c r="F19">
        <v>0.868643</v>
      </c>
      <c r="G19" s="2">
        <v>127.487159</v>
      </c>
      <c r="I19" t="s">
        <v>1</v>
      </c>
      <c r="J19" s="2" t="s">
        <v>17</v>
      </c>
    </row>
    <row r="20" spans="1:10" ht="12.75">
      <c r="A20" t="s">
        <v>0</v>
      </c>
      <c r="F20">
        <v>0.868643</v>
      </c>
      <c r="G20" s="2">
        <v>127.791959</v>
      </c>
      <c r="I20" t="s">
        <v>13</v>
      </c>
      <c r="J20" s="2">
        <v>0.01</v>
      </c>
    </row>
    <row r="22" spans="1:9" ht="12.75">
      <c r="A22" t="s">
        <v>42</v>
      </c>
      <c r="B22">
        <v>-739.999</v>
      </c>
      <c r="C22">
        <f aca="true" t="shared" si="0" ref="C22:C29">B22-E22</f>
        <v>-850.499</v>
      </c>
      <c r="D22">
        <f aca="true" t="shared" si="1" ref="D22:D29">B22+E22</f>
        <v>-629.499</v>
      </c>
      <c r="E22">
        <v>110.5</v>
      </c>
      <c r="F22">
        <v>0.868643</v>
      </c>
      <c r="G22" s="2">
        <f>((B22-C$22)/100)+G$20</f>
        <v>128.896959</v>
      </c>
      <c r="I22" t="s">
        <v>43</v>
      </c>
    </row>
    <row r="23" spans="1:10" ht="12.75">
      <c r="A23" t="s">
        <v>28</v>
      </c>
      <c r="B23">
        <v>-739.999</v>
      </c>
      <c r="C23">
        <f t="shared" si="0"/>
        <v>-845.999</v>
      </c>
      <c r="D23">
        <f t="shared" si="1"/>
        <v>-633.999</v>
      </c>
      <c r="E23">
        <v>106</v>
      </c>
      <c r="F23">
        <v>0.868643</v>
      </c>
      <c r="G23" s="2">
        <f aca="true" t="shared" si="2" ref="G23:G29">((B23-C$22)/100)+G$20</f>
        <v>128.896959</v>
      </c>
      <c r="I23" t="s">
        <v>28</v>
      </c>
      <c r="J23" s="2">
        <v>0.0039142</v>
      </c>
    </row>
    <row r="24" spans="1:10" ht="12.75">
      <c r="A24" t="s">
        <v>29</v>
      </c>
      <c r="B24">
        <v>-540.859</v>
      </c>
      <c r="C24">
        <f t="shared" si="0"/>
        <v>-605.629</v>
      </c>
      <c r="D24">
        <f t="shared" si="1"/>
        <v>-476.08900000000006</v>
      </c>
      <c r="E24">
        <v>64.77</v>
      </c>
      <c r="F24">
        <v>0.868643</v>
      </c>
      <c r="G24" s="2">
        <f t="shared" si="2"/>
        <v>130.888359</v>
      </c>
      <c r="I24" t="s">
        <v>29</v>
      </c>
      <c r="J24" s="2">
        <f>0.051555-0.0042644</f>
        <v>0.047290599999999995</v>
      </c>
    </row>
    <row r="25" spans="1:10" ht="12.75">
      <c r="A25" t="s">
        <v>31</v>
      </c>
      <c r="B25">
        <v>-283.699</v>
      </c>
      <c r="C25">
        <f t="shared" si="0"/>
        <v>-286.199</v>
      </c>
      <c r="D25">
        <f t="shared" si="1"/>
        <v>-281.199</v>
      </c>
      <c r="E25">
        <v>2.5</v>
      </c>
      <c r="F25">
        <v>0.868643</v>
      </c>
      <c r="G25" s="2">
        <f t="shared" si="2"/>
        <v>133.459959</v>
      </c>
      <c r="I25" t="s">
        <v>31</v>
      </c>
      <c r="J25" s="2">
        <f>0.10848-0.052024</f>
        <v>0.05645599999999999</v>
      </c>
    </row>
    <row r="26" spans="1:10" ht="12.75">
      <c r="A26" t="s">
        <v>30</v>
      </c>
      <c r="B26">
        <v>-121.62</v>
      </c>
      <c r="C26">
        <f>B26-E26</f>
        <v>-273.53700000000003</v>
      </c>
      <c r="D26">
        <f>B26+E26</f>
        <v>30.296999999999997</v>
      </c>
      <c r="E26">
        <v>151.917</v>
      </c>
      <c r="F26">
        <v>0.868643</v>
      </c>
      <c r="G26" s="2">
        <f t="shared" si="2"/>
        <v>135.080749</v>
      </c>
      <c r="I26" t="s">
        <v>30</v>
      </c>
      <c r="J26" s="2">
        <f>0.11298-0.10878</f>
        <v>0.004199999999999995</v>
      </c>
    </row>
    <row r="27" spans="1:10" ht="12.75">
      <c r="A27" t="s">
        <v>32</v>
      </c>
      <c r="B27">
        <v>746.249</v>
      </c>
      <c r="C27">
        <f t="shared" si="0"/>
        <v>214.18399999999997</v>
      </c>
      <c r="D27">
        <f t="shared" si="1"/>
        <v>1278.314</v>
      </c>
      <c r="E27">
        <v>532.065</v>
      </c>
      <c r="F27">
        <v>0.868643</v>
      </c>
      <c r="G27" s="2">
        <f t="shared" si="2"/>
        <v>143.75943900000001</v>
      </c>
      <c r="I27" t="s">
        <v>32</v>
      </c>
      <c r="J27" s="2">
        <f>0.13619-0.1159</f>
        <v>0.020290000000000002</v>
      </c>
    </row>
    <row r="28" spans="1:10" ht="12.75">
      <c r="A28" t="s">
        <v>35</v>
      </c>
      <c r="B28">
        <v>1351.59</v>
      </c>
      <c r="C28">
        <f t="shared" si="0"/>
        <v>1327.34</v>
      </c>
      <c r="D28">
        <f t="shared" si="1"/>
        <v>1375.84</v>
      </c>
      <c r="E28">
        <v>24.25</v>
      </c>
      <c r="F28">
        <v>0.868643</v>
      </c>
      <c r="G28" s="2">
        <f t="shared" si="2"/>
        <v>149.812849</v>
      </c>
      <c r="I28" t="s">
        <v>35</v>
      </c>
      <c r="J28" s="2">
        <f>(5.1/J35)+(2/J34)</f>
        <v>0.3491281683590419</v>
      </c>
    </row>
    <row r="29" spans="1:10" ht="12.75">
      <c r="A29" t="s">
        <v>36</v>
      </c>
      <c r="B29">
        <v>1510.63</v>
      </c>
      <c r="C29">
        <f t="shared" si="0"/>
        <v>1394.3300000000002</v>
      </c>
      <c r="D29">
        <f t="shared" si="1"/>
        <v>1626.93</v>
      </c>
      <c r="E29">
        <v>116.3</v>
      </c>
      <c r="F29">
        <v>0.868643</v>
      </c>
      <c r="G29" s="2">
        <f t="shared" si="2"/>
        <v>151.40324900000002</v>
      </c>
      <c r="I29" t="s">
        <v>36</v>
      </c>
      <c r="J29" s="2">
        <f>238.92/24.6</f>
        <v>9.712195121951218</v>
      </c>
    </row>
    <row r="30" spans="1:10" ht="12.75">
      <c r="A30" t="s">
        <v>39</v>
      </c>
      <c r="I30" t="s">
        <v>49</v>
      </c>
      <c r="J30" s="2" t="s">
        <v>17</v>
      </c>
    </row>
    <row r="33" spans="3:7" ht="12.75">
      <c r="C33" t="s">
        <v>48</v>
      </c>
      <c r="G33" s="2" t="s">
        <v>48</v>
      </c>
    </row>
    <row r="34" spans="9:10" ht="12.75">
      <c r="I34" t="s">
        <v>40</v>
      </c>
      <c r="J34" s="2">
        <f>106.4/2.7</f>
        <v>39.407407407407405</v>
      </c>
    </row>
    <row r="35" spans="9:10" ht="12.75">
      <c r="I35" t="s">
        <v>41</v>
      </c>
      <c r="J35" s="2">
        <f>194/11.35</f>
        <v>17.09251101321586</v>
      </c>
    </row>
  </sheetData>
  <printOptions/>
  <pageMargins left="0.75" right="0.75" top="1" bottom="1" header="0.5" footer="0.5"/>
  <pageSetup horizontalDpi="600" verticalDpi="600" orientation="portrait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Fermilab - Particle Physics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</dc:creator>
  <cp:keywords/>
  <dc:description/>
  <cp:lastModifiedBy>raja</cp:lastModifiedBy>
  <cp:lastPrinted>2003-05-21T17:47:04Z</cp:lastPrinted>
  <dcterms:created xsi:type="dcterms:W3CDTF">2003-05-03T19:02:53Z</dcterms:created>
  <dcterms:modified xsi:type="dcterms:W3CDTF">2003-05-30T23:35:39Z</dcterms:modified>
  <cp:category/>
  <cp:version/>
  <cp:contentType/>
  <cp:contentStatus/>
</cp:coreProperties>
</file>