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940" windowHeight="3855" activeTab="0"/>
  </bookViews>
  <sheets>
    <sheet name="7c,7f" sheetId="1" r:id="rId1"/>
    <sheet name="7b,7e" sheetId="2" r:id="rId2"/>
    <sheet name="7a,7d" sheetId="3" r:id="rId3"/>
  </sheets>
  <definedNames>
    <definedName name="_xlnm.Print_Area" localSheetId="2">'7a,7d'!$A$1:$N$92</definedName>
    <definedName name="_xlnm.Print_Area" localSheetId="1">'7b,7e'!$A$1:$N$91</definedName>
  </definedNames>
  <calcPr fullCalcOnLoad="1"/>
</workbook>
</file>

<file path=xl/sharedStrings.xml><?xml version="1.0" encoding="utf-8"?>
<sst xmlns="http://schemas.openxmlformats.org/spreadsheetml/2006/main" count="432" uniqueCount="52">
  <si>
    <t>Table 7a  Intake and Risk Calculations for Zinc Exposures, BHSS Non-populated Areas Exposure Scenario</t>
  </si>
  <si>
    <t>NO ACTION ALTERNATIVE</t>
  </si>
  <si>
    <t>Trail Segment</t>
  </si>
  <si>
    <t>Exposure Scenario*</t>
  </si>
  <si>
    <t xml:space="preserve"> Concentration (C) (mg/kg)</t>
  </si>
  <si>
    <t xml:space="preserve">Exposure Frequency (EF)  (wks/yr) </t>
  </si>
  <si>
    <t xml:space="preserve">Exposure Duration   (ED)         (yrs) </t>
  </si>
  <si>
    <t>Exposure Duration</t>
  </si>
  <si>
    <t>Time on Trail (hrs/wk)</t>
  </si>
  <si>
    <t>Time Partition Factor (TPF)</t>
  </si>
  <si>
    <t>Soil Intake (IR)  (mg/day)</t>
  </si>
  <si>
    <t>Body Weight (BW)    (kg)</t>
  </si>
  <si>
    <t>Human Intake Factor (HIF) (kg/kg/day)</t>
  </si>
  <si>
    <t>Chronic Daily Intake (CDI) (mg/kg/day)</t>
  </si>
  <si>
    <t>Reference Dose**         (RfD) (mg/kg/day)</t>
  </si>
  <si>
    <t>Hazard Quotient (HQ)</t>
  </si>
  <si>
    <t>Mullan</t>
  </si>
  <si>
    <t>child rec</t>
  </si>
  <si>
    <t>adult rec</t>
  </si>
  <si>
    <t>occup</t>
  </si>
  <si>
    <t>Morning Mine to</t>
  </si>
  <si>
    <t>Woodland</t>
  </si>
  <si>
    <t>Wallace to</t>
  </si>
  <si>
    <t>Silverton</t>
  </si>
  <si>
    <t>Osburn</t>
  </si>
  <si>
    <t>Big Creek To</t>
  </si>
  <si>
    <t>Elizabeth Park</t>
  </si>
  <si>
    <t>BHSS to</t>
  </si>
  <si>
    <t>Cataldo</t>
  </si>
  <si>
    <t>Cataldo to</t>
  </si>
  <si>
    <t>Harrison</t>
  </si>
  <si>
    <t xml:space="preserve">Lower Basin - </t>
  </si>
  <si>
    <t>Res.</t>
  </si>
  <si>
    <t>Harrrison</t>
  </si>
  <si>
    <t>Harrison to</t>
  </si>
  <si>
    <t xml:space="preserve">Heyburn </t>
  </si>
  <si>
    <t>Heyburn to</t>
  </si>
  <si>
    <t>Plummer</t>
  </si>
  <si>
    <t>* Child Recreational scenario assumes a child 6-15 years of age</t>
  </si>
  <si>
    <t xml:space="preserve">  Adult Recreational scenario assumes an adult 16-35 years of age</t>
  </si>
  <si>
    <t xml:space="preserve">  Occupational scenario assumes an adult 21-35 years of age</t>
  </si>
  <si>
    <t>**Taken from IRIS</t>
  </si>
  <si>
    <t xml:space="preserve">  Blank rows indicate no contaminant data available</t>
  </si>
  <si>
    <t>Table 7d  Intake and Risk Calculations for Zinc Exposures, BHSS Non-populated Areas Exposure Scenario</t>
  </si>
  <si>
    <t>POST-RESPONSE ACTION ALTERNATIVE</t>
  </si>
  <si>
    <t>Table 7b  Intake and Risk Calculations for Zinc Exposures, Proposed Modified Trail Scenarios</t>
  </si>
  <si>
    <t>Table 7e  Intake and Risk Calculations for Zinc Exposures, Proposed Modified Trail Scenarios</t>
  </si>
  <si>
    <t>Table 7c  Intake and Risk Calculations for Zinc Exposures, Reasonable Maximum Exposure (RME) Scenarios</t>
  </si>
  <si>
    <t xml:space="preserve">Exposure Frequency (EF)  (days/yr) </t>
  </si>
  <si>
    <t>Trail Specific Soil Intake (IR) (mg/day)</t>
  </si>
  <si>
    <t xml:space="preserve"> *Adult Recreational scenario assumes an adult 8-32 years of age</t>
  </si>
  <si>
    <t>Table 7f  Intake and Risk Calculations for Zinc Exposures, Reasonable Maximum Exposure (RME) Scenarios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</si>
</sst>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E+00_)"/>
    <numFmt numFmtId="166" formatCode="0.0"/>
    <numFmt numFmtId="167" formatCode="0.000"/>
    <numFmt numFmtId="168" formatCode="0.00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E+00;\�"/>
    <numFmt numFmtId="175" formatCode="0.0000E+00;\堄"/>
    <numFmt numFmtId="176" formatCode="0.000E+00;\堄"/>
    <numFmt numFmtId="177" formatCode="0.00E+00;\堄"/>
    <numFmt numFmtId="178" formatCode="0.0000E+00;\쩨"/>
    <numFmt numFmtId="179" formatCode="0.000E+00;\쩨"/>
    <numFmt numFmtId="180" formatCode="0.00E+00;\쩨"/>
    <numFmt numFmtId="181" formatCode="0.000E+00;\�"/>
    <numFmt numFmtId="182" formatCode="0.000E+00;\�"/>
    <numFmt numFmtId="183" formatCode="0.00E+00;\�"/>
    <numFmt numFmtId="184" formatCode="0.0000E+00;\緘"/>
    <numFmt numFmtId="185" formatCode="0.000E+00;\緘"/>
    <numFmt numFmtId="186" formatCode="0.00E+00;\緘"/>
    <numFmt numFmtId="187" formatCode="0.0000E+00;\"/>
    <numFmt numFmtId="188" formatCode="0.000E+00;\"/>
    <numFmt numFmtId="189" formatCode="0.00E+00;\"/>
    <numFmt numFmtId="190" formatCode="00000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2" borderId="1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ont="1" applyFill="1" applyBorder="1" applyAlignment="1" applyProtection="1">
      <alignment/>
      <protection/>
    </xf>
    <xf numFmtId="0" fontId="4" fillId="3" borderId="5" xfId="0" applyFont="1" applyFill="1" applyBorder="1" applyAlignment="1" applyProtection="1">
      <alignment horizontal="left" wrapText="1"/>
      <protection/>
    </xf>
    <xf numFmtId="0" fontId="4" fillId="3" borderId="5" xfId="0" applyFont="1" applyFill="1" applyBorder="1" applyAlignment="1" applyProtection="1">
      <alignment horizontal="center" wrapText="1"/>
      <protection/>
    </xf>
    <xf numFmtId="0" fontId="4" fillId="3" borderId="6" xfId="0" applyNumberFormat="1" applyFont="1" applyFill="1" applyBorder="1" applyAlignment="1" applyProtection="1">
      <alignment horizontal="center" wrapText="1"/>
      <protection/>
    </xf>
    <xf numFmtId="0" fontId="0" fillId="0" borderId="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11" fontId="0" fillId="0" borderId="0" xfId="0" applyNumberFormat="1" applyFont="1" applyBorder="1" applyAlignment="1" applyProtection="1">
      <alignment horizontal="center"/>
      <protection/>
    </xf>
    <xf numFmtId="0" fontId="0" fillId="0" borderId="8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7" fontId="0" fillId="0" borderId="10" xfId="0" applyNumberFormat="1" applyFont="1" applyBorder="1" applyAlignment="1" applyProtection="1">
      <alignment horizontal="center"/>
      <protection/>
    </xf>
    <xf numFmtId="11" fontId="0" fillId="0" borderId="10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horizontal="center"/>
      <protection/>
    </xf>
    <xf numFmtId="168" fontId="0" fillId="0" borderId="0" xfId="0" applyNumberFormat="1" applyFont="1" applyBorder="1" applyAlignment="1" applyProtection="1">
      <alignment horizontal="center"/>
      <protection/>
    </xf>
    <xf numFmtId="11" fontId="0" fillId="0" borderId="14" xfId="0" applyNumberFormat="1" applyFont="1" applyBorder="1" applyAlignment="1" applyProtection="1">
      <alignment horizontal="center"/>
      <protection/>
    </xf>
    <xf numFmtId="168" fontId="0" fillId="0" borderId="8" xfId="0" applyNumberFormat="1" applyFont="1" applyBorder="1" applyAlignment="1" applyProtection="1">
      <alignment horizontal="center"/>
      <protection/>
    </xf>
    <xf numFmtId="3" fontId="0" fillId="0" borderId="1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8" fontId="0" fillId="0" borderId="11" xfId="0" applyNumberFormat="1" applyFont="1" applyBorder="1" applyAlignment="1" applyProtection="1">
      <alignment horizontal="center"/>
      <protection/>
    </xf>
    <xf numFmtId="11" fontId="0" fillId="0" borderId="11" xfId="0" applyNumberFormat="1" applyFont="1" applyBorder="1" applyAlignment="1" applyProtection="1">
      <alignment horizontal="center"/>
      <protection/>
    </xf>
    <xf numFmtId="168" fontId="0" fillId="0" borderId="12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wrapText="1"/>
      <protection/>
    </xf>
    <xf numFmtId="0" fontId="0" fillId="0" borderId="9" xfId="0" applyFont="1" applyBorder="1" applyAlignment="1" applyProtection="1">
      <alignment wrapText="1"/>
      <protection/>
    </xf>
    <xf numFmtId="3" fontId="0" fillId="0" borderId="14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168" fontId="0" fillId="0" borderId="5" xfId="0" applyNumberFormat="1" applyFont="1" applyBorder="1" applyAlignment="1" applyProtection="1">
      <alignment horizontal="center"/>
      <protection/>
    </xf>
    <xf numFmtId="11" fontId="0" fillId="0" borderId="5" xfId="0" applyNumberFormat="1" applyFont="1" applyBorder="1" applyAlignment="1" applyProtection="1">
      <alignment horizontal="center"/>
      <protection/>
    </xf>
    <xf numFmtId="168" fontId="0" fillId="0" borderId="6" xfId="0" applyNumberFormat="1" applyFont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8" fontId="0" fillId="0" borderId="8" xfId="0" applyNumberFormat="1" applyBorder="1" applyAlignment="1">
      <alignment/>
    </xf>
    <xf numFmtId="168" fontId="0" fillId="0" borderId="12" xfId="0" applyNumberFormat="1" applyBorder="1" applyAlignment="1">
      <alignment/>
    </xf>
    <xf numFmtId="11" fontId="0" fillId="0" borderId="8" xfId="0" applyNumberFormat="1" applyFont="1" applyBorder="1" applyAlignment="1" applyProtection="1">
      <alignment horizontal="center"/>
      <protection/>
    </xf>
    <xf numFmtId="11" fontId="0" fillId="0" borderId="12" xfId="0" applyNumberFormat="1" applyFont="1" applyBorder="1" applyAlignment="1" applyProtection="1">
      <alignment horizontal="center"/>
      <protection/>
    </xf>
    <xf numFmtId="173" fontId="0" fillId="0" borderId="8" xfId="0" applyNumberFormat="1" applyFont="1" applyBorder="1" applyAlignment="1" applyProtection="1">
      <alignment horizontal="center"/>
      <protection/>
    </xf>
    <xf numFmtId="173" fontId="0" fillId="0" borderId="12" xfId="0" applyNumberFormat="1" applyFont="1" applyBorder="1" applyAlignment="1" applyProtection="1">
      <alignment horizontal="center"/>
      <protection/>
    </xf>
    <xf numFmtId="11" fontId="0" fillId="0" borderId="19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11" fontId="0" fillId="0" borderId="6" xfId="0" applyNumberFormat="1" applyFont="1" applyBorder="1" applyAlignment="1" applyProtection="1">
      <alignment horizontal="center"/>
      <protection/>
    </xf>
    <xf numFmtId="168" fontId="0" fillId="2" borderId="3" xfId="0" applyNumberFormat="1" applyFill="1" applyBorder="1" applyAlignment="1">
      <alignment/>
    </xf>
    <xf numFmtId="11" fontId="0" fillId="0" borderId="2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168" fontId="0" fillId="0" borderId="21" xfId="0" applyNumberFormat="1" applyFont="1" applyBorder="1" applyAlignment="1" applyProtection="1">
      <alignment horizontal="center"/>
      <protection/>
    </xf>
    <xf numFmtId="168" fontId="0" fillId="0" borderId="22" xfId="0" applyNumberFormat="1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wrapText="1"/>
      <protection/>
    </xf>
    <xf numFmtId="0" fontId="4" fillId="3" borderId="2" xfId="0" applyFont="1" applyFill="1" applyBorder="1" applyAlignment="1" applyProtection="1">
      <alignment horizontal="center" wrapText="1"/>
      <protection/>
    </xf>
    <xf numFmtId="0" fontId="0" fillId="2" borderId="5" xfId="0" applyFill="1" applyBorder="1" applyAlignment="1">
      <alignment/>
    </xf>
    <xf numFmtId="0" fontId="0" fillId="2" borderId="2" xfId="0" applyFont="1" applyFill="1" applyBorder="1" applyAlignment="1" applyProtection="1">
      <alignment horizontal="center" wrapText="1"/>
      <protection/>
    </xf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/>
    </xf>
    <xf numFmtId="0" fontId="4" fillId="3" borderId="3" xfId="0" applyNumberFormat="1" applyFont="1" applyFill="1" applyBorder="1" applyAlignment="1" applyProtection="1">
      <alignment horizontal="center" wrapText="1"/>
      <protection/>
    </xf>
    <xf numFmtId="0" fontId="0" fillId="2" borderId="6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workbookViewId="0" topLeftCell="A1">
      <selection activeCell="T6" sqref="T6"/>
    </sheetView>
  </sheetViews>
  <sheetFormatPr defaultColWidth="9.140625" defaultRowHeight="12.75"/>
  <cols>
    <col min="1" max="1" width="18.7109375" style="0" customWidth="1"/>
    <col min="2" max="2" width="13.00390625" style="0" customWidth="1"/>
    <col min="3" max="3" width="14.28125" style="0" customWidth="1"/>
    <col min="4" max="4" width="10.57421875" style="0" customWidth="1"/>
    <col min="5" max="5" width="10.7109375" style="0" customWidth="1"/>
    <col min="6" max="6" width="10.8515625" style="0" customWidth="1"/>
    <col min="9" max="9" width="12.7109375" style="0" customWidth="1"/>
    <col min="10" max="10" width="12.421875" style="0" customWidth="1"/>
    <col min="11" max="11" width="12.00390625" style="0" customWidth="1"/>
    <col min="12" max="12" width="9.7109375" style="57" customWidth="1"/>
    <col min="13" max="20" width="9.140625" style="89" customWidth="1"/>
  </cols>
  <sheetData>
    <row r="1" spans="1:8" ht="12.75">
      <c r="A1" s="1" t="s">
        <v>47</v>
      </c>
      <c r="B1" s="2"/>
      <c r="C1" s="3"/>
      <c r="E1" s="4"/>
      <c r="F1" s="4"/>
      <c r="G1" s="5"/>
      <c r="H1" s="5"/>
    </row>
    <row r="2" spans="3:8" ht="12.75" customHeight="1" thickBot="1">
      <c r="C2" s="7"/>
      <c r="E2" s="4"/>
      <c r="F2" s="4"/>
      <c r="G2" s="5"/>
      <c r="H2" s="5"/>
    </row>
    <row r="3" spans="1:20" s="12" customFormat="1" ht="17.25" customHeight="1" thickTop="1">
      <c r="A3" s="8" t="s">
        <v>1</v>
      </c>
      <c r="B3" s="9"/>
      <c r="C3" s="82" t="s">
        <v>4</v>
      </c>
      <c r="D3" s="82" t="s">
        <v>48</v>
      </c>
      <c r="E3" s="82" t="s">
        <v>6</v>
      </c>
      <c r="F3" s="82" t="s">
        <v>8</v>
      </c>
      <c r="G3" s="84" t="s">
        <v>49</v>
      </c>
      <c r="H3" s="82" t="s">
        <v>11</v>
      </c>
      <c r="I3" s="82" t="s">
        <v>12</v>
      </c>
      <c r="J3" s="82" t="s">
        <v>13</v>
      </c>
      <c r="K3" s="82" t="s">
        <v>14</v>
      </c>
      <c r="L3" s="87" t="s">
        <v>15</v>
      </c>
      <c r="M3" s="89"/>
      <c r="N3" s="89"/>
      <c r="O3" s="89"/>
      <c r="P3" s="89"/>
      <c r="Q3" s="89"/>
      <c r="R3" s="89"/>
      <c r="S3" s="89"/>
      <c r="T3" s="89"/>
    </row>
    <row r="4" spans="1:20" s="12" customFormat="1" ht="66" customHeight="1" thickBot="1">
      <c r="A4" s="13" t="s">
        <v>2</v>
      </c>
      <c r="B4" s="14" t="s">
        <v>3</v>
      </c>
      <c r="C4" s="83"/>
      <c r="D4" s="86"/>
      <c r="E4" s="86"/>
      <c r="F4" s="86"/>
      <c r="G4" s="85"/>
      <c r="H4" s="86"/>
      <c r="I4" s="86"/>
      <c r="J4" s="86"/>
      <c r="K4" s="86"/>
      <c r="L4" s="88"/>
      <c r="M4" s="89"/>
      <c r="N4" s="89"/>
      <c r="O4" s="89"/>
      <c r="P4" s="89"/>
      <c r="Q4" s="89"/>
      <c r="R4" s="89"/>
      <c r="S4" s="89"/>
      <c r="T4" s="89"/>
    </row>
    <row r="5" spans="1:12" ht="13.5" thickTop="1">
      <c r="A5" s="17" t="s">
        <v>16</v>
      </c>
      <c r="B5" s="18" t="s">
        <v>18</v>
      </c>
      <c r="C5" s="19"/>
      <c r="D5" s="20"/>
      <c r="E5" s="20"/>
      <c r="F5" s="20"/>
      <c r="G5" s="20"/>
      <c r="H5" s="20"/>
      <c r="I5" s="22"/>
      <c r="J5" s="24"/>
      <c r="K5" s="24"/>
      <c r="L5" s="58"/>
    </row>
    <row r="6" spans="1:12" ht="12.75">
      <c r="A6" s="17"/>
      <c r="B6" s="18" t="s">
        <v>19</v>
      </c>
      <c r="C6" s="19"/>
      <c r="D6" s="20"/>
      <c r="E6" s="20"/>
      <c r="F6" s="20"/>
      <c r="G6" s="20"/>
      <c r="H6" s="20"/>
      <c r="I6" s="22"/>
      <c r="J6" s="24"/>
      <c r="K6" s="24"/>
      <c r="L6" s="58"/>
    </row>
    <row r="7" spans="1:12" ht="12.75">
      <c r="A7" s="34" t="s">
        <v>20</v>
      </c>
      <c r="B7" s="77" t="s">
        <v>18</v>
      </c>
      <c r="C7" s="46">
        <v>17900</v>
      </c>
      <c r="D7" s="78">
        <v>44</v>
      </c>
      <c r="E7" s="78">
        <v>24</v>
      </c>
      <c r="F7" s="78">
        <v>16</v>
      </c>
      <c r="G7" s="78">
        <v>300</v>
      </c>
      <c r="H7" s="78">
        <v>70</v>
      </c>
      <c r="I7" s="37">
        <f>(G7*10^-6*D7*E7)/(H7*365*E7)</f>
        <v>5.166340508806262E-07</v>
      </c>
      <c r="J7" s="37">
        <f>C7*I7</f>
        <v>0.009247749510763209</v>
      </c>
      <c r="K7" s="78">
        <v>0.3</v>
      </c>
      <c r="L7" s="79">
        <f>J7/K7</f>
        <v>0.03082583170254403</v>
      </c>
    </row>
    <row r="8" spans="1:12" ht="12.75">
      <c r="A8" s="26" t="s">
        <v>21</v>
      </c>
      <c r="B8" s="27" t="s">
        <v>19</v>
      </c>
      <c r="C8" s="39">
        <v>17900</v>
      </c>
      <c r="D8" s="29">
        <v>219</v>
      </c>
      <c r="E8" s="29">
        <v>35</v>
      </c>
      <c r="F8" s="29">
        <v>40</v>
      </c>
      <c r="G8" s="29">
        <v>200</v>
      </c>
      <c r="H8" s="29">
        <v>70</v>
      </c>
      <c r="I8" s="31">
        <f>(G8*10^-6*D8*E8)/(H8*365*E8)</f>
        <v>1.7142857142857143E-06</v>
      </c>
      <c r="J8" s="31">
        <f>C8*I8</f>
        <v>0.030685714285714285</v>
      </c>
      <c r="K8" s="29">
        <v>0.3</v>
      </c>
      <c r="L8" s="80">
        <f>J8/K8</f>
        <v>0.10228571428571429</v>
      </c>
    </row>
    <row r="9" spans="1:12" ht="12.75">
      <c r="A9" s="44" t="s">
        <v>22</v>
      </c>
      <c r="B9" s="18" t="s">
        <v>18</v>
      </c>
      <c r="C9" s="35">
        <v>25900</v>
      </c>
      <c r="D9" s="20">
        <v>44</v>
      </c>
      <c r="E9" s="20">
        <v>24</v>
      </c>
      <c r="F9" s="20">
        <v>16</v>
      </c>
      <c r="G9" s="20">
        <v>300</v>
      </c>
      <c r="H9" s="20">
        <v>70</v>
      </c>
      <c r="I9" s="22">
        <f>(G9*10^-6*D9*E9)/(H9*365*E9)</f>
        <v>5.166340508806262E-07</v>
      </c>
      <c r="J9" s="22">
        <f>C9*I9</f>
        <v>0.013380821917808218</v>
      </c>
      <c r="K9" s="20">
        <v>0.3</v>
      </c>
      <c r="L9" s="38">
        <f>J9/K9</f>
        <v>0.04460273972602739</v>
      </c>
    </row>
    <row r="10" spans="1:12" ht="12.75">
      <c r="A10" s="44" t="s">
        <v>23</v>
      </c>
      <c r="B10" s="18" t="s">
        <v>19</v>
      </c>
      <c r="C10" s="35">
        <v>25900</v>
      </c>
      <c r="D10" s="20">
        <v>219</v>
      </c>
      <c r="E10" s="20">
        <v>35</v>
      </c>
      <c r="F10" s="20">
        <v>40</v>
      </c>
      <c r="G10" s="20">
        <v>200</v>
      </c>
      <c r="H10" s="20">
        <v>70</v>
      </c>
      <c r="I10" s="22">
        <f>(G10*10^-6*D10*E10)/(H10*365*E10)</f>
        <v>1.7142857142857143E-06</v>
      </c>
      <c r="J10" s="22">
        <f>C10*I10</f>
        <v>0.0444</v>
      </c>
      <c r="K10" s="20">
        <v>0.3</v>
      </c>
      <c r="L10" s="38">
        <f>J10/K10</f>
        <v>0.14800000000000002</v>
      </c>
    </row>
    <row r="11" spans="1:12" ht="12.75">
      <c r="A11" s="34" t="s">
        <v>24</v>
      </c>
      <c r="B11" s="77" t="s">
        <v>18</v>
      </c>
      <c r="C11" s="46"/>
      <c r="D11" s="78"/>
      <c r="E11" s="78"/>
      <c r="F11" s="78"/>
      <c r="G11" s="78"/>
      <c r="H11" s="78"/>
      <c r="I11" s="37"/>
      <c r="J11" s="37"/>
      <c r="K11" s="78"/>
      <c r="L11" s="79"/>
    </row>
    <row r="12" spans="1:12" ht="12.75">
      <c r="A12" s="45"/>
      <c r="B12" s="27" t="s">
        <v>19</v>
      </c>
      <c r="C12" s="39"/>
      <c r="D12" s="29"/>
      <c r="E12" s="29"/>
      <c r="F12" s="29"/>
      <c r="G12" s="29"/>
      <c r="H12" s="29"/>
      <c r="I12" s="31"/>
      <c r="J12" s="31"/>
      <c r="K12" s="29"/>
      <c r="L12" s="80"/>
    </row>
    <row r="13" spans="1:12" ht="12.75">
      <c r="A13" s="44" t="s">
        <v>25</v>
      </c>
      <c r="B13" s="18" t="s">
        <v>18</v>
      </c>
      <c r="C13" s="35">
        <v>59100</v>
      </c>
      <c r="D13" s="20">
        <v>44</v>
      </c>
      <c r="E13" s="20">
        <v>24</v>
      </c>
      <c r="F13" s="20">
        <v>16</v>
      </c>
      <c r="G13" s="20">
        <v>300</v>
      </c>
      <c r="H13" s="20">
        <v>70</v>
      </c>
      <c r="I13" s="22">
        <f>(G13*10^-6*D13*E13)/(H13*365*E13)</f>
        <v>5.166340508806262E-07</v>
      </c>
      <c r="J13" s="22">
        <f>C13*I13</f>
        <v>0.030533072407045007</v>
      </c>
      <c r="K13" s="20">
        <v>0.3</v>
      </c>
      <c r="L13" s="38">
        <f>J13/K13</f>
        <v>0.10177690802348335</v>
      </c>
    </row>
    <row r="14" spans="1:12" ht="12.75">
      <c r="A14" s="44" t="s">
        <v>26</v>
      </c>
      <c r="B14" s="18" t="s">
        <v>19</v>
      </c>
      <c r="C14" s="35">
        <v>59100</v>
      </c>
      <c r="D14" s="20">
        <v>219</v>
      </c>
      <c r="E14" s="20">
        <v>35</v>
      </c>
      <c r="F14" s="20">
        <v>40</v>
      </c>
      <c r="G14" s="20">
        <v>200</v>
      </c>
      <c r="H14" s="20">
        <v>70</v>
      </c>
      <c r="I14" s="22">
        <f>(G14*10^-6*D14*E14)/(H14*365*E14)</f>
        <v>1.7142857142857143E-06</v>
      </c>
      <c r="J14" s="22">
        <f>C14*I14</f>
        <v>0.10131428571428572</v>
      </c>
      <c r="K14" s="20">
        <v>0.3</v>
      </c>
      <c r="L14" s="38">
        <f>J14/K14</f>
        <v>0.33771428571428574</v>
      </c>
    </row>
    <row r="15" spans="1:12" ht="12.75">
      <c r="A15" s="34" t="s">
        <v>27</v>
      </c>
      <c r="B15" s="77" t="s">
        <v>18</v>
      </c>
      <c r="C15" s="46">
        <v>6620</v>
      </c>
      <c r="D15" s="78">
        <v>44</v>
      </c>
      <c r="E15" s="78">
        <v>24</v>
      </c>
      <c r="F15" s="78">
        <v>16</v>
      </c>
      <c r="G15" s="78">
        <v>300</v>
      </c>
      <c r="H15" s="78">
        <v>70</v>
      </c>
      <c r="I15" s="37">
        <f>(G15*10^-6*D15*E15)/(H15*365*E15)</f>
        <v>5.166340508806262E-07</v>
      </c>
      <c r="J15" s="37">
        <f>C15*I15</f>
        <v>0.0034201174168297455</v>
      </c>
      <c r="K15" s="78">
        <v>0.3</v>
      </c>
      <c r="L15" s="79">
        <f>J15/K15</f>
        <v>0.011400391389432486</v>
      </c>
    </row>
    <row r="16" spans="1:12" ht="12.75">
      <c r="A16" s="45" t="s">
        <v>28</v>
      </c>
      <c r="B16" s="27" t="s">
        <v>19</v>
      </c>
      <c r="C16" s="39">
        <v>6620</v>
      </c>
      <c r="D16" s="29">
        <v>219</v>
      </c>
      <c r="E16" s="29">
        <v>35</v>
      </c>
      <c r="F16" s="29">
        <v>40</v>
      </c>
      <c r="G16" s="29">
        <v>200</v>
      </c>
      <c r="H16" s="29">
        <v>70</v>
      </c>
      <c r="I16" s="31">
        <f>(G16*10^-6*D16*E16)/(H16*365*E16)</f>
        <v>1.7142857142857143E-06</v>
      </c>
      <c r="J16" s="31">
        <f>C16*I16</f>
        <v>0.011348571428571428</v>
      </c>
      <c r="K16" s="29">
        <v>0.3</v>
      </c>
      <c r="L16" s="80">
        <f>J16/K16</f>
        <v>0.03782857142857143</v>
      </c>
    </row>
    <row r="17" spans="1:12" ht="12.75">
      <c r="A17" s="44" t="s">
        <v>28</v>
      </c>
      <c r="B17" s="18" t="s">
        <v>18</v>
      </c>
      <c r="C17" s="35"/>
      <c r="D17" s="20"/>
      <c r="E17" s="20"/>
      <c r="F17" s="20"/>
      <c r="G17" s="20"/>
      <c r="H17" s="20"/>
      <c r="I17" s="22"/>
      <c r="J17" s="22"/>
      <c r="K17" s="20"/>
      <c r="L17" s="38"/>
    </row>
    <row r="18" spans="1:12" ht="12.75">
      <c r="A18" s="44"/>
      <c r="B18" s="18" t="s">
        <v>19</v>
      </c>
      <c r="C18" s="35"/>
      <c r="D18" s="20"/>
      <c r="E18" s="20"/>
      <c r="F18" s="20"/>
      <c r="G18" s="20"/>
      <c r="H18" s="20"/>
      <c r="I18" s="22"/>
      <c r="J18" s="22"/>
      <c r="K18" s="20"/>
      <c r="L18" s="38"/>
    </row>
    <row r="19" spans="1:12" ht="12.75">
      <c r="A19" s="34" t="s">
        <v>29</v>
      </c>
      <c r="B19" s="77" t="s">
        <v>18</v>
      </c>
      <c r="C19" s="46">
        <v>6320</v>
      </c>
      <c r="D19" s="78">
        <v>44</v>
      </c>
      <c r="E19" s="78">
        <v>24</v>
      </c>
      <c r="F19" s="78">
        <v>16</v>
      </c>
      <c r="G19" s="78">
        <v>300</v>
      </c>
      <c r="H19" s="78">
        <v>70</v>
      </c>
      <c r="I19" s="37">
        <f>(G19*10^-6*D19*E19)/(H19*365*E19)</f>
        <v>5.166340508806262E-07</v>
      </c>
      <c r="J19" s="37">
        <f>C19*I19</f>
        <v>0.0032651272015655573</v>
      </c>
      <c r="K19" s="78">
        <v>0.3</v>
      </c>
      <c r="L19" s="79">
        <f>J19/K19</f>
        <v>0.010883757338551858</v>
      </c>
    </row>
    <row r="20" spans="1:12" ht="12.75">
      <c r="A20" s="45" t="s">
        <v>30</v>
      </c>
      <c r="B20" s="27" t="s">
        <v>19</v>
      </c>
      <c r="C20" s="39">
        <v>6320</v>
      </c>
      <c r="D20" s="29">
        <v>219</v>
      </c>
      <c r="E20" s="29">
        <v>35</v>
      </c>
      <c r="F20" s="29">
        <v>40</v>
      </c>
      <c r="G20" s="29">
        <v>200</v>
      </c>
      <c r="H20" s="29">
        <v>70</v>
      </c>
      <c r="I20" s="31">
        <f>(G20*10^-6*D20*E20)/(H20*365*E20)</f>
        <v>1.7142857142857143E-06</v>
      </c>
      <c r="J20" s="31">
        <f>C20*I20</f>
        <v>0.010834285714285715</v>
      </c>
      <c r="K20" s="29">
        <v>0.3</v>
      </c>
      <c r="L20" s="80">
        <f>J20/K20</f>
        <v>0.03611428571428572</v>
      </c>
    </row>
    <row r="21" spans="1:12" ht="12.75">
      <c r="A21" s="44" t="s">
        <v>31</v>
      </c>
      <c r="B21" s="18" t="s">
        <v>18</v>
      </c>
      <c r="C21" s="35">
        <v>3170</v>
      </c>
      <c r="D21" s="20">
        <v>44</v>
      </c>
      <c r="E21" s="20">
        <v>24</v>
      </c>
      <c r="F21" s="20">
        <v>16</v>
      </c>
      <c r="G21" s="20">
        <v>300</v>
      </c>
      <c r="H21" s="20">
        <v>70</v>
      </c>
      <c r="I21" s="22">
        <f>(G21*10^-6*D21*E21)/(H21*365*E21)</f>
        <v>5.166340508806262E-07</v>
      </c>
      <c r="J21" s="22">
        <f>C21*I21</f>
        <v>0.001637729941291585</v>
      </c>
      <c r="K21" s="20">
        <v>0.3</v>
      </c>
      <c r="L21" s="38">
        <f>J21/K21</f>
        <v>0.005459099804305283</v>
      </c>
    </row>
    <row r="22" spans="1:12" ht="12.75">
      <c r="A22" s="44" t="s">
        <v>32</v>
      </c>
      <c r="B22" s="18" t="s">
        <v>19</v>
      </c>
      <c r="C22" s="35">
        <v>3170</v>
      </c>
      <c r="D22" s="20">
        <v>219</v>
      </c>
      <c r="E22" s="20">
        <v>35</v>
      </c>
      <c r="F22" s="20">
        <v>40</v>
      </c>
      <c r="G22" s="20">
        <v>200</v>
      </c>
      <c r="H22" s="20">
        <v>70</v>
      </c>
      <c r="I22" s="22">
        <f>(G22*10^-6*D22*E22)/(H22*365*E22)</f>
        <v>1.7142857142857143E-06</v>
      </c>
      <c r="J22" s="22">
        <f>C22*I22</f>
        <v>0.005434285714285714</v>
      </c>
      <c r="K22" s="20">
        <v>0.3</v>
      </c>
      <c r="L22" s="38">
        <f>J22/K22</f>
        <v>0.018114285714285715</v>
      </c>
    </row>
    <row r="23" spans="1:12" ht="12.75">
      <c r="A23" s="34" t="s">
        <v>33</v>
      </c>
      <c r="B23" s="77" t="s">
        <v>18</v>
      </c>
      <c r="C23" s="46"/>
      <c r="D23" s="78"/>
      <c r="E23" s="78"/>
      <c r="F23" s="78"/>
      <c r="G23" s="78"/>
      <c r="H23" s="78"/>
      <c r="I23" s="37"/>
      <c r="J23" s="37"/>
      <c r="K23" s="78"/>
      <c r="L23" s="79"/>
    </row>
    <row r="24" spans="1:12" ht="12.75">
      <c r="A24" s="45"/>
      <c r="B24" s="27" t="s">
        <v>19</v>
      </c>
      <c r="C24" s="39"/>
      <c r="D24" s="29"/>
      <c r="E24" s="29"/>
      <c r="F24" s="29"/>
      <c r="G24" s="29"/>
      <c r="H24" s="29"/>
      <c r="I24" s="31"/>
      <c r="J24" s="31"/>
      <c r="K24" s="29"/>
      <c r="L24" s="80"/>
    </row>
    <row r="25" spans="1:12" ht="12.75">
      <c r="A25" s="44" t="s">
        <v>34</v>
      </c>
      <c r="B25" s="18" t="s">
        <v>18</v>
      </c>
      <c r="C25" s="35"/>
      <c r="D25" s="20"/>
      <c r="E25" s="20"/>
      <c r="F25" s="20"/>
      <c r="G25" s="20"/>
      <c r="H25" s="20"/>
      <c r="I25" s="22"/>
      <c r="J25" s="22"/>
      <c r="K25" s="20"/>
      <c r="L25" s="38"/>
    </row>
    <row r="26" spans="1:12" ht="12.75">
      <c r="A26" s="44" t="s">
        <v>35</v>
      </c>
      <c r="B26" s="18" t="s">
        <v>19</v>
      </c>
      <c r="C26" s="35"/>
      <c r="D26" s="20"/>
      <c r="E26" s="20"/>
      <c r="F26" s="20"/>
      <c r="G26" s="20"/>
      <c r="H26" s="20"/>
      <c r="I26" s="22"/>
      <c r="J26" s="22"/>
      <c r="K26" s="20"/>
      <c r="L26" s="38"/>
    </row>
    <row r="27" spans="1:12" ht="12.75">
      <c r="A27" s="81" t="s">
        <v>36</v>
      </c>
      <c r="B27" s="48" t="s">
        <v>18</v>
      </c>
      <c r="C27" s="46">
        <v>9070</v>
      </c>
      <c r="D27" s="78">
        <v>44</v>
      </c>
      <c r="E27" s="78">
        <v>24</v>
      </c>
      <c r="F27" s="78">
        <v>16</v>
      </c>
      <c r="G27" s="78">
        <v>300</v>
      </c>
      <c r="H27" s="78">
        <v>70</v>
      </c>
      <c r="I27" s="37">
        <f>(G27*10^-6*D27*E27)/(H27*365*E27)</f>
        <v>5.166340508806262E-07</v>
      </c>
      <c r="J27" s="37">
        <f>C27*I27</f>
        <v>0.004685870841487279</v>
      </c>
      <c r="K27" s="78">
        <v>0.3</v>
      </c>
      <c r="L27" s="79">
        <f>J27/K27</f>
        <v>0.015619569471624264</v>
      </c>
    </row>
    <row r="28" spans="1:12" ht="13.5" thickBot="1">
      <c r="A28" s="50" t="s">
        <v>37</v>
      </c>
      <c r="B28" s="51" t="s">
        <v>19</v>
      </c>
      <c r="C28" s="52">
        <v>9070</v>
      </c>
      <c r="D28" s="53">
        <v>219</v>
      </c>
      <c r="E28" s="53">
        <v>35</v>
      </c>
      <c r="F28" s="53">
        <v>40</v>
      </c>
      <c r="G28" s="53">
        <v>200</v>
      </c>
      <c r="H28" s="53">
        <v>70</v>
      </c>
      <c r="I28" s="55">
        <f>(G28*10^-6*D28*E28)/(H28*365*E28)</f>
        <v>1.7142857142857143E-06</v>
      </c>
      <c r="J28" s="55">
        <f>C28*I28</f>
        <v>0.015548571428571429</v>
      </c>
      <c r="K28" s="53">
        <v>0.3</v>
      </c>
      <c r="L28" s="56">
        <f>J28/K28</f>
        <v>0.05182857142857143</v>
      </c>
    </row>
    <row r="29" spans="1:12" ht="13.5" thickTop="1">
      <c r="A29" t="s">
        <v>50</v>
      </c>
      <c r="C29" s="69"/>
      <c r="D29" s="69"/>
      <c r="E29" s="69"/>
      <c r="F29" s="69"/>
      <c r="G29" s="69"/>
      <c r="H29" s="69"/>
      <c r="I29" s="22"/>
      <c r="J29" s="71"/>
      <c r="K29" s="69"/>
      <c r="L29" s="70"/>
    </row>
    <row r="30" spans="1:12" ht="12.75">
      <c r="A30" t="s">
        <v>40</v>
      </c>
      <c r="C30" s="69"/>
      <c r="D30" s="69"/>
      <c r="E30" s="69"/>
      <c r="F30" s="69"/>
      <c r="G30" s="69"/>
      <c r="H30" s="69"/>
      <c r="I30" s="22"/>
      <c r="J30" s="71"/>
      <c r="K30" s="69"/>
      <c r="L30" s="70"/>
    </row>
    <row r="31" spans="1:12" ht="12.75">
      <c r="A31" t="s">
        <v>41</v>
      </c>
      <c r="C31" s="69"/>
      <c r="D31" s="69"/>
      <c r="E31" s="69"/>
      <c r="F31" s="69"/>
      <c r="G31" s="69"/>
      <c r="H31" s="69"/>
      <c r="I31" s="22"/>
      <c r="J31" s="71"/>
      <c r="K31" s="69"/>
      <c r="L31" s="70"/>
    </row>
    <row r="32" spans="1:12" ht="12.75">
      <c r="A32" t="s">
        <v>42</v>
      </c>
      <c r="C32" s="69"/>
      <c r="D32" s="69"/>
      <c r="E32" s="69"/>
      <c r="F32" s="69"/>
      <c r="G32" s="69"/>
      <c r="H32" s="69"/>
      <c r="I32" s="22"/>
      <c r="J32" s="71"/>
      <c r="K32" s="69"/>
      <c r="L32" s="70"/>
    </row>
    <row r="33" spans="5:12" ht="12.75">
      <c r="E33" s="69"/>
      <c r="F33" s="69"/>
      <c r="G33" s="69"/>
      <c r="H33" s="69"/>
      <c r="I33" s="71"/>
      <c r="J33" s="71"/>
      <c r="K33" s="69"/>
      <c r="L33" s="70"/>
    </row>
    <row r="34" spans="3:12" ht="12.75">
      <c r="C34" s="69"/>
      <c r="D34" s="69"/>
      <c r="E34" s="69"/>
      <c r="F34" s="69"/>
      <c r="G34" s="69"/>
      <c r="H34" s="69"/>
      <c r="I34" s="71"/>
      <c r="J34" s="71"/>
      <c r="K34" s="69"/>
      <c r="L34" s="70"/>
    </row>
    <row r="35" spans="1:12" ht="12.75">
      <c r="A35" s="1" t="s">
        <v>51</v>
      </c>
      <c r="B35" s="2"/>
      <c r="C35" s="7"/>
      <c r="D35" s="69"/>
      <c r="E35" s="72"/>
      <c r="F35" s="72"/>
      <c r="G35" s="74"/>
      <c r="H35" s="74"/>
      <c r="I35" s="71"/>
      <c r="J35" s="71"/>
      <c r="K35" s="69"/>
      <c r="L35" s="70"/>
    </row>
    <row r="36" spans="3:10" ht="13.5" thickBot="1">
      <c r="C36" s="7"/>
      <c r="E36" s="4"/>
      <c r="F36" s="4"/>
      <c r="G36" s="5"/>
      <c r="H36" s="5"/>
      <c r="I36" s="76"/>
      <c r="J36" s="76"/>
    </row>
    <row r="37" spans="1:20" s="12" customFormat="1" ht="16.5" customHeight="1" thickTop="1">
      <c r="A37" s="8" t="s">
        <v>44</v>
      </c>
      <c r="B37" s="9"/>
      <c r="C37" s="9"/>
      <c r="D37" s="9"/>
      <c r="E37" s="9"/>
      <c r="F37" s="9"/>
      <c r="G37" s="84" t="s">
        <v>49</v>
      </c>
      <c r="H37" s="9"/>
      <c r="I37" s="9"/>
      <c r="J37" s="9"/>
      <c r="K37" s="10"/>
      <c r="L37" s="67"/>
      <c r="M37" s="89"/>
      <c r="N37" s="89"/>
      <c r="O37" s="89"/>
      <c r="P37" s="89"/>
      <c r="Q37" s="89"/>
      <c r="R37" s="89"/>
      <c r="S37" s="89"/>
      <c r="T37" s="89"/>
    </row>
    <row r="38" spans="1:20" s="12" customFormat="1" ht="66" customHeight="1" thickBot="1">
      <c r="A38" s="13" t="s">
        <v>2</v>
      </c>
      <c r="B38" s="14" t="s">
        <v>3</v>
      </c>
      <c r="C38" s="15" t="s">
        <v>4</v>
      </c>
      <c r="D38" s="15" t="s">
        <v>48</v>
      </c>
      <c r="E38" s="15" t="s">
        <v>6</v>
      </c>
      <c r="F38" s="15" t="s">
        <v>8</v>
      </c>
      <c r="G38" s="85"/>
      <c r="H38" s="15" t="s">
        <v>11</v>
      </c>
      <c r="I38" s="15" t="s">
        <v>12</v>
      </c>
      <c r="J38" s="15" t="s">
        <v>13</v>
      </c>
      <c r="K38" s="15" t="s">
        <v>14</v>
      </c>
      <c r="L38" s="16" t="s">
        <v>15</v>
      </c>
      <c r="M38" s="89"/>
      <c r="N38" s="89"/>
      <c r="O38" s="89"/>
      <c r="P38" s="89"/>
      <c r="Q38" s="89"/>
      <c r="R38" s="89"/>
      <c r="S38" s="89"/>
      <c r="T38" s="89"/>
    </row>
    <row r="39" spans="1:12" ht="13.5" thickTop="1">
      <c r="A39" s="17" t="s">
        <v>16</v>
      </c>
      <c r="B39" s="18" t="s">
        <v>18</v>
      </c>
      <c r="C39" s="19"/>
      <c r="D39" s="20"/>
      <c r="E39" s="20"/>
      <c r="F39" s="20"/>
      <c r="G39" s="20"/>
      <c r="H39" s="20"/>
      <c r="I39" s="22"/>
      <c r="J39" s="24"/>
      <c r="K39" s="24"/>
      <c r="L39" s="58"/>
    </row>
    <row r="40" spans="1:12" ht="12.75">
      <c r="A40" s="17"/>
      <c r="B40" s="18" t="s">
        <v>19</v>
      </c>
      <c r="C40" s="19"/>
      <c r="D40" s="20"/>
      <c r="E40" s="20"/>
      <c r="F40" s="20"/>
      <c r="G40" s="20"/>
      <c r="H40" s="20"/>
      <c r="I40" s="22"/>
      <c r="J40" s="24"/>
      <c r="K40" s="24"/>
      <c r="L40" s="58"/>
    </row>
    <row r="41" spans="1:12" ht="12.75">
      <c r="A41" s="34" t="s">
        <v>20</v>
      </c>
      <c r="B41" s="77" t="s">
        <v>18</v>
      </c>
      <c r="C41" s="46">
        <v>2270</v>
      </c>
      <c r="D41" s="78">
        <v>44</v>
      </c>
      <c r="E41" s="78">
        <v>24</v>
      </c>
      <c r="F41" s="78">
        <v>16</v>
      </c>
      <c r="G41" s="78">
        <v>300</v>
      </c>
      <c r="H41" s="78">
        <v>70</v>
      </c>
      <c r="I41" s="37">
        <f>(G41*10^-6*D41*E41)/(H41*365*E41)</f>
        <v>5.166340508806262E-07</v>
      </c>
      <c r="J41" s="37">
        <f>C41*I41</f>
        <v>0.0011727592954990215</v>
      </c>
      <c r="K41" s="78">
        <v>0.3</v>
      </c>
      <c r="L41" s="79">
        <f>J41/K41</f>
        <v>0.003909197651663405</v>
      </c>
    </row>
    <row r="42" spans="1:12" ht="12.75">
      <c r="A42" s="26" t="s">
        <v>21</v>
      </c>
      <c r="B42" s="27" t="s">
        <v>19</v>
      </c>
      <c r="C42" s="39">
        <v>2270</v>
      </c>
      <c r="D42" s="29">
        <v>219</v>
      </c>
      <c r="E42" s="29">
        <v>35</v>
      </c>
      <c r="F42" s="29">
        <v>40</v>
      </c>
      <c r="G42" s="29">
        <v>200</v>
      </c>
      <c r="H42" s="29">
        <v>70</v>
      </c>
      <c r="I42" s="31">
        <f>(G42*10^-6*D42*E42)/(H42*365*E42)</f>
        <v>1.7142857142857143E-06</v>
      </c>
      <c r="J42" s="31">
        <f>C42*I42</f>
        <v>0.0038914285714285713</v>
      </c>
      <c r="K42" s="29">
        <v>0.3</v>
      </c>
      <c r="L42" s="80">
        <f>J42/K42</f>
        <v>0.012971428571428571</v>
      </c>
    </row>
    <row r="43" spans="1:12" ht="12.75">
      <c r="A43" s="44" t="s">
        <v>22</v>
      </c>
      <c r="B43" s="18" t="s">
        <v>18</v>
      </c>
      <c r="C43" s="35">
        <v>100</v>
      </c>
      <c r="D43" s="20">
        <v>44</v>
      </c>
      <c r="E43" s="20">
        <v>24</v>
      </c>
      <c r="F43" s="20">
        <v>16</v>
      </c>
      <c r="G43" s="20">
        <v>300</v>
      </c>
      <c r="H43" s="20">
        <v>70</v>
      </c>
      <c r="I43" s="22">
        <f>(G43*10^-6*D43*E43)/(H43*365*E43)</f>
        <v>5.166340508806262E-07</v>
      </c>
      <c r="J43" s="22">
        <f>C43*I43</f>
        <v>5.166340508806262E-05</v>
      </c>
      <c r="K43" s="20">
        <v>0.3</v>
      </c>
      <c r="L43" s="38">
        <f>J43/K43</f>
        <v>0.00017221135029354208</v>
      </c>
    </row>
    <row r="44" spans="1:12" ht="12.75">
      <c r="A44" s="44" t="s">
        <v>23</v>
      </c>
      <c r="B44" s="18" t="s">
        <v>19</v>
      </c>
      <c r="C44" s="35">
        <v>100</v>
      </c>
      <c r="D44" s="20">
        <v>219</v>
      </c>
      <c r="E44" s="20">
        <v>35</v>
      </c>
      <c r="F44" s="20">
        <v>40</v>
      </c>
      <c r="G44" s="20">
        <v>200</v>
      </c>
      <c r="H44" s="20">
        <v>70</v>
      </c>
      <c r="I44" s="22">
        <f>(G44*10^-6*D44*E44)/(H44*365*E44)</f>
        <v>1.7142857142857143E-06</v>
      </c>
      <c r="J44" s="22">
        <f>C44*I44</f>
        <v>0.00017142857142857143</v>
      </c>
      <c r="K44" s="20">
        <v>0.3</v>
      </c>
      <c r="L44" s="38">
        <f>J44/K44</f>
        <v>0.0005714285714285715</v>
      </c>
    </row>
    <row r="45" spans="1:12" ht="12.75">
      <c r="A45" s="34" t="s">
        <v>24</v>
      </c>
      <c r="B45" s="77" t="s">
        <v>18</v>
      </c>
      <c r="C45" s="46"/>
      <c r="D45" s="78"/>
      <c r="E45" s="78"/>
      <c r="F45" s="78"/>
      <c r="G45" s="78"/>
      <c r="H45" s="78"/>
      <c r="I45" s="37"/>
      <c r="J45" s="37"/>
      <c r="K45" s="78"/>
      <c r="L45" s="79"/>
    </row>
    <row r="46" spans="1:12" ht="12.75">
      <c r="A46" s="45"/>
      <c r="B46" s="27" t="s">
        <v>19</v>
      </c>
      <c r="C46" s="39"/>
      <c r="D46" s="29"/>
      <c r="E46" s="29"/>
      <c r="F46" s="29"/>
      <c r="G46" s="29"/>
      <c r="H46" s="29"/>
      <c r="I46" s="31"/>
      <c r="J46" s="31"/>
      <c r="K46" s="29"/>
      <c r="L46" s="80"/>
    </row>
    <row r="47" spans="1:12" ht="12.75">
      <c r="A47" s="44" t="s">
        <v>25</v>
      </c>
      <c r="B47" s="18" t="s">
        <v>18</v>
      </c>
      <c r="C47" s="35">
        <v>100</v>
      </c>
      <c r="D47" s="20">
        <v>44</v>
      </c>
      <c r="E47" s="20">
        <v>24</v>
      </c>
      <c r="F47" s="20">
        <v>16</v>
      </c>
      <c r="G47" s="20">
        <v>300</v>
      </c>
      <c r="H47" s="20">
        <v>70</v>
      </c>
      <c r="I47" s="22">
        <f>(G47*10^-6*D47*E47)/(H47*365*E47)</f>
        <v>5.166340508806262E-07</v>
      </c>
      <c r="J47" s="22">
        <f>C47*I47</f>
        <v>5.166340508806262E-05</v>
      </c>
      <c r="K47" s="20">
        <v>0.3</v>
      </c>
      <c r="L47" s="38">
        <f>J47/K47</f>
        <v>0.00017221135029354208</v>
      </c>
    </row>
    <row r="48" spans="1:12" ht="12.75">
      <c r="A48" s="44" t="s">
        <v>26</v>
      </c>
      <c r="B48" s="18" t="s">
        <v>19</v>
      </c>
      <c r="C48" s="35">
        <v>100</v>
      </c>
      <c r="D48" s="20">
        <v>219</v>
      </c>
      <c r="E48" s="20">
        <v>35</v>
      </c>
      <c r="F48" s="20">
        <v>40</v>
      </c>
      <c r="G48" s="20">
        <v>200</v>
      </c>
      <c r="H48" s="20">
        <v>70</v>
      </c>
      <c r="I48" s="22">
        <f>(G48*10^-6*D48*E48)/(H48*365*E48)</f>
        <v>1.7142857142857143E-06</v>
      </c>
      <c r="J48" s="22">
        <f>C48*I48</f>
        <v>0.00017142857142857143</v>
      </c>
      <c r="K48" s="20">
        <v>0.3</v>
      </c>
      <c r="L48" s="38">
        <f>J48/K48</f>
        <v>0.0005714285714285715</v>
      </c>
    </row>
    <row r="49" spans="1:12" ht="12.75">
      <c r="A49" s="34" t="s">
        <v>27</v>
      </c>
      <c r="B49" s="77" t="s">
        <v>18</v>
      </c>
      <c r="C49" s="46">
        <v>5420</v>
      </c>
      <c r="D49" s="78">
        <v>44</v>
      </c>
      <c r="E49" s="78">
        <v>24</v>
      </c>
      <c r="F49" s="78">
        <v>16</v>
      </c>
      <c r="G49" s="78">
        <v>300</v>
      </c>
      <c r="H49" s="78">
        <v>70</v>
      </c>
      <c r="I49" s="37">
        <f>(G49*10^-6*D49*E49)/(H49*365*E49)</f>
        <v>5.166340508806262E-07</v>
      </c>
      <c r="J49" s="37">
        <f>C49*I49</f>
        <v>0.002800156555772994</v>
      </c>
      <c r="K49" s="78">
        <v>0.3</v>
      </c>
      <c r="L49" s="79">
        <f>J49/K49</f>
        <v>0.00933385518590998</v>
      </c>
    </row>
    <row r="50" spans="1:12" ht="12.75">
      <c r="A50" s="45" t="s">
        <v>28</v>
      </c>
      <c r="B50" s="27" t="s">
        <v>19</v>
      </c>
      <c r="C50" s="39">
        <v>5420</v>
      </c>
      <c r="D50" s="29">
        <v>219</v>
      </c>
      <c r="E50" s="29">
        <v>35</v>
      </c>
      <c r="F50" s="29">
        <v>40</v>
      </c>
      <c r="G50" s="29">
        <v>200</v>
      </c>
      <c r="H50" s="29">
        <v>70</v>
      </c>
      <c r="I50" s="31">
        <f>(G50*10^-6*D50*E50)/(H50*365*E50)</f>
        <v>1.7142857142857143E-06</v>
      </c>
      <c r="J50" s="31">
        <f>C50*I50</f>
        <v>0.009291428571428572</v>
      </c>
      <c r="K50" s="29">
        <v>0.3</v>
      </c>
      <c r="L50" s="80">
        <f>J50/K50</f>
        <v>0.030971428571428573</v>
      </c>
    </row>
    <row r="51" spans="1:12" ht="12.75">
      <c r="A51" s="44" t="s">
        <v>28</v>
      </c>
      <c r="B51" s="18" t="s">
        <v>18</v>
      </c>
      <c r="C51" s="35"/>
      <c r="D51" s="20"/>
      <c r="E51" s="20"/>
      <c r="F51" s="20"/>
      <c r="G51" s="20"/>
      <c r="H51" s="20"/>
      <c r="I51" s="22"/>
      <c r="J51" s="22"/>
      <c r="K51" s="20"/>
      <c r="L51" s="38"/>
    </row>
    <row r="52" spans="1:12" ht="12.75">
      <c r="A52" s="44"/>
      <c r="B52" s="18" t="s">
        <v>19</v>
      </c>
      <c r="C52" s="35"/>
      <c r="D52" s="20"/>
      <c r="E52" s="20"/>
      <c r="F52" s="20"/>
      <c r="G52" s="20"/>
      <c r="H52" s="20"/>
      <c r="I52" s="22"/>
      <c r="J52" s="22"/>
      <c r="K52" s="20"/>
      <c r="L52" s="38"/>
    </row>
    <row r="53" spans="1:12" ht="12.75">
      <c r="A53" s="34" t="s">
        <v>29</v>
      </c>
      <c r="B53" s="77" t="s">
        <v>18</v>
      </c>
      <c r="C53" s="46">
        <v>6320</v>
      </c>
      <c r="D53" s="78">
        <v>44</v>
      </c>
      <c r="E53" s="78">
        <v>24</v>
      </c>
      <c r="F53" s="78">
        <v>16</v>
      </c>
      <c r="G53" s="78">
        <v>300</v>
      </c>
      <c r="H53" s="78">
        <v>70</v>
      </c>
      <c r="I53" s="37">
        <f>(G53*10^-6*D53*E53)/(H53*365*E53)</f>
        <v>5.166340508806262E-07</v>
      </c>
      <c r="J53" s="37">
        <f>C53*I53</f>
        <v>0.0032651272015655573</v>
      </c>
      <c r="K53" s="78">
        <v>0.3</v>
      </c>
      <c r="L53" s="79">
        <f>J53/K53</f>
        <v>0.010883757338551858</v>
      </c>
    </row>
    <row r="54" spans="1:12" ht="12.75">
      <c r="A54" s="45" t="s">
        <v>30</v>
      </c>
      <c r="B54" s="27" t="s">
        <v>19</v>
      </c>
      <c r="C54" s="39">
        <v>6320</v>
      </c>
      <c r="D54" s="29">
        <v>219</v>
      </c>
      <c r="E54" s="29">
        <v>35</v>
      </c>
      <c r="F54" s="29">
        <v>40</v>
      </c>
      <c r="G54" s="29">
        <v>200</v>
      </c>
      <c r="H54" s="29">
        <v>70</v>
      </c>
      <c r="I54" s="31">
        <f>(G54*10^-6*D54*E54)/(H54*365*E54)</f>
        <v>1.7142857142857143E-06</v>
      </c>
      <c r="J54" s="31">
        <f>C54*I54</f>
        <v>0.010834285714285715</v>
      </c>
      <c r="K54" s="29">
        <v>0.3</v>
      </c>
      <c r="L54" s="80">
        <f>J54/K54</f>
        <v>0.03611428571428572</v>
      </c>
    </row>
    <row r="55" spans="1:12" ht="12.75">
      <c r="A55" s="44" t="s">
        <v>31</v>
      </c>
      <c r="B55" s="18" t="s">
        <v>18</v>
      </c>
      <c r="C55" s="35">
        <v>100</v>
      </c>
      <c r="D55" s="20">
        <v>44</v>
      </c>
      <c r="E55" s="20">
        <v>24</v>
      </c>
      <c r="F55" s="20">
        <v>16</v>
      </c>
      <c r="G55" s="20">
        <v>300</v>
      </c>
      <c r="H55" s="20">
        <v>70</v>
      </c>
      <c r="I55" s="22">
        <f>(G55*10^-6*D55*E55)/(H55*365*E55)</f>
        <v>5.166340508806262E-07</v>
      </c>
      <c r="J55" s="22">
        <f>C55*I55</f>
        <v>5.166340508806262E-05</v>
      </c>
      <c r="K55" s="20">
        <v>0.3</v>
      </c>
      <c r="L55" s="38">
        <f>J55/K55</f>
        <v>0.00017221135029354208</v>
      </c>
    </row>
    <row r="56" spans="1:12" ht="12.75">
      <c r="A56" s="44" t="s">
        <v>32</v>
      </c>
      <c r="B56" s="18" t="s">
        <v>19</v>
      </c>
      <c r="C56" s="35">
        <v>100</v>
      </c>
      <c r="D56" s="20">
        <v>219</v>
      </c>
      <c r="E56" s="20">
        <v>35</v>
      </c>
      <c r="F56" s="20">
        <v>40</v>
      </c>
      <c r="G56" s="20">
        <v>200</v>
      </c>
      <c r="H56" s="20">
        <v>70</v>
      </c>
      <c r="I56" s="22">
        <f>(G56*10^-6*D56*E56)/(H56*365*E56)</f>
        <v>1.7142857142857143E-06</v>
      </c>
      <c r="J56" s="22">
        <f>C56*I56</f>
        <v>0.00017142857142857143</v>
      </c>
      <c r="K56" s="20">
        <v>0.3</v>
      </c>
      <c r="L56" s="38">
        <f>J56/K56</f>
        <v>0.0005714285714285715</v>
      </c>
    </row>
    <row r="57" spans="1:12" ht="12.75">
      <c r="A57" s="34" t="s">
        <v>33</v>
      </c>
      <c r="B57" s="77" t="s">
        <v>18</v>
      </c>
      <c r="C57" s="46"/>
      <c r="D57" s="78"/>
      <c r="E57" s="78"/>
      <c r="F57" s="78"/>
      <c r="G57" s="78"/>
      <c r="H57" s="78"/>
      <c r="I57" s="37"/>
      <c r="J57" s="37"/>
      <c r="K57" s="78"/>
      <c r="L57" s="79"/>
    </row>
    <row r="58" spans="1:12" ht="12.75">
      <c r="A58" s="45"/>
      <c r="B58" s="27" t="s">
        <v>19</v>
      </c>
      <c r="C58" s="39"/>
      <c r="D58" s="29"/>
      <c r="E58" s="29"/>
      <c r="F58" s="29"/>
      <c r="G58" s="29"/>
      <c r="H58" s="29"/>
      <c r="I58" s="31"/>
      <c r="J58" s="31"/>
      <c r="K58" s="29"/>
      <c r="L58" s="80"/>
    </row>
    <row r="59" spans="1:12" ht="12.75">
      <c r="A59" s="44" t="s">
        <v>34</v>
      </c>
      <c r="B59" s="18" t="s">
        <v>18</v>
      </c>
      <c r="C59" s="35"/>
      <c r="D59" s="20"/>
      <c r="E59" s="20"/>
      <c r="F59" s="20"/>
      <c r="G59" s="20"/>
      <c r="H59" s="20"/>
      <c r="I59" s="22"/>
      <c r="J59" s="22"/>
      <c r="K59" s="20"/>
      <c r="L59" s="38"/>
    </row>
    <row r="60" spans="1:12" ht="12.75">
      <c r="A60" s="44" t="s">
        <v>35</v>
      </c>
      <c r="B60" s="18" t="s">
        <v>19</v>
      </c>
      <c r="C60" s="35"/>
      <c r="D60" s="20"/>
      <c r="E60" s="20"/>
      <c r="F60" s="20"/>
      <c r="G60" s="20"/>
      <c r="H60" s="20"/>
      <c r="I60" s="22"/>
      <c r="J60" s="22"/>
      <c r="K60" s="20"/>
      <c r="L60" s="38"/>
    </row>
    <row r="61" spans="1:12" ht="12.75">
      <c r="A61" s="81" t="s">
        <v>36</v>
      </c>
      <c r="B61" s="48" t="s">
        <v>18</v>
      </c>
      <c r="C61" s="46">
        <v>3460</v>
      </c>
      <c r="D61" s="78">
        <v>44</v>
      </c>
      <c r="E61" s="78">
        <v>24</v>
      </c>
      <c r="F61" s="78">
        <v>16</v>
      </c>
      <c r="G61" s="78">
        <v>300</v>
      </c>
      <c r="H61" s="78">
        <v>70</v>
      </c>
      <c r="I61" s="37">
        <f>(G61*10^-6*D61*E61)/(H61*365*E61)</f>
        <v>5.166340508806262E-07</v>
      </c>
      <c r="J61" s="37">
        <f>C61*I61</f>
        <v>0.0017875538160469666</v>
      </c>
      <c r="K61" s="78">
        <v>0.3</v>
      </c>
      <c r="L61" s="79">
        <f>J61/K61</f>
        <v>0.005958512720156556</v>
      </c>
    </row>
    <row r="62" spans="1:12" ht="13.5" thickBot="1">
      <c r="A62" s="50" t="s">
        <v>37</v>
      </c>
      <c r="B62" s="51" t="s">
        <v>19</v>
      </c>
      <c r="C62" s="52">
        <v>3460</v>
      </c>
      <c r="D62" s="53">
        <v>219</v>
      </c>
      <c r="E62" s="53">
        <v>35</v>
      </c>
      <c r="F62" s="53">
        <v>40</v>
      </c>
      <c r="G62" s="53">
        <v>200</v>
      </c>
      <c r="H62" s="53">
        <v>70</v>
      </c>
      <c r="I62" s="55">
        <f>(G62*10^-6*D62*E62)/(H62*365*E62)</f>
        <v>1.7142857142857143E-06</v>
      </c>
      <c r="J62" s="55">
        <f>C62*I62</f>
        <v>0.005931428571428571</v>
      </c>
      <c r="K62" s="53">
        <v>0.3</v>
      </c>
      <c r="L62" s="56">
        <f>J62/K62</f>
        <v>0.019771428571428572</v>
      </c>
    </row>
    <row r="63" spans="1:10" ht="13.5" thickTop="1">
      <c r="A63" t="s">
        <v>50</v>
      </c>
      <c r="I63" s="22"/>
      <c r="J63" s="76"/>
    </row>
    <row r="64" spans="1:10" ht="12.75">
      <c r="A64" t="s">
        <v>40</v>
      </c>
      <c r="I64" s="22"/>
      <c r="J64" s="76"/>
    </row>
    <row r="65" spans="1:10" ht="12.75">
      <c r="A65" t="s">
        <v>41</v>
      </c>
      <c r="I65" s="22"/>
      <c r="J65" s="76"/>
    </row>
    <row r="66" spans="1:10" ht="12.75">
      <c r="A66" t="s">
        <v>42</v>
      </c>
      <c r="I66" s="22"/>
      <c r="J66" s="76"/>
    </row>
    <row r="67" spans="9:10" ht="12.75">
      <c r="I67" s="76"/>
      <c r="J67" s="76"/>
    </row>
    <row r="68" spans="9:10" ht="12.75">
      <c r="I68" s="76"/>
      <c r="J68" s="76"/>
    </row>
    <row r="69" spans="9:10" ht="12.75">
      <c r="I69" s="76"/>
      <c r="J69" s="76"/>
    </row>
    <row r="70" spans="9:10" ht="12.75">
      <c r="I70" s="76"/>
      <c r="J70" s="76"/>
    </row>
    <row r="71" spans="9:10" ht="12.75">
      <c r="I71" s="76"/>
      <c r="J71" s="76"/>
    </row>
    <row r="72" spans="9:10" ht="12.75">
      <c r="I72" s="76"/>
      <c r="J72" s="76"/>
    </row>
    <row r="73" spans="9:10" ht="12.75">
      <c r="I73" s="76"/>
      <c r="J73" s="76"/>
    </row>
    <row r="74" spans="9:10" ht="12.75">
      <c r="I74" s="76"/>
      <c r="J74" s="76"/>
    </row>
    <row r="75" spans="9:10" ht="12.75">
      <c r="I75" s="76"/>
      <c r="J75" s="76"/>
    </row>
    <row r="76" spans="9:10" ht="12.75">
      <c r="I76" s="76"/>
      <c r="J76" s="76"/>
    </row>
    <row r="77" spans="9:10" ht="12.75">
      <c r="I77" s="76"/>
      <c r="J77" s="76"/>
    </row>
    <row r="78" spans="9:10" ht="12.75">
      <c r="I78" s="76"/>
      <c r="J78" s="76"/>
    </row>
  </sheetData>
  <mergeCells count="11">
    <mergeCell ref="J3:J4"/>
    <mergeCell ref="C3:C4"/>
    <mergeCell ref="G37:G38"/>
    <mergeCell ref="K3:K4"/>
    <mergeCell ref="L3:L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1" bottom="1" header="0.5" footer="0.5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zoomScale="75" zoomScaleNormal="75" workbookViewId="0" topLeftCell="A1">
      <selection activeCell="W7" sqref="W7"/>
    </sheetView>
  </sheetViews>
  <sheetFormatPr defaultColWidth="9.140625" defaultRowHeight="12.75"/>
  <cols>
    <col min="1" max="1" width="18.7109375" style="0" customWidth="1"/>
    <col min="2" max="2" width="13.00390625" style="0" customWidth="1"/>
    <col min="3" max="3" width="14.28125" style="0" customWidth="1"/>
    <col min="4" max="4" width="10.57421875" style="0" customWidth="1"/>
    <col min="5" max="5" width="10.7109375" style="0" customWidth="1"/>
    <col min="6" max="6" width="11.00390625" style="0" hidden="1" customWidth="1"/>
    <col min="7" max="7" width="10.8515625" style="0" customWidth="1"/>
    <col min="11" max="11" width="12.7109375" style="0" customWidth="1"/>
    <col min="12" max="12" width="12.421875" style="0" customWidth="1"/>
    <col min="13" max="13" width="12.00390625" style="0" customWidth="1"/>
    <col min="14" max="14" width="9.7109375" style="57" customWidth="1"/>
    <col min="15" max="23" width="9.140625" style="89" customWidth="1"/>
  </cols>
  <sheetData>
    <row r="1" spans="1:10" ht="12.75">
      <c r="A1" s="1" t="s">
        <v>45</v>
      </c>
      <c r="B1" s="2"/>
      <c r="C1" s="3"/>
      <c r="E1" s="4"/>
      <c r="G1" s="4"/>
      <c r="H1" s="5"/>
      <c r="I1" s="5"/>
      <c r="J1" s="5"/>
    </row>
    <row r="2" spans="3:10" ht="13.5" thickBot="1">
      <c r="C2" s="7"/>
      <c r="E2" s="4"/>
      <c r="G2" s="4"/>
      <c r="H2" s="5"/>
      <c r="I2" s="5"/>
      <c r="J2" s="5"/>
    </row>
    <row r="3" spans="1:23" s="12" customFormat="1" ht="21.75" customHeight="1" thickTop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67"/>
      <c r="O3" s="89"/>
      <c r="P3" s="89"/>
      <c r="Q3" s="89"/>
      <c r="R3" s="89"/>
      <c r="S3" s="89"/>
      <c r="T3" s="89"/>
      <c r="U3" s="89"/>
      <c r="V3" s="89"/>
      <c r="W3" s="89"/>
    </row>
    <row r="4" spans="1:23" s="12" customFormat="1" ht="54.75" customHeight="1" thickBot="1">
      <c r="A4" s="13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  <c r="O4" s="89"/>
      <c r="P4" s="89"/>
      <c r="Q4" s="89"/>
      <c r="R4" s="89"/>
      <c r="S4" s="89"/>
      <c r="T4" s="89"/>
      <c r="U4" s="89"/>
      <c r="V4" s="89"/>
      <c r="W4" s="89"/>
    </row>
    <row r="5" spans="1:14" ht="13.5" thickTop="1">
      <c r="A5" s="17" t="s">
        <v>16</v>
      </c>
      <c r="B5" s="18" t="s">
        <v>17</v>
      </c>
      <c r="C5" s="19"/>
      <c r="D5" s="20"/>
      <c r="E5" s="20"/>
      <c r="F5" s="21"/>
      <c r="G5" s="20"/>
      <c r="H5" s="21"/>
      <c r="I5" s="20"/>
      <c r="J5" s="20"/>
      <c r="K5" s="22"/>
      <c r="L5" s="22"/>
      <c r="M5" s="20"/>
      <c r="N5" s="38"/>
    </row>
    <row r="6" spans="1:14" ht="12.75">
      <c r="A6" s="17"/>
      <c r="B6" s="18" t="s">
        <v>18</v>
      </c>
      <c r="C6" s="19"/>
      <c r="D6" s="20"/>
      <c r="E6" s="20"/>
      <c r="F6" s="21"/>
      <c r="G6" s="20"/>
      <c r="H6" s="21"/>
      <c r="I6" s="20"/>
      <c r="J6" s="20"/>
      <c r="K6" s="22"/>
      <c r="L6" s="24"/>
      <c r="M6" s="24"/>
      <c r="N6" s="58"/>
    </row>
    <row r="7" spans="1:14" ht="12.75">
      <c r="A7" s="26"/>
      <c r="B7" s="27" t="s">
        <v>19</v>
      </c>
      <c r="C7" s="28"/>
      <c r="D7" s="29"/>
      <c r="E7" s="29"/>
      <c r="F7" s="30"/>
      <c r="G7" s="29"/>
      <c r="H7" s="30"/>
      <c r="I7" s="29"/>
      <c r="J7" s="29"/>
      <c r="K7" s="31"/>
      <c r="L7" s="32"/>
      <c r="M7" s="32"/>
      <c r="N7" s="59"/>
    </row>
    <row r="8" spans="1:14" ht="12.75">
      <c r="A8" s="34" t="s">
        <v>20</v>
      </c>
      <c r="B8" s="18" t="s">
        <v>17</v>
      </c>
      <c r="C8" s="35">
        <v>17900</v>
      </c>
      <c r="D8" s="20">
        <v>16</v>
      </c>
      <c r="E8" s="20">
        <v>10</v>
      </c>
      <c r="F8" s="36">
        <f>(D8*E8)/(52*10)</f>
        <v>0.3076923076923077</v>
      </c>
      <c r="G8" s="20">
        <v>24</v>
      </c>
      <c r="H8" s="36">
        <f>G8/(14*7)</f>
        <v>0.24489795918367346</v>
      </c>
      <c r="I8" s="20">
        <v>100</v>
      </c>
      <c r="J8" s="20">
        <v>39</v>
      </c>
      <c r="K8" s="22">
        <f aca="true" t="shared" si="0" ref="K8:K13">(I8*H8*10^-6*D8*E8)/(J8*52*E8)</f>
        <v>1.9321338002656682E-07</v>
      </c>
      <c r="L8" s="22">
        <f aca="true" t="shared" si="1" ref="L8:L13">C8*K8</f>
        <v>0.003458519502475546</v>
      </c>
      <c r="M8" s="20">
        <v>0.3</v>
      </c>
      <c r="N8" s="38">
        <f aca="true" t="shared" si="2" ref="N8:N13">L8/M8</f>
        <v>0.011528398341585155</v>
      </c>
    </row>
    <row r="9" spans="1:14" ht="12.75">
      <c r="A9" s="17" t="s">
        <v>21</v>
      </c>
      <c r="B9" s="18" t="s">
        <v>18</v>
      </c>
      <c r="C9" s="35">
        <v>17900</v>
      </c>
      <c r="D9" s="20">
        <v>16</v>
      </c>
      <c r="E9" s="20">
        <v>20</v>
      </c>
      <c r="F9" s="36">
        <f>(D9*E9)/(52*20)</f>
        <v>0.3076923076923077</v>
      </c>
      <c r="G9" s="20">
        <v>24</v>
      </c>
      <c r="H9" s="36">
        <f>G9/(16*7)</f>
        <v>0.21428571428571427</v>
      </c>
      <c r="I9" s="20">
        <v>100</v>
      </c>
      <c r="J9" s="20">
        <v>61</v>
      </c>
      <c r="K9" s="22">
        <f t="shared" si="0"/>
        <v>1.080886326787966E-07</v>
      </c>
      <c r="L9" s="22">
        <f t="shared" si="1"/>
        <v>0.0019347865249504592</v>
      </c>
      <c r="M9" s="20">
        <v>0.3</v>
      </c>
      <c r="N9" s="38">
        <f t="shared" si="2"/>
        <v>0.00644928841650153</v>
      </c>
    </row>
    <row r="10" spans="1:14" ht="12.75">
      <c r="A10" s="26"/>
      <c r="B10" s="27" t="s">
        <v>19</v>
      </c>
      <c r="C10" s="39">
        <v>17900</v>
      </c>
      <c r="D10" s="40">
        <v>50</v>
      </c>
      <c r="E10" s="40">
        <v>35</v>
      </c>
      <c r="F10" s="41">
        <f>(D10*E10)/(52*35)</f>
        <v>0.9615384615384616</v>
      </c>
      <c r="G10" s="40">
        <v>40</v>
      </c>
      <c r="H10" s="41">
        <f>G10/(17*7)</f>
        <v>0.33613445378151263</v>
      </c>
      <c r="I10" s="40">
        <v>100</v>
      </c>
      <c r="J10" s="40">
        <v>70</v>
      </c>
      <c r="K10" s="42">
        <f t="shared" si="0"/>
        <v>4.617231507987811E-07</v>
      </c>
      <c r="L10" s="42">
        <f t="shared" si="1"/>
        <v>0.008264844399298182</v>
      </c>
      <c r="M10" s="40">
        <v>0.3</v>
      </c>
      <c r="N10" s="43">
        <f t="shared" si="2"/>
        <v>0.02754948133099394</v>
      </c>
    </row>
    <row r="11" spans="1:14" ht="12.75">
      <c r="A11" s="44" t="s">
        <v>22</v>
      </c>
      <c r="B11" s="18" t="s">
        <v>17</v>
      </c>
      <c r="C11" s="35">
        <v>25900</v>
      </c>
      <c r="D11" s="20">
        <v>16</v>
      </c>
      <c r="E11" s="20">
        <v>10</v>
      </c>
      <c r="F11" s="36">
        <f>(D11*E11)/(52*10)</f>
        <v>0.3076923076923077</v>
      </c>
      <c r="G11" s="20">
        <v>24</v>
      </c>
      <c r="H11" s="36">
        <f>G11/(14*7)</f>
        <v>0.24489795918367346</v>
      </c>
      <c r="I11" s="20">
        <v>100</v>
      </c>
      <c r="J11" s="20">
        <v>39</v>
      </c>
      <c r="K11" s="64">
        <f t="shared" si="0"/>
        <v>1.9321338002656682E-07</v>
      </c>
      <c r="L11" s="22">
        <f t="shared" si="1"/>
        <v>0.005004226542688081</v>
      </c>
      <c r="M11" s="20">
        <v>0.3</v>
      </c>
      <c r="N11" s="38">
        <f t="shared" si="2"/>
        <v>0.016680755142293602</v>
      </c>
    </row>
    <row r="12" spans="1:14" ht="12.75">
      <c r="A12" s="44" t="s">
        <v>23</v>
      </c>
      <c r="B12" s="18" t="s">
        <v>18</v>
      </c>
      <c r="C12" s="35">
        <v>25900</v>
      </c>
      <c r="D12" s="20">
        <v>16</v>
      </c>
      <c r="E12" s="20">
        <v>20</v>
      </c>
      <c r="F12" s="36">
        <f>(D12*E12)/(52*20)</f>
        <v>0.3076923076923077</v>
      </c>
      <c r="G12" s="20">
        <v>24</v>
      </c>
      <c r="H12" s="36">
        <f>G12/(16*7)</f>
        <v>0.21428571428571427</v>
      </c>
      <c r="I12" s="20">
        <v>100</v>
      </c>
      <c r="J12" s="20">
        <v>61</v>
      </c>
      <c r="K12" s="22">
        <f t="shared" si="0"/>
        <v>1.080886326787966E-07</v>
      </c>
      <c r="L12" s="22">
        <f t="shared" si="1"/>
        <v>0.002799495586380832</v>
      </c>
      <c r="M12" s="20">
        <v>0.3</v>
      </c>
      <c r="N12" s="38">
        <f t="shared" si="2"/>
        <v>0.009331651954602773</v>
      </c>
    </row>
    <row r="13" spans="1:14" ht="12.75">
      <c r="A13" s="45"/>
      <c r="B13" s="27" t="s">
        <v>19</v>
      </c>
      <c r="C13" s="39">
        <v>25900</v>
      </c>
      <c r="D13" s="40">
        <v>50</v>
      </c>
      <c r="E13" s="40">
        <v>35</v>
      </c>
      <c r="F13" s="41">
        <f>(D13*E13)/(52*35)</f>
        <v>0.9615384615384616</v>
      </c>
      <c r="G13" s="40">
        <v>40</v>
      </c>
      <c r="H13" s="41">
        <f>G13/(17*7)</f>
        <v>0.33613445378151263</v>
      </c>
      <c r="I13" s="40">
        <v>100</v>
      </c>
      <c r="J13" s="40">
        <v>70</v>
      </c>
      <c r="K13" s="22">
        <f t="shared" si="0"/>
        <v>4.617231507987811E-07</v>
      </c>
      <c r="L13" s="42">
        <f t="shared" si="1"/>
        <v>0.01195862960568843</v>
      </c>
      <c r="M13" s="40">
        <v>0.3</v>
      </c>
      <c r="N13" s="43">
        <f t="shared" si="2"/>
        <v>0.0398620986856281</v>
      </c>
    </row>
    <row r="14" spans="1:14" ht="12.75">
      <c r="A14" s="44" t="s">
        <v>24</v>
      </c>
      <c r="B14" s="18" t="s">
        <v>17</v>
      </c>
      <c r="C14" s="35"/>
      <c r="D14" s="20"/>
      <c r="E14" s="20"/>
      <c r="F14" s="36">
        <f>(D14*E14)/(52*10)</f>
        <v>0</v>
      </c>
      <c r="G14" s="20"/>
      <c r="H14" s="36"/>
      <c r="I14" s="20"/>
      <c r="J14" s="20"/>
      <c r="K14" s="64"/>
      <c r="L14" s="22"/>
      <c r="M14" s="20"/>
      <c r="N14" s="38"/>
    </row>
    <row r="15" spans="1:14" ht="12.75">
      <c r="A15" s="44"/>
      <c r="B15" s="18" t="s">
        <v>18</v>
      </c>
      <c r="C15" s="35"/>
      <c r="D15" s="20"/>
      <c r="E15" s="20"/>
      <c r="F15" s="36">
        <f>(D15*E15)/(52*20)</f>
        <v>0</v>
      </c>
      <c r="G15" s="20"/>
      <c r="H15" s="36"/>
      <c r="I15" s="20"/>
      <c r="J15" s="20"/>
      <c r="K15" s="22"/>
      <c r="L15" s="22"/>
      <c r="M15" s="20"/>
      <c r="N15" s="38"/>
    </row>
    <row r="16" spans="1:14" ht="12.75">
      <c r="A16" s="45"/>
      <c r="B16" s="27" t="s">
        <v>19</v>
      </c>
      <c r="C16" s="39"/>
      <c r="D16" s="40"/>
      <c r="E16" s="40"/>
      <c r="F16" s="41">
        <f>(D16*E16)/(52*35)</f>
        <v>0</v>
      </c>
      <c r="G16" s="40"/>
      <c r="H16" s="41"/>
      <c r="I16" s="40"/>
      <c r="J16" s="40"/>
      <c r="K16" s="42"/>
      <c r="L16" s="42"/>
      <c r="M16" s="40"/>
      <c r="N16" s="43"/>
    </row>
    <row r="17" spans="1:14" ht="12.75">
      <c r="A17" s="44" t="s">
        <v>25</v>
      </c>
      <c r="B17" s="18" t="s">
        <v>17</v>
      </c>
      <c r="C17" s="46">
        <v>59100</v>
      </c>
      <c r="D17" s="20">
        <v>16</v>
      </c>
      <c r="E17" s="20">
        <v>10</v>
      </c>
      <c r="F17" s="36">
        <f>(D17*E17)/(52*10)</f>
        <v>0.3076923076923077</v>
      </c>
      <c r="G17" s="20">
        <v>24</v>
      </c>
      <c r="H17" s="36">
        <f>G17/(14*7)</f>
        <v>0.24489795918367346</v>
      </c>
      <c r="I17" s="20">
        <v>100</v>
      </c>
      <c r="J17" s="20">
        <v>39</v>
      </c>
      <c r="K17" s="22">
        <f aca="true" t="shared" si="3" ref="K17:K22">(I17*H17*10^-6*D17*E17)/(J17*52*E17)</f>
        <v>1.9321338002656682E-07</v>
      </c>
      <c r="L17" s="22">
        <f aca="true" t="shared" si="4" ref="L17:L22">C17*K17</f>
        <v>0.011418910759570099</v>
      </c>
      <c r="M17" s="20">
        <v>0.3</v>
      </c>
      <c r="N17" s="38">
        <f aca="true" t="shared" si="5" ref="N17:N22">L17/M17</f>
        <v>0.038063035865233665</v>
      </c>
    </row>
    <row r="18" spans="1:14" ht="12.75">
      <c r="A18" s="44" t="s">
        <v>26</v>
      </c>
      <c r="B18" s="18" t="s">
        <v>18</v>
      </c>
      <c r="C18" s="35">
        <v>59100</v>
      </c>
      <c r="D18" s="20">
        <v>16</v>
      </c>
      <c r="E18" s="20">
        <v>20</v>
      </c>
      <c r="F18" s="36">
        <f>(D18*E18)/(52*20)</f>
        <v>0.3076923076923077</v>
      </c>
      <c r="G18" s="20">
        <v>24</v>
      </c>
      <c r="H18" s="36">
        <f>G18/(16*7)</f>
        <v>0.21428571428571427</v>
      </c>
      <c r="I18" s="20">
        <v>100</v>
      </c>
      <c r="J18" s="20">
        <v>61</v>
      </c>
      <c r="K18" s="22">
        <f t="shared" si="3"/>
        <v>1.080886326787966E-07</v>
      </c>
      <c r="L18" s="22">
        <f t="shared" si="4"/>
        <v>0.0063880381913168785</v>
      </c>
      <c r="M18" s="20">
        <v>0.3</v>
      </c>
      <c r="N18" s="38">
        <f t="shared" si="5"/>
        <v>0.02129346063772293</v>
      </c>
    </row>
    <row r="19" spans="1:14" ht="12.75">
      <c r="A19" s="45"/>
      <c r="B19" s="27" t="s">
        <v>19</v>
      </c>
      <c r="C19" s="39">
        <v>59100</v>
      </c>
      <c r="D19" s="40">
        <v>50</v>
      </c>
      <c r="E19" s="40">
        <v>35</v>
      </c>
      <c r="F19" s="41">
        <f>(D19*E19)/(52*35)</f>
        <v>0.9615384615384616</v>
      </c>
      <c r="G19" s="40">
        <v>40</v>
      </c>
      <c r="H19" s="41">
        <f>G19/(17*7)</f>
        <v>0.33613445378151263</v>
      </c>
      <c r="I19" s="40">
        <v>100</v>
      </c>
      <c r="J19" s="40">
        <v>70</v>
      </c>
      <c r="K19" s="42">
        <f t="shared" si="3"/>
        <v>4.617231507987811E-07</v>
      </c>
      <c r="L19" s="42">
        <f t="shared" si="4"/>
        <v>0.027287838212207965</v>
      </c>
      <c r="M19" s="40">
        <v>0.3</v>
      </c>
      <c r="N19" s="43">
        <f t="shared" si="5"/>
        <v>0.09095946070735988</v>
      </c>
    </row>
    <row r="20" spans="1:14" ht="12.75">
      <c r="A20" s="44" t="s">
        <v>27</v>
      </c>
      <c r="B20" s="18" t="s">
        <v>17</v>
      </c>
      <c r="C20" s="46">
        <v>6620</v>
      </c>
      <c r="D20" s="20">
        <v>16</v>
      </c>
      <c r="E20" s="20">
        <v>10</v>
      </c>
      <c r="F20" s="36">
        <f>(D20*E20)/(52*10)</f>
        <v>0.3076923076923077</v>
      </c>
      <c r="G20" s="20">
        <v>24</v>
      </c>
      <c r="H20" s="36">
        <f>G20/(14*7)</f>
        <v>0.24489795918367346</v>
      </c>
      <c r="I20" s="20">
        <v>100</v>
      </c>
      <c r="J20" s="20">
        <v>39</v>
      </c>
      <c r="K20" s="64">
        <f t="shared" si="3"/>
        <v>1.9321338002656682E-07</v>
      </c>
      <c r="L20" s="22">
        <f t="shared" si="4"/>
        <v>0.0012790725757758723</v>
      </c>
      <c r="M20" s="20">
        <v>0.3</v>
      </c>
      <c r="N20" s="38">
        <f t="shared" si="5"/>
        <v>0.004263575252586241</v>
      </c>
    </row>
    <row r="21" spans="1:14" ht="12.75">
      <c r="A21" s="44" t="s">
        <v>28</v>
      </c>
      <c r="B21" s="18" t="s">
        <v>18</v>
      </c>
      <c r="C21" s="35">
        <v>6620</v>
      </c>
      <c r="D21" s="20">
        <v>16</v>
      </c>
      <c r="E21" s="20">
        <v>20</v>
      </c>
      <c r="F21" s="36">
        <f>(D21*E21)/(52*20)</f>
        <v>0.3076923076923077</v>
      </c>
      <c r="G21" s="20">
        <v>24</v>
      </c>
      <c r="H21" s="36">
        <f>G21/(16*7)</f>
        <v>0.21428571428571427</v>
      </c>
      <c r="I21" s="20">
        <v>100</v>
      </c>
      <c r="J21" s="20">
        <v>61</v>
      </c>
      <c r="K21" s="22">
        <f t="shared" si="3"/>
        <v>1.080886326787966E-07</v>
      </c>
      <c r="L21" s="22">
        <f t="shared" si="4"/>
        <v>0.0007155467483336335</v>
      </c>
      <c r="M21" s="20">
        <v>0.3</v>
      </c>
      <c r="N21" s="38">
        <f t="shared" si="5"/>
        <v>0.0023851558277787786</v>
      </c>
    </row>
    <row r="22" spans="1:14" ht="12.75">
      <c r="A22" s="45"/>
      <c r="B22" s="27" t="s">
        <v>19</v>
      </c>
      <c r="C22" s="39">
        <v>6620</v>
      </c>
      <c r="D22" s="40">
        <v>50</v>
      </c>
      <c r="E22" s="40">
        <v>35</v>
      </c>
      <c r="F22" s="41">
        <f>(D22*E22)/(52*35)</f>
        <v>0.9615384615384616</v>
      </c>
      <c r="G22" s="40">
        <v>40</v>
      </c>
      <c r="H22" s="41">
        <f>G22/(17*7)</f>
        <v>0.33613445378151263</v>
      </c>
      <c r="I22" s="40">
        <v>100</v>
      </c>
      <c r="J22" s="40">
        <v>70</v>
      </c>
      <c r="K22" s="22">
        <f t="shared" si="3"/>
        <v>4.617231507987811E-07</v>
      </c>
      <c r="L22" s="42">
        <f t="shared" si="4"/>
        <v>0.003056607258287931</v>
      </c>
      <c r="M22" s="40">
        <v>0.3</v>
      </c>
      <c r="N22" s="43">
        <f t="shared" si="5"/>
        <v>0.010188690860959769</v>
      </c>
    </row>
    <row r="23" spans="1:14" ht="12.75">
      <c r="A23" s="44" t="s">
        <v>28</v>
      </c>
      <c r="B23" s="18" t="s">
        <v>17</v>
      </c>
      <c r="C23" s="35"/>
      <c r="D23" s="20"/>
      <c r="E23" s="20"/>
      <c r="F23" s="36">
        <f>(D23*E23)/(52*10)</f>
        <v>0</v>
      </c>
      <c r="G23" s="20"/>
      <c r="H23" s="36"/>
      <c r="I23" s="20"/>
      <c r="J23" s="20"/>
      <c r="K23" s="64"/>
      <c r="L23" s="22"/>
      <c r="M23" s="20"/>
      <c r="N23" s="38"/>
    </row>
    <row r="24" spans="1:14" ht="12.75">
      <c r="A24" s="44"/>
      <c r="B24" s="18" t="s">
        <v>18</v>
      </c>
      <c r="C24" s="35"/>
      <c r="D24" s="20"/>
      <c r="E24" s="20"/>
      <c r="F24" s="36">
        <f>(D24*E24)/(52*20)</f>
        <v>0</v>
      </c>
      <c r="G24" s="20"/>
      <c r="H24" s="36"/>
      <c r="I24" s="20"/>
      <c r="J24" s="20"/>
      <c r="K24" s="22"/>
      <c r="L24" s="22"/>
      <c r="M24" s="20"/>
      <c r="N24" s="38"/>
    </row>
    <row r="25" spans="1:14" ht="12.75">
      <c r="A25" s="45"/>
      <c r="B25" s="27" t="s">
        <v>19</v>
      </c>
      <c r="C25" s="39"/>
      <c r="D25" s="40"/>
      <c r="E25" s="40"/>
      <c r="F25" s="41">
        <f>(D25*E25)/(52*35)</f>
        <v>0</v>
      </c>
      <c r="G25" s="40"/>
      <c r="H25" s="41"/>
      <c r="I25" s="40"/>
      <c r="J25" s="40"/>
      <c r="K25" s="42"/>
      <c r="L25" s="42"/>
      <c r="M25" s="40"/>
      <c r="N25" s="43"/>
    </row>
    <row r="26" spans="1:14" ht="12.75">
      <c r="A26" s="44" t="s">
        <v>29</v>
      </c>
      <c r="B26" s="18" t="s">
        <v>17</v>
      </c>
      <c r="C26" s="46">
        <v>6320</v>
      </c>
      <c r="D26" s="20">
        <v>16</v>
      </c>
      <c r="E26" s="20">
        <v>10</v>
      </c>
      <c r="F26" s="36">
        <f>(D26*E26)/(52*10)</f>
        <v>0.3076923076923077</v>
      </c>
      <c r="G26" s="20">
        <v>24</v>
      </c>
      <c r="H26" s="36">
        <f>G26/(14*7)</f>
        <v>0.24489795918367346</v>
      </c>
      <c r="I26" s="20">
        <v>100</v>
      </c>
      <c r="J26" s="20">
        <v>39</v>
      </c>
      <c r="K26" s="22">
        <f aca="true" t="shared" si="6" ref="K26:K31">(I26*H26*10^-6*D26*E26)/(J26*52*E26)</f>
        <v>1.9321338002656682E-07</v>
      </c>
      <c r="L26" s="22">
        <f aca="true" t="shared" si="7" ref="L26:L31">C26*K26</f>
        <v>0.0012211085617679022</v>
      </c>
      <c r="M26" s="20">
        <v>0.3</v>
      </c>
      <c r="N26" s="38">
        <f aca="true" t="shared" si="8" ref="N26:N31">L26/M26</f>
        <v>0.0040703618725596745</v>
      </c>
    </row>
    <row r="27" spans="1:14" ht="12.75">
      <c r="A27" s="44" t="s">
        <v>30</v>
      </c>
      <c r="B27" s="18" t="s">
        <v>18</v>
      </c>
      <c r="C27" s="35">
        <v>6320</v>
      </c>
      <c r="D27" s="20">
        <v>16</v>
      </c>
      <c r="E27" s="20">
        <v>20</v>
      </c>
      <c r="F27" s="36">
        <f>(D27*E27)/(52*20)</f>
        <v>0.3076923076923077</v>
      </c>
      <c r="G27" s="20">
        <v>24</v>
      </c>
      <c r="H27" s="36">
        <f>G27/(16*7)</f>
        <v>0.21428571428571427</v>
      </c>
      <c r="I27" s="20">
        <v>100</v>
      </c>
      <c r="J27" s="20">
        <v>61</v>
      </c>
      <c r="K27" s="22">
        <f t="shared" si="6"/>
        <v>1.080886326787966E-07</v>
      </c>
      <c r="L27" s="22">
        <f t="shared" si="7"/>
        <v>0.0006831201585299945</v>
      </c>
      <c r="M27" s="20">
        <v>0.3</v>
      </c>
      <c r="N27" s="38">
        <f t="shared" si="8"/>
        <v>0.002277067195099982</v>
      </c>
    </row>
    <row r="28" spans="1:14" ht="12.75">
      <c r="A28" s="45"/>
      <c r="B28" s="27" t="s">
        <v>19</v>
      </c>
      <c r="C28" s="39">
        <v>6320</v>
      </c>
      <c r="D28" s="40">
        <v>50</v>
      </c>
      <c r="E28" s="40">
        <v>35</v>
      </c>
      <c r="F28" s="41">
        <f>(D28*E28)/(52*35)</f>
        <v>0.9615384615384616</v>
      </c>
      <c r="G28" s="40">
        <v>40</v>
      </c>
      <c r="H28" s="41">
        <f>G28/(17*7)</f>
        <v>0.33613445378151263</v>
      </c>
      <c r="I28" s="40">
        <v>100</v>
      </c>
      <c r="J28" s="40">
        <v>70</v>
      </c>
      <c r="K28" s="42">
        <f t="shared" si="6"/>
        <v>4.617231507987811E-07</v>
      </c>
      <c r="L28" s="42">
        <f t="shared" si="7"/>
        <v>0.0029180903130482964</v>
      </c>
      <c r="M28" s="40">
        <v>0.3</v>
      </c>
      <c r="N28" s="43">
        <f t="shared" si="8"/>
        <v>0.009726967710160989</v>
      </c>
    </row>
    <row r="29" spans="1:14" ht="12.75">
      <c r="A29" s="44" t="s">
        <v>31</v>
      </c>
      <c r="B29" s="18" t="s">
        <v>17</v>
      </c>
      <c r="C29" s="35">
        <v>3170</v>
      </c>
      <c r="D29" s="20">
        <v>16</v>
      </c>
      <c r="E29" s="20">
        <v>10</v>
      </c>
      <c r="F29" s="36">
        <f>(D29*E29)/(52*10)</f>
        <v>0.3076923076923077</v>
      </c>
      <c r="G29" s="20">
        <v>24</v>
      </c>
      <c r="H29" s="36">
        <f>G29/(14*7)</f>
        <v>0.24489795918367346</v>
      </c>
      <c r="I29" s="20">
        <v>100</v>
      </c>
      <c r="J29" s="20">
        <v>39</v>
      </c>
      <c r="K29" s="64">
        <f t="shared" si="6"/>
        <v>1.9321338002656682E-07</v>
      </c>
      <c r="L29" s="22">
        <f t="shared" si="7"/>
        <v>0.0006124864146842168</v>
      </c>
      <c r="M29" s="20">
        <v>0.3</v>
      </c>
      <c r="N29" s="38">
        <f t="shared" si="8"/>
        <v>0.002041621382280723</v>
      </c>
    </row>
    <row r="30" spans="1:14" ht="12.75">
      <c r="A30" s="44" t="s">
        <v>32</v>
      </c>
      <c r="B30" s="18" t="s">
        <v>18</v>
      </c>
      <c r="C30" s="35">
        <v>3170</v>
      </c>
      <c r="D30" s="20">
        <v>16</v>
      </c>
      <c r="E30" s="20">
        <v>20</v>
      </c>
      <c r="F30" s="36">
        <f>(D30*E30)/(52*20)</f>
        <v>0.3076923076923077</v>
      </c>
      <c r="G30" s="20">
        <v>24</v>
      </c>
      <c r="H30" s="36">
        <f>G30/(16*7)</f>
        <v>0.21428571428571427</v>
      </c>
      <c r="I30" s="20">
        <v>100</v>
      </c>
      <c r="J30" s="20">
        <v>61</v>
      </c>
      <c r="K30" s="22">
        <f t="shared" si="6"/>
        <v>1.080886326787966E-07</v>
      </c>
      <c r="L30" s="22">
        <f t="shared" si="7"/>
        <v>0.0003426409655917852</v>
      </c>
      <c r="M30" s="20">
        <v>0.3</v>
      </c>
      <c r="N30" s="38">
        <f t="shared" si="8"/>
        <v>0.0011421365519726173</v>
      </c>
    </row>
    <row r="31" spans="1:14" ht="12.75">
      <c r="A31" s="45"/>
      <c r="B31" s="27" t="s">
        <v>19</v>
      </c>
      <c r="C31" s="39">
        <v>3170</v>
      </c>
      <c r="D31" s="40">
        <v>50</v>
      </c>
      <c r="E31" s="40">
        <v>35</v>
      </c>
      <c r="F31" s="41">
        <f>(D31*E31)/(52*35)</f>
        <v>0.9615384615384616</v>
      </c>
      <c r="G31" s="40">
        <v>40</v>
      </c>
      <c r="H31" s="41">
        <f>G31/(17*7)</f>
        <v>0.33613445378151263</v>
      </c>
      <c r="I31" s="40">
        <v>100</v>
      </c>
      <c r="J31" s="40">
        <v>70</v>
      </c>
      <c r="K31" s="22">
        <f t="shared" si="6"/>
        <v>4.617231507987811E-07</v>
      </c>
      <c r="L31" s="42">
        <f t="shared" si="7"/>
        <v>0.001463662388032136</v>
      </c>
      <c r="M31" s="40">
        <v>0.3</v>
      </c>
      <c r="N31" s="43">
        <f t="shared" si="8"/>
        <v>0.0048788746267737874</v>
      </c>
    </row>
    <row r="32" spans="1:14" ht="12.75">
      <c r="A32" s="44" t="s">
        <v>33</v>
      </c>
      <c r="B32" s="18" t="s">
        <v>17</v>
      </c>
      <c r="C32" s="35"/>
      <c r="D32" s="20"/>
      <c r="E32" s="20"/>
      <c r="F32" s="36">
        <f>(D32*E32)/(52*10)</f>
        <v>0</v>
      </c>
      <c r="G32" s="20"/>
      <c r="H32" s="36"/>
      <c r="I32" s="20"/>
      <c r="J32" s="20"/>
      <c r="K32" s="64"/>
      <c r="L32" s="22"/>
      <c r="M32" s="20"/>
      <c r="N32" s="38"/>
    </row>
    <row r="33" spans="1:14" ht="12.75">
      <c r="A33" s="44"/>
      <c r="B33" s="18" t="s">
        <v>18</v>
      </c>
      <c r="C33" s="35"/>
      <c r="D33" s="20"/>
      <c r="E33" s="20"/>
      <c r="F33" s="36">
        <f>(D33*E33)/(52*20)</f>
        <v>0</v>
      </c>
      <c r="G33" s="20"/>
      <c r="H33" s="36"/>
      <c r="I33" s="20"/>
      <c r="J33" s="20"/>
      <c r="K33" s="22"/>
      <c r="L33" s="22"/>
      <c r="M33" s="20"/>
      <c r="N33" s="38"/>
    </row>
    <row r="34" spans="1:14" ht="12.75">
      <c r="A34" s="45"/>
      <c r="B34" s="27" t="s">
        <v>19</v>
      </c>
      <c r="C34" s="39"/>
      <c r="D34" s="40"/>
      <c r="E34" s="40"/>
      <c r="F34" s="41">
        <f>(D34*E34)/(52*35)</f>
        <v>0</v>
      </c>
      <c r="G34" s="40"/>
      <c r="H34" s="41"/>
      <c r="I34" s="40"/>
      <c r="J34" s="40"/>
      <c r="K34" s="42"/>
      <c r="L34" s="42"/>
      <c r="M34" s="40"/>
      <c r="N34" s="43"/>
    </row>
    <row r="35" spans="1:14" ht="12.75">
      <c r="A35" s="44" t="s">
        <v>34</v>
      </c>
      <c r="B35" s="18" t="s">
        <v>17</v>
      </c>
      <c r="C35" s="35"/>
      <c r="D35" s="20"/>
      <c r="E35" s="20"/>
      <c r="F35" s="36">
        <f>(D35*E35)/(52*10)</f>
        <v>0</v>
      </c>
      <c r="G35" s="20"/>
      <c r="H35" s="36"/>
      <c r="I35" s="20"/>
      <c r="J35" s="20"/>
      <c r="K35" s="64"/>
      <c r="L35" s="22"/>
      <c r="M35" s="20"/>
      <c r="N35" s="38"/>
    </row>
    <row r="36" spans="1:14" ht="12.75">
      <c r="A36" s="44" t="s">
        <v>35</v>
      </c>
      <c r="B36" s="18" t="s">
        <v>18</v>
      </c>
      <c r="C36" s="35"/>
      <c r="D36" s="20"/>
      <c r="E36" s="20"/>
      <c r="F36" s="36">
        <f>(D36*E36)/(52*20)</f>
        <v>0</v>
      </c>
      <c r="G36" s="20"/>
      <c r="H36" s="36"/>
      <c r="I36" s="20"/>
      <c r="J36" s="20"/>
      <c r="K36" s="22"/>
      <c r="L36" s="22"/>
      <c r="M36" s="20"/>
      <c r="N36" s="38"/>
    </row>
    <row r="37" spans="1:14" ht="12.75">
      <c r="A37" s="45"/>
      <c r="B37" s="27" t="s">
        <v>19</v>
      </c>
      <c r="C37" s="39"/>
      <c r="D37" s="40"/>
      <c r="E37" s="40"/>
      <c r="F37" s="41">
        <f>(D37*E37)/(52*35)</f>
        <v>0</v>
      </c>
      <c r="G37" s="40"/>
      <c r="H37" s="41"/>
      <c r="I37" s="40"/>
      <c r="J37" s="40"/>
      <c r="K37" s="42"/>
      <c r="L37" s="42"/>
      <c r="M37" s="40"/>
      <c r="N37" s="43"/>
    </row>
    <row r="38" spans="1:14" ht="12.75">
      <c r="A38" s="47" t="s">
        <v>36</v>
      </c>
      <c r="B38" s="48" t="s">
        <v>17</v>
      </c>
      <c r="C38" s="35">
        <v>9070</v>
      </c>
      <c r="D38" s="20">
        <v>16</v>
      </c>
      <c r="E38" s="20">
        <v>10</v>
      </c>
      <c r="F38" s="36">
        <f>(D38*E38)/(52*10)</f>
        <v>0.3076923076923077</v>
      </c>
      <c r="G38" s="20">
        <v>24</v>
      </c>
      <c r="H38" s="36">
        <f>G38/(14*7)</f>
        <v>0.24489795918367346</v>
      </c>
      <c r="I38" s="20">
        <v>100</v>
      </c>
      <c r="J38" s="20">
        <v>39</v>
      </c>
      <c r="K38" s="22">
        <f>(I38*H38*10^-6*D38*E38)/(J38*52*E38)</f>
        <v>1.9321338002656682E-07</v>
      </c>
      <c r="L38" s="22">
        <f>C38*K38</f>
        <v>0.0017524453568409611</v>
      </c>
      <c r="M38" s="20">
        <v>0.3</v>
      </c>
      <c r="N38" s="38">
        <f>L38/M38</f>
        <v>0.005841484522803204</v>
      </c>
    </row>
    <row r="39" spans="1:14" ht="12.75">
      <c r="A39" s="47" t="s">
        <v>37</v>
      </c>
      <c r="B39" s="49" t="s">
        <v>18</v>
      </c>
      <c r="C39" s="35">
        <v>9070</v>
      </c>
      <c r="D39" s="20">
        <v>16</v>
      </c>
      <c r="E39" s="20">
        <v>20</v>
      </c>
      <c r="F39" s="36">
        <f>(D39*E39)/(52*20)</f>
        <v>0.3076923076923077</v>
      </c>
      <c r="G39" s="20">
        <v>24</v>
      </c>
      <c r="H39" s="36">
        <f>G39/(16*7)</f>
        <v>0.21428571428571427</v>
      </c>
      <c r="I39" s="20">
        <v>100</v>
      </c>
      <c r="J39" s="20">
        <v>61</v>
      </c>
      <c r="K39" s="22">
        <f>(I39*H39*10^-6*D39*E39)/(J39*52*E39)</f>
        <v>1.080886326787966E-07</v>
      </c>
      <c r="L39" s="22">
        <f>C39*K39</f>
        <v>0.000980363898396685</v>
      </c>
      <c r="M39" s="20">
        <v>0.3</v>
      </c>
      <c r="N39" s="38">
        <f>L39/M39</f>
        <v>0.003267879661322284</v>
      </c>
    </row>
    <row r="40" spans="1:14" ht="13.5" thickBot="1">
      <c r="A40" s="50"/>
      <c r="B40" s="51" t="s">
        <v>19</v>
      </c>
      <c r="C40" s="52">
        <v>9070</v>
      </c>
      <c r="D40" s="53">
        <v>50</v>
      </c>
      <c r="E40" s="53">
        <v>35</v>
      </c>
      <c r="F40" s="41">
        <f>(D40*E40)/(52*35)</f>
        <v>0.9615384615384616</v>
      </c>
      <c r="G40" s="53">
        <v>40</v>
      </c>
      <c r="H40" s="54">
        <f>G40/(17*7)</f>
        <v>0.33613445378151263</v>
      </c>
      <c r="I40" s="53">
        <v>100</v>
      </c>
      <c r="J40" s="53">
        <v>70</v>
      </c>
      <c r="K40" s="68">
        <f>(I40*H40*10^-6*D40*E40)/(J40*52*E40)</f>
        <v>4.617231507987811E-07</v>
      </c>
      <c r="L40" s="55">
        <f>C40*K40</f>
        <v>0.004187828977744944</v>
      </c>
      <c r="M40" s="53">
        <v>0.3</v>
      </c>
      <c r="N40" s="56">
        <f>L40/M40</f>
        <v>0.013959429925816481</v>
      </c>
    </row>
    <row r="41" spans="1:14" ht="13.5" thickTop="1">
      <c r="A41" t="s">
        <v>38</v>
      </c>
      <c r="C41" s="69"/>
      <c r="D41" s="69"/>
      <c r="E41" s="69"/>
      <c r="F41" s="70"/>
      <c r="G41" s="69"/>
      <c r="H41" s="70"/>
      <c r="I41" s="69"/>
      <c r="J41" s="69"/>
      <c r="K41" s="71"/>
      <c r="L41" s="71"/>
      <c r="M41" s="69"/>
      <c r="N41" s="70"/>
    </row>
    <row r="42" spans="1:14" ht="12.75">
      <c r="A42" t="s">
        <v>39</v>
      </c>
      <c r="C42" s="69"/>
      <c r="D42" s="69"/>
      <c r="E42" s="69"/>
      <c r="F42" s="70"/>
      <c r="G42" s="69"/>
      <c r="H42" s="70"/>
      <c r="I42" s="69"/>
      <c r="J42" s="69"/>
      <c r="K42" s="71"/>
      <c r="L42" s="71"/>
      <c r="M42" s="69"/>
      <c r="N42" s="70"/>
    </row>
    <row r="43" spans="1:14" ht="12.75">
      <c r="A43" t="s">
        <v>40</v>
      </c>
      <c r="C43" s="69"/>
      <c r="D43" s="69"/>
      <c r="E43" s="69"/>
      <c r="F43" s="70"/>
      <c r="G43" s="69"/>
      <c r="H43" s="70"/>
      <c r="I43" s="69"/>
      <c r="J43" s="69"/>
      <c r="K43" s="71"/>
      <c r="L43" s="71"/>
      <c r="M43" s="69"/>
      <c r="N43" s="70"/>
    </row>
    <row r="44" spans="1:14" ht="12.75">
      <c r="A44" t="s">
        <v>41</v>
      </c>
      <c r="C44" s="69"/>
      <c r="D44" s="69"/>
      <c r="E44" s="69"/>
      <c r="F44" s="70"/>
      <c r="G44" s="69"/>
      <c r="H44" s="70"/>
      <c r="I44" s="69"/>
      <c r="J44" s="69"/>
      <c r="K44" s="71"/>
      <c r="L44" s="71"/>
      <c r="M44" s="69"/>
      <c r="N44" s="70"/>
    </row>
    <row r="45" spans="1:14" ht="12.75">
      <c r="A45" t="s">
        <v>42</v>
      </c>
      <c r="C45" s="69"/>
      <c r="D45" s="69"/>
      <c r="E45" s="69"/>
      <c r="F45" s="70"/>
      <c r="G45" s="69"/>
      <c r="H45" s="70"/>
      <c r="I45" s="69"/>
      <c r="J45" s="69"/>
      <c r="K45" s="71"/>
      <c r="L45" s="71"/>
      <c r="M45" s="69"/>
      <c r="N45" s="70"/>
    </row>
    <row r="46" spans="3:14" ht="12.75">
      <c r="C46" s="69"/>
      <c r="D46" s="69"/>
      <c r="E46" s="69"/>
      <c r="F46" s="70"/>
      <c r="G46" s="69"/>
      <c r="H46" s="70"/>
      <c r="I46" s="69"/>
      <c r="J46" s="69"/>
      <c r="K46" s="71"/>
      <c r="L46" s="71"/>
      <c r="M46" s="69"/>
      <c r="N46" s="70"/>
    </row>
    <row r="47" spans="1:14" ht="12.75">
      <c r="A47" s="1" t="s">
        <v>46</v>
      </c>
      <c r="B47" s="2"/>
      <c r="C47" s="7"/>
      <c r="D47" s="69"/>
      <c r="E47" s="72"/>
      <c r="F47" s="70"/>
      <c r="G47" s="72"/>
      <c r="H47" s="73"/>
      <c r="I47" s="74"/>
      <c r="J47" s="74"/>
      <c r="K47" s="71"/>
      <c r="L47" s="71"/>
      <c r="M47" s="69"/>
      <c r="N47" s="70"/>
    </row>
    <row r="48" spans="3:12" ht="13.5" thickBot="1">
      <c r="C48" s="7"/>
      <c r="E48" s="4"/>
      <c r="F48" s="57"/>
      <c r="G48" s="4"/>
      <c r="H48" s="75"/>
      <c r="I48" s="5"/>
      <c r="J48" s="5"/>
      <c r="K48" s="76"/>
      <c r="L48" s="76"/>
    </row>
    <row r="49" spans="1:23" s="12" customFormat="1" ht="16.5" customHeight="1" thickTop="1">
      <c r="A49" s="8" t="s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N49" s="67"/>
      <c r="O49" s="89"/>
      <c r="P49" s="89"/>
      <c r="Q49" s="89"/>
      <c r="R49" s="89"/>
      <c r="S49" s="89"/>
      <c r="T49" s="89"/>
      <c r="U49" s="89"/>
      <c r="V49" s="89"/>
      <c r="W49" s="89"/>
    </row>
    <row r="50" spans="1:23" s="12" customFormat="1" ht="55.5" customHeight="1" thickBot="1">
      <c r="A50" s="13" t="s">
        <v>2</v>
      </c>
      <c r="B50" s="14" t="s">
        <v>3</v>
      </c>
      <c r="C50" s="15" t="s">
        <v>4</v>
      </c>
      <c r="D50" s="15" t="s">
        <v>5</v>
      </c>
      <c r="E50" s="15" t="s">
        <v>6</v>
      </c>
      <c r="F50" s="15" t="s">
        <v>7</v>
      </c>
      <c r="G50" s="15" t="s">
        <v>8</v>
      </c>
      <c r="H50" s="15" t="s">
        <v>9</v>
      </c>
      <c r="I50" s="15" t="s">
        <v>10</v>
      </c>
      <c r="J50" s="15" t="s">
        <v>11</v>
      </c>
      <c r="K50" s="15" t="s">
        <v>12</v>
      </c>
      <c r="L50" s="15" t="s">
        <v>13</v>
      </c>
      <c r="M50" s="15" t="s">
        <v>14</v>
      </c>
      <c r="N50" s="16" t="s">
        <v>15</v>
      </c>
      <c r="O50" s="89"/>
      <c r="P50" s="89"/>
      <c r="Q50" s="89"/>
      <c r="R50" s="89"/>
      <c r="S50" s="89"/>
      <c r="T50" s="89"/>
      <c r="U50" s="89"/>
      <c r="V50" s="89"/>
      <c r="W50" s="89"/>
    </row>
    <row r="51" spans="1:14" ht="13.5" thickTop="1">
      <c r="A51" s="17" t="s">
        <v>16</v>
      </c>
      <c r="B51" s="18" t="s">
        <v>17</v>
      </c>
      <c r="C51" s="19"/>
      <c r="D51" s="20"/>
      <c r="E51" s="20"/>
      <c r="F51" s="21"/>
      <c r="G51" s="20"/>
      <c r="H51" s="21"/>
      <c r="I51" s="20"/>
      <c r="J51" s="20"/>
      <c r="K51" s="22"/>
      <c r="L51" s="22"/>
      <c r="M51" s="20"/>
      <c r="N51" s="38"/>
    </row>
    <row r="52" spans="1:14" ht="12.75">
      <c r="A52" s="17"/>
      <c r="B52" s="18" t="s">
        <v>18</v>
      </c>
      <c r="C52" s="19"/>
      <c r="D52" s="20"/>
      <c r="E52" s="20"/>
      <c r="F52" s="21"/>
      <c r="G52" s="20"/>
      <c r="H52" s="21"/>
      <c r="I52" s="20"/>
      <c r="J52" s="20"/>
      <c r="K52" s="22"/>
      <c r="L52" s="24"/>
      <c r="M52" s="24"/>
      <c r="N52" s="58"/>
    </row>
    <row r="53" spans="1:14" ht="12.75">
      <c r="A53" s="26"/>
      <c r="B53" s="27" t="s">
        <v>19</v>
      </c>
      <c r="C53" s="28"/>
      <c r="D53" s="29"/>
      <c r="E53" s="29"/>
      <c r="F53" s="30"/>
      <c r="G53" s="29"/>
      <c r="H53" s="30"/>
      <c r="I53" s="29"/>
      <c r="J53" s="29"/>
      <c r="K53" s="31"/>
      <c r="L53" s="32"/>
      <c r="M53" s="32"/>
      <c r="N53" s="59"/>
    </row>
    <row r="54" spans="1:14" ht="12.75">
      <c r="A54" s="34" t="s">
        <v>20</v>
      </c>
      <c r="B54" s="18" t="s">
        <v>17</v>
      </c>
      <c r="C54" s="35">
        <v>2270</v>
      </c>
      <c r="D54" s="20">
        <v>16</v>
      </c>
      <c r="E54" s="20">
        <v>10</v>
      </c>
      <c r="F54" s="36">
        <f>(D54*E54)/(52*10)</f>
        <v>0.3076923076923077</v>
      </c>
      <c r="G54" s="20">
        <v>24</v>
      </c>
      <c r="H54" s="36">
        <f>G54/(14*7)</f>
        <v>0.24489795918367346</v>
      </c>
      <c r="I54" s="20">
        <v>100</v>
      </c>
      <c r="J54" s="20">
        <v>39</v>
      </c>
      <c r="K54" s="37">
        <f aca="true" t="shared" si="9" ref="K54:K59">(I54*H54*10^-6*D54*E54)/(J54*52*E54)</f>
        <v>1.9321338002656682E-07</v>
      </c>
      <c r="L54" s="22">
        <f aca="true" t="shared" si="10" ref="L54:L59">C54*K54</f>
        <v>0.0004385943726603067</v>
      </c>
      <c r="M54" s="20">
        <v>0.3</v>
      </c>
      <c r="N54" s="60">
        <f aca="true" t="shared" si="11" ref="N54:N59">L54/M54</f>
        <v>0.0014619812422010223</v>
      </c>
    </row>
    <row r="55" spans="1:14" ht="12.75">
      <c r="A55" s="17" t="s">
        <v>21</v>
      </c>
      <c r="B55" s="18" t="s">
        <v>18</v>
      </c>
      <c r="C55" s="35">
        <v>2270</v>
      </c>
      <c r="D55" s="20">
        <v>16</v>
      </c>
      <c r="E55" s="20">
        <v>20</v>
      </c>
      <c r="F55" s="36">
        <f>(D55*E55)/(52*20)</f>
        <v>0.3076923076923077</v>
      </c>
      <c r="G55" s="20">
        <v>24</v>
      </c>
      <c r="H55" s="36">
        <f>G55/(16*7)</f>
        <v>0.21428571428571427</v>
      </c>
      <c r="I55" s="20">
        <v>100</v>
      </c>
      <c r="J55" s="20">
        <v>61</v>
      </c>
      <c r="K55" s="22">
        <f t="shared" si="9"/>
        <v>1.080886326787966E-07</v>
      </c>
      <c r="L55" s="22">
        <f t="shared" si="10"/>
        <v>0.0002453611961808683</v>
      </c>
      <c r="M55" s="20">
        <v>0.3</v>
      </c>
      <c r="N55" s="60">
        <f t="shared" si="11"/>
        <v>0.0008178706539362277</v>
      </c>
    </row>
    <row r="56" spans="1:14" ht="12.75">
      <c r="A56" s="26"/>
      <c r="B56" s="27" t="s">
        <v>19</v>
      </c>
      <c r="C56" s="39">
        <v>2270</v>
      </c>
      <c r="D56" s="40">
        <v>50</v>
      </c>
      <c r="E56" s="40">
        <v>35</v>
      </c>
      <c r="F56" s="41">
        <f>(D56*E56)/(52*35)</f>
        <v>0.9615384615384616</v>
      </c>
      <c r="G56" s="40">
        <v>40</v>
      </c>
      <c r="H56" s="41">
        <f>G56/(17*7)</f>
        <v>0.33613445378151263</v>
      </c>
      <c r="I56" s="40">
        <v>100</v>
      </c>
      <c r="J56" s="40">
        <v>70</v>
      </c>
      <c r="K56" s="31">
        <f t="shared" si="9"/>
        <v>4.617231507987811E-07</v>
      </c>
      <c r="L56" s="42">
        <f t="shared" si="10"/>
        <v>0.0010481115523132331</v>
      </c>
      <c r="M56" s="40">
        <v>0.3</v>
      </c>
      <c r="N56" s="61">
        <f t="shared" si="11"/>
        <v>0.003493705174377444</v>
      </c>
    </row>
    <row r="57" spans="1:14" ht="12.75">
      <c r="A57" s="44" t="s">
        <v>22</v>
      </c>
      <c r="B57" s="18" t="s">
        <v>17</v>
      </c>
      <c r="C57" s="35">
        <v>100</v>
      </c>
      <c r="D57" s="20">
        <v>16</v>
      </c>
      <c r="E57" s="20">
        <v>10</v>
      </c>
      <c r="F57" s="36">
        <f>(D57*E57)/(52*10)</f>
        <v>0.3076923076923077</v>
      </c>
      <c r="G57" s="20">
        <v>24</v>
      </c>
      <c r="H57" s="36">
        <f>G57/(14*7)</f>
        <v>0.24489795918367346</v>
      </c>
      <c r="I57" s="20">
        <v>100</v>
      </c>
      <c r="J57" s="20">
        <v>39</v>
      </c>
      <c r="K57" s="37">
        <f t="shared" si="9"/>
        <v>1.9321338002656682E-07</v>
      </c>
      <c r="L57" s="22">
        <f t="shared" si="10"/>
        <v>1.9321338002656683E-05</v>
      </c>
      <c r="M57" s="20">
        <v>0.3</v>
      </c>
      <c r="N57" s="60">
        <f t="shared" si="11"/>
        <v>6.440446000885561E-05</v>
      </c>
    </row>
    <row r="58" spans="1:14" ht="12.75">
      <c r="A58" s="44" t="s">
        <v>23</v>
      </c>
      <c r="B58" s="18" t="s">
        <v>18</v>
      </c>
      <c r="C58" s="35">
        <v>100</v>
      </c>
      <c r="D58" s="20">
        <v>16</v>
      </c>
      <c r="E58" s="20">
        <v>20</v>
      </c>
      <c r="F58" s="36">
        <f>(D58*E58)/(52*20)</f>
        <v>0.3076923076923077</v>
      </c>
      <c r="G58" s="20">
        <v>24</v>
      </c>
      <c r="H58" s="36">
        <f>G58/(16*7)</f>
        <v>0.21428571428571427</v>
      </c>
      <c r="I58" s="20">
        <v>100</v>
      </c>
      <c r="J58" s="20">
        <v>61</v>
      </c>
      <c r="K58" s="22">
        <f t="shared" si="9"/>
        <v>1.080886326787966E-07</v>
      </c>
      <c r="L58" s="22">
        <f t="shared" si="10"/>
        <v>1.080886326787966E-05</v>
      </c>
      <c r="M58" s="20">
        <v>0.3</v>
      </c>
      <c r="N58" s="60">
        <f t="shared" si="11"/>
        <v>3.602954422626553E-05</v>
      </c>
    </row>
    <row r="59" spans="1:14" ht="12.75">
      <c r="A59" s="45"/>
      <c r="B59" s="27" t="s">
        <v>19</v>
      </c>
      <c r="C59" s="39">
        <v>100</v>
      </c>
      <c r="D59" s="40">
        <v>50</v>
      </c>
      <c r="E59" s="40">
        <v>35</v>
      </c>
      <c r="F59" s="41">
        <f>(D59*E59)/(52*35)</f>
        <v>0.9615384615384616</v>
      </c>
      <c r="G59" s="40">
        <v>40</v>
      </c>
      <c r="H59" s="41">
        <f>G59/(17*7)</f>
        <v>0.33613445378151263</v>
      </c>
      <c r="I59" s="40">
        <v>100</v>
      </c>
      <c r="J59" s="40">
        <v>70</v>
      </c>
      <c r="K59" s="31">
        <f t="shared" si="9"/>
        <v>4.617231507987811E-07</v>
      </c>
      <c r="L59" s="42">
        <f t="shared" si="10"/>
        <v>4.617231507987811E-05</v>
      </c>
      <c r="M59" s="40">
        <v>0.3</v>
      </c>
      <c r="N59" s="61">
        <f t="shared" si="11"/>
        <v>0.00015390771693292706</v>
      </c>
    </row>
    <row r="60" spans="1:14" ht="12.75">
      <c r="A60" s="44" t="s">
        <v>24</v>
      </c>
      <c r="B60" s="18" t="s">
        <v>17</v>
      </c>
      <c r="C60" s="35"/>
      <c r="D60" s="20"/>
      <c r="E60" s="20"/>
      <c r="F60" s="36">
        <f>(D60*E60)/(52*10)</f>
        <v>0</v>
      </c>
      <c r="G60" s="20"/>
      <c r="H60" s="36"/>
      <c r="I60" s="20"/>
      <c r="J60" s="20"/>
      <c r="K60" s="22"/>
      <c r="L60" s="22"/>
      <c r="M60" s="20"/>
      <c r="N60" s="60"/>
    </row>
    <row r="61" spans="1:14" ht="12.75">
      <c r="A61" s="44"/>
      <c r="B61" s="18" t="s">
        <v>18</v>
      </c>
      <c r="C61" s="35"/>
      <c r="D61" s="20"/>
      <c r="E61" s="20"/>
      <c r="F61" s="36">
        <f>(D61*E61)/(52*20)</f>
        <v>0</v>
      </c>
      <c r="G61" s="20"/>
      <c r="H61" s="36"/>
      <c r="I61" s="20"/>
      <c r="J61" s="20"/>
      <c r="K61" s="22"/>
      <c r="L61" s="22"/>
      <c r="M61" s="20"/>
      <c r="N61" s="60"/>
    </row>
    <row r="62" spans="1:14" ht="12.75">
      <c r="A62" s="45"/>
      <c r="B62" s="27" t="s">
        <v>19</v>
      </c>
      <c r="C62" s="39"/>
      <c r="D62" s="40"/>
      <c r="E62" s="40"/>
      <c r="F62" s="41">
        <f>(D62*E62)/(52*35)</f>
        <v>0</v>
      </c>
      <c r="G62" s="40"/>
      <c r="H62" s="41"/>
      <c r="I62" s="40"/>
      <c r="J62" s="40"/>
      <c r="K62" s="22"/>
      <c r="L62" s="42"/>
      <c r="M62" s="40"/>
      <c r="N62" s="61"/>
    </row>
    <row r="63" spans="1:14" ht="12.75">
      <c r="A63" s="44" t="s">
        <v>25</v>
      </c>
      <c r="B63" s="18" t="s">
        <v>17</v>
      </c>
      <c r="C63" s="35">
        <v>100</v>
      </c>
      <c r="D63" s="20">
        <v>16</v>
      </c>
      <c r="E63" s="20">
        <v>10</v>
      </c>
      <c r="F63" s="36">
        <f>(D63*E63)/(52*10)</f>
        <v>0.3076923076923077</v>
      </c>
      <c r="G63" s="20">
        <v>24</v>
      </c>
      <c r="H63" s="36">
        <f>G63/(14*7)</f>
        <v>0.24489795918367346</v>
      </c>
      <c r="I63" s="20">
        <v>100</v>
      </c>
      <c r="J63" s="20">
        <v>39</v>
      </c>
      <c r="K63" s="37">
        <f aca="true" t="shared" si="12" ref="K63:K68">(I63*H63*10^-6*D63*E63)/(J63*52*E63)</f>
        <v>1.9321338002656682E-07</v>
      </c>
      <c r="L63" s="22">
        <f aca="true" t="shared" si="13" ref="L63:L68">C63*K63</f>
        <v>1.9321338002656683E-05</v>
      </c>
      <c r="M63" s="20">
        <v>0.3</v>
      </c>
      <c r="N63" s="60">
        <f aca="true" t="shared" si="14" ref="N63:N68">L63/M63</f>
        <v>6.440446000885561E-05</v>
      </c>
    </row>
    <row r="64" spans="1:14" ht="12.75">
      <c r="A64" s="44" t="s">
        <v>26</v>
      </c>
      <c r="B64" s="18" t="s">
        <v>18</v>
      </c>
      <c r="C64" s="35">
        <v>100</v>
      </c>
      <c r="D64" s="20">
        <v>16</v>
      </c>
      <c r="E64" s="20">
        <v>20</v>
      </c>
      <c r="F64" s="36">
        <f>(D64*E64)/(52*20)</f>
        <v>0.3076923076923077</v>
      </c>
      <c r="G64" s="20">
        <v>24</v>
      </c>
      <c r="H64" s="36">
        <f>G64/(16*7)</f>
        <v>0.21428571428571427</v>
      </c>
      <c r="I64" s="20">
        <v>100</v>
      </c>
      <c r="J64" s="20">
        <v>61</v>
      </c>
      <c r="K64" s="22">
        <f t="shared" si="12"/>
        <v>1.080886326787966E-07</v>
      </c>
      <c r="L64" s="22">
        <f t="shared" si="13"/>
        <v>1.080886326787966E-05</v>
      </c>
      <c r="M64" s="20">
        <v>0.3</v>
      </c>
      <c r="N64" s="60">
        <f t="shared" si="14"/>
        <v>3.602954422626553E-05</v>
      </c>
    </row>
    <row r="65" spans="1:14" ht="12.75">
      <c r="A65" s="45"/>
      <c r="B65" s="27" t="s">
        <v>19</v>
      </c>
      <c r="C65" s="35">
        <v>100</v>
      </c>
      <c r="D65" s="40">
        <v>50</v>
      </c>
      <c r="E65" s="40">
        <v>35</v>
      </c>
      <c r="F65" s="41">
        <f>(D65*E65)/(52*35)</f>
        <v>0.9615384615384616</v>
      </c>
      <c r="G65" s="40">
        <v>40</v>
      </c>
      <c r="H65" s="41">
        <f>G65/(17*7)</f>
        <v>0.33613445378151263</v>
      </c>
      <c r="I65" s="40">
        <v>100</v>
      </c>
      <c r="J65" s="40">
        <v>70</v>
      </c>
      <c r="K65" s="31">
        <f t="shared" si="12"/>
        <v>4.617231507987811E-07</v>
      </c>
      <c r="L65" s="42">
        <f t="shared" si="13"/>
        <v>4.617231507987811E-05</v>
      </c>
      <c r="M65" s="40">
        <v>0.3</v>
      </c>
      <c r="N65" s="61">
        <f t="shared" si="14"/>
        <v>0.00015390771693292706</v>
      </c>
    </row>
    <row r="66" spans="1:14" ht="12.75">
      <c r="A66" s="44" t="s">
        <v>27</v>
      </c>
      <c r="B66" s="18" t="s">
        <v>17</v>
      </c>
      <c r="C66" s="46">
        <v>5420</v>
      </c>
      <c r="D66" s="20">
        <v>16</v>
      </c>
      <c r="E66" s="20">
        <v>10</v>
      </c>
      <c r="F66" s="36">
        <f>(D66*E66)/(52*10)</f>
        <v>0.3076923076923077</v>
      </c>
      <c r="G66" s="20">
        <v>24</v>
      </c>
      <c r="H66" s="36">
        <f>G66/(14*7)</f>
        <v>0.24489795918367346</v>
      </c>
      <c r="I66" s="20">
        <v>100</v>
      </c>
      <c r="J66" s="20">
        <v>39</v>
      </c>
      <c r="K66" s="37">
        <f t="shared" si="12"/>
        <v>1.9321338002656682E-07</v>
      </c>
      <c r="L66" s="22">
        <f t="shared" si="13"/>
        <v>0.001047216519743992</v>
      </c>
      <c r="M66" s="20">
        <v>0.3</v>
      </c>
      <c r="N66" s="60">
        <f t="shared" si="14"/>
        <v>0.003490721732479974</v>
      </c>
    </row>
    <row r="67" spans="1:14" ht="12.75">
      <c r="A67" s="44" t="s">
        <v>28</v>
      </c>
      <c r="B67" s="18" t="s">
        <v>18</v>
      </c>
      <c r="C67" s="35">
        <v>5420</v>
      </c>
      <c r="D67" s="20">
        <v>16</v>
      </c>
      <c r="E67" s="20">
        <v>20</v>
      </c>
      <c r="F67" s="36">
        <f>(D67*E67)/(52*20)</f>
        <v>0.3076923076923077</v>
      </c>
      <c r="G67" s="20">
        <v>24</v>
      </c>
      <c r="H67" s="36">
        <f>G67/(16*7)</f>
        <v>0.21428571428571427</v>
      </c>
      <c r="I67" s="20">
        <v>100</v>
      </c>
      <c r="J67" s="20">
        <v>61</v>
      </c>
      <c r="K67" s="22">
        <f t="shared" si="12"/>
        <v>1.080886326787966E-07</v>
      </c>
      <c r="L67" s="22">
        <f t="shared" si="13"/>
        <v>0.0005858403891190776</v>
      </c>
      <c r="M67" s="20">
        <v>0.3</v>
      </c>
      <c r="N67" s="60">
        <f t="shared" si="14"/>
        <v>0.001952801297063592</v>
      </c>
    </row>
    <row r="68" spans="1:14" ht="12.75">
      <c r="A68" s="45"/>
      <c r="B68" s="27" t="s">
        <v>19</v>
      </c>
      <c r="C68" s="39">
        <v>5420</v>
      </c>
      <c r="D68" s="40">
        <v>50</v>
      </c>
      <c r="E68" s="40">
        <v>35</v>
      </c>
      <c r="F68" s="41">
        <f>(D68*E68)/(52*35)</f>
        <v>0.9615384615384616</v>
      </c>
      <c r="G68" s="40">
        <v>40</v>
      </c>
      <c r="H68" s="41">
        <f>G68/(17*7)</f>
        <v>0.33613445378151263</v>
      </c>
      <c r="I68" s="40">
        <v>100</v>
      </c>
      <c r="J68" s="40">
        <v>70</v>
      </c>
      <c r="K68" s="31">
        <f t="shared" si="12"/>
        <v>4.617231507987811E-07</v>
      </c>
      <c r="L68" s="42">
        <f t="shared" si="13"/>
        <v>0.0025025394773293937</v>
      </c>
      <c r="M68" s="40">
        <v>0.3</v>
      </c>
      <c r="N68" s="61">
        <f t="shared" si="14"/>
        <v>0.008341798257764646</v>
      </c>
    </row>
    <row r="69" spans="1:14" ht="12.75">
      <c r="A69" s="44" t="s">
        <v>28</v>
      </c>
      <c r="B69" s="18" t="s">
        <v>17</v>
      </c>
      <c r="C69" s="35"/>
      <c r="D69" s="20"/>
      <c r="E69" s="20"/>
      <c r="F69" s="36">
        <f>(D69*E69)/(52*10)</f>
        <v>0</v>
      </c>
      <c r="G69" s="20"/>
      <c r="H69" s="36"/>
      <c r="I69" s="20"/>
      <c r="J69" s="20"/>
      <c r="K69" s="22"/>
      <c r="L69" s="22"/>
      <c r="M69" s="20"/>
      <c r="N69" s="60"/>
    </row>
    <row r="70" spans="1:14" ht="12.75">
      <c r="A70" s="44"/>
      <c r="B70" s="18" t="s">
        <v>18</v>
      </c>
      <c r="C70" s="35"/>
      <c r="D70" s="20"/>
      <c r="E70" s="20"/>
      <c r="F70" s="36">
        <f>(D70*E70)/(52*20)</f>
        <v>0</v>
      </c>
      <c r="G70" s="20"/>
      <c r="H70" s="36"/>
      <c r="I70" s="20"/>
      <c r="J70" s="20"/>
      <c r="K70" s="22"/>
      <c r="L70" s="22"/>
      <c r="M70" s="20"/>
      <c r="N70" s="60"/>
    </row>
    <row r="71" spans="1:14" ht="12.75">
      <c r="A71" s="45"/>
      <c r="B71" s="27" t="s">
        <v>19</v>
      </c>
      <c r="C71" s="39"/>
      <c r="D71" s="40"/>
      <c r="E71" s="40"/>
      <c r="F71" s="41">
        <f>(D71*E71)/(52*35)</f>
        <v>0</v>
      </c>
      <c r="G71" s="40"/>
      <c r="H71" s="41"/>
      <c r="I71" s="40"/>
      <c r="J71" s="40"/>
      <c r="K71" s="22"/>
      <c r="L71" s="42"/>
      <c r="M71" s="40"/>
      <c r="N71" s="61"/>
    </row>
    <row r="72" spans="1:14" ht="12.75">
      <c r="A72" s="44" t="s">
        <v>29</v>
      </c>
      <c r="B72" s="18" t="s">
        <v>17</v>
      </c>
      <c r="C72" s="35">
        <v>6320</v>
      </c>
      <c r="D72" s="20">
        <v>16</v>
      </c>
      <c r="E72" s="20">
        <v>10</v>
      </c>
      <c r="F72" s="36">
        <f>(D72*E72)/(52*10)</f>
        <v>0.3076923076923077</v>
      </c>
      <c r="G72" s="20">
        <v>24</v>
      </c>
      <c r="H72" s="36">
        <f>G72/(14*7)</f>
        <v>0.24489795918367346</v>
      </c>
      <c r="I72" s="20">
        <v>100</v>
      </c>
      <c r="J72" s="20">
        <v>39</v>
      </c>
      <c r="K72" s="37">
        <f aca="true" t="shared" si="15" ref="K72:K77">(I72*H72*10^-6*D72*E72)/(J72*52*E72)</f>
        <v>1.9321338002656682E-07</v>
      </c>
      <c r="L72" s="22">
        <f aca="true" t="shared" si="16" ref="L72:L77">C72*K72</f>
        <v>0.0012211085617679022</v>
      </c>
      <c r="M72" s="20">
        <v>0.3</v>
      </c>
      <c r="N72" s="60">
        <f aca="true" t="shared" si="17" ref="N72:N77">L72/M72</f>
        <v>0.0040703618725596745</v>
      </c>
    </row>
    <row r="73" spans="1:14" ht="12.75">
      <c r="A73" s="44" t="s">
        <v>30</v>
      </c>
      <c r="B73" s="18" t="s">
        <v>18</v>
      </c>
      <c r="C73" s="35">
        <v>6320</v>
      </c>
      <c r="D73" s="20">
        <v>16</v>
      </c>
      <c r="E73" s="20">
        <v>20</v>
      </c>
      <c r="F73" s="36">
        <f>(D73*E73)/(52*20)</f>
        <v>0.3076923076923077</v>
      </c>
      <c r="G73" s="20">
        <v>24</v>
      </c>
      <c r="H73" s="36">
        <f>G73/(16*7)</f>
        <v>0.21428571428571427</v>
      </c>
      <c r="I73" s="20">
        <v>100</v>
      </c>
      <c r="J73" s="20">
        <v>61</v>
      </c>
      <c r="K73" s="22">
        <f t="shared" si="15"/>
        <v>1.080886326787966E-07</v>
      </c>
      <c r="L73" s="22">
        <f t="shared" si="16"/>
        <v>0.0006831201585299945</v>
      </c>
      <c r="M73" s="20">
        <v>0.3</v>
      </c>
      <c r="N73" s="60">
        <f t="shared" si="17"/>
        <v>0.002277067195099982</v>
      </c>
    </row>
    <row r="74" spans="1:14" ht="12.75">
      <c r="A74" s="45"/>
      <c r="B74" s="27" t="s">
        <v>19</v>
      </c>
      <c r="C74" s="39">
        <v>6320</v>
      </c>
      <c r="D74" s="40">
        <v>50</v>
      </c>
      <c r="E74" s="40">
        <v>35</v>
      </c>
      <c r="F74" s="41">
        <f>(D74*E74)/(52*35)</f>
        <v>0.9615384615384616</v>
      </c>
      <c r="G74" s="40">
        <v>40</v>
      </c>
      <c r="H74" s="41">
        <f>G74/(17*7)</f>
        <v>0.33613445378151263</v>
      </c>
      <c r="I74" s="40">
        <v>100</v>
      </c>
      <c r="J74" s="40">
        <v>70</v>
      </c>
      <c r="K74" s="31">
        <f t="shared" si="15"/>
        <v>4.617231507987811E-07</v>
      </c>
      <c r="L74" s="42">
        <f t="shared" si="16"/>
        <v>0.0029180903130482964</v>
      </c>
      <c r="M74" s="40">
        <v>0.3</v>
      </c>
      <c r="N74" s="61">
        <f t="shared" si="17"/>
        <v>0.009726967710160989</v>
      </c>
    </row>
    <row r="75" spans="1:14" ht="12.75">
      <c r="A75" s="44" t="s">
        <v>31</v>
      </c>
      <c r="B75" s="18" t="s">
        <v>17</v>
      </c>
      <c r="C75" s="35">
        <v>100</v>
      </c>
      <c r="D75" s="20">
        <v>16</v>
      </c>
      <c r="E75" s="20">
        <v>10</v>
      </c>
      <c r="F75" s="36">
        <f>(D75*E75)/(52*10)</f>
        <v>0.3076923076923077</v>
      </c>
      <c r="G75" s="20">
        <v>24</v>
      </c>
      <c r="H75" s="36">
        <f>G75/(14*7)</f>
        <v>0.24489795918367346</v>
      </c>
      <c r="I75" s="20">
        <v>100</v>
      </c>
      <c r="J75" s="20">
        <v>39</v>
      </c>
      <c r="K75" s="37">
        <f t="shared" si="15"/>
        <v>1.9321338002656682E-07</v>
      </c>
      <c r="L75" s="22">
        <f t="shared" si="16"/>
        <v>1.9321338002656683E-05</v>
      </c>
      <c r="M75" s="20">
        <v>0.3</v>
      </c>
      <c r="N75" s="60">
        <f t="shared" si="17"/>
        <v>6.440446000885561E-05</v>
      </c>
    </row>
    <row r="76" spans="1:14" ht="12.75">
      <c r="A76" s="44" t="s">
        <v>32</v>
      </c>
      <c r="B76" s="18" t="s">
        <v>18</v>
      </c>
      <c r="C76" s="35">
        <v>100</v>
      </c>
      <c r="D76" s="20">
        <v>16</v>
      </c>
      <c r="E76" s="20">
        <v>20</v>
      </c>
      <c r="F76" s="36">
        <f>(D76*E76)/(52*20)</f>
        <v>0.3076923076923077</v>
      </c>
      <c r="G76" s="20">
        <v>24</v>
      </c>
      <c r="H76" s="36">
        <f>G76/(16*7)</f>
        <v>0.21428571428571427</v>
      </c>
      <c r="I76" s="20">
        <v>100</v>
      </c>
      <c r="J76" s="20">
        <v>61</v>
      </c>
      <c r="K76" s="22">
        <f t="shared" si="15"/>
        <v>1.080886326787966E-07</v>
      </c>
      <c r="L76" s="22">
        <f t="shared" si="16"/>
        <v>1.080886326787966E-05</v>
      </c>
      <c r="M76" s="20">
        <v>0.3</v>
      </c>
      <c r="N76" s="60">
        <f t="shared" si="17"/>
        <v>3.602954422626553E-05</v>
      </c>
    </row>
    <row r="77" spans="1:14" ht="12.75">
      <c r="A77" s="45"/>
      <c r="B77" s="27" t="s">
        <v>19</v>
      </c>
      <c r="C77" s="39">
        <v>100</v>
      </c>
      <c r="D77" s="40">
        <v>50</v>
      </c>
      <c r="E77" s="40">
        <v>35</v>
      </c>
      <c r="F77" s="41">
        <f>(D77*E77)/(52*35)</f>
        <v>0.9615384615384616</v>
      </c>
      <c r="G77" s="40">
        <v>40</v>
      </c>
      <c r="H77" s="41">
        <f>G77/(17*7)</f>
        <v>0.33613445378151263</v>
      </c>
      <c r="I77" s="40">
        <v>100</v>
      </c>
      <c r="J77" s="40">
        <v>70</v>
      </c>
      <c r="K77" s="31">
        <f t="shared" si="15"/>
        <v>4.617231507987811E-07</v>
      </c>
      <c r="L77" s="42">
        <f t="shared" si="16"/>
        <v>4.617231507987811E-05</v>
      </c>
      <c r="M77" s="40">
        <v>0.3</v>
      </c>
      <c r="N77" s="61">
        <f t="shared" si="17"/>
        <v>0.00015390771693292706</v>
      </c>
    </row>
    <row r="78" spans="1:14" ht="12.75">
      <c r="A78" s="44" t="s">
        <v>33</v>
      </c>
      <c r="B78" s="18" t="s">
        <v>17</v>
      </c>
      <c r="C78" s="35"/>
      <c r="D78" s="20"/>
      <c r="E78" s="20"/>
      <c r="F78" s="36">
        <f>(D78*E78)/(52*10)</f>
        <v>0</v>
      </c>
      <c r="G78" s="20"/>
      <c r="H78" s="36"/>
      <c r="I78" s="20"/>
      <c r="J78" s="20"/>
      <c r="K78" s="64"/>
      <c r="L78" s="22"/>
      <c r="M78" s="20"/>
      <c r="N78" s="60"/>
    </row>
    <row r="79" spans="1:14" ht="12.75">
      <c r="A79" s="44"/>
      <c r="B79" s="18" t="s">
        <v>18</v>
      </c>
      <c r="C79" s="35"/>
      <c r="D79" s="20"/>
      <c r="E79" s="20"/>
      <c r="F79" s="36">
        <f>(D79*E79)/(52*20)</f>
        <v>0</v>
      </c>
      <c r="G79" s="20"/>
      <c r="H79" s="36"/>
      <c r="I79" s="20"/>
      <c r="J79" s="20"/>
      <c r="K79" s="22"/>
      <c r="L79" s="22"/>
      <c r="M79" s="20"/>
      <c r="N79" s="60"/>
    </row>
    <row r="80" spans="1:14" ht="12.75">
      <c r="A80" s="45"/>
      <c r="B80" s="27" t="s">
        <v>19</v>
      </c>
      <c r="C80" s="39"/>
      <c r="D80" s="40"/>
      <c r="E80" s="40"/>
      <c r="F80" s="41">
        <f>(D80*E80)/(52*35)</f>
        <v>0</v>
      </c>
      <c r="G80" s="40"/>
      <c r="H80" s="41"/>
      <c r="I80" s="40"/>
      <c r="J80" s="40"/>
      <c r="K80" s="42"/>
      <c r="L80" s="42"/>
      <c r="M80" s="40"/>
      <c r="N80" s="61"/>
    </row>
    <row r="81" spans="1:14" ht="12.75">
      <c r="A81" s="44" t="s">
        <v>34</v>
      </c>
      <c r="B81" s="18" t="s">
        <v>17</v>
      </c>
      <c r="C81" s="35"/>
      <c r="D81" s="20"/>
      <c r="E81" s="20"/>
      <c r="F81" s="36">
        <f>(D81*E81)/(52*10)</f>
        <v>0</v>
      </c>
      <c r="G81" s="20"/>
      <c r="H81" s="36"/>
      <c r="I81" s="20"/>
      <c r="J81" s="20"/>
      <c r="K81" s="22"/>
      <c r="L81" s="22"/>
      <c r="M81" s="20"/>
      <c r="N81" s="60"/>
    </row>
    <row r="82" spans="1:14" ht="12.75">
      <c r="A82" s="44" t="s">
        <v>35</v>
      </c>
      <c r="B82" s="18" t="s">
        <v>18</v>
      </c>
      <c r="C82" s="35"/>
      <c r="D82" s="20"/>
      <c r="E82" s="20"/>
      <c r="F82" s="36">
        <f>(D82*E82)/(52*20)</f>
        <v>0</v>
      </c>
      <c r="G82" s="20"/>
      <c r="H82" s="36"/>
      <c r="I82" s="20"/>
      <c r="J82" s="20"/>
      <c r="K82" s="22"/>
      <c r="L82" s="22"/>
      <c r="M82" s="20"/>
      <c r="N82" s="60"/>
    </row>
    <row r="83" spans="1:14" ht="12.75">
      <c r="A83" s="45"/>
      <c r="B83" s="27" t="s">
        <v>19</v>
      </c>
      <c r="C83" s="39"/>
      <c r="D83" s="40"/>
      <c r="E83" s="40"/>
      <c r="F83" s="41">
        <f>(D83*E83)/(52*35)</f>
        <v>0</v>
      </c>
      <c r="G83" s="40"/>
      <c r="H83" s="41"/>
      <c r="I83" s="40"/>
      <c r="J83" s="40"/>
      <c r="K83" s="22"/>
      <c r="L83" s="42"/>
      <c r="M83" s="40"/>
      <c r="N83" s="61"/>
    </row>
    <row r="84" spans="1:14" ht="12.75">
      <c r="A84" s="47" t="s">
        <v>36</v>
      </c>
      <c r="B84" s="48" t="s">
        <v>17</v>
      </c>
      <c r="C84" s="35">
        <v>3460</v>
      </c>
      <c r="D84" s="20">
        <v>16</v>
      </c>
      <c r="E84" s="20">
        <v>10</v>
      </c>
      <c r="F84" s="36">
        <f>(D84*E84)/(52*10)</f>
        <v>0.3076923076923077</v>
      </c>
      <c r="G84" s="20">
        <v>24</v>
      </c>
      <c r="H84" s="36">
        <f>G84/(14*7)</f>
        <v>0.24489795918367346</v>
      </c>
      <c r="I84" s="20">
        <v>100</v>
      </c>
      <c r="J84" s="20">
        <v>39</v>
      </c>
      <c r="K84" s="37">
        <f>(I84*H84*10^-6*D84*E84)/(J84*52*E84)</f>
        <v>1.9321338002656682E-07</v>
      </c>
      <c r="L84" s="22">
        <f>C84*K84</f>
        <v>0.0006685182948919212</v>
      </c>
      <c r="M84" s="20">
        <v>0.3</v>
      </c>
      <c r="N84" s="60">
        <f>L84/M84</f>
        <v>0.002228394316306404</v>
      </c>
    </row>
    <row r="85" spans="1:14" ht="12.75">
      <c r="A85" s="47" t="s">
        <v>37</v>
      </c>
      <c r="B85" s="49" t="s">
        <v>18</v>
      </c>
      <c r="C85" s="35">
        <v>3460</v>
      </c>
      <c r="D85" s="20">
        <v>16</v>
      </c>
      <c r="E85" s="20">
        <v>20</v>
      </c>
      <c r="F85" s="36">
        <f>(D85*E85)/(52*20)</f>
        <v>0.3076923076923077</v>
      </c>
      <c r="G85" s="20">
        <v>24</v>
      </c>
      <c r="H85" s="36">
        <f>G85/(16*7)</f>
        <v>0.21428571428571427</v>
      </c>
      <c r="I85" s="20">
        <v>100</v>
      </c>
      <c r="J85" s="20">
        <v>61</v>
      </c>
      <c r="K85" s="22">
        <f>(I85*H85*10^-6*D85*E85)/(J85*52*E85)</f>
        <v>1.080886326787966E-07</v>
      </c>
      <c r="L85" s="22">
        <f>C85*K85</f>
        <v>0.00037398666906863625</v>
      </c>
      <c r="M85" s="20">
        <v>0.3</v>
      </c>
      <c r="N85" s="60">
        <f>L85/M85</f>
        <v>0.0012466222302287876</v>
      </c>
    </row>
    <row r="86" spans="1:14" ht="13.5" thickBot="1">
      <c r="A86" s="50"/>
      <c r="B86" s="51" t="s">
        <v>19</v>
      </c>
      <c r="C86" s="65">
        <v>3460</v>
      </c>
      <c r="D86" s="53">
        <v>50</v>
      </c>
      <c r="E86" s="53">
        <v>35</v>
      </c>
      <c r="F86" s="41">
        <f>(D86*E86)/(52*35)</f>
        <v>0.9615384615384616</v>
      </c>
      <c r="G86" s="53">
        <v>40</v>
      </c>
      <c r="H86" s="54">
        <f>G86/(17*7)</f>
        <v>0.33613445378151263</v>
      </c>
      <c r="I86" s="53">
        <v>100</v>
      </c>
      <c r="J86" s="53">
        <v>70</v>
      </c>
      <c r="K86" s="55">
        <f>(I86*H86*10^-6*D86*E86)/(J86*52*E86)</f>
        <v>4.617231507987811E-07</v>
      </c>
      <c r="L86" s="55">
        <f>C86*K86</f>
        <v>0.0015975621017637826</v>
      </c>
      <c r="M86" s="53">
        <v>0.3</v>
      </c>
      <c r="N86" s="66">
        <f>L86/M86</f>
        <v>0.005325207005879276</v>
      </c>
    </row>
    <row r="87" spans="1:12" ht="13.5" thickTop="1">
      <c r="A87" t="s">
        <v>38</v>
      </c>
      <c r="F87" s="57"/>
      <c r="H87" s="57"/>
      <c r="K87" s="76"/>
      <c r="L87" s="76"/>
    </row>
    <row r="88" spans="1:12" ht="12.75">
      <c r="A88" t="s">
        <v>39</v>
      </c>
      <c r="F88" s="57"/>
      <c r="H88" s="57"/>
      <c r="K88" s="76"/>
      <c r="L88" s="76"/>
    </row>
    <row r="89" spans="1:12" ht="12.75">
      <c r="A89" t="s">
        <v>40</v>
      </c>
      <c r="F89" s="57"/>
      <c r="H89" s="57"/>
      <c r="K89" s="76"/>
      <c r="L89" s="76"/>
    </row>
    <row r="90" spans="1:12" ht="12.75">
      <c r="A90" t="s">
        <v>41</v>
      </c>
      <c r="F90" s="57"/>
      <c r="H90" s="57"/>
      <c r="K90" s="76"/>
      <c r="L90" s="76"/>
    </row>
    <row r="91" spans="1:12" ht="12.75">
      <c r="A91" t="s">
        <v>42</v>
      </c>
      <c r="F91" s="57"/>
      <c r="H91" s="57"/>
      <c r="K91" s="76"/>
      <c r="L91" s="76"/>
    </row>
    <row r="92" spans="6:12" ht="12.75">
      <c r="F92" s="57"/>
      <c r="K92" s="76"/>
      <c r="L92" s="76"/>
    </row>
    <row r="93" spans="6:12" ht="12.75">
      <c r="F93" s="57"/>
      <c r="K93" s="76"/>
      <c r="L93" s="76"/>
    </row>
    <row r="94" spans="6:12" ht="12.75">
      <c r="F94" s="57"/>
      <c r="K94" s="76"/>
      <c r="L94" s="76"/>
    </row>
    <row r="95" spans="6:12" ht="12.75">
      <c r="F95" s="57"/>
      <c r="K95" s="76"/>
      <c r="L95" s="76"/>
    </row>
    <row r="96" spans="6:12" ht="12.75">
      <c r="F96" s="57"/>
      <c r="K96" s="76"/>
      <c r="L96" s="76"/>
    </row>
    <row r="97" spans="6:12" ht="12.75">
      <c r="F97" s="57"/>
      <c r="K97" s="76"/>
      <c r="L97" s="76"/>
    </row>
    <row r="98" spans="6:12" ht="12.75">
      <c r="F98" s="57"/>
      <c r="K98" s="76"/>
      <c r="L98" s="76"/>
    </row>
    <row r="99" spans="11:12" ht="12.75">
      <c r="K99" s="76"/>
      <c r="L99" s="76"/>
    </row>
    <row r="100" spans="11:12" ht="12.75">
      <c r="K100" s="76"/>
      <c r="L100" s="76"/>
    </row>
    <row r="101" spans="11:12" ht="12.75">
      <c r="K101" s="76"/>
      <c r="L101" s="76"/>
    </row>
    <row r="102" spans="11:12" ht="12.75">
      <c r="K102" s="76"/>
      <c r="L102" s="76"/>
    </row>
  </sheetData>
  <printOptions horizontalCentered="1"/>
  <pageMargins left="0.35" right="0.52" top="1" bottom="1" header="0.5" footer="0.5"/>
  <pageSetup fitToHeight="1" fitToWidth="1" horizontalDpi="600" verticalDpi="600" orientation="landscape" scale="36" r:id="rId1"/>
  <rowBreaks count="1" manualBreakCount="1"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zoomScale="75" zoomScaleNormal="75" workbookViewId="0" topLeftCell="A1">
      <selection activeCell="O1" sqref="O1:U16384"/>
    </sheetView>
  </sheetViews>
  <sheetFormatPr defaultColWidth="9.140625" defaultRowHeight="12.75"/>
  <cols>
    <col min="1" max="1" width="18.28125" style="0" customWidth="1"/>
    <col min="2" max="2" width="13.421875" style="0" customWidth="1"/>
    <col min="3" max="3" width="14.00390625" style="0" customWidth="1"/>
    <col min="4" max="5" width="11.00390625" style="0" customWidth="1"/>
    <col min="6" max="6" width="11.7109375" style="0" hidden="1" customWidth="1"/>
    <col min="7" max="7" width="14.8515625" style="0" customWidth="1"/>
    <col min="11" max="11" width="12.00390625" style="0" customWidth="1"/>
    <col min="12" max="12" width="13.421875" style="0" customWidth="1"/>
    <col min="13" max="13" width="12.28125" style="0" customWidth="1"/>
    <col min="14" max="14" width="9.7109375" style="6" customWidth="1"/>
    <col min="15" max="21" width="9.140625" style="89" customWidth="1"/>
  </cols>
  <sheetData>
    <row r="1" spans="1:10" ht="12.75">
      <c r="A1" s="1" t="s">
        <v>0</v>
      </c>
      <c r="B1" s="2"/>
      <c r="C1" s="3"/>
      <c r="E1" s="4"/>
      <c r="G1" s="4"/>
      <c r="H1" s="5"/>
      <c r="I1" s="5"/>
      <c r="J1" s="5"/>
    </row>
    <row r="2" spans="3:10" ht="13.5" thickBot="1">
      <c r="C2" s="7"/>
      <c r="E2" s="4"/>
      <c r="G2" s="4"/>
      <c r="H2" s="5"/>
      <c r="I2" s="5"/>
      <c r="J2" s="5"/>
    </row>
    <row r="3" spans="1:21" s="12" customFormat="1" ht="13.5" thickTop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89"/>
      <c r="P3" s="89"/>
      <c r="Q3" s="89"/>
      <c r="R3" s="89"/>
      <c r="S3" s="89"/>
      <c r="T3" s="89"/>
      <c r="U3" s="89"/>
    </row>
    <row r="4" spans="1:21" s="12" customFormat="1" ht="52.5" customHeight="1" thickBot="1">
      <c r="A4" s="13" t="s">
        <v>2</v>
      </c>
      <c r="B4" s="14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  <c r="O4" s="89"/>
      <c r="P4" s="89"/>
      <c r="Q4" s="89"/>
      <c r="R4" s="89"/>
      <c r="S4" s="89"/>
      <c r="T4" s="89"/>
      <c r="U4" s="89"/>
    </row>
    <row r="5" spans="1:14" ht="13.5" thickTop="1">
      <c r="A5" s="17" t="s">
        <v>16</v>
      </c>
      <c r="B5" s="18" t="s">
        <v>17</v>
      </c>
      <c r="C5" s="19"/>
      <c r="D5" s="20"/>
      <c r="E5" s="20"/>
      <c r="F5" s="21"/>
      <c r="G5" s="20"/>
      <c r="H5" s="21"/>
      <c r="I5" s="20"/>
      <c r="J5" s="20"/>
      <c r="K5" s="22"/>
      <c r="L5" s="22"/>
      <c r="M5" s="20"/>
      <c r="N5" s="23"/>
    </row>
    <row r="6" spans="1:14" ht="12.75">
      <c r="A6" s="17"/>
      <c r="B6" s="18" t="s">
        <v>18</v>
      </c>
      <c r="C6" s="19"/>
      <c r="D6" s="20"/>
      <c r="E6" s="20"/>
      <c r="F6" s="21"/>
      <c r="G6" s="20"/>
      <c r="H6" s="21"/>
      <c r="I6" s="20"/>
      <c r="J6" s="20"/>
      <c r="K6" s="22"/>
      <c r="L6" s="24"/>
      <c r="M6" s="24"/>
      <c r="N6" s="25"/>
    </row>
    <row r="7" spans="1:14" ht="12.75">
      <c r="A7" s="26"/>
      <c r="B7" s="27" t="s">
        <v>19</v>
      </c>
      <c r="C7" s="28"/>
      <c r="D7" s="29"/>
      <c r="E7" s="29"/>
      <c r="F7" s="30"/>
      <c r="G7" s="29"/>
      <c r="H7" s="30"/>
      <c r="I7" s="29"/>
      <c r="J7" s="29"/>
      <c r="K7" s="31"/>
      <c r="L7" s="32"/>
      <c r="M7" s="32"/>
      <c r="N7" s="33"/>
    </row>
    <row r="8" spans="1:14" ht="12.75">
      <c r="A8" s="34" t="s">
        <v>20</v>
      </c>
      <c r="B8" s="18" t="s">
        <v>17</v>
      </c>
      <c r="C8" s="35">
        <v>17900</v>
      </c>
      <c r="D8" s="20">
        <v>16</v>
      </c>
      <c r="E8" s="20">
        <v>10</v>
      </c>
      <c r="F8" s="36">
        <f>(D8*E8)/(52*10)</f>
        <v>0.3076923076923077</v>
      </c>
      <c r="G8" s="20">
        <v>10</v>
      </c>
      <c r="H8" s="36">
        <f>G8/(14*7)</f>
        <v>0.10204081632653061</v>
      </c>
      <c r="I8" s="20">
        <v>100</v>
      </c>
      <c r="J8" s="20">
        <v>39</v>
      </c>
      <c r="K8" s="37">
        <f aca="true" t="shared" si="0" ref="K8:K13">(I8*H8*10^-6*D8*E8)/(J8*52*E8)</f>
        <v>8.050557501106952E-08</v>
      </c>
      <c r="L8" s="22">
        <f aca="true" t="shared" si="1" ref="L8:L13">C8*K8</f>
        <v>0.0014410497926981443</v>
      </c>
      <c r="M8" s="20">
        <v>0.3</v>
      </c>
      <c r="N8" s="38">
        <f aca="true" t="shared" si="2" ref="N8:N13">L8/M8</f>
        <v>0.004803499308993815</v>
      </c>
    </row>
    <row r="9" spans="1:14" ht="12.75">
      <c r="A9" s="17" t="s">
        <v>21</v>
      </c>
      <c r="B9" s="18" t="s">
        <v>18</v>
      </c>
      <c r="C9" s="35">
        <v>17900</v>
      </c>
      <c r="D9" s="20">
        <v>16</v>
      </c>
      <c r="E9" s="20">
        <v>20</v>
      </c>
      <c r="F9" s="36">
        <f>(D9*E9)/(52*20)</f>
        <v>0.3076923076923077</v>
      </c>
      <c r="G9" s="20">
        <v>20</v>
      </c>
      <c r="H9" s="36">
        <f>G9/(16*7)</f>
        <v>0.17857142857142858</v>
      </c>
      <c r="I9" s="20">
        <v>100</v>
      </c>
      <c r="J9" s="20">
        <v>61</v>
      </c>
      <c r="K9" s="22">
        <f t="shared" si="0"/>
        <v>9.007386056566386E-08</v>
      </c>
      <c r="L9" s="22">
        <f t="shared" si="1"/>
        <v>0.001612322104125383</v>
      </c>
      <c r="M9" s="20">
        <v>0.3</v>
      </c>
      <c r="N9" s="38">
        <f t="shared" si="2"/>
        <v>0.005374407013751277</v>
      </c>
    </row>
    <row r="10" spans="1:14" ht="12.75">
      <c r="A10" s="26"/>
      <c r="B10" s="27" t="s">
        <v>19</v>
      </c>
      <c r="C10" s="39">
        <v>17900</v>
      </c>
      <c r="D10" s="40">
        <v>50</v>
      </c>
      <c r="E10" s="40">
        <v>35</v>
      </c>
      <c r="F10" s="41">
        <f>(D10*E10)/(52*35)</f>
        <v>0.9615384615384616</v>
      </c>
      <c r="G10" s="40">
        <v>40</v>
      </c>
      <c r="H10" s="41">
        <f>G10/(17*7)</f>
        <v>0.33613445378151263</v>
      </c>
      <c r="I10" s="40">
        <v>100</v>
      </c>
      <c r="J10" s="40">
        <v>70</v>
      </c>
      <c r="K10" s="31">
        <f t="shared" si="0"/>
        <v>4.617231507987811E-07</v>
      </c>
      <c r="L10" s="42">
        <f t="shared" si="1"/>
        <v>0.008264844399298182</v>
      </c>
      <c r="M10" s="40">
        <v>0.3</v>
      </c>
      <c r="N10" s="43">
        <f t="shared" si="2"/>
        <v>0.02754948133099394</v>
      </c>
    </row>
    <row r="11" spans="1:14" ht="12.75">
      <c r="A11" s="44" t="s">
        <v>22</v>
      </c>
      <c r="B11" s="18" t="s">
        <v>17</v>
      </c>
      <c r="C11" s="35">
        <v>25900</v>
      </c>
      <c r="D11" s="20">
        <v>16</v>
      </c>
      <c r="E11" s="20">
        <v>10</v>
      </c>
      <c r="F11" s="36">
        <f>(D11*E11)/(52*10)</f>
        <v>0.3076923076923077</v>
      </c>
      <c r="G11" s="20">
        <v>10</v>
      </c>
      <c r="H11" s="36">
        <f>G11/(14*7)</f>
        <v>0.10204081632653061</v>
      </c>
      <c r="I11" s="20">
        <v>100</v>
      </c>
      <c r="J11" s="20">
        <v>39</v>
      </c>
      <c r="K11" s="37">
        <f t="shared" si="0"/>
        <v>8.050557501106952E-08</v>
      </c>
      <c r="L11" s="22">
        <f t="shared" si="1"/>
        <v>0.0020850943927867003</v>
      </c>
      <c r="M11" s="20">
        <v>0.3</v>
      </c>
      <c r="N11" s="38">
        <f t="shared" si="2"/>
        <v>0.006950314642622335</v>
      </c>
    </row>
    <row r="12" spans="1:14" ht="12.75">
      <c r="A12" s="44" t="s">
        <v>23</v>
      </c>
      <c r="B12" s="18" t="s">
        <v>18</v>
      </c>
      <c r="C12" s="35">
        <v>25900</v>
      </c>
      <c r="D12" s="20">
        <v>16</v>
      </c>
      <c r="E12" s="20">
        <v>20</v>
      </c>
      <c r="F12" s="36">
        <f>(D12*E12)/(52*20)</f>
        <v>0.3076923076923077</v>
      </c>
      <c r="G12" s="20">
        <v>20</v>
      </c>
      <c r="H12" s="36">
        <f>G12/(16*7)</f>
        <v>0.17857142857142858</v>
      </c>
      <c r="I12" s="20">
        <v>100</v>
      </c>
      <c r="J12" s="20">
        <v>61</v>
      </c>
      <c r="K12" s="22">
        <f t="shared" si="0"/>
        <v>9.007386056566386E-08</v>
      </c>
      <c r="L12" s="22">
        <f t="shared" si="1"/>
        <v>0.002332912988650694</v>
      </c>
      <c r="M12" s="20">
        <v>0.3</v>
      </c>
      <c r="N12" s="38">
        <f t="shared" si="2"/>
        <v>0.0077763766288356465</v>
      </c>
    </row>
    <row r="13" spans="1:14" ht="12.75">
      <c r="A13" s="45"/>
      <c r="B13" s="27" t="s">
        <v>19</v>
      </c>
      <c r="C13" s="39">
        <v>25900</v>
      </c>
      <c r="D13" s="40">
        <v>50</v>
      </c>
      <c r="E13" s="40">
        <v>35</v>
      </c>
      <c r="F13" s="41">
        <f>(D13*E13)/(52*35)</f>
        <v>0.9615384615384616</v>
      </c>
      <c r="G13" s="40">
        <v>40</v>
      </c>
      <c r="H13" s="41">
        <f>G13/(17*7)</f>
        <v>0.33613445378151263</v>
      </c>
      <c r="I13" s="40">
        <v>100</v>
      </c>
      <c r="J13" s="40">
        <v>70</v>
      </c>
      <c r="K13" s="31">
        <f t="shared" si="0"/>
        <v>4.617231507987811E-07</v>
      </c>
      <c r="L13" s="42">
        <f t="shared" si="1"/>
        <v>0.01195862960568843</v>
      </c>
      <c r="M13" s="40">
        <v>0.3</v>
      </c>
      <c r="N13" s="43">
        <f t="shared" si="2"/>
        <v>0.0398620986856281</v>
      </c>
    </row>
    <row r="14" spans="1:14" ht="12.75">
      <c r="A14" s="44" t="s">
        <v>24</v>
      </c>
      <c r="B14" s="18" t="s">
        <v>17</v>
      </c>
      <c r="C14" s="35"/>
      <c r="D14" s="20"/>
      <c r="E14" s="20"/>
      <c r="F14" s="36">
        <f>(D14*E14)/(52*10)</f>
        <v>0</v>
      </c>
      <c r="G14" s="20"/>
      <c r="H14" s="36"/>
      <c r="I14" s="20"/>
      <c r="J14" s="20"/>
      <c r="K14" s="22"/>
      <c r="L14" s="22"/>
      <c r="M14" s="20"/>
      <c r="N14" s="38"/>
    </row>
    <row r="15" spans="1:14" ht="12.75">
      <c r="A15" s="44"/>
      <c r="B15" s="18" t="s">
        <v>18</v>
      </c>
      <c r="C15" s="35"/>
      <c r="D15" s="20"/>
      <c r="E15" s="20"/>
      <c r="F15" s="36">
        <f>(D15*E15)/(52*20)</f>
        <v>0</v>
      </c>
      <c r="G15" s="20"/>
      <c r="H15" s="36"/>
      <c r="I15" s="20"/>
      <c r="J15" s="20"/>
      <c r="K15" s="22"/>
      <c r="L15" s="22"/>
      <c r="M15" s="20"/>
      <c r="N15" s="38"/>
    </row>
    <row r="16" spans="1:14" ht="12.75">
      <c r="A16" s="45"/>
      <c r="B16" s="27" t="s">
        <v>19</v>
      </c>
      <c r="C16" s="39"/>
      <c r="D16" s="40"/>
      <c r="E16" s="40"/>
      <c r="F16" s="41">
        <f>(D16*E16)/(52*35)</f>
        <v>0</v>
      </c>
      <c r="G16" s="40"/>
      <c r="H16" s="41"/>
      <c r="I16" s="40"/>
      <c r="J16" s="40"/>
      <c r="K16" s="22"/>
      <c r="L16" s="42"/>
      <c r="M16" s="40"/>
      <c r="N16" s="43"/>
    </row>
    <row r="17" spans="1:14" ht="12.75">
      <c r="A17" s="44" t="s">
        <v>25</v>
      </c>
      <c r="B17" s="18" t="s">
        <v>17</v>
      </c>
      <c r="C17" s="46">
        <v>59100</v>
      </c>
      <c r="D17" s="20">
        <v>16</v>
      </c>
      <c r="E17" s="20">
        <v>10</v>
      </c>
      <c r="F17" s="36">
        <f>(D17*E17)/(52*10)</f>
        <v>0.3076923076923077</v>
      </c>
      <c r="G17" s="20">
        <v>10</v>
      </c>
      <c r="H17" s="36">
        <f>G17/(14*7)</f>
        <v>0.10204081632653061</v>
      </c>
      <c r="I17" s="20">
        <v>100</v>
      </c>
      <c r="J17" s="20">
        <v>39</v>
      </c>
      <c r="K17" s="37">
        <f aca="true" t="shared" si="3" ref="K17:K22">(I17*H17*10^-6*D17*E17)/(J17*52*E17)</f>
        <v>8.050557501106952E-08</v>
      </c>
      <c r="L17" s="22">
        <f aca="true" t="shared" si="4" ref="L17:L22">C17*K17</f>
        <v>0.004757879483154208</v>
      </c>
      <c r="M17" s="20">
        <v>0.3</v>
      </c>
      <c r="N17" s="38">
        <f aca="true" t="shared" si="5" ref="N17:N22">L17/M17</f>
        <v>0.015859598277180694</v>
      </c>
    </row>
    <row r="18" spans="1:14" ht="12.75">
      <c r="A18" s="44" t="s">
        <v>26</v>
      </c>
      <c r="B18" s="18" t="s">
        <v>18</v>
      </c>
      <c r="C18" s="35">
        <v>59100</v>
      </c>
      <c r="D18" s="20">
        <v>16</v>
      </c>
      <c r="E18" s="20">
        <v>20</v>
      </c>
      <c r="F18" s="36">
        <f>(D18*E18)/(52*20)</f>
        <v>0.3076923076923077</v>
      </c>
      <c r="G18" s="20">
        <v>20</v>
      </c>
      <c r="H18" s="36">
        <f>G18/(16*7)</f>
        <v>0.17857142857142858</v>
      </c>
      <c r="I18" s="20">
        <v>100</v>
      </c>
      <c r="J18" s="20">
        <v>61</v>
      </c>
      <c r="K18" s="22">
        <f t="shared" si="3"/>
        <v>9.007386056566386E-08</v>
      </c>
      <c r="L18" s="22">
        <f t="shared" si="4"/>
        <v>0.005323365159430734</v>
      </c>
      <c r="M18" s="20">
        <v>0.3</v>
      </c>
      <c r="N18" s="38">
        <f t="shared" si="5"/>
        <v>0.017744550531435782</v>
      </c>
    </row>
    <row r="19" spans="1:14" ht="12.75">
      <c r="A19" s="45"/>
      <c r="B19" s="27" t="s">
        <v>19</v>
      </c>
      <c r="C19" s="39">
        <v>59100</v>
      </c>
      <c r="D19" s="40">
        <v>50</v>
      </c>
      <c r="E19" s="40">
        <v>35</v>
      </c>
      <c r="F19" s="41">
        <f>(D19*E19)/(52*35)</f>
        <v>0.9615384615384616</v>
      </c>
      <c r="G19" s="40">
        <v>40</v>
      </c>
      <c r="H19" s="41">
        <f>G19/(17*7)</f>
        <v>0.33613445378151263</v>
      </c>
      <c r="I19" s="40">
        <v>100</v>
      </c>
      <c r="J19" s="40">
        <v>70</v>
      </c>
      <c r="K19" s="31">
        <f t="shared" si="3"/>
        <v>4.617231507987811E-07</v>
      </c>
      <c r="L19" s="42">
        <f t="shared" si="4"/>
        <v>0.027287838212207965</v>
      </c>
      <c r="M19" s="40">
        <v>0.3</v>
      </c>
      <c r="N19" s="43">
        <f t="shared" si="5"/>
        <v>0.09095946070735988</v>
      </c>
    </row>
    <row r="20" spans="1:14" ht="12.75">
      <c r="A20" s="44" t="s">
        <v>27</v>
      </c>
      <c r="B20" s="18" t="s">
        <v>17</v>
      </c>
      <c r="C20" s="46">
        <v>6620</v>
      </c>
      <c r="D20" s="20">
        <v>16</v>
      </c>
      <c r="E20" s="20">
        <v>10</v>
      </c>
      <c r="F20" s="36">
        <f>(D20*E20)/(52*10)</f>
        <v>0.3076923076923077</v>
      </c>
      <c r="G20" s="20">
        <v>10</v>
      </c>
      <c r="H20" s="36">
        <f>G20/(14*7)</f>
        <v>0.10204081632653061</v>
      </c>
      <c r="I20" s="20">
        <v>100</v>
      </c>
      <c r="J20" s="20">
        <v>39</v>
      </c>
      <c r="K20" s="37">
        <f t="shared" si="3"/>
        <v>8.050557501106952E-08</v>
      </c>
      <c r="L20" s="22">
        <f t="shared" si="4"/>
        <v>0.0005329469065732802</v>
      </c>
      <c r="M20" s="20">
        <v>0.3</v>
      </c>
      <c r="N20" s="38">
        <f t="shared" si="5"/>
        <v>0.0017764896885776006</v>
      </c>
    </row>
    <row r="21" spans="1:14" ht="12.75">
      <c r="A21" s="44" t="s">
        <v>28</v>
      </c>
      <c r="B21" s="18" t="s">
        <v>18</v>
      </c>
      <c r="C21" s="35">
        <v>6620</v>
      </c>
      <c r="D21" s="20">
        <v>16</v>
      </c>
      <c r="E21" s="20">
        <v>20</v>
      </c>
      <c r="F21" s="36">
        <f>(D21*E21)/(52*20)</f>
        <v>0.3076923076923077</v>
      </c>
      <c r="G21" s="20">
        <v>20</v>
      </c>
      <c r="H21" s="36">
        <f>G21/(16*7)</f>
        <v>0.17857142857142858</v>
      </c>
      <c r="I21" s="20">
        <v>100</v>
      </c>
      <c r="J21" s="20">
        <v>61</v>
      </c>
      <c r="K21" s="22">
        <f t="shared" si="3"/>
        <v>9.007386056566386E-08</v>
      </c>
      <c r="L21" s="22">
        <f t="shared" si="4"/>
        <v>0.0005962889569446948</v>
      </c>
      <c r="M21" s="20">
        <v>0.3</v>
      </c>
      <c r="N21" s="38">
        <f t="shared" si="5"/>
        <v>0.001987629856482316</v>
      </c>
    </row>
    <row r="22" spans="1:14" ht="12.75">
      <c r="A22" s="45"/>
      <c r="B22" s="27" t="s">
        <v>19</v>
      </c>
      <c r="C22" s="39">
        <v>6620</v>
      </c>
      <c r="D22" s="40">
        <v>50</v>
      </c>
      <c r="E22" s="40">
        <v>35</v>
      </c>
      <c r="F22" s="41">
        <f>(D22*E22)/(52*35)</f>
        <v>0.9615384615384616</v>
      </c>
      <c r="G22" s="40">
        <v>40</v>
      </c>
      <c r="H22" s="41">
        <f>G22/(17*7)</f>
        <v>0.33613445378151263</v>
      </c>
      <c r="I22" s="40">
        <v>100</v>
      </c>
      <c r="J22" s="40">
        <v>70</v>
      </c>
      <c r="K22" s="31">
        <f t="shared" si="3"/>
        <v>4.617231507987811E-07</v>
      </c>
      <c r="L22" s="42">
        <f t="shared" si="4"/>
        <v>0.003056607258287931</v>
      </c>
      <c r="M22" s="40">
        <v>0.3</v>
      </c>
      <c r="N22" s="43">
        <f t="shared" si="5"/>
        <v>0.010188690860959769</v>
      </c>
    </row>
    <row r="23" spans="1:14" ht="12.75">
      <c r="A23" s="44" t="s">
        <v>28</v>
      </c>
      <c r="B23" s="18" t="s">
        <v>17</v>
      </c>
      <c r="C23" s="35"/>
      <c r="D23" s="20"/>
      <c r="E23" s="20"/>
      <c r="F23" s="36">
        <f>(D23*E23)/(52*10)</f>
        <v>0</v>
      </c>
      <c r="G23" s="20"/>
      <c r="H23" s="36"/>
      <c r="I23" s="20"/>
      <c r="J23" s="20"/>
      <c r="K23" s="22"/>
      <c r="L23" s="22"/>
      <c r="M23" s="20"/>
      <c r="N23" s="38"/>
    </row>
    <row r="24" spans="1:14" ht="12.75">
      <c r="A24" s="44"/>
      <c r="B24" s="18" t="s">
        <v>18</v>
      </c>
      <c r="C24" s="35"/>
      <c r="D24" s="20"/>
      <c r="E24" s="20"/>
      <c r="F24" s="36">
        <f>(D24*E24)/(52*20)</f>
        <v>0</v>
      </c>
      <c r="G24" s="20"/>
      <c r="H24" s="36"/>
      <c r="I24" s="20"/>
      <c r="J24" s="20"/>
      <c r="K24" s="22"/>
      <c r="L24" s="22"/>
      <c r="M24" s="20"/>
      <c r="N24" s="38"/>
    </row>
    <row r="25" spans="1:14" ht="12.75">
      <c r="A25" s="45"/>
      <c r="B25" s="27" t="s">
        <v>19</v>
      </c>
      <c r="C25" s="39"/>
      <c r="D25" s="40"/>
      <c r="E25" s="40"/>
      <c r="F25" s="41">
        <f>(D25*E25)/(52*35)</f>
        <v>0</v>
      </c>
      <c r="G25" s="40"/>
      <c r="H25" s="41"/>
      <c r="I25" s="40"/>
      <c r="J25" s="40"/>
      <c r="K25" s="22"/>
      <c r="L25" s="42"/>
      <c r="M25" s="40"/>
      <c r="N25" s="43"/>
    </row>
    <row r="26" spans="1:14" ht="12.75">
      <c r="A26" s="44" t="s">
        <v>29</v>
      </c>
      <c r="B26" s="18" t="s">
        <v>17</v>
      </c>
      <c r="C26" s="46">
        <v>6320</v>
      </c>
      <c r="D26" s="20">
        <v>16</v>
      </c>
      <c r="E26" s="20">
        <v>10</v>
      </c>
      <c r="F26" s="36">
        <f>(D26*E26)/(52*10)</f>
        <v>0.3076923076923077</v>
      </c>
      <c r="G26" s="20">
        <v>10</v>
      </c>
      <c r="H26" s="36">
        <f>G26/(14*7)</f>
        <v>0.10204081632653061</v>
      </c>
      <c r="I26" s="20">
        <v>100</v>
      </c>
      <c r="J26" s="20">
        <v>39</v>
      </c>
      <c r="K26" s="37">
        <f aca="true" t="shared" si="6" ref="K26:K31">(I26*H26*10^-6*D26*E26)/(J26*52*E26)</f>
        <v>8.050557501106952E-08</v>
      </c>
      <c r="L26" s="22">
        <f aca="true" t="shared" si="7" ref="L26:L31">C26*K26</f>
        <v>0.0005087952340699593</v>
      </c>
      <c r="M26" s="20">
        <v>0.3</v>
      </c>
      <c r="N26" s="38">
        <f aca="true" t="shared" si="8" ref="N26:N31">L26/M26</f>
        <v>0.0016959841135665312</v>
      </c>
    </row>
    <row r="27" spans="1:14" ht="12.75">
      <c r="A27" s="44" t="s">
        <v>30</v>
      </c>
      <c r="B27" s="18" t="s">
        <v>18</v>
      </c>
      <c r="C27" s="35">
        <v>6320</v>
      </c>
      <c r="D27" s="20">
        <v>16</v>
      </c>
      <c r="E27" s="20">
        <v>20</v>
      </c>
      <c r="F27" s="36">
        <f>(D27*E27)/(52*20)</f>
        <v>0.3076923076923077</v>
      </c>
      <c r="G27" s="20">
        <v>20</v>
      </c>
      <c r="H27" s="36">
        <f>G27/(16*7)</f>
        <v>0.17857142857142858</v>
      </c>
      <c r="I27" s="20">
        <v>100</v>
      </c>
      <c r="J27" s="20">
        <v>61</v>
      </c>
      <c r="K27" s="22">
        <f t="shared" si="6"/>
        <v>9.007386056566386E-08</v>
      </c>
      <c r="L27" s="22">
        <f t="shared" si="7"/>
        <v>0.0005692667987749956</v>
      </c>
      <c r="M27" s="20">
        <v>0.3</v>
      </c>
      <c r="N27" s="38">
        <f t="shared" si="8"/>
        <v>0.001897555995916652</v>
      </c>
    </row>
    <row r="28" spans="1:14" ht="12.75">
      <c r="A28" s="45"/>
      <c r="B28" s="27" t="s">
        <v>19</v>
      </c>
      <c r="C28" s="39">
        <v>6320</v>
      </c>
      <c r="D28" s="40">
        <v>50</v>
      </c>
      <c r="E28" s="40">
        <v>35</v>
      </c>
      <c r="F28" s="41">
        <f>(D28*E28)/(52*35)</f>
        <v>0.9615384615384616</v>
      </c>
      <c r="G28" s="40">
        <v>40</v>
      </c>
      <c r="H28" s="41">
        <f>G28/(17*7)</f>
        <v>0.33613445378151263</v>
      </c>
      <c r="I28" s="40">
        <v>100</v>
      </c>
      <c r="J28" s="40">
        <v>70</v>
      </c>
      <c r="K28" s="31">
        <f t="shared" si="6"/>
        <v>4.617231507987811E-07</v>
      </c>
      <c r="L28" s="42">
        <f t="shared" si="7"/>
        <v>0.0029180903130482964</v>
      </c>
      <c r="M28" s="40">
        <v>0.3</v>
      </c>
      <c r="N28" s="43">
        <f t="shared" si="8"/>
        <v>0.009726967710160989</v>
      </c>
    </row>
    <row r="29" spans="1:14" ht="12.75">
      <c r="A29" s="44" t="s">
        <v>31</v>
      </c>
      <c r="B29" s="18" t="s">
        <v>17</v>
      </c>
      <c r="C29" s="35">
        <v>3170</v>
      </c>
      <c r="D29" s="20">
        <v>16</v>
      </c>
      <c r="E29" s="20">
        <v>10</v>
      </c>
      <c r="F29" s="36">
        <f>(D29*E29)/(52*10)</f>
        <v>0.3076923076923077</v>
      </c>
      <c r="G29" s="20">
        <v>10</v>
      </c>
      <c r="H29" s="36">
        <f>G29/(14*7)</f>
        <v>0.10204081632653061</v>
      </c>
      <c r="I29" s="20">
        <v>100</v>
      </c>
      <c r="J29" s="20">
        <v>39</v>
      </c>
      <c r="K29" s="37">
        <f t="shared" si="6"/>
        <v>8.050557501106952E-08</v>
      </c>
      <c r="L29" s="22">
        <f t="shared" si="7"/>
        <v>0.0002552026727850904</v>
      </c>
      <c r="M29" s="20">
        <v>0.3</v>
      </c>
      <c r="N29" s="38">
        <f t="shared" si="8"/>
        <v>0.0008506755759503013</v>
      </c>
    </row>
    <row r="30" spans="1:14" ht="12.75">
      <c r="A30" s="44" t="s">
        <v>32</v>
      </c>
      <c r="B30" s="18" t="s">
        <v>18</v>
      </c>
      <c r="C30" s="35">
        <v>3170</v>
      </c>
      <c r="D30" s="20">
        <v>16</v>
      </c>
      <c r="E30" s="20">
        <v>20</v>
      </c>
      <c r="F30" s="36">
        <f>(D30*E30)/(52*20)</f>
        <v>0.3076923076923077</v>
      </c>
      <c r="G30" s="20">
        <v>20</v>
      </c>
      <c r="H30" s="36">
        <f>G30/(16*7)</f>
        <v>0.17857142857142858</v>
      </c>
      <c r="I30" s="20">
        <v>100</v>
      </c>
      <c r="J30" s="20">
        <v>61</v>
      </c>
      <c r="K30" s="22">
        <f t="shared" si="6"/>
        <v>9.007386056566386E-08</v>
      </c>
      <c r="L30" s="22">
        <f t="shared" si="7"/>
        <v>0.00028553413799315444</v>
      </c>
      <c r="M30" s="20">
        <v>0.3</v>
      </c>
      <c r="N30" s="38">
        <f t="shared" si="8"/>
        <v>0.0009517804599771815</v>
      </c>
    </row>
    <row r="31" spans="1:14" ht="12.75">
      <c r="A31" s="45"/>
      <c r="B31" s="27" t="s">
        <v>19</v>
      </c>
      <c r="C31" s="39">
        <v>3170</v>
      </c>
      <c r="D31" s="40">
        <v>50</v>
      </c>
      <c r="E31" s="40">
        <v>35</v>
      </c>
      <c r="F31" s="41">
        <f>(D31*E31)/(52*35)</f>
        <v>0.9615384615384616</v>
      </c>
      <c r="G31" s="40">
        <v>40</v>
      </c>
      <c r="H31" s="41">
        <f>G31/(17*7)</f>
        <v>0.33613445378151263</v>
      </c>
      <c r="I31" s="40">
        <v>100</v>
      </c>
      <c r="J31" s="40">
        <v>70</v>
      </c>
      <c r="K31" s="31">
        <f t="shared" si="6"/>
        <v>4.617231507987811E-07</v>
      </c>
      <c r="L31" s="42">
        <f t="shared" si="7"/>
        <v>0.001463662388032136</v>
      </c>
      <c r="M31" s="40">
        <v>0.3</v>
      </c>
      <c r="N31" s="43">
        <f t="shared" si="8"/>
        <v>0.0048788746267737874</v>
      </c>
    </row>
    <row r="32" spans="1:14" ht="12.75">
      <c r="A32" s="44" t="s">
        <v>33</v>
      </c>
      <c r="B32" s="18" t="s">
        <v>17</v>
      </c>
      <c r="C32" s="35"/>
      <c r="D32" s="20"/>
      <c r="E32" s="20"/>
      <c r="F32" s="36">
        <f>(D32*E32)/(52*10)</f>
        <v>0</v>
      </c>
      <c r="G32" s="20"/>
      <c r="H32" s="36"/>
      <c r="I32" s="20"/>
      <c r="J32" s="20"/>
      <c r="K32" s="22"/>
      <c r="L32" s="22"/>
      <c r="M32" s="20"/>
      <c r="N32" s="38"/>
    </row>
    <row r="33" spans="1:14" ht="12.75">
      <c r="A33" s="44"/>
      <c r="B33" s="18" t="s">
        <v>18</v>
      </c>
      <c r="C33" s="35"/>
      <c r="D33" s="20"/>
      <c r="E33" s="20"/>
      <c r="F33" s="36">
        <f>(D33*E33)/(52*20)</f>
        <v>0</v>
      </c>
      <c r="G33" s="20"/>
      <c r="H33" s="36"/>
      <c r="I33" s="20"/>
      <c r="J33" s="20"/>
      <c r="K33" s="22"/>
      <c r="L33" s="22"/>
      <c r="M33" s="20"/>
      <c r="N33" s="38"/>
    </row>
    <row r="34" spans="1:14" ht="12.75">
      <c r="A34" s="45"/>
      <c r="B34" s="27" t="s">
        <v>19</v>
      </c>
      <c r="C34" s="39"/>
      <c r="D34" s="40"/>
      <c r="E34" s="40"/>
      <c r="F34" s="41">
        <f>(D34*E34)/(52*35)</f>
        <v>0</v>
      </c>
      <c r="G34" s="40"/>
      <c r="H34" s="41"/>
      <c r="I34" s="40"/>
      <c r="J34" s="40"/>
      <c r="K34" s="42"/>
      <c r="L34" s="42"/>
      <c r="M34" s="40"/>
      <c r="N34" s="43"/>
    </row>
    <row r="35" spans="1:14" ht="12.75">
      <c r="A35" s="44" t="s">
        <v>34</v>
      </c>
      <c r="B35" s="18" t="s">
        <v>17</v>
      </c>
      <c r="C35" s="35"/>
      <c r="D35" s="20"/>
      <c r="E35" s="20"/>
      <c r="F35" s="36">
        <f>(D35*E35)/(52*10)</f>
        <v>0</v>
      </c>
      <c r="G35" s="20"/>
      <c r="H35" s="36"/>
      <c r="I35" s="20"/>
      <c r="J35" s="20"/>
      <c r="K35" s="22"/>
      <c r="L35" s="22"/>
      <c r="M35" s="20"/>
      <c r="N35" s="38"/>
    </row>
    <row r="36" spans="1:14" ht="12.75">
      <c r="A36" s="44" t="s">
        <v>35</v>
      </c>
      <c r="B36" s="18" t="s">
        <v>18</v>
      </c>
      <c r="C36" s="35"/>
      <c r="D36" s="20"/>
      <c r="E36" s="20"/>
      <c r="F36" s="36">
        <f>(D36*E36)/(52*20)</f>
        <v>0</v>
      </c>
      <c r="G36" s="20"/>
      <c r="H36" s="36"/>
      <c r="I36" s="20"/>
      <c r="J36" s="20"/>
      <c r="K36" s="22"/>
      <c r="L36" s="22"/>
      <c r="M36" s="20"/>
      <c r="N36" s="38"/>
    </row>
    <row r="37" spans="1:14" ht="12.75">
      <c r="A37" s="45"/>
      <c r="B37" s="27" t="s">
        <v>19</v>
      </c>
      <c r="C37" s="39"/>
      <c r="D37" s="40"/>
      <c r="E37" s="40"/>
      <c r="F37" s="41">
        <f>(D37*E37)/(52*35)</f>
        <v>0</v>
      </c>
      <c r="G37" s="40"/>
      <c r="H37" s="41"/>
      <c r="I37" s="40"/>
      <c r="J37" s="40"/>
      <c r="K37" s="22"/>
      <c r="L37" s="42"/>
      <c r="M37" s="40"/>
      <c r="N37" s="43"/>
    </row>
    <row r="38" spans="1:14" ht="12.75">
      <c r="A38" s="47" t="s">
        <v>36</v>
      </c>
      <c r="B38" s="48" t="s">
        <v>17</v>
      </c>
      <c r="C38" s="35">
        <v>9070</v>
      </c>
      <c r="D38" s="20">
        <v>16</v>
      </c>
      <c r="E38" s="20">
        <v>10</v>
      </c>
      <c r="F38" s="36">
        <f>(D38*E38)/(52*10)</f>
        <v>0.3076923076923077</v>
      </c>
      <c r="G38" s="20">
        <v>10</v>
      </c>
      <c r="H38" s="36">
        <f>G38/(14*7)</f>
        <v>0.10204081632653061</v>
      </c>
      <c r="I38" s="20">
        <v>100</v>
      </c>
      <c r="J38" s="20">
        <v>39</v>
      </c>
      <c r="K38" s="37">
        <f>(I38*H38*10^-6*D38*E38)/(J38*52*E38)</f>
        <v>8.050557501106952E-08</v>
      </c>
      <c r="L38" s="22">
        <f>C38*K38</f>
        <v>0.0007301855653504006</v>
      </c>
      <c r="M38" s="20">
        <v>0.3</v>
      </c>
      <c r="N38" s="38">
        <f>L38/M38</f>
        <v>0.002433951884501335</v>
      </c>
    </row>
    <row r="39" spans="1:14" ht="12.75">
      <c r="A39" s="47" t="s">
        <v>37</v>
      </c>
      <c r="B39" s="49" t="s">
        <v>18</v>
      </c>
      <c r="C39" s="35">
        <v>9070</v>
      </c>
      <c r="D39" s="20">
        <v>16</v>
      </c>
      <c r="E39" s="20">
        <v>20</v>
      </c>
      <c r="F39" s="36">
        <f>(D39*E39)/(52*20)</f>
        <v>0.3076923076923077</v>
      </c>
      <c r="G39" s="20">
        <v>20</v>
      </c>
      <c r="H39" s="36">
        <f>G39/(16*7)</f>
        <v>0.17857142857142858</v>
      </c>
      <c r="I39" s="20">
        <v>100</v>
      </c>
      <c r="J39" s="20">
        <v>61</v>
      </c>
      <c r="K39" s="22">
        <f>(I39*H39*10^-6*D39*E39)/(J39*52*E39)</f>
        <v>9.007386056566386E-08</v>
      </c>
      <c r="L39" s="22">
        <f>C39*K39</f>
        <v>0.0008169699153305712</v>
      </c>
      <c r="M39" s="20">
        <v>0.3</v>
      </c>
      <c r="N39" s="38">
        <f>L39/M39</f>
        <v>0.002723233051101904</v>
      </c>
    </row>
    <row r="40" spans="1:14" ht="13.5" thickBot="1">
      <c r="A40" s="50"/>
      <c r="B40" s="51" t="s">
        <v>19</v>
      </c>
      <c r="C40" s="52">
        <v>9070</v>
      </c>
      <c r="D40" s="53">
        <v>50</v>
      </c>
      <c r="E40" s="53">
        <v>35</v>
      </c>
      <c r="F40" s="41">
        <f>(D40*E40)/(52*35)</f>
        <v>0.9615384615384616</v>
      </c>
      <c r="G40" s="53">
        <v>40</v>
      </c>
      <c r="H40" s="54">
        <f>G40/(17*7)</f>
        <v>0.33613445378151263</v>
      </c>
      <c r="I40" s="53">
        <v>100</v>
      </c>
      <c r="J40" s="53">
        <v>70</v>
      </c>
      <c r="K40" s="55">
        <f>(I40*H40*10^-6*D40*E40)/(J40*52*E40)</f>
        <v>4.617231507987811E-07</v>
      </c>
      <c r="L40" s="55">
        <f>C40*K40</f>
        <v>0.004187828977744944</v>
      </c>
      <c r="M40" s="53">
        <v>0.3</v>
      </c>
      <c r="N40" s="56">
        <f>L40/M40</f>
        <v>0.013959429925816481</v>
      </c>
    </row>
    <row r="41" spans="1:14" ht="13.5" thickTop="1">
      <c r="A41" t="s">
        <v>38</v>
      </c>
      <c r="N41"/>
    </row>
    <row r="42" spans="1:14" ht="12.75">
      <c r="A42" t="s">
        <v>39</v>
      </c>
      <c r="N42"/>
    </row>
    <row r="43" spans="1:14" ht="12.75">
      <c r="A43" t="s">
        <v>40</v>
      </c>
      <c r="N43"/>
    </row>
    <row r="44" spans="1:14" ht="12.75">
      <c r="A44" t="s">
        <v>41</v>
      </c>
      <c r="N44"/>
    </row>
    <row r="45" spans="1:14" ht="12.75">
      <c r="A45" t="s">
        <v>42</v>
      </c>
      <c r="N45"/>
    </row>
    <row r="46" ht="12.75">
      <c r="N46" s="57"/>
    </row>
    <row r="47" ht="12.75">
      <c r="N47" s="57"/>
    </row>
    <row r="48" spans="1:14" ht="12.75">
      <c r="A48" s="1" t="s">
        <v>43</v>
      </c>
      <c r="B48" s="2"/>
      <c r="C48" s="3"/>
      <c r="E48" s="4"/>
      <c r="G48" s="4"/>
      <c r="H48" s="5"/>
      <c r="I48" s="5"/>
      <c r="J48" s="5"/>
      <c r="N48" s="57"/>
    </row>
    <row r="49" spans="3:14" ht="13.5" thickBot="1">
      <c r="C49" s="7"/>
      <c r="E49" s="4"/>
      <c r="G49" s="4"/>
      <c r="H49" s="5"/>
      <c r="I49" s="5"/>
      <c r="J49" s="5"/>
      <c r="N49" s="57"/>
    </row>
    <row r="50" spans="1:21" s="12" customFormat="1" ht="13.5" thickTop="1">
      <c r="A50" s="8" t="s">
        <v>44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11"/>
      <c r="O50" s="89"/>
      <c r="P50" s="89"/>
      <c r="Q50" s="89"/>
      <c r="R50" s="89"/>
      <c r="S50" s="89"/>
      <c r="T50" s="89"/>
      <c r="U50" s="89"/>
    </row>
    <row r="51" spans="1:21" s="12" customFormat="1" ht="51.75" thickBot="1">
      <c r="A51" s="13" t="s">
        <v>2</v>
      </c>
      <c r="B51" s="14" t="s">
        <v>3</v>
      </c>
      <c r="C51" s="15" t="s">
        <v>4</v>
      </c>
      <c r="D51" s="15" t="s">
        <v>5</v>
      </c>
      <c r="E51" s="15" t="s">
        <v>6</v>
      </c>
      <c r="F51" s="15" t="s">
        <v>7</v>
      </c>
      <c r="G51" s="15" t="s">
        <v>8</v>
      </c>
      <c r="H51" s="15" t="s">
        <v>9</v>
      </c>
      <c r="I51" s="15" t="s">
        <v>10</v>
      </c>
      <c r="J51" s="15" t="s">
        <v>11</v>
      </c>
      <c r="K51" s="15" t="s">
        <v>12</v>
      </c>
      <c r="L51" s="15" t="s">
        <v>13</v>
      </c>
      <c r="M51" s="15" t="s">
        <v>14</v>
      </c>
      <c r="N51" s="16" t="s">
        <v>15</v>
      </c>
      <c r="O51" s="89"/>
      <c r="P51" s="89"/>
      <c r="Q51" s="89"/>
      <c r="R51" s="89"/>
      <c r="S51" s="89"/>
      <c r="T51" s="89"/>
      <c r="U51" s="89"/>
    </row>
    <row r="52" spans="1:14" ht="13.5" thickTop="1">
      <c r="A52" s="17" t="s">
        <v>16</v>
      </c>
      <c r="B52" s="18" t="s">
        <v>17</v>
      </c>
      <c r="C52" s="19"/>
      <c r="D52" s="20"/>
      <c r="E52" s="20"/>
      <c r="F52" s="21"/>
      <c r="G52" s="20"/>
      <c r="H52" s="21"/>
      <c r="I52" s="20"/>
      <c r="J52" s="20"/>
      <c r="K52" s="22"/>
      <c r="L52" s="22"/>
      <c r="M52" s="20"/>
      <c r="N52" s="38"/>
    </row>
    <row r="53" spans="1:14" ht="12.75">
      <c r="A53" s="17"/>
      <c r="B53" s="18" t="s">
        <v>18</v>
      </c>
      <c r="C53" s="19"/>
      <c r="D53" s="20"/>
      <c r="E53" s="20"/>
      <c r="F53" s="21"/>
      <c r="G53" s="20"/>
      <c r="H53" s="21"/>
      <c r="I53" s="20"/>
      <c r="J53" s="20"/>
      <c r="K53" s="22"/>
      <c r="L53" s="24"/>
      <c r="M53" s="24"/>
      <c r="N53" s="58"/>
    </row>
    <row r="54" spans="1:14" ht="12.75">
      <c r="A54" s="26"/>
      <c r="B54" s="27" t="s">
        <v>19</v>
      </c>
      <c r="C54" s="28"/>
      <c r="D54" s="29"/>
      <c r="E54" s="29"/>
      <c r="F54" s="30"/>
      <c r="G54" s="29"/>
      <c r="H54" s="30"/>
      <c r="I54" s="29"/>
      <c r="J54" s="29"/>
      <c r="K54" s="31"/>
      <c r="L54" s="32"/>
      <c r="M54" s="32"/>
      <c r="N54" s="59"/>
    </row>
    <row r="55" spans="1:14" ht="12.75">
      <c r="A55" s="34" t="s">
        <v>20</v>
      </c>
      <c r="B55" s="18" t="s">
        <v>17</v>
      </c>
      <c r="C55" s="35">
        <v>2270</v>
      </c>
      <c r="D55" s="20">
        <v>16</v>
      </c>
      <c r="E55" s="20">
        <v>10</v>
      </c>
      <c r="F55" s="36">
        <f>(D55*E55)/(52*10)</f>
        <v>0.3076923076923077</v>
      </c>
      <c r="G55" s="20">
        <v>10</v>
      </c>
      <c r="H55" s="36">
        <f>G55/(14*7)</f>
        <v>0.10204081632653061</v>
      </c>
      <c r="I55" s="20">
        <v>100</v>
      </c>
      <c r="J55" s="20">
        <v>39</v>
      </c>
      <c r="K55" s="37">
        <f aca="true" t="shared" si="9" ref="K55:K60">(I55*H55*10^-6*D55*E55)/(J55*52*E55)</f>
        <v>8.050557501106952E-08</v>
      </c>
      <c r="L55" s="22">
        <f aca="true" t="shared" si="10" ref="L55:L60">C55*K55</f>
        <v>0.0001827476552751278</v>
      </c>
      <c r="M55" s="20">
        <v>0.3</v>
      </c>
      <c r="N55" s="60">
        <f aca="true" t="shared" si="11" ref="N55:N60">L55/M55</f>
        <v>0.0006091588509170927</v>
      </c>
    </row>
    <row r="56" spans="1:14" ht="12.75">
      <c r="A56" s="17" t="s">
        <v>21</v>
      </c>
      <c r="B56" s="18" t="s">
        <v>18</v>
      </c>
      <c r="C56" s="35">
        <v>2270</v>
      </c>
      <c r="D56" s="20">
        <v>16</v>
      </c>
      <c r="E56" s="20">
        <v>20</v>
      </c>
      <c r="F56" s="36">
        <f>(D56*E56)/(52*20)</f>
        <v>0.3076923076923077</v>
      </c>
      <c r="G56" s="20">
        <v>20</v>
      </c>
      <c r="H56" s="36">
        <f>G56/(16*7)</f>
        <v>0.17857142857142858</v>
      </c>
      <c r="I56" s="20">
        <v>100</v>
      </c>
      <c r="J56" s="20">
        <v>61</v>
      </c>
      <c r="K56" s="22">
        <f t="shared" si="9"/>
        <v>9.007386056566386E-08</v>
      </c>
      <c r="L56" s="22">
        <f t="shared" si="10"/>
        <v>0.00020446766348405695</v>
      </c>
      <c r="M56" s="20">
        <v>0.3</v>
      </c>
      <c r="N56" s="60">
        <f t="shared" si="11"/>
        <v>0.0006815588782801899</v>
      </c>
    </row>
    <row r="57" spans="1:14" ht="12.75">
      <c r="A57" s="26"/>
      <c r="B57" s="27" t="s">
        <v>19</v>
      </c>
      <c r="C57" s="39">
        <v>2270</v>
      </c>
      <c r="D57" s="40">
        <v>50</v>
      </c>
      <c r="E57" s="40">
        <v>35</v>
      </c>
      <c r="F57" s="41">
        <f>(D57*E57)/(52*35)</f>
        <v>0.9615384615384616</v>
      </c>
      <c r="G57" s="40">
        <v>40</v>
      </c>
      <c r="H57" s="41">
        <f>G57/(17*7)</f>
        <v>0.33613445378151263</v>
      </c>
      <c r="I57" s="40">
        <v>100</v>
      </c>
      <c r="J57" s="40">
        <v>70</v>
      </c>
      <c r="K57" s="31">
        <f t="shared" si="9"/>
        <v>4.617231507987811E-07</v>
      </c>
      <c r="L57" s="42">
        <f t="shared" si="10"/>
        <v>0.0010481115523132331</v>
      </c>
      <c r="M57" s="40">
        <v>0.3</v>
      </c>
      <c r="N57" s="61">
        <f t="shared" si="11"/>
        <v>0.003493705174377444</v>
      </c>
    </row>
    <row r="58" spans="1:14" ht="12.75">
      <c r="A58" s="44" t="s">
        <v>22</v>
      </c>
      <c r="B58" s="18" t="s">
        <v>17</v>
      </c>
      <c r="C58" s="35">
        <v>100</v>
      </c>
      <c r="D58" s="20">
        <v>16</v>
      </c>
      <c r="E58" s="20">
        <v>10</v>
      </c>
      <c r="F58" s="36">
        <f>(D58*E58)/(52*10)</f>
        <v>0.3076923076923077</v>
      </c>
      <c r="G58" s="20">
        <v>10</v>
      </c>
      <c r="H58" s="36">
        <f>G58/(14*7)</f>
        <v>0.10204081632653061</v>
      </c>
      <c r="I58" s="20">
        <v>100</v>
      </c>
      <c r="J58" s="20">
        <v>39</v>
      </c>
      <c r="K58" s="37">
        <f t="shared" si="9"/>
        <v>8.050557501106952E-08</v>
      </c>
      <c r="L58" s="22">
        <f t="shared" si="10"/>
        <v>8.050557501106951E-06</v>
      </c>
      <c r="M58" s="20">
        <v>0.3</v>
      </c>
      <c r="N58" s="60">
        <f t="shared" si="11"/>
        <v>2.6835191670356503E-05</v>
      </c>
    </row>
    <row r="59" spans="1:14" ht="12.75">
      <c r="A59" s="44" t="s">
        <v>23</v>
      </c>
      <c r="B59" s="18" t="s">
        <v>18</v>
      </c>
      <c r="C59" s="35">
        <v>100</v>
      </c>
      <c r="D59" s="20">
        <v>16</v>
      </c>
      <c r="E59" s="20">
        <v>20</v>
      </c>
      <c r="F59" s="36">
        <f>(D59*E59)/(52*20)</f>
        <v>0.3076923076923077</v>
      </c>
      <c r="G59" s="20">
        <v>20</v>
      </c>
      <c r="H59" s="36">
        <f>G59/(16*7)</f>
        <v>0.17857142857142858</v>
      </c>
      <c r="I59" s="20">
        <v>100</v>
      </c>
      <c r="J59" s="20">
        <v>61</v>
      </c>
      <c r="K59" s="22">
        <f t="shared" si="9"/>
        <v>9.007386056566386E-08</v>
      </c>
      <c r="L59" s="22">
        <f t="shared" si="10"/>
        <v>9.007386056566386E-06</v>
      </c>
      <c r="M59" s="20">
        <v>0.3</v>
      </c>
      <c r="N59" s="60">
        <f t="shared" si="11"/>
        <v>3.002462018855462E-05</v>
      </c>
    </row>
    <row r="60" spans="1:14" ht="12.75">
      <c r="A60" s="45"/>
      <c r="B60" s="27" t="s">
        <v>19</v>
      </c>
      <c r="C60" s="39">
        <v>100</v>
      </c>
      <c r="D60" s="40">
        <v>50</v>
      </c>
      <c r="E60" s="40">
        <v>35</v>
      </c>
      <c r="F60" s="41">
        <f>(D60*E60)/(52*35)</f>
        <v>0.9615384615384616</v>
      </c>
      <c r="G60" s="40">
        <v>40</v>
      </c>
      <c r="H60" s="41">
        <f>G60/(17*7)</f>
        <v>0.33613445378151263</v>
      </c>
      <c r="I60" s="40">
        <v>100</v>
      </c>
      <c r="J60" s="40">
        <v>70</v>
      </c>
      <c r="K60" s="31">
        <f t="shared" si="9"/>
        <v>4.617231507987811E-07</v>
      </c>
      <c r="L60" s="42">
        <f t="shared" si="10"/>
        <v>4.617231507987811E-05</v>
      </c>
      <c r="M60" s="40">
        <v>0.3</v>
      </c>
      <c r="N60" s="61">
        <f t="shared" si="11"/>
        <v>0.00015390771693292706</v>
      </c>
    </row>
    <row r="61" spans="1:14" ht="12.75">
      <c r="A61" s="44" t="s">
        <v>24</v>
      </c>
      <c r="B61" s="18" t="s">
        <v>17</v>
      </c>
      <c r="C61" s="35"/>
      <c r="D61" s="20"/>
      <c r="E61" s="20"/>
      <c r="F61" s="36">
        <f>(D61*E61)/(52*10)</f>
        <v>0</v>
      </c>
      <c r="G61" s="20"/>
      <c r="H61" s="36"/>
      <c r="I61" s="20"/>
      <c r="J61" s="20"/>
      <c r="K61" s="22"/>
      <c r="L61" s="22"/>
      <c r="M61" s="20"/>
      <c r="N61" s="60"/>
    </row>
    <row r="62" spans="1:14" ht="12.75">
      <c r="A62" s="44"/>
      <c r="B62" s="18" t="s">
        <v>18</v>
      </c>
      <c r="C62" s="35"/>
      <c r="D62" s="20"/>
      <c r="E62" s="20"/>
      <c r="F62" s="36">
        <f>(D62*E62)/(52*20)</f>
        <v>0</v>
      </c>
      <c r="G62" s="20"/>
      <c r="H62" s="36"/>
      <c r="I62" s="20"/>
      <c r="J62" s="20"/>
      <c r="K62" s="22"/>
      <c r="L62" s="22"/>
      <c r="M62" s="20"/>
      <c r="N62" s="60"/>
    </row>
    <row r="63" spans="1:14" ht="12.75">
      <c r="A63" s="45"/>
      <c r="B63" s="27" t="s">
        <v>19</v>
      </c>
      <c r="C63" s="39"/>
      <c r="D63" s="40"/>
      <c r="E63" s="40"/>
      <c r="F63" s="41">
        <f>(D63*E63)/(52*35)</f>
        <v>0</v>
      </c>
      <c r="G63" s="40"/>
      <c r="H63" s="41"/>
      <c r="I63" s="40"/>
      <c r="J63" s="40"/>
      <c r="K63" s="22"/>
      <c r="L63" s="42"/>
      <c r="M63" s="40"/>
      <c r="N63" s="61"/>
    </row>
    <row r="64" spans="1:14" ht="12.75">
      <c r="A64" s="44" t="s">
        <v>25</v>
      </c>
      <c r="B64" s="18" t="s">
        <v>17</v>
      </c>
      <c r="C64" s="35">
        <v>100</v>
      </c>
      <c r="D64" s="20">
        <v>16</v>
      </c>
      <c r="E64" s="20">
        <v>10</v>
      </c>
      <c r="F64" s="36">
        <f>(D64*E64)/(52*10)</f>
        <v>0.3076923076923077</v>
      </c>
      <c r="G64" s="20">
        <v>10</v>
      </c>
      <c r="H64" s="36">
        <f>G64/(14*7)</f>
        <v>0.10204081632653061</v>
      </c>
      <c r="I64" s="20">
        <v>100</v>
      </c>
      <c r="J64" s="20">
        <v>39</v>
      </c>
      <c r="K64" s="37">
        <f aca="true" t="shared" si="12" ref="K64:K69">(I64*H64*10^-6*D64*E64)/(J64*52*E64)</f>
        <v>8.050557501106952E-08</v>
      </c>
      <c r="L64" s="22">
        <f aca="true" t="shared" si="13" ref="L64:L69">C64*K64</f>
        <v>8.050557501106951E-06</v>
      </c>
      <c r="M64" s="20">
        <v>0.3</v>
      </c>
      <c r="N64" s="60">
        <f aca="true" t="shared" si="14" ref="N64:N69">L64/M64</f>
        <v>2.6835191670356503E-05</v>
      </c>
    </row>
    <row r="65" spans="1:14" ht="12.75">
      <c r="A65" s="44" t="s">
        <v>26</v>
      </c>
      <c r="B65" s="18" t="s">
        <v>18</v>
      </c>
      <c r="C65" s="35">
        <v>100</v>
      </c>
      <c r="D65" s="20">
        <v>16</v>
      </c>
      <c r="E65" s="20">
        <v>20</v>
      </c>
      <c r="F65" s="36">
        <f>(D65*E65)/(52*20)</f>
        <v>0.3076923076923077</v>
      </c>
      <c r="G65" s="20">
        <v>20</v>
      </c>
      <c r="H65" s="36">
        <f>G65/(16*7)</f>
        <v>0.17857142857142858</v>
      </c>
      <c r="I65" s="20">
        <v>100</v>
      </c>
      <c r="J65" s="20">
        <v>61</v>
      </c>
      <c r="K65" s="22">
        <f t="shared" si="12"/>
        <v>9.007386056566386E-08</v>
      </c>
      <c r="L65" s="22">
        <f t="shared" si="13"/>
        <v>9.007386056566386E-06</v>
      </c>
      <c r="M65" s="20">
        <v>0.3</v>
      </c>
      <c r="N65" s="60">
        <f t="shared" si="14"/>
        <v>3.002462018855462E-05</v>
      </c>
    </row>
    <row r="66" spans="1:14" ht="12.75">
      <c r="A66" s="45"/>
      <c r="B66" s="27" t="s">
        <v>19</v>
      </c>
      <c r="C66" s="35">
        <v>100</v>
      </c>
      <c r="D66" s="40">
        <v>50</v>
      </c>
      <c r="E66" s="40">
        <v>35</v>
      </c>
      <c r="F66" s="41">
        <f>(D66*E66)/(52*35)</f>
        <v>0.9615384615384616</v>
      </c>
      <c r="G66" s="40">
        <v>40</v>
      </c>
      <c r="H66" s="41">
        <f>G66/(17*7)</f>
        <v>0.33613445378151263</v>
      </c>
      <c r="I66" s="40">
        <v>100</v>
      </c>
      <c r="J66" s="40">
        <v>70</v>
      </c>
      <c r="K66" s="31">
        <f t="shared" si="12"/>
        <v>4.617231507987811E-07</v>
      </c>
      <c r="L66" s="42">
        <f t="shared" si="13"/>
        <v>4.617231507987811E-05</v>
      </c>
      <c r="M66" s="40">
        <v>0.3</v>
      </c>
      <c r="N66" s="61">
        <f t="shared" si="14"/>
        <v>0.00015390771693292706</v>
      </c>
    </row>
    <row r="67" spans="1:14" ht="12.75">
      <c r="A67" s="44" t="s">
        <v>27</v>
      </c>
      <c r="B67" s="18" t="s">
        <v>17</v>
      </c>
      <c r="C67" s="46">
        <v>5420</v>
      </c>
      <c r="D67" s="20">
        <v>16</v>
      </c>
      <c r="E67" s="20">
        <v>10</v>
      </c>
      <c r="F67" s="36">
        <f>(D67*E67)/(52*10)</f>
        <v>0.3076923076923077</v>
      </c>
      <c r="G67" s="20">
        <v>10</v>
      </c>
      <c r="H67" s="36">
        <f>G67/(14*7)</f>
        <v>0.10204081632653061</v>
      </c>
      <c r="I67" s="20">
        <v>100</v>
      </c>
      <c r="J67" s="20">
        <v>39</v>
      </c>
      <c r="K67" s="37">
        <f t="shared" si="12"/>
        <v>8.050557501106952E-08</v>
      </c>
      <c r="L67" s="22">
        <f t="shared" si="13"/>
        <v>0.0004363402165599968</v>
      </c>
      <c r="M67" s="20">
        <v>0.3</v>
      </c>
      <c r="N67" s="60">
        <f t="shared" si="14"/>
        <v>0.0014544673885333226</v>
      </c>
    </row>
    <row r="68" spans="1:14" ht="12.75">
      <c r="A68" s="44" t="s">
        <v>28</v>
      </c>
      <c r="B68" s="18" t="s">
        <v>18</v>
      </c>
      <c r="C68" s="35">
        <v>5420</v>
      </c>
      <c r="D68" s="20">
        <v>16</v>
      </c>
      <c r="E68" s="20">
        <v>20</v>
      </c>
      <c r="F68" s="36">
        <f>(D68*E68)/(52*20)</f>
        <v>0.3076923076923077</v>
      </c>
      <c r="G68" s="20">
        <v>20</v>
      </c>
      <c r="H68" s="36">
        <f>G68/(16*7)</f>
        <v>0.17857142857142858</v>
      </c>
      <c r="I68" s="20">
        <v>100</v>
      </c>
      <c r="J68" s="20">
        <v>61</v>
      </c>
      <c r="K68" s="22">
        <f t="shared" si="12"/>
        <v>9.007386056566386E-08</v>
      </c>
      <c r="L68" s="22">
        <f t="shared" si="13"/>
        <v>0.00048820032426589814</v>
      </c>
      <c r="M68" s="20">
        <v>0.3</v>
      </c>
      <c r="N68" s="60">
        <f t="shared" si="14"/>
        <v>0.0016273344142196606</v>
      </c>
    </row>
    <row r="69" spans="1:14" ht="12.75">
      <c r="A69" s="45"/>
      <c r="B69" s="27" t="s">
        <v>19</v>
      </c>
      <c r="C69" s="39">
        <v>5420</v>
      </c>
      <c r="D69" s="40">
        <v>50</v>
      </c>
      <c r="E69" s="40">
        <v>35</v>
      </c>
      <c r="F69" s="41">
        <f>(D69*E69)/(52*35)</f>
        <v>0.9615384615384616</v>
      </c>
      <c r="G69" s="40">
        <v>40</v>
      </c>
      <c r="H69" s="41">
        <f>G69/(17*7)</f>
        <v>0.33613445378151263</v>
      </c>
      <c r="I69" s="40">
        <v>100</v>
      </c>
      <c r="J69" s="40">
        <v>70</v>
      </c>
      <c r="K69" s="31">
        <f t="shared" si="12"/>
        <v>4.617231507987811E-07</v>
      </c>
      <c r="L69" s="42">
        <f t="shared" si="13"/>
        <v>0.0025025394773293937</v>
      </c>
      <c r="M69" s="40">
        <v>0.3</v>
      </c>
      <c r="N69" s="61">
        <f t="shared" si="14"/>
        <v>0.008341798257764646</v>
      </c>
    </row>
    <row r="70" spans="1:14" ht="12.75">
      <c r="A70" s="44" t="s">
        <v>28</v>
      </c>
      <c r="B70" s="18" t="s">
        <v>17</v>
      </c>
      <c r="C70" s="35"/>
      <c r="D70" s="20"/>
      <c r="E70" s="20"/>
      <c r="F70" s="36">
        <f>(D70*E70)/(52*10)</f>
        <v>0</v>
      </c>
      <c r="G70" s="20"/>
      <c r="H70" s="36"/>
      <c r="I70" s="20"/>
      <c r="J70" s="20"/>
      <c r="K70" s="22"/>
      <c r="L70" s="22"/>
      <c r="M70" s="20"/>
      <c r="N70" s="60"/>
    </row>
    <row r="71" spans="1:14" ht="12.75">
      <c r="A71" s="44"/>
      <c r="B71" s="18" t="s">
        <v>18</v>
      </c>
      <c r="C71" s="35"/>
      <c r="D71" s="20"/>
      <c r="E71" s="20"/>
      <c r="F71" s="36">
        <f>(D71*E71)/(52*20)</f>
        <v>0</v>
      </c>
      <c r="G71" s="20"/>
      <c r="H71" s="36"/>
      <c r="I71" s="20"/>
      <c r="J71" s="20"/>
      <c r="K71" s="22"/>
      <c r="L71" s="22"/>
      <c r="M71" s="20"/>
      <c r="N71" s="60"/>
    </row>
    <row r="72" spans="1:14" ht="12.75">
      <c r="A72" s="45"/>
      <c r="B72" s="27" t="s">
        <v>19</v>
      </c>
      <c r="C72" s="39"/>
      <c r="D72" s="40"/>
      <c r="E72" s="40"/>
      <c r="F72" s="41">
        <f>(D72*E72)/(52*35)</f>
        <v>0</v>
      </c>
      <c r="G72" s="40"/>
      <c r="H72" s="41"/>
      <c r="I72" s="40"/>
      <c r="J72" s="40"/>
      <c r="K72" s="22"/>
      <c r="L72" s="42"/>
      <c r="M72" s="40"/>
      <c r="N72" s="61"/>
    </row>
    <row r="73" spans="1:14" ht="12.75">
      <c r="A73" s="44" t="s">
        <v>29</v>
      </c>
      <c r="B73" s="18" t="s">
        <v>17</v>
      </c>
      <c r="C73" s="35">
        <v>6320</v>
      </c>
      <c r="D73" s="20">
        <v>16</v>
      </c>
      <c r="E73" s="20">
        <v>10</v>
      </c>
      <c r="F73" s="36">
        <f>(D73*E73)/(52*10)</f>
        <v>0.3076923076923077</v>
      </c>
      <c r="G73" s="20">
        <v>10</v>
      </c>
      <c r="H73" s="36">
        <f>G73/(14*7)</f>
        <v>0.10204081632653061</v>
      </c>
      <c r="I73" s="20">
        <v>100</v>
      </c>
      <c r="J73" s="20">
        <v>39</v>
      </c>
      <c r="K73" s="37">
        <f aca="true" t="shared" si="15" ref="K73:K78">(I73*H73*10^-6*D73*E73)/(J73*52*E73)</f>
        <v>8.050557501106952E-08</v>
      </c>
      <c r="L73" s="22">
        <f aca="true" t="shared" si="16" ref="L73:L78">C73*K73</f>
        <v>0.0005087952340699593</v>
      </c>
      <c r="M73" s="20">
        <v>0.3</v>
      </c>
      <c r="N73" s="60">
        <f aca="true" t="shared" si="17" ref="N73:N78">L73/M73</f>
        <v>0.0016959841135665312</v>
      </c>
    </row>
    <row r="74" spans="1:14" ht="12.75">
      <c r="A74" s="44" t="s">
        <v>30</v>
      </c>
      <c r="B74" s="18" t="s">
        <v>18</v>
      </c>
      <c r="C74" s="35">
        <v>6320</v>
      </c>
      <c r="D74" s="20">
        <v>16</v>
      </c>
      <c r="E74" s="20">
        <v>20</v>
      </c>
      <c r="F74" s="36">
        <f>(D74*E74)/(52*20)</f>
        <v>0.3076923076923077</v>
      </c>
      <c r="G74" s="20">
        <v>20</v>
      </c>
      <c r="H74" s="36">
        <f>G74/(16*7)</f>
        <v>0.17857142857142858</v>
      </c>
      <c r="I74" s="20">
        <v>100</v>
      </c>
      <c r="J74" s="20">
        <v>61</v>
      </c>
      <c r="K74" s="22">
        <f t="shared" si="15"/>
        <v>9.007386056566386E-08</v>
      </c>
      <c r="L74" s="22">
        <f t="shared" si="16"/>
        <v>0.0005692667987749956</v>
      </c>
      <c r="M74" s="20">
        <v>0.3</v>
      </c>
      <c r="N74" s="60">
        <f t="shared" si="17"/>
        <v>0.001897555995916652</v>
      </c>
    </row>
    <row r="75" spans="1:14" ht="12.75">
      <c r="A75" s="45"/>
      <c r="B75" s="27" t="s">
        <v>19</v>
      </c>
      <c r="C75" s="39">
        <v>6320</v>
      </c>
      <c r="D75" s="40">
        <v>50</v>
      </c>
      <c r="E75" s="40">
        <v>35</v>
      </c>
      <c r="F75" s="41">
        <f>(D75*E75)/(52*35)</f>
        <v>0.9615384615384616</v>
      </c>
      <c r="G75" s="40">
        <v>40</v>
      </c>
      <c r="H75" s="41">
        <f>G75/(17*7)</f>
        <v>0.33613445378151263</v>
      </c>
      <c r="I75" s="40">
        <v>100</v>
      </c>
      <c r="J75" s="40">
        <v>70</v>
      </c>
      <c r="K75" s="31">
        <f t="shared" si="15"/>
        <v>4.617231507987811E-07</v>
      </c>
      <c r="L75" s="42">
        <f t="shared" si="16"/>
        <v>0.0029180903130482964</v>
      </c>
      <c r="M75" s="40">
        <v>0.3</v>
      </c>
      <c r="N75" s="61">
        <f t="shared" si="17"/>
        <v>0.009726967710160989</v>
      </c>
    </row>
    <row r="76" spans="1:14" ht="12.75">
      <c r="A76" s="44" t="s">
        <v>31</v>
      </c>
      <c r="B76" s="18" t="s">
        <v>17</v>
      </c>
      <c r="C76" s="35">
        <v>100</v>
      </c>
      <c r="D76" s="20">
        <v>16</v>
      </c>
      <c r="E76" s="20">
        <v>10</v>
      </c>
      <c r="F76" s="36">
        <f>(D76*E76)/(52*10)</f>
        <v>0.3076923076923077</v>
      </c>
      <c r="G76" s="20">
        <v>10</v>
      </c>
      <c r="H76" s="36">
        <f>G76/(14*7)</f>
        <v>0.10204081632653061</v>
      </c>
      <c r="I76" s="20">
        <v>100</v>
      </c>
      <c r="J76" s="20">
        <v>39</v>
      </c>
      <c r="K76" s="37">
        <f t="shared" si="15"/>
        <v>8.050557501106952E-08</v>
      </c>
      <c r="L76" s="22">
        <f t="shared" si="16"/>
        <v>8.050557501106951E-06</v>
      </c>
      <c r="M76" s="20">
        <v>0.3</v>
      </c>
      <c r="N76" s="60">
        <f t="shared" si="17"/>
        <v>2.6835191670356503E-05</v>
      </c>
    </row>
    <row r="77" spans="1:14" ht="12.75">
      <c r="A77" s="44" t="s">
        <v>32</v>
      </c>
      <c r="B77" s="18" t="s">
        <v>18</v>
      </c>
      <c r="C77" s="35">
        <v>100</v>
      </c>
      <c r="D77" s="20">
        <v>16</v>
      </c>
      <c r="E77" s="20">
        <v>20</v>
      </c>
      <c r="F77" s="36">
        <f>(D77*E77)/(52*20)</f>
        <v>0.3076923076923077</v>
      </c>
      <c r="G77" s="20">
        <v>20</v>
      </c>
      <c r="H77" s="36">
        <f>G77/(16*7)</f>
        <v>0.17857142857142858</v>
      </c>
      <c r="I77" s="20">
        <v>100</v>
      </c>
      <c r="J77" s="20">
        <v>61</v>
      </c>
      <c r="K77" s="22">
        <f t="shared" si="15"/>
        <v>9.007386056566386E-08</v>
      </c>
      <c r="L77" s="22">
        <f t="shared" si="16"/>
        <v>9.007386056566386E-06</v>
      </c>
      <c r="M77" s="20">
        <v>0.3</v>
      </c>
      <c r="N77" s="60">
        <f t="shared" si="17"/>
        <v>3.002462018855462E-05</v>
      </c>
    </row>
    <row r="78" spans="1:14" ht="12.75">
      <c r="A78" s="45"/>
      <c r="B78" s="27" t="s">
        <v>19</v>
      </c>
      <c r="C78" s="39">
        <v>100</v>
      </c>
      <c r="D78" s="40">
        <v>50</v>
      </c>
      <c r="E78" s="40">
        <v>35</v>
      </c>
      <c r="F78" s="41">
        <f>(D78*E78)/(52*35)</f>
        <v>0.9615384615384616</v>
      </c>
      <c r="G78" s="40">
        <v>40</v>
      </c>
      <c r="H78" s="41">
        <f>G78/(17*7)</f>
        <v>0.33613445378151263</v>
      </c>
      <c r="I78" s="40">
        <v>100</v>
      </c>
      <c r="J78" s="40">
        <v>70</v>
      </c>
      <c r="K78" s="31">
        <f t="shared" si="15"/>
        <v>4.617231507987811E-07</v>
      </c>
      <c r="L78" s="42">
        <f t="shared" si="16"/>
        <v>4.617231507987811E-05</v>
      </c>
      <c r="M78" s="40">
        <v>0.3</v>
      </c>
      <c r="N78" s="61">
        <f t="shared" si="17"/>
        <v>0.00015390771693292706</v>
      </c>
    </row>
    <row r="79" spans="1:14" ht="12.75">
      <c r="A79" s="44" t="s">
        <v>33</v>
      </c>
      <c r="B79" s="18" t="s">
        <v>17</v>
      </c>
      <c r="C79" s="35"/>
      <c r="D79" s="20"/>
      <c r="E79" s="20"/>
      <c r="F79" s="36">
        <f>(D79*E79)/(52*10)</f>
        <v>0</v>
      </c>
      <c r="G79" s="20"/>
      <c r="H79" s="36"/>
      <c r="I79" s="20"/>
      <c r="J79" s="20"/>
      <c r="K79" s="22"/>
      <c r="L79" s="22"/>
      <c r="M79" s="20"/>
      <c r="N79" s="62"/>
    </row>
    <row r="80" spans="1:14" ht="12.75">
      <c r="A80" s="44"/>
      <c r="B80" s="18" t="s">
        <v>18</v>
      </c>
      <c r="C80" s="35"/>
      <c r="D80" s="20"/>
      <c r="E80" s="20"/>
      <c r="F80" s="36">
        <f>(D80*E80)/(52*20)</f>
        <v>0</v>
      </c>
      <c r="G80" s="20"/>
      <c r="H80" s="36"/>
      <c r="I80" s="20"/>
      <c r="J80" s="20"/>
      <c r="K80" s="22"/>
      <c r="L80" s="22"/>
      <c r="M80" s="20"/>
      <c r="N80" s="62"/>
    </row>
    <row r="81" spans="1:14" ht="12.75">
      <c r="A81" s="45"/>
      <c r="B81" s="27" t="s">
        <v>19</v>
      </c>
      <c r="C81" s="39"/>
      <c r="D81" s="40"/>
      <c r="E81" s="40"/>
      <c r="F81" s="41">
        <f>(D81*E81)/(52*35)</f>
        <v>0</v>
      </c>
      <c r="G81" s="40"/>
      <c r="H81" s="41"/>
      <c r="I81" s="40"/>
      <c r="J81" s="40"/>
      <c r="K81" s="42"/>
      <c r="L81" s="42"/>
      <c r="M81" s="40"/>
      <c r="N81" s="63"/>
    </row>
    <row r="82" spans="1:14" ht="12.75">
      <c r="A82" s="44" t="s">
        <v>34</v>
      </c>
      <c r="B82" s="18" t="s">
        <v>17</v>
      </c>
      <c r="C82" s="35"/>
      <c r="D82" s="20"/>
      <c r="E82" s="20"/>
      <c r="F82" s="36">
        <f>(D82*E82)/(52*10)</f>
        <v>0</v>
      </c>
      <c r="G82" s="20"/>
      <c r="H82" s="36"/>
      <c r="I82" s="20"/>
      <c r="J82" s="20"/>
      <c r="K82" s="64"/>
      <c r="L82" s="22"/>
      <c r="M82" s="20"/>
      <c r="N82" s="62"/>
    </row>
    <row r="83" spans="1:14" ht="12.75">
      <c r="A83" s="44" t="s">
        <v>35</v>
      </c>
      <c r="B83" s="18" t="s">
        <v>18</v>
      </c>
      <c r="C83" s="35"/>
      <c r="D83" s="20"/>
      <c r="E83" s="20"/>
      <c r="F83" s="36">
        <f>(D83*E83)/(52*20)</f>
        <v>0</v>
      </c>
      <c r="G83" s="20"/>
      <c r="H83" s="36"/>
      <c r="I83" s="20"/>
      <c r="J83" s="20"/>
      <c r="K83" s="22"/>
      <c r="L83" s="22"/>
      <c r="M83" s="20"/>
      <c r="N83" s="62"/>
    </row>
    <row r="84" spans="1:14" ht="12.75">
      <c r="A84" s="45"/>
      <c r="B84" s="27" t="s">
        <v>19</v>
      </c>
      <c r="C84" s="39"/>
      <c r="D84" s="40"/>
      <c r="E84" s="40"/>
      <c r="F84" s="41">
        <f>(D84*E84)/(52*35)</f>
        <v>0</v>
      </c>
      <c r="G84" s="40"/>
      <c r="H84" s="41"/>
      <c r="I84" s="40"/>
      <c r="J84" s="40"/>
      <c r="K84" s="22"/>
      <c r="L84" s="42"/>
      <c r="M84" s="40"/>
      <c r="N84" s="63"/>
    </row>
    <row r="85" spans="1:14" ht="12.75">
      <c r="A85" s="47" t="s">
        <v>36</v>
      </c>
      <c r="B85" s="48" t="s">
        <v>17</v>
      </c>
      <c r="C85" s="35">
        <v>3460</v>
      </c>
      <c r="D85" s="20">
        <v>16</v>
      </c>
      <c r="E85" s="20">
        <v>10</v>
      </c>
      <c r="F85" s="36">
        <f>(D85*E85)/(52*10)</f>
        <v>0.3076923076923077</v>
      </c>
      <c r="G85" s="20">
        <v>10</v>
      </c>
      <c r="H85" s="36">
        <f>G85/(14*7)</f>
        <v>0.10204081632653061</v>
      </c>
      <c r="I85" s="20">
        <v>100</v>
      </c>
      <c r="J85" s="20">
        <v>39</v>
      </c>
      <c r="K85" s="37">
        <f>(I85*H85*10^-6*D85*E85)/(J85*52*E85)</f>
        <v>8.050557501106952E-08</v>
      </c>
      <c r="L85" s="22">
        <f>C85*K85</f>
        <v>0.0002785492895383005</v>
      </c>
      <c r="M85" s="20">
        <v>0.3</v>
      </c>
      <c r="N85" s="60">
        <f>L85/M85</f>
        <v>0.0009284976317943351</v>
      </c>
    </row>
    <row r="86" spans="1:14" ht="12.75">
      <c r="A86" s="47" t="s">
        <v>37</v>
      </c>
      <c r="B86" s="49" t="s">
        <v>18</v>
      </c>
      <c r="C86" s="35">
        <v>3460</v>
      </c>
      <c r="D86" s="20">
        <v>16</v>
      </c>
      <c r="E86" s="20">
        <v>20</v>
      </c>
      <c r="F86" s="36">
        <f>(D86*E86)/(52*20)</f>
        <v>0.3076923076923077</v>
      </c>
      <c r="G86" s="20">
        <v>20</v>
      </c>
      <c r="H86" s="36">
        <f>G86/(16*7)</f>
        <v>0.17857142857142858</v>
      </c>
      <c r="I86" s="20">
        <v>100</v>
      </c>
      <c r="J86" s="20">
        <v>61</v>
      </c>
      <c r="K86" s="22">
        <f>(I86*H86*10^-6*D86*E86)/(J86*52*E86)</f>
        <v>9.007386056566386E-08</v>
      </c>
      <c r="L86" s="22">
        <f>C86*K86</f>
        <v>0.00031165555755719696</v>
      </c>
      <c r="M86" s="20">
        <v>0.3</v>
      </c>
      <c r="N86" s="60">
        <f>L86/M86</f>
        <v>0.0010388518585239899</v>
      </c>
    </row>
    <row r="87" spans="1:14" ht="13.5" thickBot="1">
      <c r="A87" s="50"/>
      <c r="B87" s="51" t="s">
        <v>19</v>
      </c>
      <c r="C87" s="65">
        <v>3460</v>
      </c>
      <c r="D87" s="53">
        <v>50</v>
      </c>
      <c r="E87" s="53">
        <v>35</v>
      </c>
      <c r="F87" s="41">
        <f>(D87*E87)/(52*35)</f>
        <v>0.9615384615384616</v>
      </c>
      <c r="G87" s="53">
        <v>40</v>
      </c>
      <c r="H87" s="54">
        <f>G87/(17*7)</f>
        <v>0.33613445378151263</v>
      </c>
      <c r="I87" s="53">
        <v>100</v>
      </c>
      <c r="J87" s="53">
        <v>70</v>
      </c>
      <c r="K87" s="55">
        <f>(I87*H87*10^-6*D87*E87)/(J87*52*E87)</f>
        <v>4.617231507987811E-07</v>
      </c>
      <c r="L87" s="55">
        <f>C87*K87</f>
        <v>0.0015975621017637826</v>
      </c>
      <c r="M87" s="53">
        <v>0.3</v>
      </c>
      <c r="N87" s="66">
        <f>L87/M87</f>
        <v>0.005325207005879276</v>
      </c>
    </row>
    <row r="88" ht="13.5" thickTop="1">
      <c r="A88" t="s">
        <v>38</v>
      </c>
    </row>
    <row r="89" ht="12.75">
      <c r="A89" t="s">
        <v>39</v>
      </c>
    </row>
    <row r="90" ht="12.75">
      <c r="A90" t="s">
        <v>40</v>
      </c>
    </row>
    <row r="91" ht="12.75">
      <c r="A91" t="s">
        <v>41</v>
      </c>
    </row>
    <row r="92" ht="12.75">
      <c r="A92" t="s">
        <v>42</v>
      </c>
    </row>
  </sheetData>
  <printOptions horizontalCentered="1"/>
  <pageMargins left="0.39" right="0.47" top="1" bottom="1" header="0.5" footer="0.5"/>
  <pageSetup fitToHeight="1" fitToWidth="1" horizontalDpi="600" verticalDpi="600" orientation="landscape" scale="36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Terragraphics</dc:creator>
  <cp:keywords/>
  <dc:description/>
  <cp:lastModifiedBy>Terragraphics</cp:lastModifiedBy>
  <dcterms:created xsi:type="dcterms:W3CDTF">1999-01-15T22:42:52Z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