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0" yWindow="1710" windowWidth="15480" windowHeight="10530" activeTab="0"/>
  </bookViews>
  <sheets>
    <sheet name="1. Sampling Information" sheetId="1" r:id="rId1"/>
    <sheet name="2. Sample Descriptions" sheetId="2" r:id="rId2"/>
    <sheet name="3. Sample Chemistry" sheetId="3" r:id="rId3"/>
  </sheets>
  <definedNames>
    <definedName name="COMMITTED" hidden="1">"TRUE"</definedName>
    <definedName name="OriginalName" hidden="1">"cus_anal.xlt"</definedName>
    <definedName name="_xlnm.Print_Area" localSheetId="0">'1. Sampling Information'!$A$4:$L$37</definedName>
    <definedName name="_xlnm.Print_Area" localSheetId="1">'2. Sample Descriptions'!$A$4:$E$161</definedName>
    <definedName name="_xlnm.Print_Area" localSheetId="2">'3. Sample Chemistry'!$A$3:$BN$113</definedName>
    <definedName name="_xlnm.Print_Titles" localSheetId="0">'1. Sampling Information'!$2:$3</definedName>
    <definedName name="_xlnm.Print_Titles" localSheetId="1">'2. Sample Descriptions'!$2:$3</definedName>
    <definedName name="_xlnm.Print_Titles" localSheetId="2">'3. Sample Chemistry'!$A:$A,'3. Sample Chemistry'!$2:$7</definedName>
  </definedNames>
  <calcPr fullCalcOnLoad="1"/>
</workbook>
</file>

<file path=xl/sharedStrings.xml><?xml version="1.0" encoding="utf-8"?>
<sst xmlns="http://schemas.openxmlformats.org/spreadsheetml/2006/main" count="1322" uniqueCount="649">
  <si>
    <t xml:space="preserve">Massive block of dome dacite with re-cemented gouge breccia adhered to 2 sides;  chatter marks on one face in fractured surface; gabbroic xenoliths; aligned acicular amphibole; 69 x 34 x 28 cm </t>
  </si>
  <si>
    <t>Massive block of dome dacite; aligned acicular amphibole crystals;  48 x 26 x 16  cm</t>
  </si>
  <si>
    <t xml:space="preserve">Block of dacite with re-cemented gouge breccia containing fragments of dacite ranging form 5 cm to sand size particles. 22 x 14 x 7.5 cm </t>
  </si>
  <si>
    <t>Block of consolidated gouge; gray; coarse granular zones in a fine-grained matrix; 16 x 12 x 11 cm</t>
  </si>
  <si>
    <t>Fragment of dacite; some gouge adhered to surface; 13 x 8 x 6  cm</t>
  </si>
  <si>
    <t>2 fragments of dacite with re-cemented gouge matrix; 8.5 x 5x 5 cm  and 4 x 3 x 6 cm</t>
  </si>
  <si>
    <t xml:space="preserve">6 fragments of dacite; one with gouge adhered to surface; 8 x 6.5 x 8 cm  to 5.5 x 4.5 x 3 cm  </t>
  </si>
  <si>
    <t xml:space="preserve">Block of dacite, pink-gray with reddish outer surface; 12 x 4 x 4 cm </t>
  </si>
  <si>
    <t xml:space="preserve">Block of dacite, pink-gray with reddish outer surface; 4 x 4 x 3 cm </t>
  </si>
  <si>
    <t xml:space="preserve">Mostly fine-grained separate from wet but drained bulk sample, picked clean of  all coarse (&gt;1 cm ) pebbles and clasts.  </t>
  </si>
  <si>
    <t>89 fragments of  dark, glassy "juvenile looking" dacite are individually archived as SH300-1A1 to SH300-1A89; hand-picked from SH300 bucket-sample, weights ranging from &lt;1g to ~200g; an additional 82 similar looking but smaller fragments with a total weight of 97g are archived as SH300-1Asmall</t>
  </si>
  <si>
    <t>22 fragments of  heterogenous lithology are individually archived as SH300-1B1 to SH300-1B22; hand-picked from SH300 bucket sample, weights ranging from &lt;3g to ~35g; an additional 13  smaller fragments with a total weight of 16g are archived as SH300-1Bsmall</t>
  </si>
  <si>
    <t xml:space="preserve">47 fragments, most with yellow to brown-red alteration and many with striated surfaces </t>
  </si>
  <si>
    <t>23 dark-colored fragments, hand-picked from SH300 bucket-sample; includes 6 andesite fragments weighing from 3g to ~13g individually archived as SH300-1E1 to SH300-1E6 and 17 smaller fragments with a total weight of 17g, archived as SH300-1Esmall</t>
  </si>
  <si>
    <t>56 fragments of  gray dacite, individually archived as SH301-1A1 to SH301-1A56; hand-picked from SH301 bulk sample; weights ranging from 3g to ~4060g</t>
  </si>
  <si>
    <t xml:space="preserve">12 fragments of vesicular gray dacite fragments, individually archived as SH302-A1 to SH302-A12; hand-picked from SH302 bulk sample; weights ranging from 1.6g to 19g </t>
  </si>
  <si>
    <t>Block of pink vesicular dacite with flow foliation defined by vesicle alignment in cut slabs of single large block; collected too hot to touch</t>
  </si>
  <si>
    <t xml:space="preserve">Block of considated gouge with striations on flat surface; ~30 x 20 x 8  cm, </t>
  </si>
  <si>
    <t>Fragments of consolidated gouge; &lt;10 cm; bag #1 and bag #2</t>
  </si>
  <si>
    <t xml:space="preserve">Gouge powder, less oxidized pinkish rock-powder; hot when collected; &lt;1 cm fragments removed </t>
  </si>
  <si>
    <t>Large block of  pink-gray dacite with angular fractured surfaces; yellowish FeCl stain ; ~ 10 cm gabbroic xenolith</t>
  </si>
  <si>
    <t xml:space="preserve">Small blocks of gray-pink dacite; &lt;10 cm; noteworthy gabbroic xenoliths; FeCl stained; bag #1 and bag #2 </t>
  </si>
  <si>
    <t xml:space="preserve">Large block of gray dacite with reddish to pink bands in outer margins revealed broken surfaces; 20 x 25  x 35 cm; too hot to hold when collected. </t>
  </si>
  <si>
    <t xml:space="preserve">10 fragments of poorly consolidated gouge, in-situ from the outermost lip of the spine edge; &lt;20 cm;  SH326-2A is a distinctive 233g triangular fragment of friable light gray gouge with well-defined foliation  </t>
  </si>
  <si>
    <t xml:space="preserve">Large and small fragments of gray to pink dacite; angular surfaces; &lt;6   x 4 cm ; </t>
  </si>
  <si>
    <t xml:space="preserve">Fragments of gray to pink dacite; angular and sub-rounded  with xenoliths; &lt;6 x 4 cm </t>
  </si>
  <si>
    <t>Large fragment of pink-gray dacite; semi-angular surfaces coated with gouge covering; 10 x 10 x 7.5 cm .</t>
  </si>
  <si>
    <t>Hot talus blocks from S end of the spine</t>
  </si>
  <si>
    <t>Fault Gouge</t>
  </si>
  <si>
    <t>Fault Gouge/Dacite Lava</t>
  </si>
  <si>
    <t>Dacite Lava/Fault Gouge</t>
  </si>
  <si>
    <t xml:space="preserve">2 blocks of pink-gray dacite blocks with prominent foliation; FeCl surface stain </t>
  </si>
  <si>
    <t>Large block of  pink-gray dacite with angular fractured surfaces; yellowish FeCl stain</t>
  </si>
  <si>
    <t xml:space="preserve">Bulk sample of mud and fragments </t>
  </si>
  <si>
    <r>
      <t>Fe</t>
    </r>
    <r>
      <rPr>
        <b/>
        <vertAlign val="subscript"/>
        <sz val="10"/>
        <rFont val="Arial"/>
        <family val="2"/>
      </rPr>
      <t>T</t>
    </r>
    <r>
      <rPr>
        <b/>
        <sz val="10"/>
        <rFont val="Arial"/>
        <family val="2"/>
      </rPr>
      <t>O</t>
    </r>
  </si>
  <si>
    <t>Table 3: Sample Chemistry</t>
  </si>
  <si>
    <t>Small fragment of unaltered gray dacite, from the petrology spider, see tephra sample  MSH05PS_8_19_4</t>
  </si>
  <si>
    <t>Large block of dacite with large angular meta-amphibolite inclusion and large rounded gabbroic inclusions</t>
  </si>
  <si>
    <t xml:space="preserve">Block of dacite; collected warm </t>
  </si>
  <si>
    <t>Large and small fragments of dacite</t>
  </si>
  <si>
    <t xml:space="preserve">6 small fragments of consolidated gouge  </t>
  </si>
  <si>
    <t>Block of vesicular dacite with gouged surface</t>
  </si>
  <si>
    <t xml:space="preserve">Block of gray dacite, dense with angular surfaces and noteworthy gabbroic inclusions </t>
  </si>
  <si>
    <t xml:space="preserve">Block of gray dacite, dense with angular surfaces </t>
  </si>
  <si>
    <t>Fragments of light gray dacite and consolidated gouge; unsorted</t>
  </si>
  <si>
    <t xml:space="preserve">Block of gray dacite; dense </t>
  </si>
  <si>
    <r>
      <t>B</t>
    </r>
    <r>
      <rPr>
        <sz val="10"/>
        <rFont val="Arial"/>
        <family val="0"/>
      </rPr>
      <t xml:space="preserve">lock of consolidated gouge; light gray, foliated and friable  </t>
    </r>
  </si>
  <si>
    <t xml:space="preserve">Blocks and fragments including dacite with consolidated gouge surfaces; consolidated gouge and gouge powder </t>
  </si>
  <si>
    <t>Wet debris collected at the base of the W face of spine 1 to 2; likely to include older crater floor or vent material and possibly new juvenile scoria; "best-guess" eruption date for any juvenile scoria is 10/15/04 (ranging from 10/11/04 to10/20/04); eruption age of dacitic debris with 1985-like geochemistry is estimated as 5/30/85</t>
  </si>
  <si>
    <t>Talus shoot off of the W face of dome</t>
  </si>
  <si>
    <t>N side of extruding dome; fresh hot talus above a "bathtub ring"</t>
  </si>
  <si>
    <t>Block of pink dacite; collected hot</t>
  </si>
  <si>
    <t>Mostly fine grained separate from wet but drained bulk sample, picked clean of  all coarse fragments; dry weight of 1340g after 89g water lost to drying</t>
  </si>
  <si>
    <t>10 gray pumiceous fragments are individually archived as SH300-1C1 to SH300-1C10; hand-picked from SH300 bucket sample; weights ranging from &lt;1g to ~26g</t>
  </si>
  <si>
    <t xml:space="preserve">Fragments of altered dacite with blackened, striated surfaces </t>
  </si>
  <si>
    <t>Fragments of pink/gray dacite; noteworthy gabbroic xenoliths</t>
  </si>
  <si>
    <t>Block of gray dacite; microvesicular with thin oxidized surface, aligned acicular amphibole</t>
  </si>
  <si>
    <t>Block of gray dacite; dense with thin oxidized surface</t>
  </si>
  <si>
    <t>Block of gray dacite; dense, smoother or more"glassy-looking" beneath thin oxidized surface</t>
  </si>
  <si>
    <t xml:space="preserve">Block of pink-gray dacite; discernable lineation of acicular amphiboles, planes of foliation apparent in broken surfaces  </t>
  </si>
  <si>
    <t>Block of unaltered gray dacite from fracture-rubble at the top of the new dome</t>
  </si>
  <si>
    <t xml:space="preserve">No description was recorded </t>
  </si>
  <si>
    <t>Fragment of dacite with a megacryst</t>
  </si>
  <si>
    <t>Fragment of red, oxidized dacite</t>
  </si>
  <si>
    <t xml:space="preserve">Large block of pink dacite </t>
  </si>
  <si>
    <t>Block of fresh grey dacite</t>
  </si>
  <si>
    <t xml:space="preserve">Fragments of pink dacite and gouge; unsorted, possibly contaminated by SH311  </t>
  </si>
  <si>
    <t xml:space="preserve">Small fragments and ash; unsorted </t>
  </si>
  <si>
    <t xml:space="preserve">Fragment of fresh, vesicular gray dacite, probably March 8, 2005 blast ejecta </t>
  </si>
  <si>
    <t>Large and small flat blocks of gray, consolidated gouge with striated surfaces and well defined foliation planes</t>
  </si>
  <si>
    <t xml:space="preserve">Large angular fragments of gray dacite </t>
  </si>
  <si>
    <t>Gouge powder, oxidized, red rock-powder with small angular to flat gray to pink dacite fragments</t>
  </si>
  <si>
    <t xml:space="preserve">Gouge powder, less oxidized pinkish rock-powder with angular and rounded dacite fragments; hot when collected </t>
  </si>
  <si>
    <t>Lithic fragments from gouge SH314-G; all dark-colored, otherwise unsorted</t>
  </si>
  <si>
    <t>Fragments of light gray dacite and consolidated gouge, some with slickenside striations in surfaces</t>
  </si>
  <si>
    <t xml:space="preserve">Block of gray dacite, angular, unaltered  </t>
  </si>
  <si>
    <t xml:space="preserve">Large block of gray dacite with yellowish surface alteration (FeCl) </t>
  </si>
  <si>
    <t xml:space="preserve">Large block of well consolidated gouge </t>
  </si>
  <si>
    <t xml:space="preserve">Large block of  gray dacite with angular fractured surfaces, unaltered  </t>
  </si>
  <si>
    <t>Large block of  pink-gray dacite with angular fractured surfaces</t>
  </si>
  <si>
    <t>Small blocks and large fragments of dacite; bag #1,bag #2 and bag #3</t>
  </si>
  <si>
    <t>8 small fragments of dacite, archived as SH316-2A to SH316-2H</t>
  </si>
  <si>
    <t>Small fragments, dense, gray dacite with thin oxidized red surface layer</t>
  </si>
  <si>
    <t xml:space="preserve">Small fragments of unsorted dacite  </t>
  </si>
  <si>
    <t>Fragments of gray dacite broken from the SH319-1 block</t>
  </si>
  <si>
    <t>Gouge powder with 3 large blocks of consolidated gouge</t>
  </si>
  <si>
    <t>Table 1.  Sampling Information</t>
  </si>
  <si>
    <t>Table 2.  Sample Descriptions</t>
  </si>
  <si>
    <t>SH300-1A</t>
  </si>
  <si>
    <t>SH301-ASH</t>
  </si>
  <si>
    <t>SH301-1A</t>
  </si>
  <si>
    <t>SH300-1B</t>
  </si>
  <si>
    <t>SH300-1C</t>
  </si>
  <si>
    <t>SH300-1E</t>
  </si>
  <si>
    <t>Location Notes</t>
  </si>
  <si>
    <t>Sample Number</t>
  </si>
  <si>
    <t>Gouge</t>
  </si>
  <si>
    <t>Adhered to spider</t>
  </si>
  <si>
    <t>Dacite</t>
  </si>
  <si>
    <t>SH315-Misc</t>
  </si>
  <si>
    <t>Original Sample Weight (grams)</t>
  </si>
  <si>
    <t xml:space="preserve">W    </t>
  </si>
  <si>
    <t xml:space="preserve">Yb   </t>
  </si>
  <si>
    <t xml:space="preserve">Zn   </t>
  </si>
  <si>
    <t xml:space="preserve">Zr   </t>
  </si>
  <si>
    <t>Job No.</t>
  </si>
  <si>
    <t>MSH1A</t>
  </si>
  <si>
    <t>MRP-05750</t>
  </si>
  <si>
    <t>MRP-05978</t>
  </si>
  <si>
    <t>MSH04JP10/27-</t>
  </si>
  <si>
    <t>THOMSH04JP28</t>
  </si>
  <si>
    <t>MSH1142B</t>
  </si>
  <si>
    <t>MRP-05670</t>
  </si>
  <si>
    <t>THO SH305-1</t>
  </si>
  <si>
    <t>THO SH305-2</t>
  </si>
  <si>
    <t>THO SH306</t>
  </si>
  <si>
    <t>MRP-05788</t>
  </si>
  <si>
    <t>THO SH308-3</t>
  </si>
  <si>
    <t>THO SH309-1A</t>
  </si>
  <si>
    <t>THO SH311-1B</t>
  </si>
  <si>
    <t>MRP-05872</t>
  </si>
  <si>
    <t>MRP-06109</t>
  </si>
  <si>
    <t>THO SH315-4</t>
  </si>
  <si>
    <t>THO SH316-1a</t>
  </si>
  <si>
    <t>THO SH317-1A</t>
  </si>
  <si>
    <t>THO SH319-1</t>
  </si>
  <si>
    <t>THO SH321</t>
  </si>
  <si>
    <t>MRP-06560</t>
  </si>
  <si>
    <t xml:space="preserve">JP/Heather </t>
  </si>
  <si>
    <t>THO SH323-1</t>
  </si>
  <si>
    <t>MRP-06735</t>
  </si>
  <si>
    <t>THO SH324-1A</t>
  </si>
  <si>
    <t>MRP-06815</t>
  </si>
  <si>
    <t>THO SH325-1</t>
  </si>
  <si>
    <t>MRP-06916</t>
  </si>
  <si>
    <t>THO SH326-1</t>
  </si>
  <si>
    <t>MRP-07042</t>
  </si>
  <si>
    <t>THO SH328-1</t>
  </si>
  <si>
    <t>THO SH329-1</t>
  </si>
  <si>
    <t>MRP-07781</t>
  </si>
  <si>
    <t>THO SH332-2</t>
  </si>
  <si>
    <t>THO SH333-1</t>
  </si>
  <si>
    <t>Lab No.</t>
  </si>
  <si>
    <t>MSH1A1A-A</t>
  </si>
  <si>
    <t>MSH1A1A-B</t>
  </si>
  <si>
    <t>MSH1A2A-A</t>
  </si>
  <si>
    <t>MSH1A2A-B</t>
  </si>
  <si>
    <t>C-248030</t>
  </si>
  <si>
    <t>C-253227</t>
  </si>
  <si>
    <t>C-248031</t>
  </si>
  <si>
    <t>C-253228</t>
  </si>
  <si>
    <t>C-246201</t>
  </si>
  <si>
    <t>C-246202</t>
  </si>
  <si>
    <t>C-248029</t>
  </si>
  <si>
    <t>C-248821</t>
  </si>
  <si>
    <t>C-248822</t>
  </si>
  <si>
    <t>C-248823</t>
  </si>
  <si>
    <t>C-248824</t>
  </si>
  <si>
    <t>C-250701</t>
  </si>
  <si>
    <t>C-250708</t>
  </si>
  <si>
    <t>C-250702</t>
  </si>
  <si>
    <t>C-250703</t>
  </si>
  <si>
    <t>C-257330</t>
  </si>
  <si>
    <t>C-250704</t>
  </si>
  <si>
    <t>C-250705</t>
  </si>
  <si>
    <t>C-257331</t>
  </si>
  <si>
    <t>C-257332</t>
  </si>
  <si>
    <t>C-257333</t>
  </si>
  <si>
    <t>C-257334</t>
  </si>
  <si>
    <t>C-257335</t>
  </si>
  <si>
    <t>C-257336</t>
  </si>
  <si>
    <t>C-268327</t>
  </si>
  <si>
    <t>PROBE MODE</t>
  </si>
  <si>
    <t>C-268328</t>
  </si>
  <si>
    <t>C-272405</t>
  </si>
  <si>
    <t>C-274050</t>
  </si>
  <si>
    <t>C-274051</t>
  </si>
  <si>
    <t>C-275851</t>
  </si>
  <si>
    <t>C-275852</t>
  </si>
  <si>
    <t>C-275853</t>
  </si>
  <si>
    <t>C-278378</t>
  </si>
  <si>
    <t>C-278379</t>
  </si>
  <si>
    <t>C-293457</t>
  </si>
  <si>
    <t>C-293458</t>
  </si>
  <si>
    <t>Location Number</t>
  </si>
  <si>
    <t>Latitude (WGS 84)</t>
  </si>
  <si>
    <t>Longitude (WGS 84)</t>
  </si>
  <si>
    <t>Sample Notes</t>
  </si>
  <si>
    <t>SH300</t>
  </si>
  <si>
    <t>MSH04JP_10_20_1ash</t>
  </si>
  <si>
    <t>Helidredge, with bucket</t>
  </si>
  <si>
    <t>SH300-1A1a</t>
  </si>
  <si>
    <t>MSH04JP_10_20_1A1a</t>
  </si>
  <si>
    <t>Y</t>
  </si>
  <si>
    <t>SH300-1A2a</t>
  </si>
  <si>
    <t>SH300-1A3a</t>
  </si>
  <si>
    <t>SH300-1C2</t>
  </si>
  <si>
    <t>SH300-1D</t>
  </si>
  <si>
    <t>SH301</t>
  </si>
  <si>
    <t>MSH04JP_10_27_1ash</t>
  </si>
  <si>
    <t xml:space="preserve">Hand sample </t>
  </si>
  <si>
    <t>MSH04JP_10_27_1A1</t>
  </si>
  <si>
    <t>SH301-1A3</t>
  </si>
  <si>
    <t>SH301-1A8</t>
  </si>
  <si>
    <t>SH301-1A28</t>
  </si>
  <si>
    <t>SH302</t>
  </si>
  <si>
    <t>MSH04JP_10_27_2ash</t>
  </si>
  <si>
    <t>SH302-2A1</t>
  </si>
  <si>
    <t>MSH04JP_10_27_2A1</t>
  </si>
  <si>
    <t>SH303</t>
  </si>
  <si>
    <t>SH303-1</t>
  </si>
  <si>
    <t>MSH04JP_11_4_1</t>
  </si>
  <si>
    <t>SH304</t>
  </si>
  <si>
    <t>SH304-2A1</t>
  </si>
  <si>
    <t>MSH04JP_11_4_2A1</t>
  </si>
  <si>
    <t>Helidredge, Jaws with bucket</t>
  </si>
  <si>
    <t>SH304-2A2</t>
  </si>
  <si>
    <t>MSH04JP_11_4_2A2</t>
  </si>
  <si>
    <t>SH304-2A3</t>
  </si>
  <si>
    <t>MSH04JP_11_4_2A3</t>
  </si>
  <si>
    <t>SH304-2A4</t>
  </si>
  <si>
    <t>MSH04JP_11_4_2A4</t>
  </si>
  <si>
    <t>SH304-2A5</t>
  </si>
  <si>
    <t>MSH04JP_11_4_2A5</t>
  </si>
  <si>
    <t>SH304-2A6</t>
  </si>
  <si>
    <t>MSH04JP_11_4_2A6</t>
  </si>
  <si>
    <t>SH304-2A7</t>
  </si>
  <si>
    <t>MSH04JP_11_4_2A7</t>
  </si>
  <si>
    <t>SH304-2A8</t>
  </si>
  <si>
    <t>MSH04JP_11_4_2A8</t>
  </si>
  <si>
    <t>SH304-2A9</t>
  </si>
  <si>
    <t>MSH04JP_11_4_2A9</t>
  </si>
  <si>
    <t>SH304-2A10</t>
  </si>
  <si>
    <t>MSH04JP_11_4_2A10</t>
  </si>
  <si>
    <t>SH304-2A11</t>
  </si>
  <si>
    <t>MSH04JP_11_4_2A11</t>
  </si>
  <si>
    <t>SH304-2A12</t>
  </si>
  <si>
    <t>MSH04JP_11_4_2A12</t>
  </si>
  <si>
    <t>SH304-2misc</t>
  </si>
  <si>
    <t>SH304-2B1</t>
  </si>
  <si>
    <t>MSH04JP_11_4_2_B1</t>
  </si>
  <si>
    <t>SH304-2B</t>
  </si>
  <si>
    <t>SH304-2C</t>
  </si>
  <si>
    <t>MSH04JP_11_4_2_2C</t>
  </si>
  <si>
    <t>SH304-2D</t>
  </si>
  <si>
    <t>MSH04JP_11_4_2_2D</t>
  </si>
  <si>
    <t>SH304-2E</t>
  </si>
  <si>
    <t>MSH04JP_11_4_2_2E</t>
  </si>
  <si>
    <t>SH304-2F</t>
  </si>
  <si>
    <t>MSH04JP_11_4_2_2F</t>
  </si>
  <si>
    <t>SH304-2G</t>
  </si>
  <si>
    <t>MSH04JP_11_4_2_2G</t>
  </si>
  <si>
    <t>SH304-2H</t>
  </si>
  <si>
    <t>MSH04JP_11_4_2_2H</t>
  </si>
  <si>
    <t>SH304-2I</t>
  </si>
  <si>
    <t>MSH04JP_11_4_2_2I</t>
  </si>
  <si>
    <t>SH304-2J</t>
  </si>
  <si>
    <t>MSH04JP_11_4_2_2J</t>
  </si>
  <si>
    <t>SH305</t>
  </si>
  <si>
    <t>SH305-1</t>
  </si>
  <si>
    <t>SH305-2</t>
  </si>
  <si>
    <t>WSU</t>
  </si>
  <si>
    <t>SH305-3</t>
  </si>
  <si>
    <t>SH305-4</t>
  </si>
  <si>
    <t>SH305-5</t>
  </si>
  <si>
    <t>SH305-6</t>
  </si>
  <si>
    <t>SH305-7</t>
  </si>
  <si>
    <t>SH305-8</t>
  </si>
  <si>
    <t>SH305-9</t>
  </si>
  <si>
    <t>SH305-10</t>
  </si>
  <si>
    <t>SH306</t>
  </si>
  <si>
    <t>SH306-A</t>
  </si>
  <si>
    <t>Large block from fresh talus at the base of the main crack, ~200m SE of vent at N end of continuous whaleback</t>
  </si>
  <si>
    <t>SH307</t>
  </si>
  <si>
    <t>SH307-1</t>
  </si>
  <si>
    <t>Helidredge, Jaws with chainmail basket</t>
  </si>
  <si>
    <t xml:space="preserve">Gouge powder </t>
  </si>
  <si>
    <t>SH307-2A</t>
  </si>
  <si>
    <t>SH307-2B</t>
  </si>
  <si>
    <t>SH308</t>
  </si>
  <si>
    <t>SH308-1</t>
  </si>
  <si>
    <t>SH308-2</t>
  </si>
  <si>
    <t>SH308-3</t>
  </si>
  <si>
    <t>SH309</t>
  </si>
  <si>
    <t>SH309-1</t>
  </si>
  <si>
    <t>SH309-2</t>
  </si>
  <si>
    <t>SH310</t>
  </si>
  <si>
    <t>SH310-1</t>
  </si>
  <si>
    <t>SH310-2</t>
  </si>
  <si>
    <t>SH311</t>
  </si>
  <si>
    <t>SH311_1A</t>
  </si>
  <si>
    <t>SH311_1B</t>
  </si>
  <si>
    <t>SH311_1C</t>
  </si>
  <si>
    <t>SH312</t>
  </si>
  <si>
    <t>SH313</t>
  </si>
  <si>
    <t>SH313-1</t>
  </si>
  <si>
    <t>SH313-2</t>
  </si>
  <si>
    <t>SH313-3</t>
  </si>
  <si>
    <t>SH314</t>
  </si>
  <si>
    <t>SH314-G</t>
  </si>
  <si>
    <t>SH314-A</t>
  </si>
  <si>
    <t>SH314-A1</t>
  </si>
  <si>
    <t>SH314-A2</t>
  </si>
  <si>
    <t>SH314-B</t>
  </si>
  <si>
    <t>SH315</t>
  </si>
  <si>
    <t>SH315-1</t>
  </si>
  <si>
    <t>SH315-2</t>
  </si>
  <si>
    <t>SH315-3</t>
  </si>
  <si>
    <t>SH315-4</t>
  </si>
  <si>
    <t>SH315-5</t>
  </si>
  <si>
    <t>SH316</t>
  </si>
  <si>
    <t>SH316-1</t>
  </si>
  <si>
    <t>SH316-1A</t>
  </si>
  <si>
    <t>SH316-2</t>
  </si>
  <si>
    <t>SH317</t>
  </si>
  <si>
    <t>SH317-1</t>
  </si>
  <si>
    <t>SH317-1A</t>
  </si>
  <si>
    <t>SH317-2</t>
  </si>
  <si>
    <t>SH317-2A</t>
  </si>
  <si>
    <t>SH317-3</t>
  </si>
  <si>
    <t>SH317-4</t>
  </si>
  <si>
    <t>SH317-5</t>
  </si>
  <si>
    <t>SH318</t>
  </si>
  <si>
    <t>SH318-1</t>
  </si>
  <si>
    <t>SH318-2</t>
  </si>
  <si>
    <t>SH318-3</t>
  </si>
  <si>
    <t>SH318-3A</t>
  </si>
  <si>
    <t>SH318-4</t>
  </si>
  <si>
    <t>SH318-5</t>
  </si>
  <si>
    <t>SH319</t>
  </si>
  <si>
    <t>SH319-1</t>
  </si>
  <si>
    <t>SH319-1A</t>
  </si>
  <si>
    <t>SH319-2</t>
  </si>
  <si>
    <t>SH320</t>
  </si>
  <si>
    <t>SH320-1</t>
  </si>
  <si>
    <t>SH320-1A</t>
  </si>
  <si>
    <t>SH320-1B</t>
  </si>
  <si>
    <t>SH320-1C</t>
  </si>
  <si>
    <t>SH320-1D</t>
  </si>
  <si>
    <t>SH321</t>
  </si>
  <si>
    <t>SH321-1</t>
  </si>
  <si>
    <t>SH322</t>
  </si>
  <si>
    <t>Petrology Spider</t>
  </si>
  <si>
    <t>SH323</t>
  </si>
  <si>
    <t>SH323-1</t>
  </si>
  <si>
    <t>SH323-2</t>
  </si>
  <si>
    <t>SH323-3</t>
  </si>
  <si>
    <t>SH324</t>
  </si>
  <si>
    <t>SH324-1A</t>
  </si>
  <si>
    <t>SH324-1B</t>
  </si>
  <si>
    <t>SH324-2A</t>
  </si>
  <si>
    <t>SH324-2B</t>
  </si>
  <si>
    <t>SH324-2C</t>
  </si>
  <si>
    <t>SH324-3A</t>
  </si>
  <si>
    <t>SH324-3B</t>
  </si>
  <si>
    <t>SH324-4</t>
  </si>
  <si>
    <t>SH324-5</t>
  </si>
  <si>
    <t>SH325</t>
  </si>
  <si>
    <t>SH325-1</t>
  </si>
  <si>
    <t>SH325-2</t>
  </si>
  <si>
    <t>SH325-3</t>
  </si>
  <si>
    <t>SH326</t>
  </si>
  <si>
    <t>SH326-1</t>
  </si>
  <si>
    <t>SH326-2</t>
  </si>
  <si>
    <t>SH327</t>
  </si>
  <si>
    <t>SH327-1</t>
  </si>
  <si>
    <t>SH327-2</t>
  </si>
  <si>
    <t>SH327-3</t>
  </si>
  <si>
    <t>SH327-4</t>
  </si>
  <si>
    <t>SH327-5</t>
  </si>
  <si>
    <t>SH327-6</t>
  </si>
  <si>
    <t>SH328</t>
  </si>
  <si>
    <t>SH328-1</t>
  </si>
  <si>
    <t>SH328-2</t>
  </si>
  <si>
    <t>SH329</t>
  </si>
  <si>
    <t>SH329-1</t>
  </si>
  <si>
    <t>SH330</t>
  </si>
  <si>
    <t>SH330-1</t>
  </si>
  <si>
    <t>SH330-2</t>
  </si>
  <si>
    <t>SH330-3</t>
  </si>
  <si>
    <t>SH330-4</t>
  </si>
  <si>
    <t>SH331-1</t>
  </si>
  <si>
    <t>SH331-2</t>
  </si>
  <si>
    <t>SH331-3</t>
  </si>
  <si>
    <t>SH331-4</t>
  </si>
  <si>
    <t>SH331-5</t>
  </si>
  <si>
    <t>SH331-6</t>
  </si>
  <si>
    <t>SH331-7</t>
  </si>
  <si>
    <t>SH331-8</t>
  </si>
  <si>
    <t>SH331-9</t>
  </si>
  <si>
    <t>SH331-10</t>
  </si>
  <si>
    <t>SH331-11</t>
  </si>
  <si>
    <t>SH331-12</t>
  </si>
  <si>
    <t>SH332-1</t>
  </si>
  <si>
    <t>SH332-2</t>
  </si>
  <si>
    <t>SH332-3</t>
  </si>
  <si>
    <t>SH332-4</t>
  </si>
  <si>
    <t>SH332-5</t>
  </si>
  <si>
    <t>SH332-6</t>
  </si>
  <si>
    <t>SH3321-6</t>
  </si>
  <si>
    <t>SH332-7</t>
  </si>
  <si>
    <t>SH333-1</t>
  </si>
  <si>
    <t>SH333-2</t>
  </si>
  <si>
    <t>Date Collected</t>
  </si>
  <si>
    <t>Eruption Date Best Estimate</t>
  </si>
  <si>
    <t xml:space="preserve">Eruption Date Oldest Possible </t>
  </si>
  <si>
    <t xml:space="preserve">Eruption Date YoungestPossible </t>
  </si>
  <si>
    <t>SH331</t>
  </si>
  <si>
    <t>SH332</t>
  </si>
  <si>
    <t>SH333</t>
  </si>
  <si>
    <t>SH304-2</t>
  </si>
  <si>
    <t>SH304-2G1</t>
  </si>
  <si>
    <t>SH309-1A</t>
  </si>
  <si>
    <t>SH311-1B</t>
  </si>
  <si>
    <t>SH321-1 incl</t>
  </si>
  <si>
    <t>SH326-1B</t>
  </si>
  <si>
    <t>SH326-2A</t>
  </si>
  <si>
    <t>Spine #</t>
  </si>
  <si>
    <t>uncertain</t>
  </si>
  <si>
    <t>Rock Facies</t>
  </si>
  <si>
    <t>dacite Inclusion</t>
  </si>
  <si>
    <t>inclusion</t>
  </si>
  <si>
    <t>USGS</t>
  </si>
  <si>
    <t>MnO</t>
  </si>
  <si>
    <t>MgO</t>
  </si>
  <si>
    <t>CaO</t>
  </si>
  <si>
    <t>NR</t>
  </si>
  <si>
    <t>Ba</t>
  </si>
  <si>
    <t>Be</t>
  </si>
  <si>
    <t>Bi</t>
  </si>
  <si>
    <t>&lt; 0.06</t>
  </si>
  <si>
    <t>&lt; 0.005</t>
  </si>
  <si>
    <t>Cd</t>
  </si>
  <si>
    <t>Ce</t>
  </si>
  <si>
    <t>Co</t>
  </si>
  <si>
    <t>Cr</t>
  </si>
  <si>
    <t>Cs</t>
  </si>
  <si>
    <t>Cu</t>
  </si>
  <si>
    <t>Ga</t>
  </si>
  <si>
    <t>K</t>
  </si>
  <si>
    <t>La</t>
  </si>
  <si>
    <t>Li</t>
  </si>
  <si>
    <t>Mn</t>
  </si>
  <si>
    <t>Mo</t>
  </si>
  <si>
    <t>Nb</t>
  </si>
  <si>
    <t>&lt; 0.1</t>
  </si>
  <si>
    <t>Ni</t>
  </si>
  <si>
    <t>P</t>
  </si>
  <si>
    <t>Pb</t>
  </si>
  <si>
    <t>Rb</t>
  </si>
  <si>
    <t>Sb</t>
  </si>
  <si>
    <t>&lt;0.02</t>
  </si>
  <si>
    <t>Sc</t>
  </si>
  <si>
    <t>Sr</t>
  </si>
  <si>
    <t>Th</t>
  </si>
  <si>
    <t>Tl</t>
  </si>
  <si>
    <t>&lt; 0.08</t>
  </si>
  <si>
    <t>&lt;0.08</t>
  </si>
  <si>
    <t>U</t>
  </si>
  <si>
    <t>V</t>
  </si>
  <si>
    <t>Zn</t>
  </si>
  <si>
    <t>&lt;5.0</t>
  </si>
  <si>
    <t>&lt;5</t>
  </si>
  <si>
    <t>Nd</t>
  </si>
  <si>
    <t>&lt;10</t>
  </si>
  <si>
    <t>&lt;8.1</t>
  </si>
  <si>
    <t>&lt;7.8</t>
  </si>
  <si>
    <t>&lt;2.5</t>
  </si>
  <si>
    <t>&lt;2.7</t>
  </si>
  <si>
    <t>&lt;2.6</t>
  </si>
  <si>
    <t xml:space="preserve"> Sc</t>
  </si>
  <si>
    <t>&lt;0.8</t>
  </si>
  <si>
    <t>&lt;4</t>
  </si>
  <si>
    <t>Zr</t>
  </si>
  <si>
    <t xml:space="preserve">As   </t>
  </si>
  <si>
    <t xml:space="preserve">Ba   </t>
  </si>
  <si>
    <t xml:space="preserve">Ce   </t>
  </si>
  <si>
    <t xml:space="preserve">Co   </t>
  </si>
  <si>
    <t xml:space="preserve">Cr   </t>
  </si>
  <si>
    <t xml:space="preserve">Cs   </t>
  </si>
  <si>
    <t xml:space="preserve">Eu   </t>
  </si>
  <si>
    <t xml:space="preserve">Gd   </t>
  </si>
  <si>
    <t xml:space="preserve">Hf   </t>
  </si>
  <si>
    <t xml:space="preserve">Ho   </t>
  </si>
  <si>
    <t xml:space="preserve">La   </t>
  </si>
  <si>
    <t xml:space="preserve">Lu   </t>
  </si>
  <si>
    <t xml:space="preserve">Nd   </t>
  </si>
  <si>
    <t xml:space="preserve">Ni   </t>
  </si>
  <si>
    <t xml:space="preserve">Rb   </t>
  </si>
  <si>
    <t xml:space="preserve">Sb   </t>
  </si>
  <si>
    <t xml:space="preserve">Sc   </t>
  </si>
  <si>
    <t xml:space="preserve">Sm   </t>
  </si>
  <si>
    <t xml:space="preserve">Sr   </t>
  </si>
  <si>
    <t xml:space="preserve">Ta   </t>
  </si>
  <si>
    <t xml:space="preserve">Tb   </t>
  </si>
  <si>
    <t xml:space="preserve">Th   </t>
  </si>
  <si>
    <t xml:space="preserve">Tm   </t>
  </si>
  <si>
    <t xml:space="preserve">U    </t>
  </si>
  <si>
    <t>Distance from Vent (meters)</t>
  </si>
  <si>
    <r>
      <t>SiO</t>
    </r>
    <r>
      <rPr>
        <b/>
        <vertAlign val="subscript"/>
        <sz val="10"/>
        <rFont val="Arial"/>
        <family val="2"/>
      </rPr>
      <t>2</t>
    </r>
  </si>
  <si>
    <r>
      <t>TiO</t>
    </r>
    <r>
      <rPr>
        <b/>
        <vertAlign val="subscript"/>
        <sz val="10"/>
        <rFont val="Arial"/>
        <family val="2"/>
      </rPr>
      <t>2</t>
    </r>
  </si>
  <si>
    <r>
      <t>Al</t>
    </r>
    <r>
      <rPr>
        <b/>
        <vertAlign val="subscript"/>
        <sz val="10"/>
        <rFont val="Arial"/>
        <family val="2"/>
      </rPr>
      <t>2</t>
    </r>
    <r>
      <rPr>
        <b/>
        <sz val="10"/>
        <rFont val="Arial"/>
        <family val="2"/>
      </rPr>
      <t>O</t>
    </r>
    <r>
      <rPr>
        <b/>
        <vertAlign val="subscript"/>
        <sz val="10"/>
        <rFont val="Arial"/>
        <family val="2"/>
      </rPr>
      <t>3</t>
    </r>
  </si>
  <si>
    <r>
      <t>Na</t>
    </r>
    <r>
      <rPr>
        <b/>
        <vertAlign val="subscript"/>
        <sz val="10"/>
        <rFont val="Arial"/>
        <family val="2"/>
      </rPr>
      <t>2</t>
    </r>
    <r>
      <rPr>
        <b/>
        <sz val="10"/>
        <rFont val="Arial"/>
        <family val="2"/>
      </rPr>
      <t>O</t>
    </r>
  </si>
  <si>
    <r>
      <t>K</t>
    </r>
    <r>
      <rPr>
        <b/>
        <vertAlign val="subscript"/>
        <sz val="10"/>
        <rFont val="Arial"/>
        <family val="2"/>
      </rPr>
      <t>2</t>
    </r>
    <r>
      <rPr>
        <b/>
        <sz val="10"/>
        <rFont val="Arial"/>
        <family val="2"/>
      </rPr>
      <t>O</t>
    </r>
  </si>
  <si>
    <r>
      <t>P</t>
    </r>
    <r>
      <rPr>
        <b/>
        <vertAlign val="subscript"/>
        <sz val="10"/>
        <rFont val="Arial"/>
        <family val="2"/>
      </rPr>
      <t>2</t>
    </r>
    <r>
      <rPr>
        <b/>
        <sz val="10"/>
        <rFont val="Arial"/>
        <family val="2"/>
      </rPr>
      <t>O</t>
    </r>
    <r>
      <rPr>
        <b/>
        <vertAlign val="subscript"/>
        <sz val="10"/>
        <rFont val="Arial"/>
        <family val="2"/>
      </rPr>
      <t>5</t>
    </r>
  </si>
  <si>
    <t xml:space="preserve">Azimuth from Vent </t>
  </si>
  <si>
    <t>SH300-ASH</t>
  </si>
  <si>
    <t>SH302-2ASH</t>
  </si>
  <si>
    <t>Sampling Method</t>
  </si>
  <si>
    <t>Lithic Debris</t>
  </si>
  <si>
    <t xml:space="preserve">MSH04JP_11_4_2misc </t>
  </si>
  <si>
    <t>Field Number</t>
  </si>
  <si>
    <t>SH314-1</t>
  </si>
  <si>
    <t>SH314-1G</t>
  </si>
  <si>
    <t>SH314-1A</t>
  </si>
  <si>
    <t>SH314-1A1</t>
  </si>
  <si>
    <t>SH314-1A2</t>
  </si>
  <si>
    <t>SH314-1B</t>
  </si>
  <si>
    <t xml:space="preserve">Lithic  </t>
  </si>
  <si>
    <t xml:space="preserve">Lithic </t>
  </si>
  <si>
    <t>MSH05PS_8_19_4</t>
  </si>
  <si>
    <t>MSH04JP_11_4_2_B1/6</t>
  </si>
  <si>
    <t>MSH04JP_11_4_2_B4/6</t>
  </si>
  <si>
    <t>MSH04JP_11_4_2_B2/6</t>
  </si>
  <si>
    <t>MSH04JP_11_4_2_B3/6</t>
  </si>
  <si>
    <t>MSH04JP_11_4_2_B5/6</t>
  </si>
  <si>
    <t>MSH04JP_11_4_2_B6/6</t>
  </si>
  <si>
    <t>Hand Sample</t>
  </si>
  <si>
    <t xml:space="preserve">Wet debris scraped from a wall on the NW end of the uplfted area </t>
  </si>
  <si>
    <t>N face of the new dome</t>
  </si>
  <si>
    <t>Top of S  part of the new dome, near its crest</t>
  </si>
  <si>
    <t xml:space="preserve">NNW end of the spine, at its base </t>
  </si>
  <si>
    <t xml:space="preserve">ENE dome talus slope, from fresh collapse event on April 19, 2005 at 02:08hrs </t>
  </si>
  <si>
    <t>NE dome talus slope, a collapse feature older than April 10, 2005</t>
  </si>
  <si>
    <t>Collapsed face of jointed dacite lava, ~ 2/3 of the way from the base to the top of spine</t>
  </si>
  <si>
    <t>Just below the gouge layer in a longtitudinal crevase at the dome crest, ~1/2 to 2/3 of the distance to the S end of dome; may have some contamination from SH311 that was collected in the same basket, and only partially emptied</t>
  </si>
  <si>
    <t>Wet rocks and debris uplifted through the glacier; collected ~100m S of a hot window exposing what looked like gouge; most of this debris is likely to have been derived from uplifted crater floor material</t>
  </si>
  <si>
    <t>S end of dome; broken from blocks between 2 and 5 m below a surface gouge layer</t>
  </si>
  <si>
    <t xml:space="preserve">Collected snow surface with ash and ballistic fragments from 1/16/2005 explosion; ~ 60m E of the vent area on N end of new dome </t>
  </si>
  <si>
    <t xml:space="preserve">ENE dome talus slope, collected ~ 30 m from vent and derived from area on upper Eern flank of the dome,  ≥200m S of the vent </t>
  </si>
  <si>
    <t>N face of new spine, ~10m above the point of extrusion</t>
  </si>
  <si>
    <t xml:space="preserve">NNW New spine talus, derived from upper 2/3 of spine during 8/19/05 (p.m.) collapse  </t>
  </si>
  <si>
    <t xml:space="preserve">Located on the S end of the old 1986 dome and relocated to "Opus" on 8/19, Collected debris from a N face spine collapse, including small fragment on  nylon rope web catcher. </t>
  </si>
  <si>
    <t xml:space="preserve">Plucked in-situ from N-facing edge of  SW sloping gouged spine surface,  ~50m up from point of extrusion; estimated linear extrusion rate of 1.4m/day yields 34 days since extruded </t>
  </si>
  <si>
    <t>EDXRF</t>
  </si>
  <si>
    <t>WDXRF</t>
  </si>
  <si>
    <t>Rock Facies:</t>
  </si>
  <si>
    <t>Data Source:</t>
  </si>
  <si>
    <t>Sample #:</t>
  </si>
  <si>
    <t>Spine #:</t>
  </si>
  <si>
    <t>Date Erupted:</t>
  </si>
  <si>
    <t>Dy</t>
  </si>
  <si>
    <t>Er</t>
  </si>
  <si>
    <t>Gd</t>
  </si>
  <si>
    <t>Hf</t>
  </si>
  <si>
    <t>Ho</t>
  </si>
  <si>
    <t>Lu</t>
  </si>
  <si>
    <t>Pr</t>
  </si>
  <si>
    <t>Sm</t>
  </si>
  <si>
    <t>Ta</t>
  </si>
  <si>
    <t>Tb</t>
  </si>
  <si>
    <t>Tm</t>
  </si>
  <si>
    <t>Yb</t>
  </si>
  <si>
    <t>Not Recorded</t>
  </si>
  <si>
    <r>
      <t>Mount St. Helens 2004-2</t>
    </r>
    <r>
      <rPr>
        <b/>
        <sz val="12"/>
        <rFont val="Arial"/>
        <family val="2"/>
      </rPr>
      <t xml:space="preserve">007 Dome Sample Catalog </t>
    </r>
  </si>
  <si>
    <t>SH304-2unsrtd</t>
  </si>
  <si>
    <t>MSH04JP_11_4_2unsrtd</t>
  </si>
  <si>
    <t>Fragments of unsorted rock; all small;  bag #1 and bag #2</t>
  </si>
  <si>
    <t xml:space="preserve">10 fragments of pink/gray dacite; bag #1 of 6 </t>
  </si>
  <si>
    <t>15 fragments of pink/gray dacite; bag #2 of 6</t>
  </si>
  <si>
    <t>Fragments of pink/gray dacite; bag #3 of 6</t>
  </si>
  <si>
    <t>Fragments of pink/gray dacite; bag #4 of 6</t>
  </si>
  <si>
    <t>Fragments of pink/gray dacite; bag #5 of 6</t>
  </si>
  <si>
    <t>Fragments of pink/gray dacite; bag #6 of 6</t>
  </si>
  <si>
    <t xml:space="preserve">Mount St. Helens 2004-2007 Dome Sample Catalog </t>
  </si>
  <si>
    <t>WDXRF major-elements (normalized weight percent oxides)</t>
  </si>
  <si>
    <t>ICP-MS trace-elements (ppm)</t>
  </si>
  <si>
    <r>
      <t xml:space="preserve">EDXRF and </t>
    </r>
    <r>
      <rPr>
        <b/>
        <sz val="10"/>
        <color indexed="12"/>
        <rFont val="Arial"/>
        <family val="2"/>
      </rPr>
      <t>WDXRF</t>
    </r>
    <r>
      <rPr>
        <b/>
        <sz val="10"/>
        <rFont val="Arial"/>
        <family val="2"/>
      </rPr>
      <t xml:space="preserve"> trace-elements (ppm)</t>
    </r>
  </si>
  <si>
    <t>INAA trace-elements (ppm)</t>
  </si>
  <si>
    <t>EDXRF and WDXRF trace-elements (ppm)</t>
  </si>
  <si>
    <t>Dacite Lava</t>
  </si>
  <si>
    <t>Dacite Lava inclusion</t>
  </si>
  <si>
    <t>In-situ block broken off near the upper surface of dome, located near crest of dome at half-way between the vent and the S end of the dome</t>
  </si>
  <si>
    <t xml:space="preserve">More recent talus from the same collapse feature as SH322, mid-way up N side of new spine </t>
  </si>
  <si>
    <t>Broken blocky area in the face of the spine, derived from below the outer layer of gouge over an vertical interval of ~ 30m; several blocks; collected warm</t>
  </si>
  <si>
    <t>Hand sample of large talus block orginating from top of the spine; collected at the base of a talus shoot on NW flank</t>
  </si>
  <si>
    <t>Small patch of blocks broken from just below gouge zone near top of the spine, approx 80m (linear distance) above vent (where gouge emerges from talus apron) on steep E face of spine.  Estimated linear extrusion rate of 2.2m/day yields 36 days since erupted</t>
  </si>
  <si>
    <t xml:space="preserve">Snagged in-situ from the N-facing scarp of the E-W striking slab of the spine,  ~10m below the gouge surface and ~ 50m up from where the gouged surface emerges at the base of the spine,  just below the SH327 site </t>
  </si>
  <si>
    <t>"V"-shaped fracture area in lower, more northerly portion of the spine, ~ 30m above vent,  linear extrusion rate of ~3m/day</t>
  </si>
  <si>
    <t>Hot block collected from the 5/29/2006 avalanche deposit derived from collapse of the N  face of the spine</t>
  </si>
  <si>
    <t>Cleft between two fractured slabs at the N end of the E side of the spine; Collected warm, not hot;  sample SH331 taken &lt;20m from SH332 and 20 to 30m above the base of spine; estimated vertical rise rate of the slab is 0.5 to 1.0m/day</t>
  </si>
  <si>
    <t>Cleft between two fractured slabs at the N end of the E side of the spine; Collected warm, not hot;  sample SH332 taken &lt;20m from SH331 and 20 to 30m above the base of spine; estimated vertical rise rate of the slab is 0.5 to 1.0 m/day</t>
  </si>
  <si>
    <t xml:space="preserve">SH-333 was collected from the actively growing area with fumaroles, near the NE summit of the spine at the center of uplift associated with long-term endogenous growth of the spine </t>
  </si>
  <si>
    <t xml:space="preserve">Fragments of pink dacite; collected hot; &lt;10  cm </t>
  </si>
  <si>
    <t>Small block of pink/gray dacite; 28x18 cm</t>
  </si>
  <si>
    <t>Fragments of gray dacite; &lt;5 cm</t>
  </si>
  <si>
    <t>Fragments of gray dacite; &lt;10 cm</t>
  </si>
  <si>
    <t>Fragments of dark, smooth, glassy-looking dacite;  2 to 5 cm</t>
  </si>
  <si>
    <t xml:space="preserve">Fragments of gray dacite; 2 to 5 cm </t>
  </si>
  <si>
    <t xml:space="preserve">Blocks of dark,weathered plagioclase-phyric andesite; &lt;15 cm </t>
  </si>
  <si>
    <t xml:space="preserve">Fragments of altered dacite; &lt;4 cm </t>
  </si>
  <si>
    <t xml:space="preserve">Fragments of consolidated gouge; &lt;10 cm  </t>
  </si>
  <si>
    <t xml:space="preserve">Block of gray dacite, ~28x24x9 cm ; SH309-1A, B, C  are 3 pieces of the same large, flat block </t>
  </si>
  <si>
    <t>Fragments; 6 cm  to 0.5 cm ; unsorted</t>
  </si>
  <si>
    <t xml:space="preserve">Lithic fragment from gouge SH314-G; vesicular dacite fragment, 4 x 2 cm </t>
  </si>
  <si>
    <t xml:space="preserve">Lithic fragments from gouge SH314-G; dense, dark dacite fragment 2 x 2 cm </t>
  </si>
  <si>
    <t xml:space="preserve">Inclusion of light-colored, fine-grained dacite  extracted from SH-316-1 dacite block; &lt;3 x 2 x 2 cm  </t>
  </si>
  <si>
    <t>Small blocks of gray-pink dacite; &lt;15 cm; bag #1, bag #2, bag #3 and bag #4</t>
  </si>
  <si>
    <t>2 blocks of dark gray-pink dacite with 1-2 cm fine-grained dacite inclusions; FeCl stained surfaces</t>
  </si>
  <si>
    <t xml:space="preserve">Large and small fragments of vesicular pink, pink-gray and gray dacite; 15 cm  to 0.5 cm ;  rare FeCl stain; bag#1 and bag #2 </t>
  </si>
  <si>
    <t>Large and small fragments of dense dark-gray dacite; 10 cm  to 0.5 cm; all covered with gouge material</t>
  </si>
  <si>
    <t xml:space="preserve">Fragments of pink-colored consolidated gouge, &lt;5 cm  </t>
  </si>
  <si>
    <t xml:space="preserve">Block of pink-gray dacite covered with gouge; slickenside striations in surface; ~20 x 10 x 10 cm, </t>
  </si>
  <si>
    <t xml:space="preserve">Small fragments of pink vesicular dacite; FeCl stained; ~1 cm   </t>
  </si>
  <si>
    <t xml:space="preserve">Small fragments of gray-pink vesicular dacite; varibly altered,  ~2 cm </t>
  </si>
  <si>
    <t>Large block of gray dacite with a 1- to 2- cm thick red alteration rind, fractured surface shows altered rind in sharp contrast to fresh gray interior</t>
  </si>
  <si>
    <t xml:space="preserve">Fragment of vesicular red-pink dacite; 3 cm </t>
  </si>
  <si>
    <t>Unconsolidated gouge, predominantly fine-grained pink rock powder; removed &gt;1 cm fragments; SH-320-1A, B, C, D are coarse materials removed from bulk sample</t>
  </si>
  <si>
    <t xml:space="preserve">Fragments of consolidated gray to pink gouge separated from SH320-1; hard to friable; &lt;10 cm </t>
  </si>
  <si>
    <t xml:space="preserve">Fragments of consolidated gray to pink gouge separated from SH320-1; striated surfaces, &lt;5 cm </t>
  </si>
  <si>
    <t xml:space="preserve">Fragments of dark gray, dense dacite separated from SH320-1; &lt;10 cm </t>
  </si>
  <si>
    <t xml:space="preserve">Block of gray dacite, dense with angular surfaces and noteworthy gabbroic inclusions; 25 x 10 x 10 cm ; collected warm </t>
  </si>
  <si>
    <t xml:space="preserve">Block of gray dacite, dense with angular surfaces and noteworthy gabbroic inclusions; 10 x 10 x 10 cm ; collected warm </t>
  </si>
  <si>
    <t xml:space="preserve">Fragments of gray dacite, dense with angular surfaces &lt;5 cm ; collected warm </t>
  </si>
  <si>
    <t xml:space="preserve">Fragment pinkish-gray dacite; ~8 cm; collected hot </t>
  </si>
  <si>
    <t xml:space="preserve">15 fragments of gray-pink dacite, dense with angular surfaces; &lt;20 cm ; archived as SH326-1A, B, C to SH326-1misc  </t>
  </si>
  <si>
    <t xml:space="preserve">Block of consolidated gouge with &lt;1.5 cm , rounded, fragments of dacite in coarse granular gouge matrix with dark-gray and reddish color bands and, in places pervasive yellow FeCl stain; oblate; 18.5x13.5 cm </t>
  </si>
  <si>
    <t xml:space="preserve">Small fragments of consolidated gouge; light gray, foliated and friable with &lt;0.5 cm  hard fragments; 17.5 x 11.5 cm  </t>
  </si>
  <si>
    <t xml:space="preserve">Small fragments of consolidated gouge; light gray, foliated and friable with &lt;0.5 cm  hard fragments; 15 x 11 cm </t>
  </si>
  <si>
    <t xml:space="preserve">Small fragments of consolidated gouge; light gray, foliated and friable with &lt;0.5 cm  hard fragments;  11 x 10.5 cm </t>
  </si>
  <si>
    <t xml:space="preserve">4 fragments of consolidated gouge, light gray and friable with smaller hard fragments dragged along striated surfaces; 4 x 4 to 5 x 8 cm  </t>
  </si>
  <si>
    <t xml:space="preserve">Small fragments of consolidated gouge; light gray; &lt;5 cm </t>
  </si>
  <si>
    <t xml:space="preserve">Block  of gray dacite, dense with faint foliation defined by lighter and darker subparellel bands (almost perpendicular to jointed surfaces) rectangular 35 x 10 cm </t>
  </si>
  <si>
    <t>Small fragments of gray dacite; dense, angular to subrounded; &lt;3 cm</t>
  </si>
  <si>
    <t>Small fragments dacite with gouge coating, some gouge mostly sub-rounded fragments; &lt;2 cm</t>
  </si>
  <si>
    <t xml:space="preserve">Small fragments dacite vesicular fragments; angular; &lt;3 cm  </t>
  </si>
  <si>
    <t xml:space="preserve">Blocks and fragments of pink-gray dacite; dense;greenish yellow FeCl stained surfaces; up to 30 x 12 x 11 cm; collected warm  </t>
  </si>
  <si>
    <t xml:space="preserve">Block made of fragments of gray dacite, re-cemented breccia with consolidated gouge matrix; fragile;  34x22x18 cm </t>
  </si>
  <si>
    <t xml:space="preserve">Block of consolidated gouge; light gray, foliated and friable; ~15 x 15 x 10 cm </t>
  </si>
  <si>
    <t xml:space="preserve">Block of consolidated gouge; light gray, foliated and friable; ~16 x 13 x 4 cm </t>
  </si>
  <si>
    <t xml:space="preserve">Block of pink-gray dacite with a gouge coating; subangular;  12.5 x 10 x 6.5 cm </t>
  </si>
  <si>
    <t xml:space="preserve">Block of consolidated gouge; light gray, foliated and friable;  ~9 x 8 x 5.5 cm </t>
  </si>
  <si>
    <t xml:space="preserve">Block of consolidated gouge; light gray, foliated and friable;  10 x 8.5 x 5 cm </t>
  </si>
  <si>
    <t xml:space="preserve">Block of consolidated gouge; light gray, foliated and friable;   12 x 6 x 4 cm </t>
  </si>
  <si>
    <t xml:space="preserve">Block of consolidated gouge; light gray, foliated and friable; 8.5 x 7 x 5.5 cm </t>
  </si>
  <si>
    <t>≤1986</t>
  </si>
  <si>
    <t xml:space="preserve">Hot ballistic from 3/8/2005 explosion; small fragment adhered to melted nylon-rope on the original  "MID-9" GPS spider (deployed 10/27) </t>
  </si>
  <si>
    <t>1 or 2</t>
  </si>
  <si>
    <t xml:space="preserve">Hand sample of gouge collected with a shovel; E face of the spine, 1 m above the base; cool, soft, powdery, gouge is semi-lithified; additional similar looking blocks from the talus pile form an annulus around emerging spine at the base of the slope (contains older material)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</si>
</sst>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409]dddd\,\ mmmm\ dd\,\ yyyy"/>
    <numFmt numFmtId="167" formatCode="mm/dd/yy;@"/>
    <numFmt numFmtId="168" formatCode="0.000"/>
    <numFmt numFmtId="169" formatCode="[$-409]m/d/yy\ h:mm\ AM/PM;@"/>
    <numFmt numFmtId="170" formatCode="0.0"/>
    <numFmt numFmtId="171" formatCode="0.00_)"/>
    <numFmt numFmtId="172" formatCode="0_)"/>
    <numFmt numFmtId="173" formatCode="0.0_)"/>
    <numFmt numFmtId="174" formatCode="0.000_)"/>
    <numFmt numFmtId="175" formatCode="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0.000000"/>
    <numFmt numFmtId="182" formatCode="[&gt;=10]##.0;[&lt;10]0.00;"/>
    <numFmt numFmtId="183" formatCode="m/d/yy\ h:mm;@"/>
    <numFmt numFmtId="184" formatCode="dd\-mmm\-yy_)"/>
    <numFmt numFmtId="185" formatCode="hh:mm:ss_)"/>
    <numFmt numFmtId="186" formatCode="m/d/yy\ h:mm\ AM/PM"/>
    <numFmt numFmtId="187" formatCode="0.00\ "/>
    <numFmt numFmtId="188" formatCode="0\ \ "/>
    <numFmt numFmtId="189" formatCode="0.00\ \ "/>
    <numFmt numFmtId="190" formatCode="0.0000"/>
    <numFmt numFmtId="191" formatCode="0.00000"/>
    <numFmt numFmtId="192" formatCode=".000000"/>
    <numFmt numFmtId="193" formatCode="0.00;[Red]\-0.00"/>
    <numFmt numFmtId="194" formatCode="_(* #,##0_);_(* \(#,##0\);_(* &quot;-&quot;??_);_(@_)"/>
  </numFmts>
  <fonts count="21">
    <font>
      <sz val="10"/>
      <name val="Arial"/>
      <family val="0"/>
    </font>
    <font>
      <u val="single"/>
      <sz val="7.5"/>
      <color indexed="36"/>
      <name val="Arial"/>
      <family val="0"/>
    </font>
    <font>
      <u val="single"/>
      <sz val="7.5"/>
      <color indexed="12"/>
      <name val="Arial"/>
      <family val="0"/>
    </font>
    <font>
      <sz val="8"/>
      <name val="Arial"/>
      <family val="0"/>
    </font>
    <font>
      <b/>
      <sz val="10"/>
      <name val="Arial"/>
      <family val="2"/>
    </font>
    <font>
      <b/>
      <sz val="9"/>
      <name val="Helv"/>
      <family val="0"/>
    </font>
    <font>
      <b/>
      <sz val="18"/>
      <name val="Arial"/>
      <family val="0"/>
    </font>
    <font>
      <b/>
      <sz val="12"/>
      <name val="Arial"/>
      <family val="0"/>
    </font>
    <font>
      <sz val="10"/>
      <color indexed="12"/>
      <name val="Arial"/>
      <family val="0"/>
    </font>
    <font>
      <b/>
      <vertAlign val="subscript"/>
      <sz val="10"/>
      <name val="Arial"/>
      <family val="2"/>
    </font>
    <font>
      <b/>
      <sz val="10"/>
      <color indexed="12"/>
      <name val="Arial"/>
      <family val="2"/>
    </font>
    <font>
      <b/>
      <sz val="12"/>
      <color indexed="12"/>
      <name val="Arial"/>
      <family val="2"/>
    </font>
    <font>
      <b/>
      <u val="single"/>
      <sz val="10"/>
      <name val="Arial"/>
      <family val="2"/>
    </font>
    <font>
      <b/>
      <u val="single"/>
      <sz val="10"/>
      <color indexed="12"/>
      <name val="Arial"/>
      <family val="2"/>
    </font>
    <font>
      <b/>
      <i/>
      <sz val="8"/>
      <name val="Arial"/>
      <family val="2"/>
    </font>
    <font>
      <b/>
      <i/>
      <sz val="8"/>
      <color indexed="12"/>
      <name val="Arial"/>
      <family val="0"/>
    </font>
    <font>
      <b/>
      <i/>
      <sz val="8"/>
      <color indexed="12"/>
      <name val="Helv"/>
      <family val="0"/>
    </font>
    <font>
      <sz val="10"/>
      <color indexed="48"/>
      <name val="Helv"/>
      <family val="0"/>
    </font>
    <font>
      <b/>
      <sz val="11"/>
      <name val="Arial"/>
      <family val="2"/>
    </font>
    <font>
      <sz val="10"/>
      <color indexed="12"/>
      <name val="Helv"/>
      <family val="0"/>
    </font>
    <font>
      <sz val="11"/>
      <name val="Arial"/>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0" borderId="0" applyFont="0" applyFill="0" applyBorder="0" applyAlignment="0" applyProtection="0"/>
  </cellStyleXfs>
  <cellXfs count="138">
    <xf numFmtId="0" fontId="0" fillId="0" borderId="0" xfId="0" applyAlignment="1">
      <alignment/>
    </xf>
    <xf numFmtId="0" fontId="0" fillId="0" borderId="0" xfId="0" applyFill="1" applyAlignment="1">
      <alignment vertical="top"/>
    </xf>
    <xf numFmtId="0" fontId="0" fillId="0" borderId="0" xfId="0" applyFill="1" applyAlignment="1">
      <alignment/>
    </xf>
    <xf numFmtId="0" fontId="0" fillId="0" borderId="0" xfId="0" applyAlignment="1">
      <alignment horizontal="center"/>
    </xf>
    <xf numFmtId="188" fontId="0" fillId="0" borderId="0" xfId="0" applyNumberFormat="1" applyAlignment="1">
      <alignment/>
    </xf>
    <xf numFmtId="0" fontId="5" fillId="0" borderId="0" xfId="0" applyFont="1" applyBorder="1" applyAlignment="1">
      <alignment/>
    </xf>
    <xf numFmtId="188" fontId="5" fillId="0" borderId="0" xfId="0" applyNumberFormat="1" applyFont="1" applyBorder="1" applyAlignment="1">
      <alignment/>
    </xf>
    <xf numFmtId="170" fontId="0" fillId="0" borderId="0" xfId="0" applyNumberFormat="1" applyAlignment="1">
      <alignment/>
    </xf>
    <xf numFmtId="170" fontId="5" fillId="0" borderId="0" xfId="0" applyNumberFormat="1" applyFont="1" applyBorder="1" applyAlignment="1">
      <alignment/>
    </xf>
    <xf numFmtId="0" fontId="4" fillId="0" borderId="0" xfId="0" applyFont="1" applyAlignment="1">
      <alignment/>
    </xf>
    <xf numFmtId="0" fontId="4" fillId="0" borderId="0" xfId="0" applyFont="1" applyFill="1" applyAlignment="1">
      <alignment horizontal="center" vertical="center" wrapText="1"/>
    </xf>
    <xf numFmtId="0" fontId="0" fillId="0" borderId="0" xfId="0" applyFill="1" applyAlignment="1">
      <alignment horizontal="left" vertical="top"/>
    </xf>
    <xf numFmtId="167" fontId="0" fillId="0" borderId="0" xfId="0" applyNumberFormat="1" applyFont="1" applyFill="1" applyBorder="1" applyAlignment="1">
      <alignment horizontal="left" vertical="top"/>
    </xf>
    <xf numFmtId="167" fontId="0" fillId="0" borderId="0" xfId="0" applyNumberFormat="1" applyFill="1" applyBorder="1" applyAlignment="1">
      <alignment horizontal="left" vertical="top"/>
    </xf>
    <xf numFmtId="0" fontId="0" fillId="0" borderId="0" xfId="0" applyFill="1" applyAlignment="1">
      <alignment horizontal="left" vertical="top" wrapText="1"/>
    </xf>
    <xf numFmtId="0" fontId="8" fillId="0" borderId="0" xfId="0" applyFont="1" applyAlignment="1">
      <alignment horizontal="center"/>
    </xf>
    <xf numFmtId="170" fontId="8" fillId="0" borderId="0" xfId="0" applyNumberFormat="1" applyFont="1" applyAlignment="1">
      <alignment horizontal="center"/>
    </xf>
    <xf numFmtId="188" fontId="8" fillId="0" borderId="0" xfId="0" applyNumberFormat="1" applyFont="1" applyAlignment="1">
      <alignment horizontal="center"/>
    </xf>
    <xf numFmtId="0" fontId="8" fillId="0" borderId="0" xfId="0" applyFont="1" applyAlignment="1">
      <alignment/>
    </xf>
    <xf numFmtId="170" fontId="8" fillId="0" borderId="0" xfId="0" applyNumberFormat="1" applyFont="1" applyAlignment="1">
      <alignment/>
    </xf>
    <xf numFmtId="188" fontId="8" fillId="0" borderId="0" xfId="0" applyNumberFormat="1" applyFont="1" applyAlignment="1">
      <alignment/>
    </xf>
    <xf numFmtId="170" fontId="4" fillId="0" borderId="0" xfId="0" applyNumberFormat="1" applyFont="1" applyAlignment="1">
      <alignment/>
    </xf>
    <xf numFmtId="0" fontId="4" fillId="0" borderId="0" xfId="0" applyFont="1" applyAlignment="1">
      <alignment horizontal="center"/>
    </xf>
    <xf numFmtId="0" fontId="0" fillId="0" borderId="0" xfId="0" applyFill="1" applyAlignment="1">
      <alignment vertical="center"/>
    </xf>
    <xf numFmtId="0" fontId="0" fillId="0" borderId="1" xfId="0" applyFill="1" applyBorder="1" applyAlignment="1">
      <alignment horizontal="left" vertical="center"/>
    </xf>
    <xf numFmtId="167" fontId="0" fillId="0" borderId="1" xfId="0" applyNumberFormat="1" applyFont="1" applyFill="1" applyBorder="1" applyAlignment="1">
      <alignment horizontal="left" vertical="center"/>
    </xf>
    <xf numFmtId="167" fontId="0" fillId="0" borderId="1" xfId="0" applyNumberFormat="1"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NumberFormat="1" applyFill="1" applyBorder="1" applyAlignment="1">
      <alignment horizontal="left" vertical="center" wrapText="1"/>
    </xf>
    <xf numFmtId="0" fontId="10"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167" fontId="4" fillId="0" borderId="0" xfId="0" applyNumberFormat="1" applyFont="1" applyAlignment="1">
      <alignment horizontal="center"/>
    </xf>
    <xf numFmtId="167" fontId="10" fillId="0" borderId="0" xfId="0" applyNumberFormat="1" applyFont="1" applyAlignment="1">
      <alignment horizontal="center"/>
    </xf>
    <xf numFmtId="167" fontId="10" fillId="0" borderId="0" xfId="0" applyNumberFormat="1" applyFont="1" applyFill="1" applyAlignment="1">
      <alignment horizontal="center"/>
    </xf>
    <xf numFmtId="167" fontId="4" fillId="0" borderId="0" xfId="0" applyNumberFormat="1" applyFont="1" applyFill="1" applyAlignment="1">
      <alignment horizontal="center"/>
    </xf>
    <xf numFmtId="14" fontId="10" fillId="0" borderId="0" xfId="0" applyNumberFormat="1" applyFont="1" applyAlignment="1">
      <alignment horizontal="center"/>
    </xf>
    <xf numFmtId="1" fontId="0" fillId="0" borderId="1" xfId="0" applyNumberFormat="1" applyFill="1" applyBorder="1" applyAlignment="1">
      <alignment horizontal="center" vertical="center"/>
    </xf>
    <xf numFmtId="1" fontId="0" fillId="0" borderId="0" xfId="0" applyNumberFormat="1" applyFill="1" applyAlignment="1">
      <alignment horizontal="center" vertical="top"/>
    </xf>
    <xf numFmtId="1" fontId="0" fillId="0" borderId="0" xfId="0" applyNumberFormat="1" applyFill="1" applyAlignment="1">
      <alignment horizontal="right" vertical="top"/>
    </xf>
    <xf numFmtId="1" fontId="0" fillId="0" borderId="1" xfId="0" applyNumberFormat="1" applyFill="1" applyBorder="1" applyAlignment="1">
      <alignment horizontal="right" vertical="center"/>
    </xf>
    <xf numFmtId="0" fontId="0" fillId="0" borderId="0" xfId="0" applyAlignment="1">
      <alignment horizontal="right"/>
    </xf>
    <xf numFmtId="0" fontId="4" fillId="0" borderId="0" xfId="0" applyFont="1" applyFill="1" applyAlignment="1">
      <alignment horizontal="left" vertical="top"/>
    </xf>
    <xf numFmtId="0" fontId="0" fillId="0" borderId="1" xfId="0" applyFont="1" applyFill="1" applyBorder="1" applyAlignment="1">
      <alignment horizontal="left" vertical="center" wrapText="1"/>
    </xf>
    <xf numFmtId="0" fontId="7" fillId="0" borderId="0" xfId="0" applyFont="1" applyAlignment="1">
      <alignment horizontal="left"/>
    </xf>
    <xf numFmtId="0" fontId="0" fillId="0" borderId="0" xfId="0" applyAlignment="1">
      <alignment wrapText="1"/>
    </xf>
    <xf numFmtId="1" fontId="0" fillId="0" borderId="1" xfId="0" applyNumberFormat="1" applyFont="1" applyBorder="1" applyAlignment="1">
      <alignment horizontal="center" vertical="center"/>
    </xf>
    <xf numFmtId="1" fontId="0" fillId="0" borderId="1" xfId="0" applyNumberFormat="1" applyFont="1" applyFill="1" applyBorder="1" applyAlignment="1">
      <alignment horizontal="center" vertical="center"/>
    </xf>
    <xf numFmtId="1" fontId="0" fillId="0" borderId="0" xfId="0" applyNumberFormat="1" applyFont="1" applyAlignment="1">
      <alignment horizontal="center" vertical="top"/>
    </xf>
    <xf numFmtId="1" fontId="0" fillId="0" borderId="0" xfId="0" applyNumberFormat="1" applyFont="1" applyFill="1" applyBorder="1" applyAlignment="1">
      <alignment horizontal="center" vertical="top"/>
    </xf>
    <xf numFmtId="1" fontId="0" fillId="0" borderId="0" xfId="0" applyNumberFormat="1" applyFont="1" applyFill="1" applyAlignment="1">
      <alignment horizontal="center" vertical="top"/>
    </xf>
    <xf numFmtId="0" fontId="0" fillId="0" borderId="0" xfId="0" applyFont="1" applyAlignment="1">
      <alignment horizontal="center"/>
    </xf>
    <xf numFmtId="190" fontId="0" fillId="0" borderId="1" xfId="0" applyNumberFormat="1" applyFont="1" applyFill="1" applyBorder="1" applyAlignment="1">
      <alignment horizontal="right" vertical="center"/>
    </xf>
    <xf numFmtId="190" fontId="0" fillId="0" borderId="1" xfId="0" applyNumberFormat="1" applyFont="1" applyBorder="1" applyAlignment="1">
      <alignment horizontal="right" vertical="center"/>
    </xf>
    <xf numFmtId="190" fontId="0" fillId="0" borderId="0" xfId="0" applyNumberFormat="1" applyFont="1" applyFill="1" applyAlignment="1">
      <alignment horizontal="right" vertical="top"/>
    </xf>
    <xf numFmtId="190" fontId="0" fillId="0" borderId="0" xfId="0" applyNumberFormat="1" applyFont="1" applyAlignment="1">
      <alignment horizontal="right"/>
    </xf>
    <xf numFmtId="1" fontId="0" fillId="0" borderId="0" xfId="0" applyNumberFormat="1" applyFont="1" applyAlignment="1">
      <alignment horizontal="center"/>
    </xf>
    <xf numFmtId="2" fontId="0" fillId="0" borderId="0" xfId="0" applyNumberFormat="1" applyAlignment="1">
      <alignment horizontal="right"/>
    </xf>
    <xf numFmtId="2" fontId="8" fillId="0" borderId="0" xfId="0" applyNumberFormat="1" applyFont="1" applyAlignment="1">
      <alignment horizontal="right"/>
    </xf>
    <xf numFmtId="0" fontId="4" fillId="0" borderId="2" xfId="0" applyFont="1" applyBorder="1" applyAlignment="1">
      <alignment/>
    </xf>
    <xf numFmtId="0" fontId="0" fillId="0" borderId="2" xfId="0" applyBorder="1" applyAlignment="1">
      <alignment horizontal="center"/>
    </xf>
    <xf numFmtId="0" fontId="8" fillId="0" borderId="2" xfId="0" applyFont="1" applyBorder="1" applyAlignment="1">
      <alignment horizontal="center"/>
    </xf>
    <xf numFmtId="188" fontId="8" fillId="0" borderId="2" xfId="0" applyNumberFormat="1" applyFont="1" applyBorder="1" applyAlignment="1">
      <alignment horizontal="center"/>
    </xf>
    <xf numFmtId="188" fontId="8" fillId="0" borderId="2" xfId="0" applyNumberFormat="1" applyFont="1" applyBorder="1" applyAlignment="1">
      <alignment/>
    </xf>
    <xf numFmtId="0" fontId="0" fillId="0" borderId="0" xfId="0" applyBorder="1" applyAlignment="1">
      <alignment horizontal="center"/>
    </xf>
    <xf numFmtId="0" fontId="12"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xf>
    <xf numFmtId="2" fontId="4" fillId="0" borderId="2" xfId="0" applyNumberFormat="1" applyFont="1" applyBorder="1" applyAlignment="1">
      <alignment/>
    </xf>
    <xf numFmtId="2" fontId="0" fillId="0" borderId="2" xfId="0" applyNumberFormat="1" applyBorder="1" applyAlignment="1">
      <alignment horizontal="right"/>
    </xf>
    <xf numFmtId="2" fontId="8" fillId="0" borderId="2" xfId="0" applyNumberFormat="1" applyFont="1" applyBorder="1" applyAlignment="1">
      <alignment horizontal="right"/>
    </xf>
    <xf numFmtId="0" fontId="14" fillId="0" borderId="0" xfId="0" applyFont="1" applyAlignment="1">
      <alignment/>
    </xf>
    <xf numFmtId="0" fontId="14" fillId="0" borderId="0" xfId="0" applyFont="1" applyAlignment="1">
      <alignment horizontal="center"/>
    </xf>
    <xf numFmtId="15" fontId="15" fillId="0" borderId="0" xfId="0" applyNumberFormat="1" applyFont="1" applyAlignment="1">
      <alignment horizontal="center"/>
    </xf>
    <xf numFmtId="0" fontId="15" fillId="0" borderId="0" xfId="0" applyFont="1" applyAlignment="1">
      <alignment horizontal="center"/>
    </xf>
    <xf numFmtId="15" fontId="16" fillId="0" borderId="0" xfId="0" applyNumberFormat="1" applyFont="1" applyAlignment="1">
      <alignment horizontal="center"/>
    </xf>
    <xf numFmtId="0" fontId="14" fillId="0" borderId="0" xfId="0" applyFont="1" applyAlignment="1">
      <alignment/>
    </xf>
    <xf numFmtId="0" fontId="15" fillId="0" borderId="0" xfId="0" applyFont="1" applyAlignment="1">
      <alignment horizontal="left"/>
    </xf>
    <xf numFmtId="0" fontId="4" fillId="0" borderId="0" xfId="0" applyFont="1" applyAlignment="1">
      <alignment horizontal="right"/>
    </xf>
    <xf numFmtId="0" fontId="4" fillId="0" borderId="0" xfId="0" applyFont="1" applyAlignment="1">
      <alignment horizontal="right" wrapText="1"/>
    </xf>
    <xf numFmtId="0" fontId="4" fillId="0" borderId="2" xfId="0" applyFont="1" applyBorder="1" applyAlignment="1">
      <alignment horizontal="right"/>
    </xf>
    <xf numFmtId="0" fontId="4" fillId="0" borderId="2" xfId="0" applyFont="1" applyBorder="1" applyAlignment="1">
      <alignment horizontal="center"/>
    </xf>
    <xf numFmtId="0" fontId="10" fillId="0" borderId="2" xfId="0" applyFont="1" applyBorder="1" applyAlignment="1">
      <alignment horizontal="center"/>
    </xf>
    <xf numFmtId="1" fontId="17" fillId="0" borderId="0" xfId="0" applyNumberFormat="1" applyFont="1" applyAlignment="1">
      <alignment horizontal="center"/>
    </xf>
    <xf numFmtId="170" fontId="0" fillId="0" borderId="0" xfId="0" applyNumberFormat="1" applyAlignment="1">
      <alignment horizontal="center"/>
    </xf>
    <xf numFmtId="170" fontId="17" fillId="0" borderId="0" xfId="0" applyNumberFormat="1" applyFont="1" applyAlignment="1">
      <alignment horizontal="center"/>
    </xf>
    <xf numFmtId="0" fontId="17" fillId="0" borderId="0" xfId="0" applyFont="1" applyAlignment="1">
      <alignment horizontal="center"/>
    </xf>
    <xf numFmtId="2" fontId="17" fillId="0" borderId="0" xfId="0" applyNumberFormat="1" applyFont="1" applyAlignment="1">
      <alignment horizontal="center"/>
    </xf>
    <xf numFmtId="1" fontId="17" fillId="0" borderId="0" xfId="0" applyNumberFormat="1" applyFont="1" applyBorder="1" applyAlignment="1">
      <alignment horizontal="center"/>
    </xf>
    <xf numFmtId="0" fontId="18" fillId="0" borderId="0" xfId="0" applyFont="1" applyAlignment="1">
      <alignment/>
    </xf>
    <xf numFmtId="1" fontId="19" fillId="0" borderId="0" xfId="0" applyNumberFormat="1" applyFont="1" applyAlignment="1">
      <alignment horizontal="center"/>
    </xf>
    <xf numFmtId="170" fontId="19" fillId="0" borderId="0" xfId="0" applyNumberFormat="1" applyFont="1" applyAlignment="1">
      <alignment horizontal="center"/>
    </xf>
    <xf numFmtId="2" fontId="19" fillId="0" borderId="0" xfId="0" applyNumberFormat="1" applyFont="1" applyAlignment="1">
      <alignment horizontal="center"/>
    </xf>
    <xf numFmtId="1" fontId="19" fillId="0" borderId="0" xfId="0" applyNumberFormat="1" applyFont="1" applyBorder="1" applyAlignment="1">
      <alignment horizontal="center"/>
    </xf>
    <xf numFmtId="167"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top"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1" fontId="0" fillId="0" borderId="3" xfId="0" applyNumberFormat="1" applyFill="1" applyBorder="1" applyAlignment="1">
      <alignment horizontal="center" vertical="center"/>
    </xf>
    <xf numFmtId="190" fontId="0" fillId="0" borderId="3" xfId="0" applyNumberFormat="1" applyFont="1" applyFill="1" applyBorder="1" applyAlignment="1">
      <alignment horizontal="right" vertical="center"/>
    </xf>
    <xf numFmtId="1" fontId="0" fillId="0" borderId="3" xfId="0" applyNumberFormat="1" applyFont="1" applyBorder="1" applyAlignment="1">
      <alignment horizontal="center" vertical="center"/>
    </xf>
    <xf numFmtId="1" fontId="0" fillId="0" borderId="3" xfId="0" applyNumberFormat="1" applyFont="1" applyFill="1" applyBorder="1" applyAlignment="1">
      <alignment horizontal="center" vertical="center"/>
    </xf>
    <xf numFmtId="167" fontId="0" fillId="0" borderId="3" xfId="0" applyNumberFormat="1" applyFont="1" applyFill="1" applyBorder="1" applyAlignment="1">
      <alignment horizontal="left" vertical="center"/>
    </xf>
    <xf numFmtId="167" fontId="0" fillId="0" borderId="3" xfId="0" applyNumberFormat="1" applyFill="1" applyBorder="1" applyAlignment="1">
      <alignment horizontal="left" vertical="center"/>
    </xf>
    <xf numFmtId="167"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90" fontId="4" fillId="0" borderId="4" xfId="0" applyNumberFormat="1" applyFont="1" applyFill="1" applyBorder="1" applyAlignment="1">
      <alignment horizontal="center" vertical="center" wrapText="1"/>
    </xf>
    <xf numFmtId="190"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20" fillId="0" borderId="0" xfId="0" applyFont="1" applyAlignment="1">
      <alignment horizontal="center"/>
    </xf>
    <xf numFmtId="0" fontId="4" fillId="0" borderId="0" xfId="0" applyFont="1" applyBorder="1" applyAlignment="1">
      <alignment/>
    </xf>
    <xf numFmtId="188" fontId="8" fillId="0" borderId="0" xfId="0" applyNumberFormat="1" applyFont="1" applyBorder="1" applyAlignment="1">
      <alignment horizontal="center"/>
    </xf>
    <xf numFmtId="188" fontId="8" fillId="0" borderId="0" xfId="0" applyNumberFormat="1" applyFont="1" applyBorder="1" applyAlignment="1">
      <alignment/>
    </xf>
    <xf numFmtId="0" fontId="0" fillId="0" borderId="0" xfId="0" applyBorder="1" applyAlignment="1">
      <alignment/>
    </xf>
    <xf numFmtId="0" fontId="5" fillId="0" borderId="2" xfId="0" applyFont="1" applyBorder="1" applyAlignment="1">
      <alignment/>
    </xf>
    <xf numFmtId="0" fontId="0" fillId="0" borderId="2" xfId="0" applyBorder="1" applyAlignment="1">
      <alignment/>
    </xf>
    <xf numFmtId="2" fontId="4" fillId="0" borderId="0" xfId="0" applyNumberFormat="1" applyFont="1" applyBorder="1" applyAlignment="1">
      <alignment/>
    </xf>
    <xf numFmtId="2" fontId="0" fillId="0" borderId="0" xfId="0" applyNumberFormat="1" applyBorder="1" applyAlignment="1">
      <alignment horizontal="right"/>
    </xf>
    <xf numFmtId="2" fontId="8" fillId="0" borderId="0" xfId="0" applyNumberFormat="1" applyFont="1" applyBorder="1" applyAlignment="1">
      <alignment horizontal="right"/>
    </xf>
    <xf numFmtId="2" fontId="0" fillId="0" borderId="0" xfId="0" applyNumberFormat="1" applyBorder="1" applyAlignment="1">
      <alignment/>
    </xf>
    <xf numFmtId="2" fontId="0" fillId="0" borderId="2" xfId="0" applyNumberFormat="1" applyBorder="1" applyAlignment="1">
      <alignment/>
    </xf>
    <xf numFmtId="2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applyAlignment="1">
      <alignment horizontal="center" vertical="top"/>
    </xf>
    <xf numFmtId="0" fontId="0" fillId="0" borderId="1" xfId="0" applyNumberFormat="1" applyFill="1" applyBorder="1" applyAlignment="1">
      <alignment horizontal="left" vertical="center"/>
    </xf>
    <xf numFmtId="0" fontId="7" fillId="0" borderId="0" xfId="0" applyFont="1" applyAlignment="1">
      <alignment horizontal="left"/>
    </xf>
    <xf numFmtId="0" fontId="7" fillId="0" borderId="2" xfId="0" applyFont="1" applyBorder="1" applyAlignment="1">
      <alignment horizontal="left"/>
    </xf>
    <xf numFmtId="0" fontId="18" fillId="0" borderId="2" xfId="0" applyFont="1" applyBorder="1" applyAlignment="1">
      <alignment horizontal="center"/>
    </xf>
    <xf numFmtId="0" fontId="20" fillId="0" borderId="2" xfId="0" applyFont="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87"/>
  <sheetViews>
    <sheetView tabSelected="1" workbookViewId="0" topLeftCell="A1">
      <pane ySplit="3" topLeftCell="BM4" activePane="bottomLeft" state="frozen"/>
      <selection pane="topLeft" activeCell="A1" sqref="A1"/>
      <selection pane="bottomLeft" activeCell="A1" sqref="A1:L1"/>
    </sheetView>
  </sheetViews>
  <sheetFormatPr defaultColWidth="9.140625" defaultRowHeight="12.75"/>
  <cols>
    <col min="1" max="1" width="8.57421875" style="9" customWidth="1"/>
    <col min="2" max="2" width="7.421875" style="0" customWidth="1"/>
    <col min="3" max="3" width="9.421875" style="58" customWidth="1"/>
    <col min="4" max="4" width="9.7109375" style="58" customWidth="1"/>
    <col min="5" max="5" width="8.57421875" style="54" customWidth="1"/>
    <col min="6" max="6" width="9.57421875" style="59" customWidth="1"/>
    <col min="7" max="7" width="8.140625" style="0" customWidth="1"/>
    <col min="8" max="9" width="8.28125" style="0" customWidth="1"/>
    <col min="10" max="10" width="9.00390625" style="0" customWidth="1"/>
    <col min="11" max="11" width="10.28125" style="3" customWidth="1"/>
    <col min="12" max="12" width="27.421875" style="48" customWidth="1"/>
  </cols>
  <sheetData>
    <row r="1" spans="1:12" ht="15.75">
      <c r="A1" s="134" t="s">
        <v>564</v>
      </c>
      <c r="B1" s="134"/>
      <c r="C1" s="134"/>
      <c r="D1" s="134"/>
      <c r="E1" s="134"/>
      <c r="F1" s="134"/>
      <c r="G1" s="134"/>
      <c r="H1" s="134"/>
      <c r="I1" s="134"/>
      <c r="J1" s="134"/>
      <c r="K1" s="134"/>
      <c r="L1" s="134"/>
    </row>
    <row r="2" spans="1:13" ht="15.75">
      <c r="A2" s="134" t="s">
        <v>86</v>
      </c>
      <c r="B2" s="134"/>
      <c r="C2" s="134"/>
      <c r="D2" s="134"/>
      <c r="E2" s="134"/>
      <c r="F2" s="134"/>
      <c r="G2" s="134"/>
      <c r="H2" s="134"/>
      <c r="I2" s="134"/>
      <c r="J2" s="134"/>
      <c r="K2" s="134"/>
      <c r="L2" s="134"/>
      <c r="M2" s="2"/>
    </row>
    <row r="3" spans="1:13" ht="64.5" thickBot="1">
      <c r="A3" s="111" t="s">
        <v>184</v>
      </c>
      <c r="B3" s="112" t="s">
        <v>417</v>
      </c>
      <c r="C3" s="113" t="s">
        <v>185</v>
      </c>
      <c r="D3" s="113" t="s">
        <v>186</v>
      </c>
      <c r="E3" s="112" t="s">
        <v>498</v>
      </c>
      <c r="F3" s="112" t="s">
        <v>505</v>
      </c>
      <c r="G3" s="111" t="s">
        <v>403</v>
      </c>
      <c r="H3" s="111" t="s">
        <v>404</v>
      </c>
      <c r="I3" s="111" t="s">
        <v>405</v>
      </c>
      <c r="J3" s="111" t="s">
        <v>406</v>
      </c>
      <c r="K3" s="111" t="s">
        <v>508</v>
      </c>
      <c r="L3" s="111" t="s">
        <v>94</v>
      </c>
      <c r="M3" s="10"/>
    </row>
    <row r="4" spans="1:13" ht="153">
      <c r="A4" s="102" t="s">
        <v>188</v>
      </c>
      <c r="B4" s="103">
        <v>1</v>
      </c>
      <c r="C4" s="104">
        <v>46.196401</v>
      </c>
      <c r="D4" s="104">
        <v>-122.189168</v>
      </c>
      <c r="E4" s="105">
        <v>101.99634157032187</v>
      </c>
      <c r="F4" s="106">
        <v>56.42607240845171</v>
      </c>
      <c r="G4" s="107">
        <v>38280</v>
      </c>
      <c r="H4" s="108">
        <v>38275</v>
      </c>
      <c r="I4" s="108">
        <v>31197</v>
      </c>
      <c r="J4" s="108">
        <v>38280</v>
      </c>
      <c r="K4" s="109" t="s">
        <v>190</v>
      </c>
      <c r="L4" s="110" t="s">
        <v>48</v>
      </c>
      <c r="M4" s="10"/>
    </row>
    <row r="5" spans="1:13" ht="89.25">
      <c r="A5" s="101" t="s">
        <v>198</v>
      </c>
      <c r="B5" s="40">
        <v>0</v>
      </c>
      <c r="C5" s="55">
        <v>46.195831</v>
      </c>
      <c r="D5" s="55">
        <v>-122.18787</v>
      </c>
      <c r="E5" s="49">
        <v>140.18663405787464</v>
      </c>
      <c r="F5" s="50">
        <v>347.73332484269713</v>
      </c>
      <c r="G5" s="25">
        <v>38287</v>
      </c>
      <c r="H5" s="133" t="s">
        <v>645</v>
      </c>
      <c r="I5" s="26">
        <v>31197</v>
      </c>
      <c r="J5" s="133" t="s">
        <v>645</v>
      </c>
      <c r="K5" s="98" t="s">
        <v>200</v>
      </c>
      <c r="L5" s="28" t="s">
        <v>536</v>
      </c>
      <c r="M5" s="23"/>
    </row>
    <row r="6" spans="1:13" ht="38.25">
      <c r="A6" s="101" t="s">
        <v>205</v>
      </c>
      <c r="B6" s="40" t="s">
        <v>647</v>
      </c>
      <c r="C6" s="55">
        <v>46.1962</v>
      </c>
      <c r="D6" s="55">
        <v>-122.189056</v>
      </c>
      <c r="E6" s="49">
        <v>115.39105221113184</v>
      </c>
      <c r="F6" s="50">
        <v>46.02075220730345</v>
      </c>
      <c r="G6" s="25">
        <v>38287</v>
      </c>
      <c r="H6" s="26">
        <v>38272</v>
      </c>
      <c r="I6" s="26">
        <v>38274</v>
      </c>
      <c r="J6" s="25">
        <v>38287</v>
      </c>
      <c r="K6" s="98" t="s">
        <v>190</v>
      </c>
      <c r="L6" s="28" t="s">
        <v>528</v>
      </c>
      <c r="M6" s="23"/>
    </row>
    <row r="7" spans="1:13" ht="127.5">
      <c r="A7" s="101" t="s">
        <v>209</v>
      </c>
      <c r="B7" s="40">
        <v>3</v>
      </c>
      <c r="C7" s="56">
        <v>46.1954</v>
      </c>
      <c r="D7" s="56">
        <v>-122.1873</v>
      </c>
      <c r="E7" s="49">
        <v>195</v>
      </c>
      <c r="F7" s="49">
        <v>333.40770404143984</v>
      </c>
      <c r="G7" s="25">
        <v>38295</v>
      </c>
      <c r="H7" s="26">
        <v>38278</v>
      </c>
      <c r="I7" s="26">
        <v>38274</v>
      </c>
      <c r="J7" s="26">
        <v>38295</v>
      </c>
      <c r="K7" s="99" t="s">
        <v>200</v>
      </c>
      <c r="L7" s="27" t="s">
        <v>648</v>
      </c>
      <c r="M7" s="23"/>
    </row>
    <row r="8" spans="1:13" ht="38.25">
      <c r="A8" s="101" t="s">
        <v>212</v>
      </c>
      <c r="B8" s="40">
        <v>3</v>
      </c>
      <c r="C8" s="56">
        <v>46.19417</v>
      </c>
      <c r="D8" s="56">
        <v>-122.1873</v>
      </c>
      <c r="E8" s="49">
        <v>328</v>
      </c>
      <c r="F8" s="49">
        <v>343.8728617066258</v>
      </c>
      <c r="G8" s="25">
        <v>38295</v>
      </c>
      <c r="H8" s="26">
        <v>38278</v>
      </c>
      <c r="I8" s="26">
        <v>38274</v>
      </c>
      <c r="J8" s="26">
        <v>38295</v>
      </c>
      <c r="K8" s="99" t="s">
        <v>215</v>
      </c>
      <c r="L8" s="27" t="s">
        <v>27</v>
      </c>
      <c r="M8" s="23"/>
    </row>
    <row r="9" spans="1:13" ht="63.75">
      <c r="A9" s="101" t="s">
        <v>258</v>
      </c>
      <c r="B9" s="40">
        <v>3</v>
      </c>
      <c r="C9" s="55">
        <v>46.19466</v>
      </c>
      <c r="D9" s="55">
        <v>-122.186</v>
      </c>
      <c r="E9" s="50">
        <v>304.503405832287</v>
      </c>
      <c r="F9" s="50">
        <v>318.5106784304052</v>
      </c>
      <c r="G9" s="25">
        <v>38355</v>
      </c>
      <c r="H9" s="26">
        <v>38311</v>
      </c>
      <c r="I9" s="26">
        <v>38287</v>
      </c>
      <c r="J9" s="26">
        <v>38322</v>
      </c>
      <c r="K9" s="99" t="s">
        <v>215</v>
      </c>
      <c r="L9" s="27" t="s">
        <v>582</v>
      </c>
      <c r="M9" s="23"/>
    </row>
    <row r="10" spans="1:13" ht="51">
      <c r="A10" s="101" t="s">
        <v>270</v>
      </c>
      <c r="B10" s="40">
        <v>4</v>
      </c>
      <c r="C10" s="55">
        <v>46.1965</v>
      </c>
      <c r="D10" s="55">
        <v>-122.1682</v>
      </c>
      <c r="E10" s="50">
        <v>1330.97746187816</v>
      </c>
      <c r="F10" s="50">
        <v>271.6716819308245</v>
      </c>
      <c r="G10" s="25">
        <v>38366</v>
      </c>
      <c r="H10" s="26">
        <v>38336</v>
      </c>
      <c r="I10" s="26">
        <v>38693</v>
      </c>
      <c r="J10" s="26">
        <v>38342</v>
      </c>
      <c r="K10" s="99" t="s">
        <v>215</v>
      </c>
      <c r="L10" s="27" t="s">
        <v>272</v>
      </c>
      <c r="M10" s="23"/>
    </row>
    <row r="11" spans="1:13" ht="51">
      <c r="A11" s="101" t="s">
        <v>273</v>
      </c>
      <c r="B11" s="40">
        <v>4</v>
      </c>
      <c r="C11" s="55">
        <v>46.19617</v>
      </c>
      <c r="D11" s="55">
        <v>-122.1875</v>
      </c>
      <c r="E11" s="50">
        <v>110.00066559085332</v>
      </c>
      <c r="F11" s="50">
        <v>324.85647082138627</v>
      </c>
      <c r="G11" s="25">
        <v>38405</v>
      </c>
      <c r="H11" s="26">
        <v>38390</v>
      </c>
      <c r="I11" s="26">
        <v>38384</v>
      </c>
      <c r="J11" s="26">
        <v>38397</v>
      </c>
      <c r="K11" s="99" t="s">
        <v>275</v>
      </c>
      <c r="L11" s="27" t="s">
        <v>529</v>
      </c>
      <c r="M11" s="23"/>
    </row>
    <row r="12" spans="1:13" ht="51">
      <c r="A12" s="101" t="s">
        <v>279</v>
      </c>
      <c r="B12" s="40">
        <v>4</v>
      </c>
      <c r="C12" s="55">
        <v>46.19433</v>
      </c>
      <c r="D12" s="55">
        <v>-122.18666</v>
      </c>
      <c r="E12" s="50">
        <v>321.27728409614605</v>
      </c>
      <c r="F12" s="50">
        <v>331.69676121004113</v>
      </c>
      <c r="G12" s="25">
        <v>38405</v>
      </c>
      <c r="H12" s="26">
        <v>38373</v>
      </c>
      <c r="I12" s="26">
        <v>38367</v>
      </c>
      <c r="J12" s="26">
        <v>38384</v>
      </c>
      <c r="K12" s="99" t="s">
        <v>275</v>
      </c>
      <c r="L12" s="27" t="s">
        <v>530</v>
      </c>
      <c r="M12" s="23"/>
    </row>
    <row r="13" spans="1:13" ht="51">
      <c r="A13" s="101" t="s">
        <v>283</v>
      </c>
      <c r="B13" s="40">
        <v>4</v>
      </c>
      <c r="C13" s="55">
        <v>46.19526</v>
      </c>
      <c r="D13" s="55">
        <v>-122.186922</v>
      </c>
      <c r="E13" s="50">
        <v>218.1351490645268</v>
      </c>
      <c r="F13" s="50">
        <v>326.1939786135611</v>
      </c>
      <c r="G13" s="25">
        <v>38405</v>
      </c>
      <c r="H13" s="26">
        <v>38365</v>
      </c>
      <c r="I13" s="26">
        <v>38359</v>
      </c>
      <c r="J13" s="26">
        <v>38377</v>
      </c>
      <c r="K13" s="99" t="s">
        <v>275</v>
      </c>
      <c r="L13" s="27" t="s">
        <v>537</v>
      </c>
      <c r="M13" s="23"/>
    </row>
    <row r="14" spans="1:13" ht="102">
      <c r="A14" s="101" t="s">
        <v>286</v>
      </c>
      <c r="B14" s="40">
        <v>4</v>
      </c>
      <c r="C14" s="114" t="s">
        <v>563</v>
      </c>
      <c r="D14" s="114" t="s">
        <v>563</v>
      </c>
      <c r="E14" s="114" t="s">
        <v>563</v>
      </c>
      <c r="F14" s="114" t="s">
        <v>563</v>
      </c>
      <c r="G14" s="25">
        <v>38405</v>
      </c>
      <c r="H14" s="26">
        <v>38368</v>
      </c>
      <c r="I14" s="26">
        <v>38362</v>
      </c>
      <c r="J14" s="26">
        <v>38380</v>
      </c>
      <c r="K14" s="99" t="s">
        <v>275</v>
      </c>
      <c r="L14" s="27" t="s">
        <v>535</v>
      </c>
      <c r="M14" s="23"/>
    </row>
    <row r="15" spans="1:13" ht="63.75">
      <c r="A15" s="101" t="s">
        <v>289</v>
      </c>
      <c r="B15" s="40">
        <v>4</v>
      </c>
      <c r="C15" s="55">
        <v>46.196401</v>
      </c>
      <c r="D15" s="55">
        <v>-122.189168</v>
      </c>
      <c r="E15" s="50">
        <v>101.99634157032187</v>
      </c>
      <c r="F15" s="50">
        <v>56.42607240845171</v>
      </c>
      <c r="G15" s="25">
        <v>38371</v>
      </c>
      <c r="H15" s="26">
        <v>38368</v>
      </c>
      <c r="I15" s="26">
        <v>38368</v>
      </c>
      <c r="J15" s="26">
        <v>38405</v>
      </c>
      <c r="K15" s="99" t="s">
        <v>275</v>
      </c>
      <c r="L15" s="27" t="s">
        <v>538</v>
      </c>
      <c r="M15" s="23"/>
    </row>
    <row r="16" spans="1:13" ht="63.75">
      <c r="A16" s="101" t="s">
        <v>293</v>
      </c>
      <c r="B16" s="40">
        <v>4</v>
      </c>
      <c r="C16" s="55">
        <v>46.1975</v>
      </c>
      <c r="D16" s="55">
        <v>-122.1875</v>
      </c>
      <c r="E16" s="50">
        <v>63.19801745741502</v>
      </c>
      <c r="F16" s="49">
        <v>56.620195395379845</v>
      </c>
      <c r="G16" s="25">
        <v>38452</v>
      </c>
      <c r="H16" s="26">
        <v>38419</v>
      </c>
      <c r="I16" s="26">
        <v>38419</v>
      </c>
      <c r="J16" s="26">
        <v>38419</v>
      </c>
      <c r="K16" s="99" t="s">
        <v>97</v>
      </c>
      <c r="L16" s="27" t="s">
        <v>646</v>
      </c>
      <c r="M16" s="23"/>
    </row>
    <row r="17" spans="1:13" ht="51">
      <c r="A17" s="101" t="s">
        <v>294</v>
      </c>
      <c r="B17" s="40">
        <v>4</v>
      </c>
      <c r="C17" s="55">
        <v>46.196666666666665</v>
      </c>
      <c r="D17" s="55">
        <v>-122.187</v>
      </c>
      <c r="E17" s="50">
        <v>89.04110601303933</v>
      </c>
      <c r="F17" s="50">
        <v>289.98579205186337</v>
      </c>
      <c r="G17" s="25">
        <v>38461</v>
      </c>
      <c r="H17" s="26">
        <v>38443</v>
      </c>
      <c r="I17" s="26">
        <v>38426</v>
      </c>
      <c r="J17" s="26">
        <v>38447</v>
      </c>
      <c r="K17" s="99" t="s">
        <v>275</v>
      </c>
      <c r="L17" s="27" t="s">
        <v>533</v>
      </c>
      <c r="M17" s="23"/>
    </row>
    <row r="18" spans="1:13" ht="51">
      <c r="A18" s="101" t="s">
        <v>298</v>
      </c>
      <c r="B18" s="40">
        <v>4</v>
      </c>
      <c r="C18" s="55">
        <v>46.1975</v>
      </c>
      <c r="D18" s="55">
        <v>-122.1876667</v>
      </c>
      <c r="E18" s="50">
        <v>56.24999818694882</v>
      </c>
      <c r="F18" s="50">
        <v>48.67016296315495</v>
      </c>
      <c r="G18" s="25">
        <v>38461</v>
      </c>
      <c r="H18" s="26">
        <v>38459</v>
      </c>
      <c r="I18" s="26">
        <v>38458</v>
      </c>
      <c r="J18" s="26">
        <v>38461</v>
      </c>
      <c r="K18" s="99" t="s">
        <v>275</v>
      </c>
      <c r="L18" s="27" t="s">
        <v>50</v>
      </c>
      <c r="M18" s="23"/>
    </row>
    <row r="19" spans="1:13" ht="51">
      <c r="A19" s="101" t="s">
        <v>304</v>
      </c>
      <c r="B19" s="40">
        <v>4</v>
      </c>
      <c r="C19" s="55">
        <v>46.1966666666667</v>
      </c>
      <c r="D19" s="55">
        <v>-122.1855</v>
      </c>
      <c r="E19" s="50">
        <v>182.10950411511394</v>
      </c>
      <c r="F19" s="50">
        <v>278.93401660355175</v>
      </c>
      <c r="G19" s="25">
        <v>38461</v>
      </c>
      <c r="H19" s="26">
        <v>38443</v>
      </c>
      <c r="I19" s="26">
        <v>38426</v>
      </c>
      <c r="J19" s="26">
        <v>38447</v>
      </c>
      <c r="K19" s="99" t="s">
        <v>275</v>
      </c>
      <c r="L19" s="27" t="s">
        <v>532</v>
      </c>
      <c r="M19" s="23"/>
    </row>
    <row r="20" spans="1:13" ht="63.75">
      <c r="A20" s="101" t="s">
        <v>310</v>
      </c>
      <c r="B20" s="40">
        <v>5</v>
      </c>
      <c r="C20" s="55">
        <v>46.1966666666667</v>
      </c>
      <c r="D20" s="55">
        <v>-122.1855</v>
      </c>
      <c r="E20" s="50">
        <v>182.10950411511394</v>
      </c>
      <c r="F20" s="50">
        <v>278.93401660355175</v>
      </c>
      <c r="G20" s="25">
        <v>38496</v>
      </c>
      <c r="H20" s="26">
        <v>38457</v>
      </c>
      <c r="I20" s="26">
        <v>38443</v>
      </c>
      <c r="J20" s="26">
        <v>38482</v>
      </c>
      <c r="K20" s="99" t="s">
        <v>275</v>
      </c>
      <c r="L20" s="27" t="s">
        <v>539</v>
      </c>
      <c r="M20" s="23"/>
    </row>
    <row r="21" spans="1:13" ht="51">
      <c r="A21" s="101" t="s">
        <v>314</v>
      </c>
      <c r="B21" s="40">
        <v>5</v>
      </c>
      <c r="C21" s="55">
        <f>46+11.708/60</f>
        <v>46.19513333333333</v>
      </c>
      <c r="D21" s="55">
        <f>-122-11.372/60</f>
        <v>-122.18953333333333</v>
      </c>
      <c r="E21" s="50">
        <v>235.49782016662172</v>
      </c>
      <c r="F21" s="50">
        <v>35.52655095755688</v>
      </c>
      <c r="G21" s="25">
        <v>38519</v>
      </c>
      <c r="H21" s="26">
        <v>38473</v>
      </c>
      <c r="I21" s="26">
        <v>38452</v>
      </c>
      <c r="J21" s="26">
        <v>38502</v>
      </c>
      <c r="K21" s="99" t="s">
        <v>275</v>
      </c>
      <c r="L21" s="27" t="s">
        <v>49</v>
      </c>
      <c r="M21" s="23"/>
    </row>
    <row r="22" spans="1:13" ht="51">
      <c r="A22" s="101" t="s">
        <v>322</v>
      </c>
      <c r="B22" s="40">
        <v>5</v>
      </c>
      <c r="C22" s="55">
        <f>46+11.8/60</f>
        <v>46.196666666666665</v>
      </c>
      <c r="D22" s="55">
        <f>-122-11.5/60</f>
        <v>-122.19166666666666</v>
      </c>
      <c r="E22" s="50">
        <v>239.50782468040785</v>
      </c>
      <c r="F22" s="50">
        <v>83.27947426774055</v>
      </c>
      <c r="G22" s="25">
        <v>38546</v>
      </c>
      <c r="H22" s="26">
        <v>38540</v>
      </c>
      <c r="I22" s="26">
        <v>38534</v>
      </c>
      <c r="J22" s="26">
        <v>38542</v>
      </c>
      <c r="K22" s="99" t="s">
        <v>275</v>
      </c>
      <c r="L22" s="27" t="s">
        <v>531</v>
      </c>
      <c r="M22" s="23"/>
    </row>
    <row r="23" spans="1:13" ht="51">
      <c r="A23" s="101" t="s">
        <v>329</v>
      </c>
      <c r="B23" s="40">
        <v>5</v>
      </c>
      <c r="C23" s="55">
        <f>46+11.71/60</f>
        <v>46.195166666666665</v>
      </c>
      <c r="D23" s="55">
        <f>-122-11.32/60</f>
        <v>-122.18866666666666</v>
      </c>
      <c r="E23" s="50">
        <v>215.67655274044338</v>
      </c>
      <c r="F23" s="50">
        <v>15.319223010835197</v>
      </c>
      <c r="G23" s="25">
        <v>38546</v>
      </c>
      <c r="H23" s="26">
        <v>38487</v>
      </c>
      <c r="I23" s="26">
        <v>38473</v>
      </c>
      <c r="J23" s="26">
        <v>38497</v>
      </c>
      <c r="K23" s="99" t="s">
        <v>275</v>
      </c>
      <c r="L23" s="27" t="s">
        <v>534</v>
      </c>
      <c r="M23" s="23"/>
    </row>
    <row r="24" spans="1:13" ht="38.25">
      <c r="A24" s="101" t="s">
        <v>333</v>
      </c>
      <c r="B24" s="40">
        <v>5</v>
      </c>
      <c r="C24" s="55">
        <f>46+11.8/60</f>
        <v>46.196666666666665</v>
      </c>
      <c r="D24" s="55">
        <f>-122-11.35/60</f>
        <v>-122.18916666666667</v>
      </c>
      <c r="E24" s="50">
        <v>82.4502517290777</v>
      </c>
      <c r="F24" s="50">
        <v>67.93556168607839</v>
      </c>
      <c r="G24" s="25">
        <v>38546</v>
      </c>
      <c r="H24" s="26">
        <v>38534</v>
      </c>
      <c r="I24" s="26">
        <v>38529</v>
      </c>
      <c r="J24" s="26">
        <v>38539</v>
      </c>
      <c r="K24" s="99" t="s">
        <v>215</v>
      </c>
      <c r="L24" s="27" t="s">
        <v>540</v>
      </c>
      <c r="M24" s="23"/>
    </row>
    <row r="25" spans="1:13" ht="51">
      <c r="A25" s="101" t="s">
        <v>339</v>
      </c>
      <c r="B25" s="40">
        <v>6</v>
      </c>
      <c r="C25" s="55">
        <f>46+11.8/60</f>
        <v>46.196666666666665</v>
      </c>
      <c r="D25" s="55">
        <f>-122-11.45/60</f>
        <v>-122.19083333333333</v>
      </c>
      <c r="E25" s="50">
        <v>185.29345948646335</v>
      </c>
      <c r="F25" s="50">
        <v>81.22717713126616</v>
      </c>
      <c r="G25" s="25">
        <v>38583</v>
      </c>
      <c r="H25" s="26">
        <v>38574</v>
      </c>
      <c r="I25" s="25">
        <v>38569</v>
      </c>
      <c r="J25" s="25">
        <v>38583</v>
      </c>
      <c r="K25" s="99" t="s">
        <v>275</v>
      </c>
      <c r="L25" s="27" t="s">
        <v>541</v>
      </c>
      <c r="M25" s="23"/>
    </row>
    <row r="26" spans="1:13" ht="89.25">
      <c r="A26" s="101" t="s">
        <v>341</v>
      </c>
      <c r="B26" s="40">
        <v>6</v>
      </c>
      <c r="C26" s="55">
        <f>46+11.9/60</f>
        <v>46.19833333333333</v>
      </c>
      <c r="D26" s="55">
        <f>-122-11.45/60</f>
        <v>-122.19083333333333</v>
      </c>
      <c r="E26" s="50">
        <v>227.33508264944638</v>
      </c>
      <c r="F26" s="50">
        <v>294.93603537407466</v>
      </c>
      <c r="G26" s="25">
        <v>38583</v>
      </c>
      <c r="H26" s="26">
        <v>38579</v>
      </c>
      <c r="I26" s="25">
        <v>38574</v>
      </c>
      <c r="J26" s="25">
        <v>38583</v>
      </c>
      <c r="K26" s="99" t="s">
        <v>342</v>
      </c>
      <c r="L26" s="27" t="s">
        <v>542</v>
      </c>
      <c r="M26" s="23"/>
    </row>
    <row r="27" spans="1:13" ht="51">
      <c r="A27" s="101" t="s">
        <v>343</v>
      </c>
      <c r="B27" s="40">
        <v>6</v>
      </c>
      <c r="C27" s="55">
        <f>46+(11.86/60)</f>
        <v>46.19766666666666</v>
      </c>
      <c r="D27" s="55">
        <f>-122-(11.37/60)</f>
        <v>-122.1895</v>
      </c>
      <c r="E27" s="50">
        <v>111.5432695739166</v>
      </c>
      <c r="F27" s="50">
        <v>293.29357454884644</v>
      </c>
      <c r="G27" s="26">
        <v>38643</v>
      </c>
      <c r="H27" s="26">
        <v>38605</v>
      </c>
      <c r="I27" s="25">
        <v>38574</v>
      </c>
      <c r="J27" s="25">
        <v>38644</v>
      </c>
      <c r="K27" s="99" t="s">
        <v>215</v>
      </c>
      <c r="L27" s="27" t="s">
        <v>583</v>
      </c>
      <c r="M27" s="23"/>
    </row>
    <row r="28" spans="1:13" ht="63.75">
      <c r="A28" s="101" t="s">
        <v>347</v>
      </c>
      <c r="B28" s="40">
        <v>7</v>
      </c>
      <c r="C28" s="55">
        <f>46+(11.84/60)</f>
        <v>46.19733333333333</v>
      </c>
      <c r="D28" s="55">
        <f>-122-(11.417/60)</f>
        <v>-122.19028333333333</v>
      </c>
      <c r="E28" s="50">
        <v>145.61096594768136</v>
      </c>
      <c r="F28" s="50">
        <v>276.69431174048987</v>
      </c>
      <c r="G28" s="25">
        <v>38701</v>
      </c>
      <c r="H28" s="26">
        <v>38691</v>
      </c>
      <c r="I28" s="26">
        <v>38679</v>
      </c>
      <c r="J28" s="26">
        <v>38693</v>
      </c>
      <c r="K28" s="99" t="s">
        <v>275</v>
      </c>
      <c r="L28" s="27" t="s">
        <v>584</v>
      </c>
      <c r="M28" s="23"/>
    </row>
    <row r="29" spans="1:13" ht="51">
      <c r="A29" s="101" t="s">
        <v>357</v>
      </c>
      <c r="B29" s="40">
        <v>7</v>
      </c>
      <c r="C29" s="55">
        <f>46+(11.93/60)</f>
        <v>46.19883333333333</v>
      </c>
      <c r="D29" s="55">
        <f>-122-(11.526/60)</f>
        <v>-122.1921</v>
      </c>
      <c r="E29" s="50">
        <v>328.51955088066</v>
      </c>
      <c r="F29" s="50">
        <v>293.8684014338468</v>
      </c>
      <c r="G29" s="25">
        <v>38755</v>
      </c>
      <c r="H29" s="26">
        <v>38706</v>
      </c>
      <c r="I29" s="25">
        <v>38691</v>
      </c>
      <c r="J29" s="25">
        <v>38718</v>
      </c>
      <c r="K29" s="99" t="s">
        <v>527</v>
      </c>
      <c r="L29" s="27" t="s">
        <v>585</v>
      </c>
      <c r="M29" s="23"/>
    </row>
    <row r="30" spans="1:13" ht="114.75">
      <c r="A30" s="101" t="s">
        <v>361</v>
      </c>
      <c r="B30" s="40">
        <v>7</v>
      </c>
      <c r="C30" s="55">
        <f>46+(11.8/60)</f>
        <v>46.196666666666665</v>
      </c>
      <c r="D30" s="55">
        <f>-122-(11.38/60)</f>
        <v>-122.18966666666667</v>
      </c>
      <c r="E30" s="50">
        <v>111.64777111504226</v>
      </c>
      <c r="F30" s="50">
        <v>74.76184149158212</v>
      </c>
      <c r="G30" s="25">
        <v>38763</v>
      </c>
      <c r="H30" s="26">
        <v>38727</v>
      </c>
      <c r="I30" s="25">
        <v>38718</v>
      </c>
      <c r="J30" s="25">
        <v>38737</v>
      </c>
      <c r="K30" s="99" t="s">
        <v>275</v>
      </c>
      <c r="L30" s="27" t="s">
        <v>586</v>
      </c>
      <c r="M30" s="23"/>
    </row>
    <row r="31" spans="1:13" ht="89.25">
      <c r="A31" s="101" t="s">
        <v>364</v>
      </c>
      <c r="B31" s="40">
        <v>7</v>
      </c>
      <c r="C31" s="55">
        <f>46+(11.815/60)</f>
        <v>46.19691666666667</v>
      </c>
      <c r="D31" s="55">
        <f>-122-(11.303/60)</f>
        <v>-122.18838333333333</v>
      </c>
      <c r="E31" s="50">
        <v>24.426228706528185</v>
      </c>
      <c r="F31" s="50">
        <v>55.585624922005906</v>
      </c>
      <c r="G31" s="25">
        <v>38835</v>
      </c>
      <c r="H31" s="26">
        <v>38802</v>
      </c>
      <c r="I31" s="26">
        <v>38802</v>
      </c>
      <c r="J31" s="26">
        <v>38802</v>
      </c>
      <c r="K31" s="99" t="s">
        <v>275</v>
      </c>
      <c r="L31" s="27" t="s">
        <v>543</v>
      </c>
      <c r="M31" s="23"/>
    </row>
    <row r="32" spans="1:13" ht="102">
      <c r="A32" s="101" t="s">
        <v>371</v>
      </c>
      <c r="B32" s="40">
        <v>7</v>
      </c>
      <c r="C32" s="55">
        <f>46+(11.815/60)</f>
        <v>46.19691666666667</v>
      </c>
      <c r="D32" s="55">
        <f>-122-(11.303/60)</f>
        <v>-122.18838333333333</v>
      </c>
      <c r="E32" s="50">
        <v>24.426228706528185</v>
      </c>
      <c r="F32" s="50">
        <v>55.585624922005906</v>
      </c>
      <c r="G32" s="25">
        <v>38841</v>
      </c>
      <c r="H32" s="26">
        <v>38808</v>
      </c>
      <c r="I32" s="26">
        <v>38808</v>
      </c>
      <c r="J32" s="26">
        <v>38808</v>
      </c>
      <c r="K32" s="99" t="s">
        <v>275</v>
      </c>
      <c r="L32" s="27" t="s">
        <v>587</v>
      </c>
      <c r="M32" s="23"/>
    </row>
    <row r="33" spans="1:13" ht="51">
      <c r="A33" s="101" t="s">
        <v>374</v>
      </c>
      <c r="B33" s="40">
        <v>7</v>
      </c>
      <c r="C33" s="55">
        <v>46.21</v>
      </c>
      <c r="D33" s="55">
        <v>-122.19</v>
      </c>
      <c r="E33" s="50">
        <v>1440.9744859586447</v>
      </c>
      <c r="F33" s="50">
        <v>351.8152616627009</v>
      </c>
      <c r="G33" s="25">
        <v>38873</v>
      </c>
      <c r="H33" s="26">
        <v>38822</v>
      </c>
      <c r="I33" s="26">
        <v>38808</v>
      </c>
      <c r="J33" s="26">
        <v>38838</v>
      </c>
      <c r="K33" s="99" t="s">
        <v>275</v>
      </c>
      <c r="L33" s="27" t="s">
        <v>589</v>
      </c>
      <c r="M33" s="23"/>
    </row>
    <row r="34" spans="1:13" ht="63.75">
      <c r="A34" s="101" t="s">
        <v>376</v>
      </c>
      <c r="B34" s="40">
        <v>7</v>
      </c>
      <c r="C34" s="55">
        <v>46.196167</v>
      </c>
      <c r="D34" s="55">
        <v>-122.189167</v>
      </c>
      <c r="E34" s="50">
        <v>120</v>
      </c>
      <c r="F34" s="50">
        <v>48.2</v>
      </c>
      <c r="G34" s="25">
        <v>38983</v>
      </c>
      <c r="H34" s="26">
        <v>38968</v>
      </c>
      <c r="I34" s="26">
        <v>38958</v>
      </c>
      <c r="J34" s="26">
        <v>38978</v>
      </c>
      <c r="K34" s="99" t="s">
        <v>275</v>
      </c>
      <c r="L34" s="27" t="s">
        <v>588</v>
      </c>
      <c r="M34" s="23"/>
    </row>
    <row r="35" spans="1:13" ht="114.75">
      <c r="A35" s="101" t="s">
        <v>407</v>
      </c>
      <c r="B35" s="40">
        <v>7</v>
      </c>
      <c r="C35" s="55">
        <f>46+(11.811/60)</f>
        <v>46.19685</v>
      </c>
      <c r="D35" s="55">
        <f>-(122+((11.269/60)))</f>
        <v>-122.18781666666666</v>
      </c>
      <c r="E35" s="50">
        <v>33.69575332274159</v>
      </c>
      <c r="F35" s="50">
        <v>48.2</v>
      </c>
      <c r="G35" s="25">
        <v>39115</v>
      </c>
      <c r="H35" s="26">
        <v>39072</v>
      </c>
      <c r="I35" s="26">
        <v>39056</v>
      </c>
      <c r="J35" s="26">
        <v>39095</v>
      </c>
      <c r="K35" s="99" t="s">
        <v>275</v>
      </c>
      <c r="L35" s="27" t="s">
        <v>590</v>
      </c>
      <c r="M35" s="23"/>
    </row>
    <row r="36" spans="1:13" ht="114.75">
      <c r="A36" s="101" t="s">
        <v>408</v>
      </c>
      <c r="B36" s="40">
        <v>7</v>
      </c>
      <c r="C36" s="55">
        <f>46+(11.811/60)</f>
        <v>46.19685</v>
      </c>
      <c r="D36" s="55">
        <f>-(122+((11.269/60)))</f>
        <v>-122.18781666666666</v>
      </c>
      <c r="E36" s="50">
        <v>33.69575332274159</v>
      </c>
      <c r="F36" s="50">
        <v>48.2</v>
      </c>
      <c r="G36" s="25">
        <v>39115</v>
      </c>
      <c r="H36" s="26">
        <v>39072</v>
      </c>
      <c r="I36" s="26">
        <v>39056</v>
      </c>
      <c r="J36" s="26">
        <v>39095</v>
      </c>
      <c r="K36" s="99" t="s">
        <v>275</v>
      </c>
      <c r="L36" s="27" t="s">
        <v>591</v>
      </c>
      <c r="M36" s="23"/>
    </row>
    <row r="37" spans="1:13" ht="89.25">
      <c r="A37" s="101" t="s">
        <v>409</v>
      </c>
      <c r="B37" s="40">
        <v>7</v>
      </c>
      <c r="C37" s="55">
        <f>46+(11.8/60)</f>
        <v>46.196666666666665</v>
      </c>
      <c r="D37" s="55">
        <f>-(122+((11.34/60)))</f>
        <v>-122.189</v>
      </c>
      <c r="E37" s="50">
        <v>73.50499889801492</v>
      </c>
      <c r="F37" s="50">
        <v>48.2</v>
      </c>
      <c r="G37" s="25">
        <v>39345</v>
      </c>
      <c r="H37" s="26">
        <v>39278</v>
      </c>
      <c r="I37" s="26">
        <v>39248</v>
      </c>
      <c r="J37" s="26">
        <v>39309</v>
      </c>
      <c r="K37" s="99" t="s">
        <v>275</v>
      </c>
      <c r="L37" s="27" t="s">
        <v>592</v>
      </c>
      <c r="M37" s="23"/>
    </row>
    <row r="38" spans="1:13" ht="12.75">
      <c r="A38" s="45"/>
      <c r="B38" s="41"/>
      <c r="C38" s="57"/>
      <c r="D38" s="57"/>
      <c r="E38" s="51"/>
      <c r="F38" s="53"/>
      <c r="G38" s="12"/>
      <c r="H38" s="13"/>
      <c r="I38" s="13"/>
      <c r="J38" s="13"/>
      <c r="K38" s="100"/>
      <c r="L38" s="14"/>
      <c r="M38" s="1"/>
    </row>
    <row r="39" spans="1:13" ht="12.75">
      <c r="A39" s="45"/>
      <c r="B39" s="41"/>
      <c r="C39" s="57"/>
      <c r="D39" s="57"/>
      <c r="E39" s="52"/>
      <c r="F39" s="53"/>
      <c r="G39" s="12"/>
      <c r="H39" s="13"/>
      <c r="I39" s="13"/>
      <c r="J39" s="13"/>
      <c r="K39" s="100"/>
      <c r="L39" s="14"/>
      <c r="M39" s="1"/>
    </row>
    <row r="40" spans="1:13" ht="12.75">
      <c r="A40" s="45"/>
      <c r="B40" s="41"/>
      <c r="C40" s="57"/>
      <c r="D40" s="57"/>
      <c r="E40" s="53"/>
      <c r="F40" s="53"/>
      <c r="G40" s="12"/>
      <c r="H40" s="13"/>
      <c r="I40" s="13"/>
      <c r="J40" s="13"/>
      <c r="K40" s="100"/>
      <c r="L40" s="14"/>
      <c r="M40" s="1"/>
    </row>
    <row r="41" spans="1:13" ht="12.75">
      <c r="A41" s="45"/>
      <c r="B41" s="41"/>
      <c r="C41" s="57"/>
      <c r="D41" s="57"/>
      <c r="E41" s="53"/>
      <c r="F41" s="53"/>
      <c r="G41" s="12"/>
      <c r="H41" s="13"/>
      <c r="I41" s="13"/>
      <c r="J41" s="13"/>
      <c r="K41" s="100"/>
      <c r="L41" s="14"/>
      <c r="M41" s="1"/>
    </row>
    <row r="42" spans="1:13" ht="12.75">
      <c r="A42" s="45"/>
      <c r="B42" s="41"/>
      <c r="C42" s="57"/>
      <c r="D42" s="57"/>
      <c r="E42" s="53"/>
      <c r="F42" s="53"/>
      <c r="G42" s="12"/>
      <c r="H42" s="13"/>
      <c r="I42" s="13"/>
      <c r="J42" s="13"/>
      <c r="K42" s="100"/>
      <c r="L42" s="14"/>
      <c r="M42" s="1"/>
    </row>
    <row r="43" spans="1:13" ht="12.75">
      <c r="A43" s="45"/>
      <c r="B43" s="41"/>
      <c r="C43" s="57"/>
      <c r="D43" s="57"/>
      <c r="E43" s="53"/>
      <c r="F43" s="53"/>
      <c r="G43" s="12"/>
      <c r="H43" s="13"/>
      <c r="I43" s="13"/>
      <c r="J43" s="13"/>
      <c r="K43" s="100"/>
      <c r="L43" s="14"/>
      <c r="M43" s="1"/>
    </row>
    <row r="44" spans="1:13" ht="12.75">
      <c r="A44" s="45"/>
      <c r="B44" s="41"/>
      <c r="C44" s="57"/>
      <c r="D44" s="57"/>
      <c r="E44" s="53"/>
      <c r="F44" s="53"/>
      <c r="G44" s="12"/>
      <c r="H44" s="13"/>
      <c r="I44" s="13"/>
      <c r="J44" s="13"/>
      <c r="K44" s="100"/>
      <c r="L44" s="14"/>
      <c r="M44" s="1"/>
    </row>
    <row r="45" spans="1:13" ht="12.75">
      <c r="A45" s="45"/>
      <c r="B45" s="41"/>
      <c r="C45" s="57"/>
      <c r="D45" s="57"/>
      <c r="E45" s="53"/>
      <c r="F45" s="53"/>
      <c r="G45" s="12"/>
      <c r="H45" s="13"/>
      <c r="I45" s="13"/>
      <c r="J45" s="13"/>
      <c r="K45" s="100"/>
      <c r="L45" s="14"/>
      <c r="M45" s="1"/>
    </row>
    <row r="46" spans="1:13" ht="12.75">
      <c r="A46" s="45"/>
      <c r="B46" s="41"/>
      <c r="C46" s="57"/>
      <c r="D46" s="57"/>
      <c r="E46" s="53"/>
      <c r="F46" s="53"/>
      <c r="G46" s="12"/>
      <c r="H46" s="13"/>
      <c r="I46" s="13"/>
      <c r="J46" s="13"/>
      <c r="K46" s="100"/>
      <c r="L46" s="14"/>
      <c r="M46" s="1"/>
    </row>
    <row r="47" spans="1:13" ht="12.75">
      <c r="A47" s="45"/>
      <c r="B47" s="41"/>
      <c r="C47" s="57"/>
      <c r="D47" s="57"/>
      <c r="E47" s="53"/>
      <c r="F47" s="53"/>
      <c r="G47" s="12"/>
      <c r="H47" s="13"/>
      <c r="I47" s="13"/>
      <c r="J47" s="13"/>
      <c r="K47" s="100"/>
      <c r="L47" s="14"/>
      <c r="M47" s="1"/>
    </row>
    <row r="48" spans="1:13" ht="12.75">
      <c r="A48" s="45"/>
      <c r="B48" s="41"/>
      <c r="C48" s="57"/>
      <c r="D48" s="57"/>
      <c r="E48" s="53"/>
      <c r="F48" s="53"/>
      <c r="G48" s="12"/>
      <c r="H48" s="13"/>
      <c r="I48" s="13"/>
      <c r="J48" s="13"/>
      <c r="K48" s="100"/>
      <c r="L48" s="14"/>
      <c r="M48" s="1"/>
    </row>
    <row r="49" spans="1:13" ht="12.75">
      <c r="A49" s="45"/>
      <c r="B49" s="41"/>
      <c r="C49" s="57"/>
      <c r="D49" s="57"/>
      <c r="E49" s="53"/>
      <c r="F49" s="53"/>
      <c r="G49" s="12"/>
      <c r="H49" s="13"/>
      <c r="I49" s="13"/>
      <c r="J49" s="13"/>
      <c r="K49" s="100"/>
      <c r="L49" s="14"/>
      <c r="M49" s="1"/>
    </row>
    <row r="50" spans="1:13" ht="12.75">
      <c r="A50" s="45"/>
      <c r="B50" s="41"/>
      <c r="C50" s="57"/>
      <c r="D50" s="57"/>
      <c r="E50" s="53"/>
      <c r="F50" s="53"/>
      <c r="G50" s="12"/>
      <c r="H50" s="13"/>
      <c r="I50" s="13"/>
      <c r="J50" s="13"/>
      <c r="K50" s="100"/>
      <c r="L50" s="14"/>
      <c r="M50" s="1"/>
    </row>
    <row r="51" spans="1:13" ht="12.75">
      <c r="A51" s="45"/>
      <c r="B51" s="41"/>
      <c r="C51" s="57"/>
      <c r="D51" s="57"/>
      <c r="E51" s="53"/>
      <c r="F51" s="53"/>
      <c r="G51" s="12"/>
      <c r="H51" s="13"/>
      <c r="I51" s="13"/>
      <c r="J51" s="13"/>
      <c r="K51" s="100"/>
      <c r="L51" s="14"/>
      <c r="M51" s="1"/>
    </row>
    <row r="52" spans="1:13" ht="12.75">
      <c r="A52" s="45"/>
      <c r="B52" s="41"/>
      <c r="C52" s="57"/>
      <c r="D52" s="57"/>
      <c r="E52" s="53"/>
      <c r="F52" s="53"/>
      <c r="G52" s="12"/>
      <c r="H52" s="13"/>
      <c r="I52" s="13"/>
      <c r="J52" s="13"/>
      <c r="K52" s="100"/>
      <c r="L52" s="14"/>
      <c r="M52" s="1"/>
    </row>
    <row r="53" spans="1:13" ht="12.75">
      <c r="A53" s="45"/>
      <c r="B53" s="41"/>
      <c r="C53" s="57"/>
      <c r="D53" s="57"/>
      <c r="E53" s="53"/>
      <c r="F53" s="53"/>
      <c r="G53" s="12"/>
      <c r="H53" s="13"/>
      <c r="I53" s="13"/>
      <c r="J53" s="13"/>
      <c r="K53" s="100"/>
      <c r="L53" s="14"/>
      <c r="M53" s="1"/>
    </row>
    <row r="54" spans="1:13" ht="12.75">
      <c r="A54" s="45"/>
      <c r="B54" s="41"/>
      <c r="C54" s="57"/>
      <c r="D54" s="57"/>
      <c r="E54" s="53"/>
      <c r="F54" s="53"/>
      <c r="G54" s="12"/>
      <c r="H54" s="13"/>
      <c r="I54" s="13"/>
      <c r="J54" s="13"/>
      <c r="K54" s="100"/>
      <c r="L54" s="14"/>
      <c r="M54" s="1"/>
    </row>
    <row r="55" spans="1:13" ht="12.75">
      <c r="A55" s="45"/>
      <c r="B55" s="41"/>
      <c r="C55" s="57"/>
      <c r="D55" s="57"/>
      <c r="E55" s="53"/>
      <c r="F55" s="53"/>
      <c r="G55" s="12"/>
      <c r="H55" s="13"/>
      <c r="I55" s="13"/>
      <c r="J55" s="13"/>
      <c r="K55" s="100"/>
      <c r="L55" s="14"/>
      <c r="M55" s="1"/>
    </row>
    <row r="56" spans="1:13" ht="12.75">
      <c r="A56" s="45"/>
      <c r="B56" s="41"/>
      <c r="C56" s="57"/>
      <c r="D56" s="57"/>
      <c r="E56" s="53"/>
      <c r="F56" s="53"/>
      <c r="G56" s="12"/>
      <c r="H56" s="13"/>
      <c r="I56" s="13"/>
      <c r="J56" s="13"/>
      <c r="K56" s="100"/>
      <c r="L56" s="14"/>
      <c r="M56" s="1"/>
    </row>
    <row r="57" spans="1:13" ht="12.75">
      <c r="A57" s="45"/>
      <c r="B57" s="41"/>
      <c r="C57" s="57"/>
      <c r="D57" s="57"/>
      <c r="E57" s="53"/>
      <c r="F57" s="53"/>
      <c r="G57" s="12"/>
      <c r="H57" s="13"/>
      <c r="I57" s="13"/>
      <c r="J57" s="13"/>
      <c r="K57" s="100"/>
      <c r="L57" s="14"/>
      <c r="M57" s="1"/>
    </row>
    <row r="58" spans="1:13" ht="12.75">
      <c r="A58" s="45"/>
      <c r="B58" s="41"/>
      <c r="C58" s="57"/>
      <c r="D58" s="57"/>
      <c r="E58" s="53"/>
      <c r="F58" s="53"/>
      <c r="G58" s="12"/>
      <c r="H58" s="13"/>
      <c r="I58" s="13"/>
      <c r="J58" s="13"/>
      <c r="K58" s="100"/>
      <c r="L58" s="14"/>
      <c r="M58" s="1"/>
    </row>
    <row r="59" spans="1:13" ht="12.75">
      <c r="A59" s="45"/>
      <c r="B59" s="41"/>
      <c r="C59" s="57"/>
      <c r="D59" s="57"/>
      <c r="E59" s="53"/>
      <c r="F59" s="53"/>
      <c r="G59" s="12"/>
      <c r="H59" s="13"/>
      <c r="I59" s="13"/>
      <c r="J59" s="13"/>
      <c r="K59" s="100"/>
      <c r="L59" s="14"/>
      <c r="M59" s="1"/>
    </row>
    <row r="60" spans="1:13" ht="12.75">
      <c r="A60" s="45"/>
      <c r="B60" s="41"/>
      <c r="C60" s="57"/>
      <c r="D60" s="57"/>
      <c r="E60" s="53"/>
      <c r="F60" s="53"/>
      <c r="G60" s="12"/>
      <c r="H60" s="13"/>
      <c r="I60" s="13"/>
      <c r="J60" s="13"/>
      <c r="K60" s="100"/>
      <c r="L60" s="14"/>
      <c r="M60" s="1"/>
    </row>
    <row r="61" spans="1:13" ht="12.75">
      <c r="A61" s="45"/>
      <c r="B61" s="41"/>
      <c r="C61" s="57"/>
      <c r="D61" s="57"/>
      <c r="E61" s="53"/>
      <c r="F61" s="53"/>
      <c r="G61" s="12"/>
      <c r="H61" s="13"/>
      <c r="I61" s="13"/>
      <c r="J61" s="13"/>
      <c r="K61" s="100"/>
      <c r="L61" s="14"/>
      <c r="M61" s="1"/>
    </row>
    <row r="62" spans="1:13" ht="12.75">
      <c r="A62" s="45"/>
      <c r="B62" s="41"/>
      <c r="C62" s="57"/>
      <c r="D62" s="57"/>
      <c r="E62" s="53"/>
      <c r="F62" s="53"/>
      <c r="G62" s="12"/>
      <c r="H62" s="13"/>
      <c r="I62" s="13"/>
      <c r="J62" s="13"/>
      <c r="K62" s="100"/>
      <c r="L62" s="14"/>
      <c r="M62" s="1"/>
    </row>
    <row r="63" spans="1:13" ht="12.75">
      <c r="A63" s="45"/>
      <c r="B63" s="41"/>
      <c r="C63" s="57"/>
      <c r="D63" s="57"/>
      <c r="E63" s="53"/>
      <c r="F63" s="53"/>
      <c r="G63" s="12"/>
      <c r="H63" s="13"/>
      <c r="I63" s="13"/>
      <c r="J63" s="13"/>
      <c r="K63" s="100"/>
      <c r="L63" s="14"/>
      <c r="M63" s="1"/>
    </row>
    <row r="64" spans="1:13" ht="12.75">
      <c r="A64" s="45"/>
      <c r="B64" s="41"/>
      <c r="C64" s="57"/>
      <c r="D64" s="57"/>
      <c r="E64" s="53"/>
      <c r="F64" s="53"/>
      <c r="G64" s="12"/>
      <c r="H64" s="13"/>
      <c r="I64" s="13"/>
      <c r="J64" s="13"/>
      <c r="K64" s="100"/>
      <c r="L64" s="14"/>
      <c r="M64" s="1"/>
    </row>
    <row r="65" spans="1:13" ht="12.75">
      <c r="A65" s="45"/>
      <c r="B65" s="41"/>
      <c r="C65" s="57"/>
      <c r="D65" s="57"/>
      <c r="E65" s="53"/>
      <c r="F65" s="53"/>
      <c r="G65" s="12"/>
      <c r="H65" s="13"/>
      <c r="I65" s="13"/>
      <c r="J65" s="13"/>
      <c r="K65" s="100"/>
      <c r="L65" s="14"/>
      <c r="M65" s="1"/>
    </row>
    <row r="66" spans="1:13" ht="12.75">
      <c r="A66" s="45"/>
      <c r="B66" s="41"/>
      <c r="C66" s="57"/>
      <c r="D66" s="57"/>
      <c r="E66" s="53"/>
      <c r="F66" s="53"/>
      <c r="G66" s="12"/>
      <c r="H66" s="13"/>
      <c r="I66" s="13"/>
      <c r="J66" s="13"/>
      <c r="K66" s="100"/>
      <c r="L66" s="14"/>
      <c r="M66" s="1"/>
    </row>
    <row r="67" spans="1:13" ht="12.75">
      <c r="A67" s="45"/>
      <c r="B67" s="41"/>
      <c r="C67" s="57"/>
      <c r="D67" s="57"/>
      <c r="E67" s="53"/>
      <c r="F67" s="53"/>
      <c r="G67" s="12"/>
      <c r="H67" s="13"/>
      <c r="I67" s="13"/>
      <c r="J67" s="13"/>
      <c r="K67" s="100"/>
      <c r="L67" s="14"/>
      <c r="M67" s="1"/>
    </row>
    <row r="68" spans="1:13" ht="12.75">
      <c r="A68" s="45"/>
      <c r="B68" s="41"/>
      <c r="C68" s="57"/>
      <c r="D68" s="57"/>
      <c r="E68" s="53"/>
      <c r="F68" s="53"/>
      <c r="G68" s="12"/>
      <c r="H68" s="13"/>
      <c r="I68" s="13"/>
      <c r="J68" s="13"/>
      <c r="K68" s="100"/>
      <c r="L68" s="14"/>
      <c r="M68" s="1"/>
    </row>
    <row r="69" spans="1:13" ht="12.75">
      <c r="A69" s="45"/>
      <c r="B69" s="41"/>
      <c r="C69" s="57"/>
      <c r="D69" s="57"/>
      <c r="E69" s="53"/>
      <c r="F69" s="53"/>
      <c r="G69" s="12"/>
      <c r="H69" s="13"/>
      <c r="I69" s="13"/>
      <c r="J69" s="13"/>
      <c r="K69" s="100"/>
      <c r="L69" s="14"/>
      <c r="M69" s="1"/>
    </row>
    <row r="70" spans="1:13" ht="12.75">
      <c r="A70" s="45"/>
      <c r="B70" s="41"/>
      <c r="C70" s="57"/>
      <c r="D70" s="57"/>
      <c r="E70" s="53"/>
      <c r="F70" s="53"/>
      <c r="G70" s="12"/>
      <c r="H70" s="13"/>
      <c r="I70" s="13"/>
      <c r="J70" s="13"/>
      <c r="K70" s="100"/>
      <c r="L70" s="14"/>
      <c r="M70" s="1"/>
    </row>
    <row r="71" spans="1:13" ht="12.75">
      <c r="A71" s="45"/>
      <c r="B71" s="41"/>
      <c r="C71" s="57"/>
      <c r="D71" s="57"/>
      <c r="E71" s="53"/>
      <c r="F71" s="53"/>
      <c r="G71" s="12"/>
      <c r="H71" s="13"/>
      <c r="I71" s="13"/>
      <c r="J71" s="13"/>
      <c r="K71" s="100"/>
      <c r="L71" s="14"/>
      <c r="M71" s="1"/>
    </row>
    <row r="72" spans="1:13" ht="12.75">
      <c r="A72" s="45"/>
      <c r="B72" s="41"/>
      <c r="C72" s="57"/>
      <c r="D72" s="57"/>
      <c r="E72" s="53"/>
      <c r="F72" s="53"/>
      <c r="G72" s="12"/>
      <c r="H72" s="13"/>
      <c r="I72" s="13"/>
      <c r="J72" s="13"/>
      <c r="K72" s="100"/>
      <c r="L72" s="14"/>
      <c r="M72" s="1"/>
    </row>
    <row r="73" spans="1:13" ht="12.75">
      <c r="A73" s="45"/>
      <c r="B73" s="41"/>
      <c r="C73" s="57"/>
      <c r="D73" s="57"/>
      <c r="E73" s="53"/>
      <c r="F73" s="53"/>
      <c r="G73" s="12"/>
      <c r="H73" s="13"/>
      <c r="I73" s="13"/>
      <c r="J73" s="13"/>
      <c r="K73" s="100"/>
      <c r="L73" s="14"/>
      <c r="M73" s="1"/>
    </row>
    <row r="74" spans="1:13" ht="12.75">
      <c r="A74" s="45"/>
      <c r="B74" s="41"/>
      <c r="C74" s="57"/>
      <c r="D74" s="57"/>
      <c r="E74" s="53"/>
      <c r="F74" s="53"/>
      <c r="G74" s="11"/>
      <c r="H74" s="11"/>
      <c r="I74" s="11"/>
      <c r="J74" s="11"/>
      <c r="K74" s="100"/>
      <c r="L74" s="14"/>
      <c r="M74" s="1"/>
    </row>
    <row r="75" spans="1:13" ht="12.75">
      <c r="A75" s="45"/>
      <c r="B75" s="41"/>
      <c r="C75" s="57"/>
      <c r="D75" s="57"/>
      <c r="E75" s="53"/>
      <c r="F75" s="53"/>
      <c r="G75" s="11"/>
      <c r="H75" s="11"/>
      <c r="I75" s="11"/>
      <c r="J75" s="11"/>
      <c r="K75" s="100"/>
      <c r="L75" s="14"/>
      <c r="M75" s="1"/>
    </row>
    <row r="76" spans="1:13" ht="12.75">
      <c r="A76" s="45"/>
      <c r="B76" s="41"/>
      <c r="C76" s="57"/>
      <c r="D76" s="57"/>
      <c r="E76" s="53"/>
      <c r="F76" s="53"/>
      <c r="G76" s="11"/>
      <c r="H76" s="11"/>
      <c r="I76" s="11"/>
      <c r="J76" s="11"/>
      <c r="K76" s="100"/>
      <c r="L76" s="14"/>
      <c r="M76" s="1"/>
    </row>
    <row r="77" spans="1:13" ht="12.75">
      <c r="A77" s="45"/>
      <c r="B77" s="41"/>
      <c r="C77" s="57"/>
      <c r="D77" s="57"/>
      <c r="E77" s="53"/>
      <c r="F77" s="53"/>
      <c r="G77" s="11"/>
      <c r="H77" s="11"/>
      <c r="I77" s="11"/>
      <c r="J77" s="11"/>
      <c r="K77" s="100"/>
      <c r="L77" s="14"/>
      <c r="M77" s="1"/>
    </row>
    <row r="78" spans="1:13" ht="12.75">
      <c r="A78" s="45"/>
      <c r="B78" s="41"/>
      <c r="C78" s="57"/>
      <c r="D78" s="57"/>
      <c r="E78" s="53"/>
      <c r="F78" s="53"/>
      <c r="G78" s="11"/>
      <c r="H78" s="11"/>
      <c r="I78" s="11"/>
      <c r="J78" s="11"/>
      <c r="K78" s="100"/>
      <c r="L78" s="14"/>
      <c r="M78" s="1"/>
    </row>
    <row r="79" spans="1:13" ht="12.75">
      <c r="A79" s="45"/>
      <c r="B79" s="41"/>
      <c r="C79" s="57"/>
      <c r="D79" s="57"/>
      <c r="E79" s="53"/>
      <c r="F79" s="53"/>
      <c r="G79" s="11"/>
      <c r="H79" s="11"/>
      <c r="I79" s="11"/>
      <c r="J79" s="11"/>
      <c r="K79" s="100"/>
      <c r="L79" s="14"/>
      <c r="M79" s="1"/>
    </row>
    <row r="80" spans="1:13" ht="12.75">
      <c r="A80" s="45"/>
      <c r="B80" s="41"/>
      <c r="C80" s="57"/>
      <c r="D80" s="57"/>
      <c r="E80" s="53"/>
      <c r="F80" s="53"/>
      <c r="G80" s="11"/>
      <c r="H80" s="11"/>
      <c r="I80" s="11"/>
      <c r="J80" s="11"/>
      <c r="K80" s="100"/>
      <c r="L80" s="14"/>
      <c r="M80" s="1"/>
    </row>
    <row r="81" spans="1:13" ht="12.75">
      <c r="A81" s="45"/>
      <c r="B81" s="41"/>
      <c r="C81" s="57"/>
      <c r="D81" s="57"/>
      <c r="E81" s="53"/>
      <c r="F81" s="53"/>
      <c r="G81" s="11"/>
      <c r="H81" s="11"/>
      <c r="I81" s="11"/>
      <c r="J81" s="11"/>
      <c r="K81" s="100"/>
      <c r="L81" s="14"/>
      <c r="M81" s="1"/>
    </row>
    <row r="82" spans="1:13" ht="12.75">
      <c r="A82" s="45"/>
      <c r="B82" s="41"/>
      <c r="C82" s="57"/>
      <c r="D82" s="57"/>
      <c r="E82" s="53"/>
      <c r="F82" s="53"/>
      <c r="G82" s="11"/>
      <c r="H82" s="11"/>
      <c r="I82" s="11"/>
      <c r="J82" s="11"/>
      <c r="K82" s="100"/>
      <c r="L82" s="14"/>
      <c r="M82" s="1"/>
    </row>
    <row r="83" spans="1:13" ht="12.75">
      <c r="A83" s="45"/>
      <c r="B83" s="41"/>
      <c r="C83" s="57"/>
      <c r="D83" s="57"/>
      <c r="E83" s="53"/>
      <c r="F83" s="53"/>
      <c r="G83" s="11"/>
      <c r="H83" s="11"/>
      <c r="I83" s="11"/>
      <c r="J83" s="11"/>
      <c r="K83" s="100"/>
      <c r="L83" s="14"/>
      <c r="M83" s="1"/>
    </row>
    <row r="84" spans="1:13" ht="12.75">
      <c r="A84" s="45"/>
      <c r="B84" s="41"/>
      <c r="C84" s="57"/>
      <c r="D84" s="57"/>
      <c r="E84" s="53"/>
      <c r="F84" s="53"/>
      <c r="G84" s="11"/>
      <c r="H84" s="11"/>
      <c r="I84" s="11"/>
      <c r="J84" s="11"/>
      <c r="K84" s="100"/>
      <c r="L84" s="14"/>
      <c r="M84" s="1"/>
    </row>
    <row r="85" spans="1:13" ht="12.75">
      <c r="A85" s="45"/>
      <c r="B85" s="41"/>
      <c r="C85" s="57"/>
      <c r="D85" s="57"/>
      <c r="E85" s="53"/>
      <c r="F85" s="53"/>
      <c r="G85" s="11"/>
      <c r="H85" s="11"/>
      <c r="I85" s="11"/>
      <c r="J85" s="11"/>
      <c r="K85" s="100"/>
      <c r="L85" s="14"/>
      <c r="M85" s="1"/>
    </row>
    <row r="86" spans="1:13" ht="12.75">
      <c r="A86" s="45"/>
      <c r="B86" s="41"/>
      <c r="C86" s="57"/>
      <c r="D86" s="57"/>
      <c r="E86" s="53"/>
      <c r="F86" s="53"/>
      <c r="G86" s="11"/>
      <c r="H86" s="11"/>
      <c r="I86" s="11"/>
      <c r="J86" s="11"/>
      <c r="K86" s="100"/>
      <c r="L86" s="14"/>
      <c r="M86" s="1"/>
    </row>
    <row r="87" spans="1:13" ht="12.75">
      <c r="A87" s="45"/>
      <c r="B87" s="41"/>
      <c r="C87" s="57"/>
      <c r="D87" s="57"/>
      <c r="E87" s="53"/>
      <c r="F87" s="53"/>
      <c r="G87" s="11"/>
      <c r="H87" s="11"/>
      <c r="I87" s="11"/>
      <c r="J87" s="11"/>
      <c r="K87" s="100"/>
      <c r="L87" s="14"/>
      <c r="M87" s="1"/>
    </row>
    <row r="88" spans="1:13" ht="12.75">
      <c r="A88" s="45"/>
      <c r="B88" s="41"/>
      <c r="C88" s="57"/>
      <c r="D88" s="57"/>
      <c r="E88" s="53"/>
      <c r="F88" s="53"/>
      <c r="G88" s="11"/>
      <c r="H88" s="11"/>
      <c r="I88" s="11"/>
      <c r="J88" s="11"/>
      <c r="K88" s="100"/>
      <c r="L88" s="14"/>
      <c r="M88" s="1"/>
    </row>
    <row r="89" spans="1:13" ht="12.75">
      <c r="A89" s="45"/>
      <c r="B89" s="41"/>
      <c r="C89" s="57"/>
      <c r="D89" s="57"/>
      <c r="E89" s="53"/>
      <c r="F89" s="53"/>
      <c r="G89" s="11"/>
      <c r="H89" s="11"/>
      <c r="I89" s="11"/>
      <c r="J89" s="11"/>
      <c r="K89" s="100"/>
      <c r="L89" s="14"/>
      <c r="M89" s="1"/>
    </row>
    <row r="90" spans="1:13" ht="12.75">
      <c r="A90" s="45"/>
      <c r="B90" s="41"/>
      <c r="C90" s="57"/>
      <c r="D90" s="57"/>
      <c r="E90" s="53"/>
      <c r="F90" s="53"/>
      <c r="G90" s="11"/>
      <c r="H90" s="11"/>
      <c r="I90" s="11"/>
      <c r="J90" s="11"/>
      <c r="K90" s="100"/>
      <c r="L90" s="14"/>
      <c r="M90" s="1"/>
    </row>
    <row r="91" spans="1:13" ht="12.75">
      <c r="A91" s="45"/>
      <c r="B91" s="41"/>
      <c r="C91" s="57"/>
      <c r="D91" s="57"/>
      <c r="E91" s="53"/>
      <c r="F91" s="53"/>
      <c r="G91" s="11"/>
      <c r="H91" s="11"/>
      <c r="I91" s="11"/>
      <c r="J91" s="11"/>
      <c r="K91" s="100"/>
      <c r="L91" s="14"/>
      <c r="M91" s="1"/>
    </row>
    <row r="92" spans="1:13" ht="12.75">
      <c r="A92" s="45"/>
      <c r="B92" s="41"/>
      <c r="C92" s="57"/>
      <c r="D92" s="57"/>
      <c r="E92" s="53"/>
      <c r="F92" s="53"/>
      <c r="G92" s="11"/>
      <c r="H92" s="11"/>
      <c r="I92" s="11"/>
      <c r="J92" s="11"/>
      <c r="K92" s="100"/>
      <c r="L92" s="14"/>
      <c r="M92" s="1"/>
    </row>
    <row r="93" spans="1:13" ht="12.75">
      <c r="A93" s="45"/>
      <c r="B93" s="41"/>
      <c r="C93" s="57"/>
      <c r="D93" s="57"/>
      <c r="E93" s="53"/>
      <c r="F93" s="53"/>
      <c r="G93" s="11"/>
      <c r="H93" s="11"/>
      <c r="I93" s="11"/>
      <c r="J93" s="11"/>
      <c r="K93" s="100"/>
      <c r="L93" s="14"/>
      <c r="M93" s="1"/>
    </row>
    <row r="94" spans="1:13" ht="12.75">
      <c r="A94" s="45"/>
      <c r="B94" s="41"/>
      <c r="C94" s="57"/>
      <c r="D94" s="57"/>
      <c r="E94" s="51"/>
      <c r="F94" s="53"/>
      <c r="G94" s="11"/>
      <c r="H94" s="11"/>
      <c r="I94" s="11"/>
      <c r="J94" s="11"/>
      <c r="K94" s="100"/>
      <c r="L94" s="14"/>
      <c r="M94" s="1"/>
    </row>
    <row r="95" spans="1:13" ht="12.75">
      <c r="A95" s="45"/>
      <c r="B95" s="41"/>
      <c r="C95" s="57"/>
      <c r="D95" s="57"/>
      <c r="E95" s="53"/>
      <c r="F95" s="53"/>
      <c r="G95" s="11"/>
      <c r="H95" s="11"/>
      <c r="I95" s="11"/>
      <c r="J95" s="11"/>
      <c r="K95" s="100"/>
      <c r="L95" s="14"/>
      <c r="M95" s="1"/>
    </row>
    <row r="96" spans="1:13" ht="12.75">
      <c r="A96" s="45"/>
      <c r="B96" s="41"/>
      <c r="C96" s="57"/>
      <c r="D96" s="57"/>
      <c r="E96" s="53"/>
      <c r="F96" s="53"/>
      <c r="G96" s="11"/>
      <c r="H96" s="11"/>
      <c r="I96" s="11"/>
      <c r="J96" s="11"/>
      <c r="K96" s="100"/>
      <c r="L96" s="14"/>
      <c r="M96" s="1"/>
    </row>
    <row r="97" spans="1:13" ht="12.75">
      <c r="A97" s="45"/>
      <c r="B97" s="41"/>
      <c r="C97" s="57"/>
      <c r="D97" s="57"/>
      <c r="E97" s="53"/>
      <c r="F97" s="53"/>
      <c r="G97" s="11"/>
      <c r="H97" s="11"/>
      <c r="I97" s="11"/>
      <c r="J97" s="11"/>
      <c r="K97" s="100"/>
      <c r="L97" s="14"/>
      <c r="M97" s="1"/>
    </row>
    <row r="98" spans="1:13" ht="12.75">
      <c r="A98" s="45"/>
      <c r="B98" s="41"/>
      <c r="C98" s="57"/>
      <c r="D98" s="57"/>
      <c r="E98" s="53"/>
      <c r="F98" s="53"/>
      <c r="G98" s="11"/>
      <c r="H98" s="11"/>
      <c r="I98" s="11"/>
      <c r="J98" s="11"/>
      <c r="K98" s="100"/>
      <c r="L98" s="14"/>
      <c r="M98" s="1"/>
    </row>
    <row r="99" spans="1:13" ht="12.75">
      <c r="A99" s="45"/>
      <c r="B99" s="41"/>
      <c r="C99" s="57"/>
      <c r="D99" s="57"/>
      <c r="E99" s="53"/>
      <c r="F99" s="53"/>
      <c r="G99" s="11"/>
      <c r="H99" s="11"/>
      <c r="I99" s="11"/>
      <c r="J99" s="11"/>
      <c r="K99" s="100"/>
      <c r="L99" s="14"/>
      <c r="M99" s="1"/>
    </row>
    <row r="100" spans="1:13" ht="12.75">
      <c r="A100" s="45"/>
      <c r="B100" s="41"/>
      <c r="C100" s="57"/>
      <c r="D100" s="57"/>
      <c r="E100" s="53"/>
      <c r="F100" s="53"/>
      <c r="G100" s="11"/>
      <c r="H100" s="11"/>
      <c r="I100" s="11"/>
      <c r="J100" s="11"/>
      <c r="K100" s="100"/>
      <c r="L100" s="14"/>
      <c r="M100" s="1"/>
    </row>
    <row r="101" spans="1:13" ht="12.75">
      <c r="A101" s="45"/>
      <c r="B101" s="41"/>
      <c r="C101" s="57"/>
      <c r="D101" s="57"/>
      <c r="E101" s="53"/>
      <c r="F101" s="53"/>
      <c r="G101" s="11"/>
      <c r="H101" s="11"/>
      <c r="I101" s="11"/>
      <c r="J101" s="11"/>
      <c r="K101" s="100"/>
      <c r="L101" s="14"/>
      <c r="M101" s="1"/>
    </row>
    <row r="102" spans="1:13" ht="12.75">
      <c r="A102" s="45"/>
      <c r="B102" s="41"/>
      <c r="C102" s="57"/>
      <c r="D102" s="57"/>
      <c r="E102" s="53"/>
      <c r="F102" s="53"/>
      <c r="G102" s="11"/>
      <c r="H102" s="11"/>
      <c r="I102" s="11"/>
      <c r="J102" s="11"/>
      <c r="K102" s="100"/>
      <c r="L102" s="14"/>
      <c r="M102" s="1"/>
    </row>
    <row r="103" spans="1:13" ht="12.75">
      <c r="A103" s="45"/>
      <c r="B103" s="41"/>
      <c r="C103" s="57"/>
      <c r="D103" s="57"/>
      <c r="E103" s="53"/>
      <c r="F103" s="53"/>
      <c r="G103" s="11"/>
      <c r="H103" s="11"/>
      <c r="I103" s="11"/>
      <c r="J103" s="11"/>
      <c r="K103" s="100"/>
      <c r="L103" s="14"/>
      <c r="M103" s="1"/>
    </row>
    <row r="104" spans="1:13" ht="12.75">
      <c r="A104" s="45"/>
      <c r="B104" s="41"/>
      <c r="C104" s="57"/>
      <c r="D104" s="57"/>
      <c r="E104" s="53"/>
      <c r="F104" s="53"/>
      <c r="G104" s="11"/>
      <c r="H104" s="11"/>
      <c r="I104" s="11"/>
      <c r="J104" s="11"/>
      <c r="K104" s="100"/>
      <c r="L104" s="14"/>
      <c r="M104" s="1"/>
    </row>
    <row r="105" spans="1:13" ht="12.75">
      <c r="A105" s="45"/>
      <c r="B105" s="41"/>
      <c r="C105" s="57"/>
      <c r="D105" s="57"/>
      <c r="E105" s="53"/>
      <c r="F105" s="53"/>
      <c r="G105" s="11"/>
      <c r="H105" s="11"/>
      <c r="I105" s="11"/>
      <c r="J105" s="11"/>
      <c r="K105" s="100"/>
      <c r="L105" s="14"/>
      <c r="M105" s="1"/>
    </row>
    <row r="106" spans="1:13" ht="12.75">
      <c r="A106" s="45"/>
      <c r="B106" s="41"/>
      <c r="C106" s="57"/>
      <c r="D106" s="57"/>
      <c r="E106" s="53"/>
      <c r="F106" s="53"/>
      <c r="G106" s="11"/>
      <c r="H106" s="11"/>
      <c r="I106" s="11"/>
      <c r="J106" s="11"/>
      <c r="K106" s="100"/>
      <c r="L106" s="14"/>
      <c r="M106" s="1"/>
    </row>
    <row r="107" spans="1:13" ht="12.75">
      <c r="A107" s="45"/>
      <c r="B107" s="41"/>
      <c r="C107" s="57"/>
      <c r="D107" s="57"/>
      <c r="E107" s="53"/>
      <c r="F107" s="53"/>
      <c r="G107" s="11"/>
      <c r="H107" s="11"/>
      <c r="I107" s="11"/>
      <c r="J107" s="11"/>
      <c r="K107" s="100"/>
      <c r="L107" s="14"/>
      <c r="M107" s="1"/>
    </row>
    <row r="108" spans="1:13" ht="12.75">
      <c r="A108" s="45"/>
      <c r="B108" s="41"/>
      <c r="C108" s="57"/>
      <c r="D108" s="57"/>
      <c r="E108" s="53"/>
      <c r="F108" s="53"/>
      <c r="G108" s="11"/>
      <c r="H108" s="11"/>
      <c r="I108" s="11"/>
      <c r="J108" s="11"/>
      <c r="K108" s="100"/>
      <c r="L108" s="14"/>
      <c r="M108" s="1"/>
    </row>
    <row r="109" spans="1:13" ht="12.75">
      <c r="A109" s="45"/>
      <c r="B109" s="41"/>
      <c r="C109" s="57"/>
      <c r="D109" s="57"/>
      <c r="E109" s="53"/>
      <c r="F109" s="53"/>
      <c r="G109" s="11"/>
      <c r="H109" s="11"/>
      <c r="I109" s="11"/>
      <c r="J109" s="11"/>
      <c r="K109" s="100"/>
      <c r="L109" s="14"/>
      <c r="M109" s="1"/>
    </row>
    <row r="110" spans="1:13" ht="12.75">
      <c r="A110" s="45"/>
      <c r="B110" s="41"/>
      <c r="C110" s="57"/>
      <c r="D110" s="57"/>
      <c r="E110" s="53"/>
      <c r="F110" s="53"/>
      <c r="G110" s="11"/>
      <c r="H110" s="11"/>
      <c r="I110" s="11"/>
      <c r="J110" s="11"/>
      <c r="K110" s="100"/>
      <c r="L110" s="14"/>
      <c r="M110" s="1"/>
    </row>
    <row r="111" spans="1:13" ht="12.75">
      <c r="A111" s="45"/>
      <c r="B111" s="41"/>
      <c r="C111" s="57"/>
      <c r="D111" s="57"/>
      <c r="E111" s="53"/>
      <c r="F111" s="53"/>
      <c r="G111" s="11"/>
      <c r="H111" s="11"/>
      <c r="I111" s="11"/>
      <c r="J111" s="11"/>
      <c r="K111" s="100"/>
      <c r="L111" s="14"/>
      <c r="M111" s="1"/>
    </row>
    <row r="112" spans="1:13" ht="12.75">
      <c r="A112" s="45"/>
      <c r="B112" s="41"/>
      <c r="C112" s="57"/>
      <c r="D112" s="57"/>
      <c r="E112" s="53"/>
      <c r="F112" s="53"/>
      <c r="G112" s="11"/>
      <c r="H112" s="11"/>
      <c r="I112" s="11"/>
      <c r="J112" s="11"/>
      <c r="K112" s="100"/>
      <c r="L112" s="14"/>
      <c r="M112" s="1"/>
    </row>
    <row r="113" spans="1:13" ht="12.75">
      <c r="A113" s="45"/>
      <c r="B113" s="41"/>
      <c r="C113" s="57"/>
      <c r="D113" s="57"/>
      <c r="E113" s="53"/>
      <c r="F113" s="53"/>
      <c r="G113" s="11"/>
      <c r="H113" s="11"/>
      <c r="I113" s="11"/>
      <c r="J113" s="11"/>
      <c r="K113" s="100"/>
      <c r="L113" s="14"/>
      <c r="M113" s="1"/>
    </row>
    <row r="114" spans="1:13" ht="12.75">
      <c r="A114" s="45"/>
      <c r="B114" s="41"/>
      <c r="C114" s="57"/>
      <c r="D114" s="57"/>
      <c r="E114" s="53"/>
      <c r="F114" s="53"/>
      <c r="G114" s="11"/>
      <c r="H114" s="11"/>
      <c r="I114" s="11"/>
      <c r="J114" s="11"/>
      <c r="K114" s="100"/>
      <c r="L114" s="14"/>
      <c r="M114" s="1"/>
    </row>
    <row r="115" spans="1:13" ht="12.75">
      <c r="A115" s="45"/>
      <c r="B115" s="41"/>
      <c r="C115" s="57"/>
      <c r="D115" s="57"/>
      <c r="E115" s="53"/>
      <c r="F115" s="53"/>
      <c r="G115" s="11"/>
      <c r="H115" s="11"/>
      <c r="I115" s="11"/>
      <c r="J115" s="11"/>
      <c r="K115" s="100"/>
      <c r="L115" s="14"/>
      <c r="M115" s="1"/>
    </row>
    <row r="116" spans="1:13" ht="12.75">
      <c r="A116" s="45"/>
      <c r="B116" s="41"/>
      <c r="C116" s="57"/>
      <c r="D116" s="57"/>
      <c r="E116" s="53"/>
      <c r="F116" s="53"/>
      <c r="G116" s="11"/>
      <c r="H116" s="11"/>
      <c r="I116" s="11"/>
      <c r="J116" s="11"/>
      <c r="K116" s="100"/>
      <c r="L116" s="14"/>
      <c r="M116" s="1"/>
    </row>
    <row r="117" spans="1:13" ht="12.75">
      <c r="A117" s="45"/>
      <c r="B117" s="41"/>
      <c r="C117" s="57"/>
      <c r="D117" s="57"/>
      <c r="E117" s="53"/>
      <c r="F117" s="53"/>
      <c r="G117" s="11"/>
      <c r="H117" s="11"/>
      <c r="I117" s="11"/>
      <c r="J117" s="11"/>
      <c r="K117" s="100"/>
      <c r="L117" s="14"/>
      <c r="M117" s="1"/>
    </row>
    <row r="118" spans="1:13" ht="12.75">
      <c r="A118" s="45"/>
      <c r="B118" s="41"/>
      <c r="C118" s="57"/>
      <c r="D118" s="57"/>
      <c r="E118" s="53"/>
      <c r="F118" s="53"/>
      <c r="G118" s="11"/>
      <c r="H118" s="11"/>
      <c r="I118" s="11"/>
      <c r="J118" s="11"/>
      <c r="K118" s="100"/>
      <c r="L118" s="14"/>
      <c r="M118" s="1"/>
    </row>
    <row r="119" spans="1:13" ht="12.75">
      <c r="A119" s="45"/>
      <c r="B119" s="41"/>
      <c r="C119" s="57"/>
      <c r="D119" s="57"/>
      <c r="E119" s="53"/>
      <c r="F119" s="53"/>
      <c r="G119" s="11"/>
      <c r="H119" s="11"/>
      <c r="I119" s="11"/>
      <c r="J119" s="11"/>
      <c r="K119" s="100"/>
      <c r="L119" s="14"/>
      <c r="M119" s="1"/>
    </row>
    <row r="120" spans="1:13" ht="12.75">
      <c r="A120" s="45"/>
      <c r="B120" s="41"/>
      <c r="C120" s="57"/>
      <c r="D120" s="57"/>
      <c r="E120" s="53"/>
      <c r="F120" s="53"/>
      <c r="G120" s="11"/>
      <c r="H120" s="11"/>
      <c r="I120" s="11"/>
      <c r="J120" s="11"/>
      <c r="K120" s="100"/>
      <c r="L120" s="14"/>
      <c r="M120" s="1"/>
    </row>
    <row r="121" spans="1:13" ht="12.75">
      <c r="A121" s="45"/>
      <c r="B121" s="41"/>
      <c r="C121" s="57"/>
      <c r="D121" s="57"/>
      <c r="E121" s="53"/>
      <c r="F121" s="53"/>
      <c r="G121" s="11"/>
      <c r="H121" s="11"/>
      <c r="I121" s="11"/>
      <c r="J121" s="11"/>
      <c r="K121" s="100"/>
      <c r="L121" s="14"/>
      <c r="M121" s="1"/>
    </row>
    <row r="122" spans="1:13" ht="12.75">
      <c r="A122" s="45"/>
      <c r="B122" s="41"/>
      <c r="C122" s="57"/>
      <c r="D122" s="57"/>
      <c r="E122" s="53"/>
      <c r="F122" s="53"/>
      <c r="G122" s="11"/>
      <c r="H122" s="11"/>
      <c r="I122" s="11"/>
      <c r="J122" s="11"/>
      <c r="K122" s="100"/>
      <c r="L122" s="14"/>
      <c r="M122" s="1"/>
    </row>
    <row r="123" spans="1:13" ht="12.75">
      <c r="A123" s="45"/>
      <c r="B123" s="41"/>
      <c r="C123" s="57"/>
      <c r="D123" s="57"/>
      <c r="E123" s="53"/>
      <c r="F123" s="53"/>
      <c r="G123" s="11"/>
      <c r="H123" s="11"/>
      <c r="I123" s="11"/>
      <c r="J123" s="11"/>
      <c r="K123" s="100"/>
      <c r="L123" s="14"/>
      <c r="M123" s="1"/>
    </row>
    <row r="124" spans="1:13" ht="12.75">
      <c r="A124" s="45"/>
      <c r="B124" s="41"/>
      <c r="C124" s="57"/>
      <c r="D124" s="57"/>
      <c r="E124" s="53"/>
      <c r="F124" s="53"/>
      <c r="G124" s="11"/>
      <c r="H124" s="11"/>
      <c r="I124" s="11"/>
      <c r="J124" s="11"/>
      <c r="K124" s="100"/>
      <c r="L124" s="14"/>
      <c r="M124" s="1"/>
    </row>
    <row r="125" spans="1:13" ht="12.75">
      <c r="A125" s="45"/>
      <c r="B125" s="41"/>
      <c r="C125" s="57"/>
      <c r="D125" s="57"/>
      <c r="E125" s="53"/>
      <c r="F125" s="53"/>
      <c r="G125" s="11"/>
      <c r="H125" s="11"/>
      <c r="I125" s="11"/>
      <c r="J125" s="11"/>
      <c r="K125" s="100"/>
      <c r="L125" s="14"/>
      <c r="M125" s="1"/>
    </row>
    <row r="126" spans="1:13" ht="12.75">
      <c r="A126" s="45"/>
      <c r="B126" s="41"/>
      <c r="C126" s="57"/>
      <c r="D126" s="57"/>
      <c r="E126" s="53"/>
      <c r="F126" s="53"/>
      <c r="G126" s="11"/>
      <c r="H126" s="11"/>
      <c r="I126" s="11"/>
      <c r="J126" s="11"/>
      <c r="K126" s="100"/>
      <c r="L126" s="14"/>
      <c r="M126" s="1"/>
    </row>
    <row r="127" spans="1:13" ht="12.75">
      <c r="A127" s="45"/>
      <c r="B127" s="41"/>
      <c r="C127" s="57"/>
      <c r="D127" s="57"/>
      <c r="E127" s="53"/>
      <c r="F127" s="53"/>
      <c r="G127" s="11"/>
      <c r="H127" s="11"/>
      <c r="I127" s="11"/>
      <c r="J127" s="11"/>
      <c r="K127" s="100"/>
      <c r="L127" s="14"/>
      <c r="M127" s="1"/>
    </row>
    <row r="128" spans="1:13" ht="12.75">
      <c r="A128" s="45"/>
      <c r="B128" s="41"/>
      <c r="C128" s="57"/>
      <c r="D128" s="57"/>
      <c r="E128" s="53"/>
      <c r="F128" s="53"/>
      <c r="G128" s="11"/>
      <c r="H128" s="11"/>
      <c r="I128" s="11"/>
      <c r="J128" s="11"/>
      <c r="K128" s="100"/>
      <c r="L128" s="14"/>
      <c r="M128" s="1"/>
    </row>
    <row r="129" spans="1:13" ht="12.75">
      <c r="A129" s="45"/>
      <c r="B129" s="41"/>
      <c r="C129" s="57"/>
      <c r="D129" s="57"/>
      <c r="E129" s="53"/>
      <c r="F129" s="53"/>
      <c r="G129" s="11"/>
      <c r="H129" s="11"/>
      <c r="I129" s="11"/>
      <c r="J129" s="11"/>
      <c r="K129" s="100"/>
      <c r="L129" s="14"/>
      <c r="M129" s="1"/>
    </row>
    <row r="130" spans="1:13" ht="12.75">
      <c r="A130" s="45"/>
      <c r="B130" s="41"/>
      <c r="C130" s="57"/>
      <c r="D130" s="57"/>
      <c r="E130" s="53"/>
      <c r="F130" s="53"/>
      <c r="G130" s="11"/>
      <c r="H130" s="11"/>
      <c r="I130" s="11"/>
      <c r="J130" s="11"/>
      <c r="K130" s="100"/>
      <c r="L130" s="14"/>
      <c r="M130" s="1"/>
    </row>
    <row r="131" spans="1:13" ht="12.75">
      <c r="A131" s="45"/>
      <c r="B131" s="41"/>
      <c r="C131" s="57"/>
      <c r="D131" s="57"/>
      <c r="E131" s="53"/>
      <c r="F131" s="53"/>
      <c r="G131" s="11"/>
      <c r="H131" s="11"/>
      <c r="I131" s="11"/>
      <c r="J131" s="11"/>
      <c r="K131" s="100"/>
      <c r="L131" s="14"/>
      <c r="M131" s="1"/>
    </row>
    <row r="132" spans="1:13" ht="12.75">
      <c r="A132" s="45"/>
      <c r="B132" s="41"/>
      <c r="C132" s="57"/>
      <c r="D132" s="57"/>
      <c r="E132" s="53"/>
      <c r="F132" s="53"/>
      <c r="G132" s="11"/>
      <c r="H132" s="11"/>
      <c r="I132" s="11"/>
      <c r="J132" s="11"/>
      <c r="K132" s="100"/>
      <c r="L132" s="14"/>
      <c r="M132" s="1"/>
    </row>
    <row r="133" spans="1:13" ht="12.75">
      <c r="A133" s="45"/>
      <c r="B133" s="41"/>
      <c r="C133" s="57"/>
      <c r="D133" s="57"/>
      <c r="E133" s="53"/>
      <c r="F133" s="53"/>
      <c r="G133" s="11"/>
      <c r="H133" s="11"/>
      <c r="I133" s="11"/>
      <c r="J133" s="11"/>
      <c r="K133" s="100"/>
      <c r="L133" s="14"/>
      <c r="M133" s="1"/>
    </row>
    <row r="134" spans="1:13" ht="12.75">
      <c r="A134" s="45"/>
      <c r="B134" s="41"/>
      <c r="C134" s="57"/>
      <c r="D134" s="57"/>
      <c r="E134" s="53"/>
      <c r="F134" s="53"/>
      <c r="G134" s="11"/>
      <c r="H134" s="11"/>
      <c r="I134" s="11"/>
      <c r="J134" s="11"/>
      <c r="K134" s="100"/>
      <c r="L134" s="14"/>
      <c r="M134" s="1"/>
    </row>
    <row r="135" spans="1:13" ht="12.75">
      <c r="A135" s="45"/>
      <c r="B135" s="41"/>
      <c r="C135" s="57"/>
      <c r="D135" s="57"/>
      <c r="E135" s="53"/>
      <c r="F135" s="53"/>
      <c r="G135" s="11"/>
      <c r="H135" s="11"/>
      <c r="I135" s="11"/>
      <c r="J135" s="11"/>
      <c r="K135" s="100"/>
      <c r="L135" s="14"/>
      <c r="M135" s="1"/>
    </row>
    <row r="136" spans="1:13" ht="12.75">
      <c r="A136" s="45"/>
      <c r="B136" s="41"/>
      <c r="C136" s="57"/>
      <c r="D136" s="57"/>
      <c r="E136" s="53"/>
      <c r="F136" s="53"/>
      <c r="G136" s="11"/>
      <c r="H136" s="11"/>
      <c r="I136" s="11"/>
      <c r="J136" s="11"/>
      <c r="K136" s="100"/>
      <c r="L136" s="14"/>
      <c r="M136" s="1"/>
    </row>
    <row r="137" spans="1:13" ht="12.75">
      <c r="A137" s="45"/>
      <c r="B137" s="41"/>
      <c r="C137" s="57"/>
      <c r="D137" s="57"/>
      <c r="E137" s="53"/>
      <c r="F137" s="53"/>
      <c r="G137" s="11"/>
      <c r="H137" s="11"/>
      <c r="I137" s="11"/>
      <c r="J137" s="11"/>
      <c r="K137" s="100"/>
      <c r="L137" s="14"/>
      <c r="M137" s="1"/>
    </row>
    <row r="138" spans="1:13" ht="12.75">
      <c r="A138" s="45"/>
      <c r="B138" s="41"/>
      <c r="C138" s="57"/>
      <c r="D138" s="57"/>
      <c r="E138" s="53"/>
      <c r="F138" s="53"/>
      <c r="G138" s="11"/>
      <c r="H138" s="11"/>
      <c r="I138" s="11"/>
      <c r="J138" s="11"/>
      <c r="K138" s="100"/>
      <c r="L138" s="14"/>
      <c r="M138" s="1"/>
    </row>
    <row r="139" spans="1:13" ht="12.75">
      <c r="A139" s="45"/>
      <c r="B139" s="41"/>
      <c r="C139" s="57"/>
      <c r="D139" s="57"/>
      <c r="E139" s="53"/>
      <c r="F139" s="53"/>
      <c r="G139" s="11"/>
      <c r="H139" s="11"/>
      <c r="I139" s="11"/>
      <c r="J139" s="11"/>
      <c r="K139" s="100"/>
      <c r="L139" s="14"/>
      <c r="M139" s="1"/>
    </row>
    <row r="140" spans="1:13" ht="12.75">
      <c r="A140" s="45"/>
      <c r="B140" s="41"/>
      <c r="C140" s="57"/>
      <c r="D140" s="57"/>
      <c r="E140" s="53"/>
      <c r="F140" s="53"/>
      <c r="G140" s="11"/>
      <c r="H140" s="11"/>
      <c r="I140" s="11"/>
      <c r="J140" s="11"/>
      <c r="K140" s="100"/>
      <c r="L140" s="14"/>
      <c r="M140" s="1"/>
    </row>
    <row r="141" spans="1:13" ht="12.75">
      <c r="A141" s="45"/>
      <c r="B141" s="41"/>
      <c r="C141" s="57"/>
      <c r="D141" s="57"/>
      <c r="E141" s="53"/>
      <c r="F141" s="53"/>
      <c r="G141" s="11"/>
      <c r="H141" s="11"/>
      <c r="I141" s="11"/>
      <c r="J141" s="11"/>
      <c r="K141" s="100"/>
      <c r="L141" s="14"/>
      <c r="M141" s="1"/>
    </row>
    <row r="142" spans="1:13" ht="12.75">
      <c r="A142" s="45"/>
      <c r="B142" s="41"/>
      <c r="C142" s="57"/>
      <c r="D142" s="57"/>
      <c r="E142" s="53"/>
      <c r="F142" s="53"/>
      <c r="G142" s="11"/>
      <c r="H142" s="11"/>
      <c r="I142" s="11"/>
      <c r="J142" s="11"/>
      <c r="K142" s="100"/>
      <c r="L142" s="14"/>
      <c r="M142" s="1"/>
    </row>
    <row r="143" spans="1:13" ht="12.75">
      <c r="A143" s="45"/>
      <c r="B143" s="41"/>
      <c r="C143" s="57"/>
      <c r="D143" s="57"/>
      <c r="E143" s="53"/>
      <c r="F143" s="53"/>
      <c r="G143" s="11"/>
      <c r="H143" s="11"/>
      <c r="I143" s="11"/>
      <c r="J143" s="11"/>
      <c r="K143" s="100"/>
      <c r="L143" s="14"/>
      <c r="M143" s="1"/>
    </row>
    <row r="144" spans="1:13" ht="12.75">
      <c r="A144" s="45"/>
      <c r="B144" s="41"/>
      <c r="C144" s="57"/>
      <c r="D144" s="57"/>
      <c r="E144" s="53"/>
      <c r="F144" s="53"/>
      <c r="G144" s="11"/>
      <c r="H144" s="11"/>
      <c r="I144" s="11"/>
      <c r="J144" s="11"/>
      <c r="K144" s="100"/>
      <c r="L144" s="14"/>
      <c r="M144" s="1"/>
    </row>
    <row r="145" spans="1:13" ht="12.75">
      <c r="A145" s="45"/>
      <c r="B145" s="41"/>
      <c r="C145" s="57"/>
      <c r="D145" s="57"/>
      <c r="E145" s="53"/>
      <c r="F145" s="53"/>
      <c r="G145" s="11"/>
      <c r="H145" s="11"/>
      <c r="I145" s="11"/>
      <c r="J145" s="11"/>
      <c r="K145" s="100"/>
      <c r="L145" s="14"/>
      <c r="M145" s="1"/>
    </row>
    <row r="146" spans="1:13" ht="12.75">
      <c r="A146" s="45"/>
      <c r="B146" s="41"/>
      <c r="C146" s="57"/>
      <c r="D146" s="57"/>
      <c r="E146" s="53"/>
      <c r="F146" s="53"/>
      <c r="G146" s="11"/>
      <c r="H146" s="11"/>
      <c r="I146" s="11"/>
      <c r="J146" s="11"/>
      <c r="K146" s="100"/>
      <c r="L146" s="14"/>
      <c r="M146" s="1"/>
    </row>
    <row r="147" spans="1:13" ht="12.75">
      <c r="A147" s="45"/>
      <c r="B147" s="41"/>
      <c r="C147" s="57"/>
      <c r="D147" s="57"/>
      <c r="E147" s="53"/>
      <c r="F147" s="53"/>
      <c r="G147" s="11"/>
      <c r="H147" s="11"/>
      <c r="I147" s="11"/>
      <c r="J147" s="11"/>
      <c r="K147" s="100"/>
      <c r="L147" s="14"/>
      <c r="M147" s="1"/>
    </row>
    <row r="148" spans="1:13" ht="12.75">
      <c r="A148" s="45"/>
      <c r="B148" s="41"/>
      <c r="C148" s="57"/>
      <c r="D148" s="57"/>
      <c r="E148" s="53"/>
      <c r="F148" s="53"/>
      <c r="G148" s="11"/>
      <c r="H148" s="11"/>
      <c r="I148" s="11"/>
      <c r="J148" s="11"/>
      <c r="K148" s="100"/>
      <c r="L148" s="14"/>
      <c r="M148" s="1"/>
    </row>
    <row r="149" spans="1:13" ht="12.75">
      <c r="A149" s="45"/>
      <c r="B149" s="41"/>
      <c r="C149" s="57"/>
      <c r="D149" s="57"/>
      <c r="E149" s="53"/>
      <c r="F149" s="53"/>
      <c r="G149" s="11"/>
      <c r="H149" s="11"/>
      <c r="I149" s="11"/>
      <c r="J149" s="11"/>
      <c r="K149" s="100"/>
      <c r="L149" s="14"/>
      <c r="M149" s="1"/>
    </row>
    <row r="150" spans="1:13" ht="12.75">
      <c r="A150" s="45"/>
      <c r="B150" s="41"/>
      <c r="C150" s="57"/>
      <c r="D150" s="57"/>
      <c r="E150" s="53"/>
      <c r="F150" s="53"/>
      <c r="G150" s="11"/>
      <c r="H150" s="11"/>
      <c r="I150" s="11"/>
      <c r="J150" s="11"/>
      <c r="K150" s="100"/>
      <c r="L150" s="14"/>
      <c r="M150" s="1"/>
    </row>
    <row r="151" spans="1:13" ht="12.75">
      <c r="A151" s="45"/>
      <c r="B151" s="41"/>
      <c r="C151" s="57"/>
      <c r="D151" s="57"/>
      <c r="E151" s="53"/>
      <c r="F151" s="53"/>
      <c r="G151" s="11"/>
      <c r="H151" s="11"/>
      <c r="I151" s="11"/>
      <c r="J151" s="11"/>
      <c r="K151" s="100"/>
      <c r="L151" s="14"/>
      <c r="M151" s="1"/>
    </row>
    <row r="152" spans="1:13" ht="12.75">
      <c r="A152" s="45"/>
      <c r="B152" s="41"/>
      <c r="C152" s="57"/>
      <c r="D152" s="57"/>
      <c r="E152" s="53"/>
      <c r="F152" s="53"/>
      <c r="G152" s="11"/>
      <c r="H152" s="11"/>
      <c r="I152" s="11"/>
      <c r="J152" s="11"/>
      <c r="K152" s="100"/>
      <c r="L152" s="14"/>
      <c r="M152" s="1"/>
    </row>
    <row r="153" spans="1:13" ht="12.75">
      <c r="A153" s="45"/>
      <c r="B153" s="41"/>
      <c r="C153" s="57"/>
      <c r="D153" s="57"/>
      <c r="E153" s="53"/>
      <c r="F153" s="53"/>
      <c r="G153" s="11"/>
      <c r="H153" s="11"/>
      <c r="I153" s="11"/>
      <c r="J153" s="11"/>
      <c r="K153" s="100"/>
      <c r="L153" s="14"/>
      <c r="M153" s="1"/>
    </row>
    <row r="154" spans="1:13" ht="12.75">
      <c r="A154" s="45"/>
      <c r="B154" s="41"/>
      <c r="C154" s="57"/>
      <c r="D154" s="57"/>
      <c r="E154" s="53"/>
      <c r="F154" s="53"/>
      <c r="G154" s="11"/>
      <c r="H154" s="11"/>
      <c r="I154" s="11"/>
      <c r="J154" s="11"/>
      <c r="K154" s="100"/>
      <c r="L154" s="14"/>
      <c r="M154" s="1"/>
    </row>
    <row r="155" spans="1:13" ht="12.75">
      <c r="A155" s="45"/>
      <c r="B155" s="41"/>
      <c r="C155" s="57"/>
      <c r="D155" s="57"/>
      <c r="E155" s="53"/>
      <c r="F155" s="53"/>
      <c r="G155" s="11"/>
      <c r="H155" s="11"/>
      <c r="I155" s="11"/>
      <c r="J155" s="11"/>
      <c r="K155" s="100"/>
      <c r="L155" s="14"/>
      <c r="M155" s="1"/>
    </row>
    <row r="156" spans="1:13" ht="12.75">
      <c r="A156" s="45"/>
      <c r="B156" s="41"/>
      <c r="C156" s="57"/>
      <c r="D156" s="57"/>
      <c r="E156" s="53"/>
      <c r="F156" s="53"/>
      <c r="G156" s="11"/>
      <c r="H156" s="11"/>
      <c r="I156" s="11"/>
      <c r="J156" s="11"/>
      <c r="K156" s="100"/>
      <c r="L156" s="14"/>
      <c r="M156" s="1"/>
    </row>
    <row r="157" spans="1:13" ht="12.75">
      <c r="A157" s="45"/>
      <c r="B157" s="41"/>
      <c r="C157" s="57"/>
      <c r="D157" s="57"/>
      <c r="E157" s="53"/>
      <c r="F157" s="53"/>
      <c r="G157" s="11"/>
      <c r="H157" s="11"/>
      <c r="I157" s="11"/>
      <c r="J157" s="11"/>
      <c r="K157" s="100"/>
      <c r="L157" s="14"/>
      <c r="M157" s="1"/>
    </row>
    <row r="158" spans="1:13" ht="12.75">
      <c r="A158" s="45"/>
      <c r="B158" s="41"/>
      <c r="C158" s="57"/>
      <c r="D158" s="57"/>
      <c r="E158" s="53"/>
      <c r="F158" s="53"/>
      <c r="G158" s="11"/>
      <c r="H158" s="11"/>
      <c r="I158" s="11"/>
      <c r="J158" s="11"/>
      <c r="K158" s="100"/>
      <c r="L158" s="14"/>
      <c r="M158" s="1"/>
    </row>
    <row r="159" spans="1:13" ht="12.75">
      <c r="A159" s="45"/>
      <c r="B159" s="41"/>
      <c r="C159" s="57"/>
      <c r="D159" s="57"/>
      <c r="E159" s="53"/>
      <c r="F159" s="53"/>
      <c r="G159" s="11"/>
      <c r="H159" s="11"/>
      <c r="I159" s="11"/>
      <c r="J159" s="11"/>
      <c r="K159" s="100"/>
      <c r="L159" s="14"/>
      <c r="M159" s="1"/>
    </row>
    <row r="160" spans="1:13" ht="12.75">
      <c r="A160" s="45"/>
      <c r="B160" s="41"/>
      <c r="C160" s="57"/>
      <c r="D160" s="57"/>
      <c r="E160" s="53"/>
      <c r="F160" s="53"/>
      <c r="G160" s="11"/>
      <c r="H160" s="11"/>
      <c r="I160" s="11"/>
      <c r="J160" s="11"/>
      <c r="K160" s="100"/>
      <c r="L160" s="14"/>
      <c r="M160" s="1"/>
    </row>
    <row r="161" spans="1:13" ht="12.75">
      <c r="A161" s="45"/>
      <c r="B161" s="41"/>
      <c r="C161" s="57"/>
      <c r="D161" s="57"/>
      <c r="E161" s="53"/>
      <c r="F161" s="53"/>
      <c r="G161" s="11"/>
      <c r="H161" s="11"/>
      <c r="I161" s="11"/>
      <c r="J161" s="11"/>
      <c r="K161" s="100"/>
      <c r="L161" s="14"/>
      <c r="M161" s="1"/>
    </row>
    <row r="162" spans="1:13" ht="12.75">
      <c r="A162" s="45"/>
      <c r="B162" s="41"/>
      <c r="C162" s="57"/>
      <c r="D162" s="57"/>
      <c r="E162" s="53"/>
      <c r="F162" s="53"/>
      <c r="G162" s="11"/>
      <c r="H162" s="11"/>
      <c r="I162" s="11"/>
      <c r="J162" s="11"/>
      <c r="K162" s="100"/>
      <c r="L162" s="14"/>
      <c r="M162" s="1"/>
    </row>
    <row r="163" spans="1:13" ht="12.75">
      <c r="A163" s="45"/>
      <c r="B163" s="41"/>
      <c r="C163" s="57"/>
      <c r="D163" s="57"/>
      <c r="E163" s="53"/>
      <c r="F163" s="53"/>
      <c r="G163" s="11"/>
      <c r="H163" s="11"/>
      <c r="I163" s="11"/>
      <c r="J163" s="11"/>
      <c r="K163" s="100"/>
      <c r="L163" s="14"/>
      <c r="M163" s="1"/>
    </row>
    <row r="164" spans="1:13" ht="12.75">
      <c r="A164" s="45"/>
      <c r="B164" s="41"/>
      <c r="C164" s="57"/>
      <c r="D164" s="57"/>
      <c r="E164" s="53"/>
      <c r="F164" s="53"/>
      <c r="G164" s="11"/>
      <c r="H164" s="11"/>
      <c r="I164" s="11"/>
      <c r="J164" s="11"/>
      <c r="K164" s="100"/>
      <c r="L164" s="14"/>
      <c r="M164" s="1"/>
    </row>
    <row r="165" spans="1:13" ht="12.75">
      <c r="A165" s="45"/>
      <c r="B165" s="41"/>
      <c r="C165" s="57"/>
      <c r="D165" s="57"/>
      <c r="E165" s="53"/>
      <c r="F165" s="53"/>
      <c r="G165" s="11"/>
      <c r="H165" s="11"/>
      <c r="I165" s="11"/>
      <c r="J165" s="11"/>
      <c r="K165" s="100"/>
      <c r="L165" s="14"/>
      <c r="M165" s="1"/>
    </row>
    <row r="166" spans="1:13" ht="12.75">
      <c r="A166" s="45"/>
      <c r="B166" s="41"/>
      <c r="C166" s="57"/>
      <c r="D166" s="57"/>
      <c r="E166" s="53"/>
      <c r="F166" s="53"/>
      <c r="G166" s="11"/>
      <c r="H166" s="11"/>
      <c r="I166" s="11"/>
      <c r="J166" s="11"/>
      <c r="K166" s="100"/>
      <c r="L166" s="14"/>
      <c r="M166" s="1"/>
    </row>
    <row r="167" spans="1:13" ht="12.75">
      <c r="A167" s="45"/>
      <c r="B167" s="41"/>
      <c r="C167" s="57"/>
      <c r="D167" s="57"/>
      <c r="E167" s="53"/>
      <c r="F167" s="53"/>
      <c r="G167" s="11"/>
      <c r="H167" s="11"/>
      <c r="I167" s="11"/>
      <c r="J167" s="11"/>
      <c r="K167" s="100"/>
      <c r="L167" s="14"/>
      <c r="M167" s="1"/>
    </row>
    <row r="168" spans="1:13" ht="12.75">
      <c r="A168" s="45"/>
      <c r="B168" s="41"/>
      <c r="C168" s="57"/>
      <c r="D168" s="57"/>
      <c r="E168" s="53"/>
      <c r="F168" s="53"/>
      <c r="G168" s="11"/>
      <c r="H168" s="11"/>
      <c r="I168" s="11"/>
      <c r="J168" s="11"/>
      <c r="K168" s="100"/>
      <c r="L168" s="14"/>
      <c r="M168" s="1"/>
    </row>
    <row r="169" spans="1:13" ht="12.75">
      <c r="A169" s="45"/>
      <c r="B169" s="41"/>
      <c r="C169" s="57"/>
      <c r="D169" s="57"/>
      <c r="E169" s="53"/>
      <c r="F169" s="53"/>
      <c r="G169" s="11"/>
      <c r="H169" s="11"/>
      <c r="I169" s="11"/>
      <c r="J169" s="11"/>
      <c r="K169" s="100"/>
      <c r="L169" s="14"/>
      <c r="M169" s="1"/>
    </row>
    <row r="170" spans="1:13" ht="12.75">
      <c r="A170" s="45"/>
      <c r="B170" s="41"/>
      <c r="C170" s="57"/>
      <c r="D170" s="57"/>
      <c r="E170" s="53"/>
      <c r="F170" s="53"/>
      <c r="G170" s="11"/>
      <c r="H170" s="11"/>
      <c r="I170" s="11"/>
      <c r="J170" s="11"/>
      <c r="K170" s="100"/>
      <c r="L170" s="14"/>
      <c r="M170" s="1"/>
    </row>
    <row r="171" spans="1:13" ht="12.75">
      <c r="A171" s="45"/>
      <c r="B171" s="41"/>
      <c r="C171" s="57"/>
      <c r="D171" s="57"/>
      <c r="E171" s="53"/>
      <c r="F171" s="53"/>
      <c r="G171" s="11"/>
      <c r="H171" s="11"/>
      <c r="I171" s="11"/>
      <c r="J171" s="11"/>
      <c r="K171" s="100"/>
      <c r="L171" s="14"/>
      <c r="M171" s="1"/>
    </row>
    <row r="172" spans="1:13" ht="12.75">
      <c r="A172" s="45"/>
      <c r="B172" s="41"/>
      <c r="C172" s="57"/>
      <c r="D172" s="57"/>
      <c r="E172" s="53"/>
      <c r="F172" s="53"/>
      <c r="G172" s="11"/>
      <c r="H172" s="11"/>
      <c r="I172" s="11"/>
      <c r="J172" s="11"/>
      <c r="K172" s="100"/>
      <c r="L172" s="14"/>
      <c r="M172" s="1"/>
    </row>
    <row r="173" spans="1:13" ht="12.75">
      <c r="A173" s="45"/>
      <c r="B173" s="41"/>
      <c r="C173" s="57"/>
      <c r="D173" s="57"/>
      <c r="E173" s="53"/>
      <c r="F173" s="53"/>
      <c r="G173" s="11"/>
      <c r="H173" s="11"/>
      <c r="I173" s="11"/>
      <c r="J173" s="11"/>
      <c r="K173" s="100"/>
      <c r="L173" s="14"/>
      <c r="M173" s="1"/>
    </row>
    <row r="174" spans="1:13" ht="12.75">
      <c r="A174" s="45"/>
      <c r="B174" s="41"/>
      <c r="C174" s="57"/>
      <c r="D174" s="57"/>
      <c r="E174" s="53"/>
      <c r="F174" s="53"/>
      <c r="G174" s="11"/>
      <c r="H174" s="11"/>
      <c r="I174" s="11"/>
      <c r="J174" s="11"/>
      <c r="K174" s="100"/>
      <c r="L174" s="14"/>
      <c r="M174" s="1"/>
    </row>
    <row r="175" spans="1:13" ht="12.75">
      <c r="A175" s="45"/>
      <c r="B175" s="41"/>
      <c r="C175" s="57"/>
      <c r="D175" s="57"/>
      <c r="E175" s="53"/>
      <c r="F175" s="53"/>
      <c r="G175" s="11"/>
      <c r="H175" s="11"/>
      <c r="I175" s="11"/>
      <c r="J175" s="11"/>
      <c r="K175" s="100"/>
      <c r="L175" s="14"/>
      <c r="M175" s="1"/>
    </row>
    <row r="176" spans="1:13" ht="12.75">
      <c r="A176" s="45"/>
      <c r="B176" s="41"/>
      <c r="C176" s="57"/>
      <c r="D176" s="57"/>
      <c r="E176" s="53"/>
      <c r="F176" s="53"/>
      <c r="G176" s="11"/>
      <c r="H176" s="11"/>
      <c r="I176" s="11"/>
      <c r="J176" s="11"/>
      <c r="K176" s="100"/>
      <c r="L176" s="14"/>
      <c r="M176" s="1"/>
    </row>
    <row r="177" spans="1:13" ht="12.75">
      <c r="A177" s="45"/>
      <c r="B177" s="41"/>
      <c r="C177" s="57"/>
      <c r="D177" s="57"/>
      <c r="E177" s="53"/>
      <c r="F177" s="53"/>
      <c r="G177" s="11"/>
      <c r="H177" s="11"/>
      <c r="I177" s="11"/>
      <c r="J177" s="11"/>
      <c r="K177" s="100"/>
      <c r="L177" s="14"/>
      <c r="M177" s="1"/>
    </row>
    <row r="178" spans="1:13" ht="12.75">
      <c r="A178" s="45"/>
      <c r="B178" s="41"/>
      <c r="C178" s="57"/>
      <c r="D178" s="57"/>
      <c r="E178" s="53"/>
      <c r="F178" s="53"/>
      <c r="G178" s="11"/>
      <c r="H178" s="11"/>
      <c r="I178" s="11"/>
      <c r="J178" s="11"/>
      <c r="K178" s="100"/>
      <c r="L178" s="14"/>
      <c r="M178" s="2"/>
    </row>
    <row r="179" spans="1:13" ht="12.75">
      <c r="A179" s="45"/>
      <c r="B179" s="41"/>
      <c r="C179" s="57"/>
      <c r="D179" s="57"/>
      <c r="E179" s="53"/>
      <c r="F179" s="53"/>
      <c r="G179" s="11"/>
      <c r="H179" s="11"/>
      <c r="I179" s="11"/>
      <c r="J179" s="11"/>
      <c r="K179" s="100"/>
      <c r="L179" s="14"/>
      <c r="M179" s="2"/>
    </row>
    <row r="180" spans="1:13" ht="12.75">
      <c r="A180" s="45"/>
      <c r="B180" s="41"/>
      <c r="C180" s="57"/>
      <c r="D180" s="57"/>
      <c r="E180" s="53"/>
      <c r="F180" s="53"/>
      <c r="G180" s="11"/>
      <c r="H180" s="11"/>
      <c r="I180" s="11"/>
      <c r="J180" s="11"/>
      <c r="K180" s="100"/>
      <c r="L180" s="14"/>
      <c r="M180" s="2"/>
    </row>
    <row r="181" spans="1:13" ht="12.75">
      <c r="A181" s="45"/>
      <c r="B181" s="41"/>
      <c r="C181" s="57"/>
      <c r="D181" s="57"/>
      <c r="E181" s="53"/>
      <c r="F181" s="53"/>
      <c r="G181" s="11"/>
      <c r="H181" s="11"/>
      <c r="I181" s="11"/>
      <c r="J181" s="11"/>
      <c r="K181" s="100"/>
      <c r="L181" s="14"/>
      <c r="M181" s="2"/>
    </row>
    <row r="182" spans="1:13" ht="12.75">
      <c r="A182" s="45"/>
      <c r="B182" s="41"/>
      <c r="C182" s="57"/>
      <c r="D182" s="57"/>
      <c r="E182" s="53"/>
      <c r="F182" s="53"/>
      <c r="G182" s="11"/>
      <c r="H182" s="11"/>
      <c r="I182" s="11"/>
      <c r="J182" s="11"/>
      <c r="K182" s="100"/>
      <c r="L182" s="14"/>
      <c r="M182" s="2"/>
    </row>
    <row r="183" spans="1:13" ht="12.75">
      <c r="A183" s="45"/>
      <c r="B183" s="41"/>
      <c r="C183" s="57"/>
      <c r="D183" s="57"/>
      <c r="E183" s="53"/>
      <c r="F183" s="53"/>
      <c r="G183" s="11"/>
      <c r="H183" s="11"/>
      <c r="I183" s="11"/>
      <c r="J183" s="11"/>
      <c r="K183" s="100"/>
      <c r="L183" s="14"/>
      <c r="M183" s="2"/>
    </row>
    <row r="184" spans="1:13" ht="12.75">
      <c r="A184" s="45"/>
      <c r="B184" s="41"/>
      <c r="C184" s="57"/>
      <c r="D184" s="57"/>
      <c r="E184" s="53"/>
      <c r="F184" s="53"/>
      <c r="G184" s="11"/>
      <c r="H184" s="11"/>
      <c r="I184" s="11"/>
      <c r="J184" s="11"/>
      <c r="K184" s="100"/>
      <c r="L184" s="14"/>
      <c r="M184" s="2"/>
    </row>
    <row r="185" spans="1:13" ht="12.75">
      <c r="A185" s="45"/>
      <c r="B185" s="41"/>
      <c r="C185" s="57"/>
      <c r="D185" s="57"/>
      <c r="E185" s="53"/>
      <c r="F185" s="53"/>
      <c r="G185" s="11"/>
      <c r="H185" s="11"/>
      <c r="I185" s="11"/>
      <c r="J185" s="11"/>
      <c r="K185" s="100"/>
      <c r="L185" s="14"/>
      <c r="M185" s="2"/>
    </row>
    <row r="186" spans="1:13" ht="12.75">
      <c r="A186" s="45"/>
      <c r="B186" s="41"/>
      <c r="C186" s="57"/>
      <c r="D186" s="57"/>
      <c r="E186" s="53"/>
      <c r="F186" s="53"/>
      <c r="G186" s="11"/>
      <c r="H186" s="11"/>
      <c r="I186" s="11"/>
      <c r="J186" s="11"/>
      <c r="K186" s="100"/>
      <c r="L186" s="14"/>
      <c r="M186" s="2"/>
    </row>
    <row r="187" spans="1:13" ht="12.75">
      <c r="A187" s="45"/>
      <c r="B187" s="41"/>
      <c r="C187" s="57"/>
      <c r="D187" s="57"/>
      <c r="E187" s="53"/>
      <c r="F187" s="53"/>
      <c r="G187" s="11"/>
      <c r="H187" s="11"/>
      <c r="I187" s="11"/>
      <c r="J187" s="11"/>
      <c r="K187" s="100"/>
      <c r="L187" s="14"/>
      <c r="M187" s="2"/>
    </row>
  </sheetData>
  <mergeCells count="2">
    <mergeCell ref="A2:L2"/>
    <mergeCell ref="A1:L1"/>
  </mergeCells>
  <printOptions gridLines="1"/>
  <pageMargins left="0.37" right="0" top="1.11" bottom="0.65" header="0.77" footer="0.5"/>
  <pageSetup fitToHeight="3" fitToWidth="1" horizontalDpi="600" verticalDpi="600" orientation="portrait" scale="76" r:id="rId1"/>
  <headerFooter alignWithMargins="0">
    <oddHeader>&amp;C&amp;"Arial,Bold"&amp;14&amp;UMount St. Helens 2004-2007 Dome Sample Catalog &amp;R&amp;"Arial,Bold"&amp;12&amp;UUSGS OFR 08-###</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1"/>
  <sheetViews>
    <sheetView workbookViewId="0" topLeftCell="A1">
      <selection activeCell="A1" sqref="A1:E1"/>
    </sheetView>
  </sheetViews>
  <sheetFormatPr defaultColWidth="9.140625" defaultRowHeight="12.75"/>
  <cols>
    <col min="1" max="1" width="15.421875" style="9" bestFit="1" customWidth="1"/>
    <col min="2" max="2" width="13.7109375" style="0" bestFit="1" customWidth="1"/>
    <col min="3" max="3" width="23.140625" style="3" customWidth="1"/>
    <col min="4" max="4" width="8.28125" style="44" bestFit="1" customWidth="1"/>
    <col min="5" max="5" width="59.00390625" style="48" customWidth="1"/>
  </cols>
  <sheetData>
    <row r="1" spans="1:12" ht="15.75">
      <c r="A1" s="134" t="s">
        <v>574</v>
      </c>
      <c r="B1" s="134"/>
      <c r="C1" s="134"/>
      <c r="D1" s="134"/>
      <c r="E1" s="134"/>
      <c r="F1" s="47"/>
      <c r="G1" s="47"/>
      <c r="H1" s="47"/>
      <c r="I1" s="47"/>
      <c r="J1" s="47"/>
      <c r="K1" s="47"/>
      <c r="L1" s="47"/>
    </row>
    <row r="2" spans="1:13" ht="15.75">
      <c r="A2" s="135" t="s">
        <v>87</v>
      </c>
      <c r="B2" s="135"/>
      <c r="C2" s="135"/>
      <c r="D2" s="135"/>
      <c r="E2" s="135"/>
      <c r="F2" s="47"/>
      <c r="G2" s="47"/>
      <c r="H2" s="47"/>
      <c r="I2" s="47"/>
      <c r="J2" s="47"/>
      <c r="K2" s="47"/>
      <c r="L2" s="47"/>
      <c r="M2" s="2"/>
    </row>
    <row r="3" spans="1:5" ht="51.75" thickBot="1">
      <c r="A3" s="116" t="s">
        <v>95</v>
      </c>
      <c r="B3" s="116" t="s">
        <v>419</v>
      </c>
      <c r="C3" s="116" t="s">
        <v>511</v>
      </c>
      <c r="D3" s="112" t="s">
        <v>100</v>
      </c>
      <c r="E3" s="116" t="s">
        <v>187</v>
      </c>
    </row>
    <row r="4" spans="1:5" ht="25.5">
      <c r="A4" s="115" t="s">
        <v>506</v>
      </c>
      <c r="B4" s="24" t="s">
        <v>509</v>
      </c>
      <c r="C4" s="129" t="s">
        <v>189</v>
      </c>
      <c r="D4" s="43">
        <v>5931.08</v>
      </c>
      <c r="E4" s="27" t="s">
        <v>9</v>
      </c>
    </row>
    <row r="5" spans="1:5" ht="63.75">
      <c r="A5" s="115" t="s">
        <v>88</v>
      </c>
      <c r="B5" s="24" t="s">
        <v>509</v>
      </c>
      <c r="C5" s="129" t="s">
        <v>192</v>
      </c>
      <c r="D5" s="43">
        <v>1679.985</v>
      </c>
      <c r="E5" s="27" t="s">
        <v>10</v>
      </c>
    </row>
    <row r="6" spans="1:5" ht="51">
      <c r="A6" s="115" t="s">
        <v>91</v>
      </c>
      <c r="B6" s="24" t="s">
        <v>509</v>
      </c>
      <c r="C6" s="129" t="s">
        <v>192</v>
      </c>
      <c r="D6" s="43">
        <v>328.63300000000004</v>
      </c>
      <c r="E6" s="27" t="s">
        <v>11</v>
      </c>
    </row>
    <row r="7" spans="1:5" ht="38.25">
      <c r="A7" s="115" t="s">
        <v>92</v>
      </c>
      <c r="B7" s="24" t="s">
        <v>509</v>
      </c>
      <c r="C7" s="129" t="s">
        <v>192</v>
      </c>
      <c r="D7" s="43">
        <v>53.958999999999996</v>
      </c>
      <c r="E7" s="27" t="s">
        <v>53</v>
      </c>
    </row>
    <row r="8" spans="1:5" ht="25.5">
      <c r="A8" s="115" t="s">
        <v>197</v>
      </c>
      <c r="B8" s="24" t="s">
        <v>509</v>
      </c>
      <c r="C8" s="129" t="s">
        <v>192</v>
      </c>
      <c r="D8" s="43">
        <v>370.5</v>
      </c>
      <c r="E8" s="27" t="s">
        <v>12</v>
      </c>
    </row>
    <row r="9" spans="1:5" ht="51">
      <c r="A9" s="115" t="s">
        <v>93</v>
      </c>
      <c r="B9" s="24" t="s">
        <v>509</v>
      </c>
      <c r="C9" s="129" t="s">
        <v>192</v>
      </c>
      <c r="D9" s="43">
        <v>53.958999999999996</v>
      </c>
      <c r="E9" s="27" t="s">
        <v>13</v>
      </c>
    </row>
    <row r="10" spans="1:5" ht="38.25">
      <c r="A10" s="115" t="s">
        <v>89</v>
      </c>
      <c r="B10" s="24" t="s">
        <v>509</v>
      </c>
      <c r="C10" s="129" t="s">
        <v>199</v>
      </c>
      <c r="D10" s="43">
        <v>1340.43</v>
      </c>
      <c r="E10" s="27" t="s">
        <v>52</v>
      </c>
    </row>
    <row r="11" spans="1:5" ht="38.25">
      <c r="A11" s="115" t="s">
        <v>90</v>
      </c>
      <c r="B11" s="24" t="s">
        <v>509</v>
      </c>
      <c r="C11" s="129" t="s">
        <v>201</v>
      </c>
      <c r="D11" s="43">
        <v>11057.512999999999</v>
      </c>
      <c r="E11" s="27" t="s">
        <v>14</v>
      </c>
    </row>
    <row r="12" spans="1:5" ht="12.75">
      <c r="A12" s="115" t="s">
        <v>507</v>
      </c>
      <c r="B12" s="24" t="s">
        <v>509</v>
      </c>
      <c r="C12" s="129" t="s">
        <v>206</v>
      </c>
      <c r="D12" s="43">
        <v>586.5</v>
      </c>
      <c r="E12" s="27" t="s">
        <v>33</v>
      </c>
    </row>
    <row r="13" spans="1:5" ht="38.25">
      <c r="A13" s="115" t="s">
        <v>207</v>
      </c>
      <c r="B13" s="24" t="s">
        <v>509</v>
      </c>
      <c r="C13" s="129" t="s">
        <v>208</v>
      </c>
      <c r="D13" s="43">
        <v>8.2</v>
      </c>
      <c r="E13" s="27" t="s">
        <v>15</v>
      </c>
    </row>
    <row r="14" spans="1:5" ht="12.75">
      <c r="A14" s="115" t="s">
        <v>210</v>
      </c>
      <c r="B14" s="24" t="s">
        <v>28</v>
      </c>
      <c r="C14" s="129" t="s">
        <v>211</v>
      </c>
      <c r="D14" s="43">
        <v>16617</v>
      </c>
      <c r="E14" s="27" t="s">
        <v>85</v>
      </c>
    </row>
    <row r="15" spans="1:5" ht="38.25">
      <c r="A15" s="115" t="s">
        <v>213</v>
      </c>
      <c r="B15" s="24" t="s">
        <v>580</v>
      </c>
      <c r="C15" s="129" t="s">
        <v>214</v>
      </c>
      <c r="D15" s="43">
        <v>3693.33</v>
      </c>
      <c r="E15" s="27" t="s">
        <v>16</v>
      </c>
    </row>
    <row r="16" spans="1:5" ht="12.75">
      <c r="A16" s="115" t="s">
        <v>216</v>
      </c>
      <c r="B16" s="24" t="s">
        <v>580</v>
      </c>
      <c r="C16" s="129" t="s">
        <v>217</v>
      </c>
      <c r="D16" s="43">
        <v>645.4</v>
      </c>
      <c r="E16" s="27" t="s">
        <v>51</v>
      </c>
    </row>
    <row r="17" spans="1:5" ht="12.75">
      <c r="A17" s="115" t="s">
        <v>218</v>
      </c>
      <c r="B17" s="24" t="s">
        <v>580</v>
      </c>
      <c r="C17" s="129" t="s">
        <v>219</v>
      </c>
      <c r="D17" s="43">
        <v>2897.6</v>
      </c>
      <c r="E17" s="27" t="s">
        <v>51</v>
      </c>
    </row>
    <row r="18" spans="1:5" ht="12.75">
      <c r="A18" s="115" t="s">
        <v>220</v>
      </c>
      <c r="B18" s="24" t="s">
        <v>580</v>
      </c>
      <c r="C18" s="129" t="s">
        <v>221</v>
      </c>
      <c r="D18" s="43">
        <v>1308.3</v>
      </c>
      <c r="E18" s="27" t="s">
        <v>51</v>
      </c>
    </row>
    <row r="19" spans="1:5" ht="12.75">
      <c r="A19" s="115" t="s">
        <v>222</v>
      </c>
      <c r="B19" s="24" t="s">
        <v>580</v>
      </c>
      <c r="C19" s="129" t="s">
        <v>223</v>
      </c>
      <c r="D19" s="43">
        <v>580.6</v>
      </c>
      <c r="E19" s="27" t="s">
        <v>51</v>
      </c>
    </row>
    <row r="20" spans="1:5" ht="12.75">
      <c r="A20" s="115" t="s">
        <v>224</v>
      </c>
      <c r="B20" s="24" t="s">
        <v>580</v>
      </c>
      <c r="C20" s="129" t="s">
        <v>225</v>
      </c>
      <c r="D20" s="43">
        <v>563.5</v>
      </c>
      <c r="E20" s="27" t="s">
        <v>51</v>
      </c>
    </row>
    <row r="21" spans="1:5" ht="12.75">
      <c r="A21" s="115" t="s">
        <v>226</v>
      </c>
      <c r="B21" s="24" t="s">
        <v>580</v>
      </c>
      <c r="C21" s="129" t="s">
        <v>227</v>
      </c>
      <c r="D21" s="43">
        <v>424.7</v>
      </c>
      <c r="E21" s="27" t="s">
        <v>51</v>
      </c>
    </row>
    <row r="22" spans="1:5" ht="12.75">
      <c r="A22" s="115" t="s">
        <v>228</v>
      </c>
      <c r="B22" s="24" t="s">
        <v>580</v>
      </c>
      <c r="C22" s="129" t="s">
        <v>229</v>
      </c>
      <c r="D22" s="43">
        <v>822.1</v>
      </c>
      <c r="E22" s="27" t="s">
        <v>51</v>
      </c>
    </row>
    <row r="23" spans="1:5" ht="12.75">
      <c r="A23" s="115" t="s">
        <v>230</v>
      </c>
      <c r="B23" s="24" t="s">
        <v>580</v>
      </c>
      <c r="C23" s="129" t="s">
        <v>231</v>
      </c>
      <c r="D23" s="43">
        <v>178.7</v>
      </c>
      <c r="E23" s="27" t="s">
        <v>51</v>
      </c>
    </row>
    <row r="24" spans="1:5" ht="12.75">
      <c r="A24" s="115" t="s">
        <v>232</v>
      </c>
      <c r="B24" s="24" t="s">
        <v>580</v>
      </c>
      <c r="C24" s="129" t="s">
        <v>233</v>
      </c>
      <c r="D24" s="43">
        <v>505.6</v>
      </c>
      <c r="E24" s="27" t="s">
        <v>51</v>
      </c>
    </row>
    <row r="25" spans="1:5" ht="12.75">
      <c r="A25" s="115" t="s">
        <v>234</v>
      </c>
      <c r="B25" s="24" t="s">
        <v>580</v>
      </c>
      <c r="C25" s="129" t="s">
        <v>235</v>
      </c>
      <c r="D25" s="43">
        <v>117.8</v>
      </c>
      <c r="E25" s="27" t="s">
        <v>51</v>
      </c>
    </row>
    <row r="26" spans="1:5" ht="12.75">
      <c r="A26" s="115" t="s">
        <v>236</v>
      </c>
      <c r="B26" s="24" t="s">
        <v>580</v>
      </c>
      <c r="C26" s="129" t="s">
        <v>237</v>
      </c>
      <c r="D26" s="43">
        <v>1670.4</v>
      </c>
      <c r="E26" s="27" t="s">
        <v>51</v>
      </c>
    </row>
    <row r="27" spans="1:5" ht="12.75">
      <c r="A27" s="115" t="s">
        <v>238</v>
      </c>
      <c r="B27" s="24" t="s">
        <v>580</v>
      </c>
      <c r="C27" s="129" t="s">
        <v>510</v>
      </c>
      <c r="D27" s="43">
        <v>57.9</v>
      </c>
      <c r="E27" s="27" t="s">
        <v>593</v>
      </c>
    </row>
    <row r="28" spans="1:5" ht="12.75">
      <c r="A28" s="115" t="s">
        <v>565</v>
      </c>
      <c r="B28" s="24" t="s">
        <v>580</v>
      </c>
      <c r="C28" s="129" t="s">
        <v>566</v>
      </c>
      <c r="D28" s="43">
        <v>2627.1</v>
      </c>
      <c r="E28" s="27" t="s">
        <v>567</v>
      </c>
    </row>
    <row r="29" spans="1:5" ht="12.75">
      <c r="A29" s="115" t="s">
        <v>239</v>
      </c>
      <c r="B29" s="24" t="s">
        <v>580</v>
      </c>
      <c r="C29" s="129" t="s">
        <v>240</v>
      </c>
      <c r="D29" s="43">
        <v>11495</v>
      </c>
      <c r="E29" s="27" t="s">
        <v>594</v>
      </c>
    </row>
    <row r="30" spans="1:5" ht="12.75">
      <c r="A30" s="115" t="s">
        <v>241</v>
      </c>
      <c r="B30" s="24" t="s">
        <v>580</v>
      </c>
      <c r="C30" s="129" t="s">
        <v>521</v>
      </c>
      <c r="D30" s="43">
        <v>2690</v>
      </c>
      <c r="E30" s="27" t="s">
        <v>568</v>
      </c>
    </row>
    <row r="31" spans="1:5" ht="12.75">
      <c r="A31" s="115" t="s">
        <v>241</v>
      </c>
      <c r="B31" s="24" t="s">
        <v>580</v>
      </c>
      <c r="C31" s="129" t="s">
        <v>523</v>
      </c>
      <c r="D31" s="43">
        <v>1932</v>
      </c>
      <c r="E31" s="27" t="s">
        <v>569</v>
      </c>
    </row>
    <row r="32" spans="1:5" ht="12.75">
      <c r="A32" s="115" t="s">
        <v>241</v>
      </c>
      <c r="B32" s="24" t="s">
        <v>580</v>
      </c>
      <c r="C32" s="129" t="s">
        <v>524</v>
      </c>
      <c r="D32" s="43">
        <v>2144.9</v>
      </c>
      <c r="E32" s="27" t="s">
        <v>570</v>
      </c>
    </row>
    <row r="33" spans="1:5" ht="12.75">
      <c r="A33" s="115" t="s">
        <v>241</v>
      </c>
      <c r="B33" s="24" t="s">
        <v>580</v>
      </c>
      <c r="C33" s="129" t="s">
        <v>522</v>
      </c>
      <c r="D33" s="43">
        <v>930.4</v>
      </c>
      <c r="E33" s="27" t="s">
        <v>571</v>
      </c>
    </row>
    <row r="34" spans="1:5" ht="12.75">
      <c r="A34" s="115" t="s">
        <v>241</v>
      </c>
      <c r="B34" s="24" t="s">
        <v>580</v>
      </c>
      <c r="C34" s="129" t="s">
        <v>525</v>
      </c>
      <c r="D34" s="43">
        <v>691.2</v>
      </c>
      <c r="E34" s="27" t="s">
        <v>572</v>
      </c>
    </row>
    <row r="35" spans="1:5" ht="12.75">
      <c r="A35" s="115" t="s">
        <v>241</v>
      </c>
      <c r="B35" s="24" t="s">
        <v>580</v>
      </c>
      <c r="C35" s="129" t="s">
        <v>526</v>
      </c>
      <c r="D35" s="43">
        <v>415.7</v>
      </c>
      <c r="E35" s="27" t="s">
        <v>573</v>
      </c>
    </row>
    <row r="36" spans="1:5" ht="12.75">
      <c r="A36" s="115" t="s">
        <v>242</v>
      </c>
      <c r="B36" s="24" t="s">
        <v>580</v>
      </c>
      <c r="C36" s="129" t="s">
        <v>243</v>
      </c>
      <c r="D36" s="43">
        <v>1515.6</v>
      </c>
      <c r="E36" s="27" t="s">
        <v>55</v>
      </c>
    </row>
    <row r="37" spans="1:5" ht="12.75">
      <c r="A37" s="115" t="s">
        <v>244</v>
      </c>
      <c r="B37" s="24" t="s">
        <v>580</v>
      </c>
      <c r="C37" s="129" t="s">
        <v>245</v>
      </c>
      <c r="D37" s="43">
        <v>310.5</v>
      </c>
      <c r="E37" s="27" t="s">
        <v>595</v>
      </c>
    </row>
    <row r="38" spans="1:5" ht="12.75">
      <c r="A38" s="115" t="s">
        <v>246</v>
      </c>
      <c r="B38" s="24" t="s">
        <v>580</v>
      </c>
      <c r="C38" s="129" t="s">
        <v>247</v>
      </c>
      <c r="D38" s="43">
        <v>3069.6</v>
      </c>
      <c r="E38" s="27" t="s">
        <v>596</v>
      </c>
    </row>
    <row r="39" spans="1:5" ht="12.75">
      <c r="A39" s="115" t="s">
        <v>248</v>
      </c>
      <c r="B39" s="24" t="s">
        <v>580</v>
      </c>
      <c r="C39" s="129" t="s">
        <v>249</v>
      </c>
      <c r="D39" s="43">
        <v>1097.6</v>
      </c>
      <c r="E39" s="27" t="s">
        <v>54</v>
      </c>
    </row>
    <row r="40" spans="1:5" ht="12.75">
      <c r="A40" s="115" t="s">
        <v>250</v>
      </c>
      <c r="B40" s="24" t="s">
        <v>509</v>
      </c>
      <c r="C40" s="129" t="s">
        <v>251</v>
      </c>
      <c r="D40" s="43">
        <v>195.1</v>
      </c>
      <c r="E40" s="27" t="s">
        <v>597</v>
      </c>
    </row>
    <row r="41" spans="1:5" ht="12.75">
      <c r="A41" s="115" t="s">
        <v>252</v>
      </c>
      <c r="B41" s="24" t="s">
        <v>509</v>
      </c>
      <c r="C41" s="129" t="s">
        <v>253</v>
      </c>
      <c r="D41" s="43">
        <v>385.3</v>
      </c>
      <c r="E41" s="27" t="s">
        <v>598</v>
      </c>
    </row>
    <row r="42" spans="1:5" ht="12.75">
      <c r="A42" s="115" t="s">
        <v>254</v>
      </c>
      <c r="B42" s="24" t="s">
        <v>509</v>
      </c>
      <c r="C42" s="129" t="s">
        <v>255</v>
      </c>
      <c r="D42" s="43">
        <v>2874.8</v>
      </c>
      <c r="E42" s="27" t="s">
        <v>599</v>
      </c>
    </row>
    <row r="43" spans="1:5" ht="12.75">
      <c r="A43" s="115" t="s">
        <v>256</v>
      </c>
      <c r="B43" s="24" t="s">
        <v>580</v>
      </c>
      <c r="C43" s="129" t="s">
        <v>257</v>
      </c>
      <c r="D43" s="43">
        <v>284.6</v>
      </c>
      <c r="E43" s="27" t="s">
        <v>600</v>
      </c>
    </row>
    <row r="44" spans="1:5" ht="25.5">
      <c r="A44" s="115" t="s">
        <v>259</v>
      </c>
      <c r="B44" s="24" t="s">
        <v>580</v>
      </c>
      <c r="C44" s="130" t="s">
        <v>259</v>
      </c>
      <c r="D44" s="43">
        <v>12608</v>
      </c>
      <c r="E44" s="27" t="s">
        <v>56</v>
      </c>
    </row>
    <row r="45" spans="1:5" ht="12.75">
      <c r="A45" s="115" t="s">
        <v>260</v>
      </c>
      <c r="B45" s="24" t="s">
        <v>580</v>
      </c>
      <c r="C45" s="130" t="s">
        <v>260</v>
      </c>
      <c r="D45" s="43">
        <v>3678</v>
      </c>
      <c r="E45" s="27" t="s">
        <v>57</v>
      </c>
    </row>
    <row r="46" spans="1:5" ht="12.75">
      <c r="A46" s="115" t="s">
        <v>262</v>
      </c>
      <c r="B46" s="24" t="s">
        <v>580</v>
      </c>
      <c r="C46" s="130" t="s">
        <v>262</v>
      </c>
      <c r="D46" s="43">
        <v>1255</v>
      </c>
      <c r="E46" s="27" t="s">
        <v>57</v>
      </c>
    </row>
    <row r="47" spans="1:5" ht="12.75">
      <c r="A47" s="115" t="s">
        <v>263</v>
      </c>
      <c r="B47" s="24" t="s">
        <v>580</v>
      </c>
      <c r="C47" s="130" t="s">
        <v>263</v>
      </c>
      <c r="D47" s="43">
        <v>260</v>
      </c>
      <c r="E47" s="27" t="s">
        <v>57</v>
      </c>
    </row>
    <row r="48" spans="1:5" ht="25.5">
      <c r="A48" s="115" t="s">
        <v>264</v>
      </c>
      <c r="B48" s="24" t="s">
        <v>580</v>
      </c>
      <c r="C48" s="130" t="s">
        <v>264</v>
      </c>
      <c r="D48" s="43">
        <v>54</v>
      </c>
      <c r="E48" s="27" t="s">
        <v>56</v>
      </c>
    </row>
    <row r="49" spans="1:5" ht="25.5">
      <c r="A49" s="115" t="s">
        <v>265</v>
      </c>
      <c r="B49" s="24" t="s">
        <v>580</v>
      </c>
      <c r="C49" s="130" t="s">
        <v>265</v>
      </c>
      <c r="D49" s="43">
        <v>25</v>
      </c>
      <c r="E49" s="27" t="s">
        <v>58</v>
      </c>
    </row>
    <row r="50" spans="1:5" ht="25.5">
      <c r="A50" s="115" t="s">
        <v>266</v>
      </c>
      <c r="B50" s="24" t="s">
        <v>580</v>
      </c>
      <c r="C50" s="130" t="s">
        <v>266</v>
      </c>
      <c r="D50" s="43">
        <v>130</v>
      </c>
      <c r="E50" s="27" t="s">
        <v>82</v>
      </c>
    </row>
    <row r="51" spans="1:5" ht="25.5">
      <c r="A51" s="115" t="s">
        <v>267</v>
      </c>
      <c r="B51" s="24" t="s">
        <v>580</v>
      </c>
      <c r="C51" s="130" t="s">
        <v>267</v>
      </c>
      <c r="D51" s="43">
        <v>94</v>
      </c>
      <c r="E51" s="27" t="s">
        <v>82</v>
      </c>
    </row>
    <row r="52" spans="1:5" ht="12.75">
      <c r="A52" s="115" t="s">
        <v>268</v>
      </c>
      <c r="B52" s="24" t="s">
        <v>580</v>
      </c>
      <c r="C52" s="130" t="s">
        <v>268</v>
      </c>
      <c r="D52" s="43">
        <v>1.1</v>
      </c>
      <c r="E52" s="27" t="s">
        <v>62</v>
      </c>
    </row>
    <row r="53" spans="1:5" ht="12.75">
      <c r="A53" s="115" t="s">
        <v>269</v>
      </c>
      <c r="B53" s="24" t="s">
        <v>580</v>
      </c>
      <c r="C53" s="130" t="s">
        <v>269</v>
      </c>
      <c r="D53" s="43">
        <v>1.1</v>
      </c>
      <c r="E53" s="27" t="s">
        <v>63</v>
      </c>
    </row>
    <row r="54" spans="1:5" ht="25.5">
      <c r="A54" s="115" t="s">
        <v>270</v>
      </c>
      <c r="B54" s="24" t="s">
        <v>580</v>
      </c>
      <c r="C54" s="130" t="s">
        <v>271</v>
      </c>
      <c r="D54" s="43">
        <v>9445</v>
      </c>
      <c r="E54" s="27" t="s">
        <v>59</v>
      </c>
    </row>
    <row r="55" spans="1:5" ht="12.75">
      <c r="A55" s="115" t="s">
        <v>274</v>
      </c>
      <c r="B55" s="24" t="s">
        <v>28</v>
      </c>
      <c r="C55" s="130" t="s">
        <v>274</v>
      </c>
      <c r="D55" s="43">
        <v>17984</v>
      </c>
      <c r="E55" s="27" t="s">
        <v>276</v>
      </c>
    </row>
    <row r="56" spans="1:5" ht="25.5">
      <c r="A56" s="115" t="s">
        <v>277</v>
      </c>
      <c r="B56" s="24" t="s">
        <v>28</v>
      </c>
      <c r="C56" s="130" t="s">
        <v>277</v>
      </c>
      <c r="D56" s="43">
        <v>5881</v>
      </c>
      <c r="E56" s="27" t="s">
        <v>17</v>
      </c>
    </row>
    <row r="57" spans="1:5" ht="12.75">
      <c r="A57" s="115" t="s">
        <v>278</v>
      </c>
      <c r="B57" s="24" t="s">
        <v>28</v>
      </c>
      <c r="C57" s="130" t="s">
        <v>278</v>
      </c>
      <c r="D57" s="43">
        <v>4202</v>
      </c>
      <c r="E57" s="27" t="s">
        <v>601</v>
      </c>
    </row>
    <row r="58" spans="1:5" ht="25.5">
      <c r="A58" s="115" t="s">
        <v>280</v>
      </c>
      <c r="B58" s="24" t="s">
        <v>580</v>
      </c>
      <c r="C58" s="130" t="s">
        <v>280</v>
      </c>
      <c r="D58" s="43">
        <v>25234</v>
      </c>
      <c r="E58" s="27" t="s">
        <v>60</v>
      </c>
    </row>
    <row r="59" spans="1:5" ht="12.75">
      <c r="A59" s="115" t="s">
        <v>281</v>
      </c>
      <c r="B59" s="24" t="s">
        <v>28</v>
      </c>
      <c r="C59" s="130" t="s">
        <v>281</v>
      </c>
      <c r="D59" s="43">
        <f>2585+1480.5</f>
        <v>4065.5</v>
      </c>
      <c r="E59" s="27" t="s">
        <v>18</v>
      </c>
    </row>
    <row r="60" spans="1:5" ht="25.5">
      <c r="A60" s="115" t="s">
        <v>282</v>
      </c>
      <c r="B60" s="24" t="s">
        <v>580</v>
      </c>
      <c r="C60" s="130" t="s">
        <v>282</v>
      </c>
      <c r="D60" s="43">
        <v>4637</v>
      </c>
      <c r="E60" s="27" t="s">
        <v>60</v>
      </c>
    </row>
    <row r="61" spans="1:5" ht="25.5">
      <c r="A61" s="115" t="s">
        <v>284</v>
      </c>
      <c r="B61" s="24" t="s">
        <v>580</v>
      </c>
      <c r="C61" s="130" t="s">
        <v>284</v>
      </c>
      <c r="D61" s="43">
        <v>7863</v>
      </c>
      <c r="E61" s="46" t="s">
        <v>602</v>
      </c>
    </row>
    <row r="62" spans="1:5" ht="12.75">
      <c r="A62" s="115" t="s">
        <v>285</v>
      </c>
      <c r="B62" s="24" t="s">
        <v>580</v>
      </c>
      <c r="C62" s="130" t="s">
        <v>285</v>
      </c>
      <c r="D62" s="43" t="s">
        <v>426</v>
      </c>
      <c r="E62" s="27" t="s">
        <v>61</v>
      </c>
    </row>
    <row r="63" spans="1:5" ht="12.75">
      <c r="A63" s="115" t="s">
        <v>287</v>
      </c>
      <c r="B63" s="24" t="s">
        <v>580</v>
      </c>
      <c r="C63" s="130" t="s">
        <v>287</v>
      </c>
      <c r="D63" s="43">
        <v>1548</v>
      </c>
      <c r="E63" s="27" t="s">
        <v>64</v>
      </c>
    </row>
    <row r="64" spans="1:5" ht="25.5">
      <c r="A64" s="115" t="s">
        <v>288</v>
      </c>
      <c r="B64" s="24" t="s">
        <v>509</v>
      </c>
      <c r="C64" s="130" t="s">
        <v>288</v>
      </c>
      <c r="D64" s="43" t="s">
        <v>426</v>
      </c>
      <c r="E64" s="27" t="s">
        <v>66</v>
      </c>
    </row>
    <row r="65" spans="1:5" ht="12.75">
      <c r="A65" s="115" t="s">
        <v>290</v>
      </c>
      <c r="B65" s="24" t="s">
        <v>509</v>
      </c>
      <c r="C65" s="130" t="s">
        <v>290</v>
      </c>
      <c r="D65" s="43" t="s">
        <v>426</v>
      </c>
      <c r="E65" s="27" t="s">
        <v>67</v>
      </c>
    </row>
    <row r="66" spans="1:5" ht="12.75">
      <c r="A66" s="115" t="s">
        <v>291</v>
      </c>
      <c r="B66" s="24" t="s">
        <v>509</v>
      </c>
      <c r="C66" s="130" t="s">
        <v>291</v>
      </c>
      <c r="D66" s="43">
        <v>1454</v>
      </c>
      <c r="E66" s="27" t="s">
        <v>65</v>
      </c>
    </row>
    <row r="67" spans="1:5" ht="12.75">
      <c r="A67" s="115" t="s">
        <v>292</v>
      </c>
      <c r="B67" s="24" t="s">
        <v>509</v>
      </c>
      <c r="C67" s="130" t="s">
        <v>292</v>
      </c>
      <c r="D67" s="43" t="s">
        <v>426</v>
      </c>
      <c r="E67" s="27" t="s">
        <v>603</v>
      </c>
    </row>
    <row r="68" spans="1:5" ht="25.5">
      <c r="A68" s="115" t="s">
        <v>293</v>
      </c>
      <c r="B68" s="24" t="s">
        <v>509</v>
      </c>
      <c r="C68" s="130" t="s">
        <v>293</v>
      </c>
      <c r="D68" s="43">
        <v>49.9</v>
      </c>
      <c r="E68" s="27" t="s">
        <v>68</v>
      </c>
    </row>
    <row r="69" spans="1:5" ht="25.5">
      <c r="A69" s="115" t="s">
        <v>295</v>
      </c>
      <c r="B69" s="24" t="s">
        <v>28</v>
      </c>
      <c r="C69" s="130" t="s">
        <v>295</v>
      </c>
      <c r="D69" s="43">
        <v>5575</v>
      </c>
      <c r="E69" s="27" t="s">
        <v>69</v>
      </c>
    </row>
    <row r="70" spans="1:5" ht="12.75">
      <c r="A70" s="115" t="s">
        <v>296</v>
      </c>
      <c r="B70" s="24" t="s">
        <v>580</v>
      </c>
      <c r="C70" s="130" t="s">
        <v>296</v>
      </c>
      <c r="D70" s="43">
        <v>3541</v>
      </c>
      <c r="E70" s="27" t="s">
        <v>70</v>
      </c>
    </row>
    <row r="71" spans="1:5" ht="25.5">
      <c r="A71" s="115" t="s">
        <v>297</v>
      </c>
      <c r="B71" s="24" t="s">
        <v>28</v>
      </c>
      <c r="C71" s="130" t="s">
        <v>297</v>
      </c>
      <c r="D71" s="43">
        <v>800</v>
      </c>
      <c r="E71" s="27" t="s">
        <v>71</v>
      </c>
    </row>
    <row r="72" spans="1:5" ht="25.5">
      <c r="A72" s="115" t="s">
        <v>512</v>
      </c>
      <c r="B72" s="24" t="s">
        <v>28</v>
      </c>
      <c r="C72" s="130" t="s">
        <v>298</v>
      </c>
      <c r="D72" s="43">
        <v>5154</v>
      </c>
      <c r="E72" s="27" t="s">
        <v>72</v>
      </c>
    </row>
    <row r="73" spans="1:5" ht="25.5">
      <c r="A73" s="115" t="s">
        <v>513</v>
      </c>
      <c r="B73" s="24" t="s">
        <v>28</v>
      </c>
      <c r="C73" s="130" t="s">
        <v>299</v>
      </c>
      <c r="D73" s="43">
        <f>3840+251</f>
        <v>4091</v>
      </c>
      <c r="E73" s="27" t="s">
        <v>19</v>
      </c>
    </row>
    <row r="74" spans="1:5" ht="25.5">
      <c r="A74" s="115" t="s">
        <v>514</v>
      </c>
      <c r="B74" s="24" t="s">
        <v>28</v>
      </c>
      <c r="C74" s="130" t="s">
        <v>300</v>
      </c>
      <c r="D74" s="43">
        <v>615</v>
      </c>
      <c r="E74" s="27" t="s">
        <v>73</v>
      </c>
    </row>
    <row r="75" spans="1:5" ht="25.5">
      <c r="A75" s="115" t="s">
        <v>515</v>
      </c>
      <c r="B75" s="24" t="s">
        <v>28</v>
      </c>
      <c r="C75" s="130" t="s">
        <v>301</v>
      </c>
      <c r="D75" s="43">
        <v>43</v>
      </c>
      <c r="E75" s="27" t="s">
        <v>604</v>
      </c>
    </row>
    <row r="76" spans="1:5" ht="25.5">
      <c r="A76" s="115" t="s">
        <v>516</v>
      </c>
      <c r="B76" s="24" t="s">
        <v>28</v>
      </c>
      <c r="C76" s="130" t="s">
        <v>302</v>
      </c>
      <c r="D76" s="43">
        <v>37</v>
      </c>
      <c r="E76" s="27" t="s">
        <v>605</v>
      </c>
    </row>
    <row r="77" spans="1:5" ht="25.5">
      <c r="A77" s="115" t="s">
        <v>517</v>
      </c>
      <c r="B77" s="24" t="s">
        <v>28</v>
      </c>
      <c r="C77" s="130" t="s">
        <v>303</v>
      </c>
      <c r="D77" s="43">
        <v>200</v>
      </c>
      <c r="E77" s="27" t="s">
        <v>74</v>
      </c>
    </row>
    <row r="78" spans="1:5" ht="12.75">
      <c r="A78" s="115" t="s">
        <v>305</v>
      </c>
      <c r="B78" s="24" t="s">
        <v>580</v>
      </c>
      <c r="C78" s="130" t="s">
        <v>305</v>
      </c>
      <c r="D78" s="43">
        <f>946+546</f>
        <v>1492</v>
      </c>
      <c r="E78" s="27" t="s">
        <v>75</v>
      </c>
    </row>
    <row r="79" spans="1:5" ht="12.75">
      <c r="A79" s="115" t="s">
        <v>306</v>
      </c>
      <c r="B79" s="24" t="s">
        <v>28</v>
      </c>
      <c r="C79" s="130" t="s">
        <v>306</v>
      </c>
      <c r="D79" s="43">
        <v>17000</v>
      </c>
      <c r="E79" s="27" t="s">
        <v>77</v>
      </c>
    </row>
    <row r="80" spans="1:5" ht="12.75">
      <c r="A80" s="115" t="s">
        <v>307</v>
      </c>
      <c r="B80" s="24" t="s">
        <v>580</v>
      </c>
      <c r="C80" s="130" t="s">
        <v>307</v>
      </c>
      <c r="D80" s="43">
        <v>23130</v>
      </c>
      <c r="E80" s="27" t="s">
        <v>78</v>
      </c>
    </row>
    <row r="81" spans="1:5" ht="12.75">
      <c r="A81" s="115" t="s">
        <v>308</v>
      </c>
      <c r="B81" s="24" t="s">
        <v>580</v>
      </c>
      <c r="C81" s="130" t="s">
        <v>308</v>
      </c>
      <c r="D81" s="43">
        <v>28120</v>
      </c>
      <c r="E81" s="27" t="s">
        <v>78</v>
      </c>
    </row>
    <row r="82" spans="1:5" ht="12.75">
      <c r="A82" s="115" t="s">
        <v>309</v>
      </c>
      <c r="B82" s="24" t="s">
        <v>580</v>
      </c>
      <c r="C82" s="130" t="s">
        <v>309</v>
      </c>
      <c r="D82" s="43">
        <v>17000</v>
      </c>
      <c r="E82" s="27" t="s">
        <v>79</v>
      </c>
    </row>
    <row r="83" spans="1:5" ht="25.5">
      <c r="A83" s="115" t="s">
        <v>99</v>
      </c>
      <c r="B83" s="24" t="s">
        <v>580</v>
      </c>
      <c r="C83" s="131" t="s">
        <v>99</v>
      </c>
      <c r="D83" s="43">
        <f>1026+2348+3364</f>
        <v>6738</v>
      </c>
      <c r="E83" s="27" t="s">
        <v>80</v>
      </c>
    </row>
    <row r="84" spans="1:5" ht="12.75">
      <c r="A84" s="115" t="s">
        <v>311</v>
      </c>
      <c r="B84" s="24" t="s">
        <v>580</v>
      </c>
      <c r="C84" s="130" t="s">
        <v>311</v>
      </c>
      <c r="D84" s="43">
        <v>8354</v>
      </c>
      <c r="E84" s="27" t="s">
        <v>76</v>
      </c>
    </row>
    <row r="85" spans="1:5" ht="25.5">
      <c r="A85" s="115" t="s">
        <v>312</v>
      </c>
      <c r="B85" s="24" t="s">
        <v>581</v>
      </c>
      <c r="C85" s="130" t="s">
        <v>312</v>
      </c>
      <c r="D85" s="43"/>
      <c r="E85" s="27" t="s">
        <v>606</v>
      </c>
    </row>
    <row r="86" spans="1:5" ht="12.75">
      <c r="A86" s="115" t="s">
        <v>313</v>
      </c>
      <c r="B86" s="24" t="s">
        <v>580</v>
      </c>
      <c r="C86" s="130" t="s">
        <v>313</v>
      </c>
      <c r="D86" s="43">
        <v>25</v>
      </c>
      <c r="E86" s="27" t="s">
        <v>81</v>
      </c>
    </row>
    <row r="87" spans="1:5" ht="25.5">
      <c r="A87" s="115" t="s">
        <v>315</v>
      </c>
      <c r="B87" s="24" t="s">
        <v>580</v>
      </c>
      <c r="C87" s="130" t="s">
        <v>315</v>
      </c>
      <c r="D87" s="43">
        <v>5098</v>
      </c>
      <c r="E87" s="27" t="s">
        <v>32</v>
      </c>
    </row>
    <row r="88" spans="1:5" ht="25.5">
      <c r="A88" s="115" t="s">
        <v>316</v>
      </c>
      <c r="B88" s="24" t="s">
        <v>580</v>
      </c>
      <c r="C88" s="130" t="s">
        <v>316</v>
      </c>
      <c r="D88" s="43">
        <v>8611</v>
      </c>
      <c r="E88" s="27" t="s">
        <v>607</v>
      </c>
    </row>
    <row r="89" spans="1:5" ht="25.5">
      <c r="A89" s="115" t="s">
        <v>317</v>
      </c>
      <c r="B89" s="24" t="s">
        <v>580</v>
      </c>
      <c r="C89" s="130" t="s">
        <v>317</v>
      </c>
      <c r="D89" s="43">
        <v>3040</v>
      </c>
      <c r="E89" s="27" t="s">
        <v>20</v>
      </c>
    </row>
    <row r="90" spans="1:5" ht="25.5">
      <c r="A90" s="115" t="s">
        <v>318</v>
      </c>
      <c r="B90" s="24" t="s">
        <v>580</v>
      </c>
      <c r="C90" s="130" t="s">
        <v>318</v>
      </c>
      <c r="D90" s="43">
        <v>3041</v>
      </c>
      <c r="E90" s="27" t="s">
        <v>21</v>
      </c>
    </row>
    <row r="91" spans="1:5" ht="25.5">
      <c r="A91" s="115" t="s">
        <v>319</v>
      </c>
      <c r="B91" s="24" t="s">
        <v>580</v>
      </c>
      <c r="C91" s="130" t="s">
        <v>319</v>
      </c>
      <c r="D91" s="43">
        <v>725</v>
      </c>
      <c r="E91" s="27" t="s">
        <v>608</v>
      </c>
    </row>
    <row r="92" spans="1:5" ht="25.5">
      <c r="A92" s="115" t="s">
        <v>320</v>
      </c>
      <c r="B92" s="24" t="s">
        <v>580</v>
      </c>
      <c r="C92" s="130" t="s">
        <v>320</v>
      </c>
      <c r="D92" s="43">
        <v>1834</v>
      </c>
      <c r="E92" s="27" t="s">
        <v>31</v>
      </c>
    </row>
    <row r="93" spans="1:5" ht="25.5">
      <c r="A93" s="115" t="s">
        <v>321</v>
      </c>
      <c r="B93" s="24" t="s">
        <v>580</v>
      </c>
      <c r="C93" s="130" t="s">
        <v>321</v>
      </c>
      <c r="D93" s="43">
        <v>1801</v>
      </c>
      <c r="E93" s="27" t="s">
        <v>609</v>
      </c>
    </row>
    <row r="94" spans="1:5" ht="25.5">
      <c r="A94" s="115" t="s">
        <v>323</v>
      </c>
      <c r="B94" s="24" t="s">
        <v>580</v>
      </c>
      <c r="C94" s="130" t="s">
        <v>323</v>
      </c>
      <c r="D94" s="43">
        <v>597</v>
      </c>
      <c r="E94" s="27" t="s">
        <v>610</v>
      </c>
    </row>
    <row r="95" spans="1:5" ht="12.75">
      <c r="A95" s="115" t="s">
        <v>324</v>
      </c>
      <c r="B95" s="24" t="s">
        <v>28</v>
      </c>
      <c r="C95" s="130" t="s">
        <v>324</v>
      </c>
      <c r="D95" s="43">
        <v>928</v>
      </c>
      <c r="E95" s="27" t="s">
        <v>611</v>
      </c>
    </row>
    <row r="96" spans="1:5" ht="25.5">
      <c r="A96" s="115" t="s">
        <v>325</v>
      </c>
      <c r="B96" s="24" t="s">
        <v>580</v>
      </c>
      <c r="C96" s="130" t="s">
        <v>325</v>
      </c>
      <c r="D96" s="43">
        <v>3303</v>
      </c>
      <c r="E96" s="27" t="s">
        <v>612</v>
      </c>
    </row>
    <row r="97" spans="1:5" ht="12.75">
      <c r="A97" s="115" t="s">
        <v>326</v>
      </c>
      <c r="B97" s="24" t="s">
        <v>580</v>
      </c>
      <c r="C97" s="130" t="s">
        <v>326</v>
      </c>
      <c r="D97" s="43">
        <v>65</v>
      </c>
      <c r="E97" s="27" t="s">
        <v>83</v>
      </c>
    </row>
    <row r="98" spans="1:5" ht="12.75">
      <c r="A98" s="115" t="s">
        <v>327</v>
      </c>
      <c r="B98" s="24" t="s">
        <v>580</v>
      </c>
      <c r="C98" s="130" t="s">
        <v>327</v>
      </c>
      <c r="D98" s="43">
        <v>20</v>
      </c>
      <c r="E98" s="27" t="s">
        <v>613</v>
      </c>
    </row>
    <row r="99" spans="1:5" ht="12.75">
      <c r="A99" s="115" t="s">
        <v>328</v>
      </c>
      <c r="B99" s="24" t="s">
        <v>580</v>
      </c>
      <c r="C99" s="130" t="s">
        <v>328</v>
      </c>
      <c r="D99" s="43">
        <v>6</v>
      </c>
      <c r="E99" s="27" t="s">
        <v>614</v>
      </c>
    </row>
    <row r="100" spans="1:5" ht="38.25">
      <c r="A100" s="115" t="s">
        <v>330</v>
      </c>
      <c r="B100" s="24" t="s">
        <v>580</v>
      </c>
      <c r="C100" s="130" t="s">
        <v>330</v>
      </c>
      <c r="D100" s="43">
        <v>11360</v>
      </c>
      <c r="E100" s="27" t="s">
        <v>615</v>
      </c>
    </row>
    <row r="101" spans="1:5" ht="12.75">
      <c r="A101" s="115" t="s">
        <v>331</v>
      </c>
      <c r="B101" s="24" t="s">
        <v>580</v>
      </c>
      <c r="C101" s="130" t="s">
        <v>331</v>
      </c>
      <c r="D101" s="43">
        <v>915</v>
      </c>
      <c r="E101" s="27" t="s">
        <v>84</v>
      </c>
    </row>
    <row r="102" spans="1:5" ht="12.75">
      <c r="A102" s="115" t="s">
        <v>332</v>
      </c>
      <c r="B102" s="24" t="s">
        <v>580</v>
      </c>
      <c r="C102" s="130" t="s">
        <v>332</v>
      </c>
      <c r="D102" s="43">
        <v>22</v>
      </c>
      <c r="E102" s="27" t="s">
        <v>616</v>
      </c>
    </row>
    <row r="103" spans="1:5" ht="38.25">
      <c r="A103" s="115" t="s">
        <v>334</v>
      </c>
      <c r="B103" s="24" t="s">
        <v>28</v>
      </c>
      <c r="C103" s="130" t="s">
        <v>334</v>
      </c>
      <c r="D103" s="43">
        <v>29534</v>
      </c>
      <c r="E103" s="27" t="s">
        <v>617</v>
      </c>
    </row>
    <row r="104" spans="1:5" ht="25.5">
      <c r="A104" s="115" t="s">
        <v>335</v>
      </c>
      <c r="B104" s="24" t="s">
        <v>28</v>
      </c>
      <c r="C104" s="130" t="s">
        <v>335</v>
      </c>
      <c r="D104" s="43">
        <v>3435</v>
      </c>
      <c r="E104" s="27" t="s">
        <v>618</v>
      </c>
    </row>
    <row r="105" spans="1:5" ht="25.5">
      <c r="A105" s="115" t="s">
        <v>336</v>
      </c>
      <c r="B105" s="24" t="s">
        <v>28</v>
      </c>
      <c r="C105" s="130" t="s">
        <v>336</v>
      </c>
      <c r="D105" s="43">
        <v>1268</v>
      </c>
      <c r="E105" s="27" t="s">
        <v>618</v>
      </c>
    </row>
    <row r="106" spans="1:5" ht="25.5">
      <c r="A106" s="115" t="s">
        <v>337</v>
      </c>
      <c r="B106" s="24" t="s">
        <v>28</v>
      </c>
      <c r="C106" s="130" t="s">
        <v>337</v>
      </c>
      <c r="D106" s="43">
        <v>171</v>
      </c>
      <c r="E106" s="27" t="s">
        <v>619</v>
      </c>
    </row>
    <row r="107" spans="1:5" ht="25.5">
      <c r="A107" s="115" t="s">
        <v>338</v>
      </c>
      <c r="B107" s="24" t="s">
        <v>580</v>
      </c>
      <c r="C107" s="130" t="s">
        <v>338</v>
      </c>
      <c r="D107" s="43">
        <v>1020</v>
      </c>
      <c r="E107" s="27" t="s">
        <v>620</v>
      </c>
    </row>
    <row r="108" spans="1:5" ht="38.25">
      <c r="A108" s="115" t="s">
        <v>340</v>
      </c>
      <c r="B108" s="24" t="s">
        <v>580</v>
      </c>
      <c r="C108" s="130" t="s">
        <v>339</v>
      </c>
      <c r="D108" s="43">
        <v>27820</v>
      </c>
      <c r="E108" s="27" t="s">
        <v>22</v>
      </c>
    </row>
    <row r="109" spans="1:5" ht="25.5">
      <c r="A109" s="115" t="s">
        <v>341</v>
      </c>
      <c r="B109" s="24" t="s">
        <v>580</v>
      </c>
      <c r="C109" s="130" t="s">
        <v>520</v>
      </c>
      <c r="D109" s="43">
        <v>25</v>
      </c>
      <c r="E109" s="27" t="s">
        <v>36</v>
      </c>
    </row>
    <row r="110" spans="1:5" ht="25.5">
      <c r="A110" s="115" t="s">
        <v>344</v>
      </c>
      <c r="B110" s="24" t="s">
        <v>580</v>
      </c>
      <c r="C110" s="130" t="s">
        <v>343</v>
      </c>
      <c r="D110" s="43">
        <v>12.1</v>
      </c>
      <c r="E110" s="27" t="s">
        <v>621</v>
      </c>
    </row>
    <row r="111" spans="1:5" ht="25.5">
      <c r="A111" s="115" t="s">
        <v>345</v>
      </c>
      <c r="B111" s="24" t="s">
        <v>580</v>
      </c>
      <c r="C111" s="130" t="s">
        <v>345</v>
      </c>
      <c r="D111" s="43"/>
      <c r="E111" s="27" t="s">
        <v>622</v>
      </c>
    </row>
    <row r="112" spans="1:5" ht="25.5">
      <c r="A112" s="115" t="s">
        <v>346</v>
      </c>
      <c r="B112" s="24" t="s">
        <v>580</v>
      </c>
      <c r="C112" s="130" t="s">
        <v>346</v>
      </c>
      <c r="D112" s="43"/>
      <c r="E112" s="27" t="s">
        <v>623</v>
      </c>
    </row>
    <row r="113" spans="1:5" ht="25.5">
      <c r="A113" s="115" t="s">
        <v>348</v>
      </c>
      <c r="B113" s="24" t="s">
        <v>580</v>
      </c>
      <c r="C113" s="130" t="s">
        <v>348</v>
      </c>
      <c r="D113" s="43">
        <v>16854</v>
      </c>
      <c r="E113" s="27" t="s">
        <v>37</v>
      </c>
    </row>
    <row r="114" spans="1:5" ht="12.75">
      <c r="A114" s="115" t="s">
        <v>349</v>
      </c>
      <c r="B114" s="24" t="s">
        <v>580</v>
      </c>
      <c r="C114" s="130" t="s">
        <v>348</v>
      </c>
      <c r="D114" s="43">
        <v>808.3</v>
      </c>
      <c r="E114" s="27" t="s">
        <v>624</v>
      </c>
    </row>
    <row r="115" spans="1:5" ht="12.75">
      <c r="A115" s="115" t="s">
        <v>350</v>
      </c>
      <c r="B115" s="24" t="s">
        <v>580</v>
      </c>
      <c r="C115" s="130" t="s">
        <v>350</v>
      </c>
      <c r="D115" s="43">
        <v>657.8</v>
      </c>
      <c r="E115" s="27" t="s">
        <v>38</v>
      </c>
    </row>
    <row r="116" spans="1:5" ht="12.75">
      <c r="A116" s="115" t="s">
        <v>351</v>
      </c>
      <c r="B116" s="24" t="s">
        <v>580</v>
      </c>
      <c r="C116" s="130" t="s">
        <v>351</v>
      </c>
      <c r="D116" s="43">
        <v>1764.7</v>
      </c>
      <c r="E116" s="27" t="s">
        <v>38</v>
      </c>
    </row>
    <row r="117" spans="1:5" ht="12.75">
      <c r="A117" s="115" t="s">
        <v>352</v>
      </c>
      <c r="B117" s="24" t="s">
        <v>580</v>
      </c>
      <c r="C117" s="130" t="s">
        <v>352</v>
      </c>
      <c r="D117" s="43">
        <v>2098.4</v>
      </c>
      <c r="E117" s="27" t="s">
        <v>38</v>
      </c>
    </row>
    <row r="118" spans="1:5" ht="12.75">
      <c r="A118" s="115" t="s">
        <v>353</v>
      </c>
      <c r="B118" s="24" t="s">
        <v>580</v>
      </c>
      <c r="C118" s="130" t="s">
        <v>353</v>
      </c>
      <c r="D118" s="43">
        <v>3748</v>
      </c>
      <c r="E118" s="27" t="s">
        <v>39</v>
      </c>
    </row>
    <row r="119" spans="1:5" ht="12.75">
      <c r="A119" s="115" t="s">
        <v>354</v>
      </c>
      <c r="B119" s="24" t="s">
        <v>580</v>
      </c>
      <c r="C119" s="130" t="s">
        <v>354</v>
      </c>
      <c r="D119" s="43">
        <v>3614</v>
      </c>
      <c r="E119" s="27" t="s">
        <v>39</v>
      </c>
    </row>
    <row r="120" spans="1:5" ht="12.75">
      <c r="A120" s="115" t="s">
        <v>355</v>
      </c>
      <c r="B120" s="24" t="s">
        <v>580</v>
      </c>
      <c r="C120" s="130" t="s">
        <v>355</v>
      </c>
      <c r="D120" s="43">
        <v>28.7</v>
      </c>
      <c r="E120" s="27" t="s">
        <v>40</v>
      </c>
    </row>
    <row r="121" spans="1:5" ht="12.75">
      <c r="A121" s="115" t="s">
        <v>356</v>
      </c>
      <c r="B121" s="24" t="s">
        <v>580</v>
      </c>
      <c r="C121" s="130" t="s">
        <v>356</v>
      </c>
      <c r="D121" s="43">
        <v>1160</v>
      </c>
      <c r="E121" s="27" t="s">
        <v>41</v>
      </c>
    </row>
    <row r="122" spans="1:5" ht="25.5">
      <c r="A122" s="115" t="s">
        <v>358</v>
      </c>
      <c r="B122" s="24" t="s">
        <v>580</v>
      </c>
      <c r="C122" s="130" t="s">
        <v>358</v>
      </c>
      <c r="D122" s="43">
        <v>36000</v>
      </c>
      <c r="E122" s="27" t="s">
        <v>42</v>
      </c>
    </row>
    <row r="123" spans="1:5" ht="12.75">
      <c r="A123" s="115" t="s">
        <v>359</v>
      </c>
      <c r="B123" s="24" t="s">
        <v>580</v>
      </c>
      <c r="C123" s="130" t="s">
        <v>359</v>
      </c>
      <c r="D123" s="43">
        <v>29600</v>
      </c>
      <c r="E123" s="27" t="s">
        <v>43</v>
      </c>
    </row>
    <row r="124" spans="1:5" ht="12.75">
      <c r="A124" s="115" t="s">
        <v>360</v>
      </c>
      <c r="B124" s="24" t="s">
        <v>580</v>
      </c>
      <c r="C124" s="130" t="s">
        <v>360</v>
      </c>
      <c r="D124" s="43">
        <v>23800</v>
      </c>
      <c r="E124" s="27" t="s">
        <v>43</v>
      </c>
    </row>
    <row r="125" spans="1:5" ht="25.5">
      <c r="A125" s="115" t="s">
        <v>362</v>
      </c>
      <c r="B125" s="24" t="s">
        <v>580</v>
      </c>
      <c r="C125" s="130" t="s">
        <v>362</v>
      </c>
      <c r="D125" s="43">
        <v>712.2</v>
      </c>
      <c r="E125" s="27" t="s">
        <v>625</v>
      </c>
    </row>
    <row r="126" spans="1:5" ht="51">
      <c r="A126" s="115" t="s">
        <v>363</v>
      </c>
      <c r="B126" s="24" t="s">
        <v>28</v>
      </c>
      <c r="C126" s="130" t="s">
        <v>363</v>
      </c>
      <c r="D126" s="43">
        <v>498.5</v>
      </c>
      <c r="E126" s="27" t="s">
        <v>23</v>
      </c>
    </row>
    <row r="127" spans="1:5" ht="51">
      <c r="A127" s="115" t="s">
        <v>365</v>
      </c>
      <c r="B127" s="24" t="s">
        <v>580</v>
      </c>
      <c r="C127" s="130" t="s">
        <v>365</v>
      </c>
      <c r="D127" s="43">
        <v>1673</v>
      </c>
      <c r="E127" s="27" t="s">
        <v>626</v>
      </c>
    </row>
    <row r="128" spans="1:5" ht="25.5">
      <c r="A128" s="115" t="s">
        <v>366</v>
      </c>
      <c r="B128" s="24" t="s">
        <v>580</v>
      </c>
      <c r="C128" s="130" t="s">
        <v>366</v>
      </c>
      <c r="D128" s="43">
        <v>660</v>
      </c>
      <c r="E128" s="27" t="s">
        <v>627</v>
      </c>
    </row>
    <row r="129" spans="1:5" ht="25.5">
      <c r="A129" s="115" t="s">
        <v>367</v>
      </c>
      <c r="B129" s="24" t="s">
        <v>580</v>
      </c>
      <c r="C129" s="130" t="s">
        <v>367</v>
      </c>
      <c r="D129" s="43">
        <v>747</v>
      </c>
      <c r="E129" s="27" t="s">
        <v>628</v>
      </c>
    </row>
    <row r="130" spans="1:5" ht="25.5">
      <c r="A130" s="115" t="s">
        <v>368</v>
      </c>
      <c r="B130" s="24" t="s">
        <v>580</v>
      </c>
      <c r="C130" s="130" t="s">
        <v>368</v>
      </c>
      <c r="D130" s="43">
        <v>416</v>
      </c>
      <c r="E130" s="27" t="s">
        <v>629</v>
      </c>
    </row>
    <row r="131" spans="1:5" ht="38.25">
      <c r="A131" s="115" t="s">
        <v>369</v>
      </c>
      <c r="B131" s="24" t="s">
        <v>580</v>
      </c>
      <c r="C131" s="130" t="s">
        <v>369</v>
      </c>
      <c r="D131" s="43">
        <v>338</v>
      </c>
      <c r="E131" s="27" t="s">
        <v>630</v>
      </c>
    </row>
    <row r="132" spans="1:5" ht="12.75">
      <c r="A132" s="115" t="s">
        <v>370</v>
      </c>
      <c r="B132" s="24" t="s">
        <v>580</v>
      </c>
      <c r="C132" s="130" t="s">
        <v>370</v>
      </c>
      <c r="D132" s="43">
        <v>439</v>
      </c>
      <c r="E132" s="27" t="s">
        <v>631</v>
      </c>
    </row>
    <row r="133" spans="1:5" ht="38.25">
      <c r="A133" s="115" t="s">
        <v>372</v>
      </c>
      <c r="B133" s="24" t="s">
        <v>580</v>
      </c>
      <c r="C133" s="130" t="s">
        <v>372</v>
      </c>
      <c r="D133" s="43">
        <v>9775</v>
      </c>
      <c r="E133" s="27" t="s">
        <v>632</v>
      </c>
    </row>
    <row r="134" spans="1:5" ht="12.75">
      <c r="A134" s="115" t="s">
        <v>373</v>
      </c>
      <c r="B134" s="24" t="s">
        <v>580</v>
      </c>
      <c r="C134" s="130" t="s">
        <v>373</v>
      </c>
      <c r="D134" s="43" t="s">
        <v>426</v>
      </c>
      <c r="E134" s="27" t="s">
        <v>44</v>
      </c>
    </row>
    <row r="135" spans="1:5" ht="12.75">
      <c r="A135" s="115" t="s">
        <v>375</v>
      </c>
      <c r="B135" s="24" t="s">
        <v>580</v>
      </c>
      <c r="C135" s="130" t="s">
        <v>375</v>
      </c>
      <c r="D135" s="43">
        <v>18197</v>
      </c>
      <c r="E135" s="27" t="s">
        <v>45</v>
      </c>
    </row>
    <row r="136" spans="1:5" ht="25.5">
      <c r="A136" s="115" t="s">
        <v>376</v>
      </c>
      <c r="B136" s="24" t="s">
        <v>580</v>
      </c>
      <c r="C136" s="130" t="s">
        <v>376</v>
      </c>
      <c r="D136" s="43">
        <v>1005</v>
      </c>
      <c r="E136" s="27" t="s">
        <v>24</v>
      </c>
    </row>
    <row r="137" spans="1:5" ht="25.5">
      <c r="A137" s="115" t="s">
        <v>377</v>
      </c>
      <c r="B137" s="24" t="s">
        <v>580</v>
      </c>
      <c r="C137" s="130" t="s">
        <v>377</v>
      </c>
      <c r="D137" s="43">
        <v>623.7</v>
      </c>
      <c r="E137" s="27" t="s">
        <v>25</v>
      </c>
    </row>
    <row r="138" spans="1:5" ht="25.5">
      <c r="A138" s="115" t="s">
        <v>378</v>
      </c>
      <c r="B138" s="24" t="s">
        <v>580</v>
      </c>
      <c r="C138" s="130" t="s">
        <v>378</v>
      </c>
      <c r="D138" s="43">
        <v>374.6</v>
      </c>
      <c r="E138" s="27" t="s">
        <v>633</v>
      </c>
    </row>
    <row r="139" spans="1:5" ht="25.5">
      <c r="A139" s="115" t="s">
        <v>379</v>
      </c>
      <c r="B139" s="24" t="s">
        <v>580</v>
      </c>
      <c r="C139" s="130" t="s">
        <v>379</v>
      </c>
      <c r="D139" s="43">
        <v>30.2</v>
      </c>
      <c r="E139" s="27" t="s">
        <v>634</v>
      </c>
    </row>
    <row r="140" spans="1:5" ht="12.75">
      <c r="A140" s="115" t="s">
        <v>380</v>
      </c>
      <c r="B140" s="24" t="s">
        <v>580</v>
      </c>
      <c r="C140" s="130" t="s">
        <v>380</v>
      </c>
      <c r="D140" s="43">
        <v>25.9</v>
      </c>
      <c r="E140" s="27" t="s">
        <v>635</v>
      </c>
    </row>
    <row r="141" spans="1:5" ht="25.5">
      <c r="A141" s="115" t="s">
        <v>381</v>
      </c>
      <c r="B141" s="24" t="s">
        <v>580</v>
      </c>
      <c r="C141" s="130" t="s">
        <v>381</v>
      </c>
      <c r="D141" s="43">
        <v>4335</v>
      </c>
      <c r="E141" s="27" t="s">
        <v>636</v>
      </c>
    </row>
    <row r="142" spans="1:5" ht="25.5">
      <c r="A142" s="115" t="s">
        <v>382</v>
      </c>
      <c r="B142" s="24" t="s">
        <v>29</v>
      </c>
      <c r="C142" s="130" t="s">
        <v>382</v>
      </c>
      <c r="D142" s="43">
        <v>4458</v>
      </c>
      <c r="E142" s="27" t="s">
        <v>47</v>
      </c>
    </row>
    <row r="143" spans="1:5" ht="25.5">
      <c r="A143" s="115" t="s">
        <v>383</v>
      </c>
      <c r="B143" s="24" t="s">
        <v>580</v>
      </c>
      <c r="C143" s="130" t="s">
        <v>383</v>
      </c>
      <c r="D143" s="43">
        <v>855</v>
      </c>
      <c r="E143" s="27" t="s">
        <v>26</v>
      </c>
    </row>
    <row r="144" spans="1:5" ht="25.5">
      <c r="A144" s="115" t="s">
        <v>384</v>
      </c>
      <c r="B144" s="24" t="s">
        <v>30</v>
      </c>
      <c r="C144" s="130" t="s">
        <v>384</v>
      </c>
      <c r="D144" s="43">
        <v>14432</v>
      </c>
      <c r="E144" s="27" t="s">
        <v>637</v>
      </c>
    </row>
    <row r="145" spans="1:5" ht="12.75">
      <c r="A145" s="115" t="s">
        <v>385</v>
      </c>
      <c r="B145" s="24" t="s">
        <v>28</v>
      </c>
      <c r="C145" s="130" t="s">
        <v>385</v>
      </c>
      <c r="D145" s="43">
        <v>2168</v>
      </c>
      <c r="E145" s="46" t="s">
        <v>46</v>
      </c>
    </row>
    <row r="146" spans="1:5" ht="25.5">
      <c r="A146" s="115" t="s">
        <v>386</v>
      </c>
      <c r="B146" s="24" t="s">
        <v>28</v>
      </c>
      <c r="C146" s="130" t="s">
        <v>386</v>
      </c>
      <c r="D146" s="43">
        <v>1846</v>
      </c>
      <c r="E146" s="27" t="s">
        <v>638</v>
      </c>
    </row>
    <row r="147" spans="1:5" ht="25.5">
      <c r="A147" s="115" t="s">
        <v>387</v>
      </c>
      <c r="B147" s="24" t="s">
        <v>28</v>
      </c>
      <c r="C147" s="130" t="s">
        <v>387</v>
      </c>
      <c r="D147" s="43">
        <v>1741</v>
      </c>
      <c r="E147" s="27" t="s">
        <v>639</v>
      </c>
    </row>
    <row r="148" spans="1:5" ht="25.5">
      <c r="A148" s="115" t="s">
        <v>388</v>
      </c>
      <c r="B148" s="24" t="s">
        <v>30</v>
      </c>
      <c r="C148" s="130" t="s">
        <v>388</v>
      </c>
      <c r="D148" s="43">
        <v>957</v>
      </c>
      <c r="E148" s="27" t="s">
        <v>640</v>
      </c>
    </row>
    <row r="149" spans="1:5" ht="25.5">
      <c r="A149" s="115" t="s">
        <v>389</v>
      </c>
      <c r="B149" s="24" t="s">
        <v>28</v>
      </c>
      <c r="C149" s="130" t="s">
        <v>389</v>
      </c>
      <c r="D149" s="43">
        <v>326.7</v>
      </c>
      <c r="E149" s="27" t="s">
        <v>641</v>
      </c>
    </row>
    <row r="150" spans="1:5" ht="25.5">
      <c r="A150" s="115" t="s">
        <v>390</v>
      </c>
      <c r="B150" s="24" t="s">
        <v>28</v>
      </c>
      <c r="C150" s="130" t="s">
        <v>390</v>
      </c>
      <c r="D150" s="43">
        <v>443.8</v>
      </c>
      <c r="E150" s="27" t="s">
        <v>642</v>
      </c>
    </row>
    <row r="151" spans="1:5" ht="25.5">
      <c r="A151" s="115" t="s">
        <v>391</v>
      </c>
      <c r="B151" s="24" t="s">
        <v>28</v>
      </c>
      <c r="C151" s="130" t="s">
        <v>391</v>
      </c>
      <c r="D151" s="43">
        <v>326.3</v>
      </c>
      <c r="E151" s="27" t="s">
        <v>643</v>
      </c>
    </row>
    <row r="152" spans="1:5" ht="25.5">
      <c r="A152" s="115" t="s">
        <v>392</v>
      </c>
      <c r="B152" s="24" t="s">
        <v>28</v>
      </c>
      <c r="C152" s="130" t="s">
        <v>392</v>
      </c>
      <c r="D152" s="43">
        <v>307.5</v>
      </c>
      <c r="E152" s="27" t="s">
        <v>644</v>
      </c>
    </row>
    <row r="153" spans="1:5" ht="38.25">
      <c r="A153" s="115" t="s">
        <v>393</v>
      </c>
      <c r="B153" s="24" t="s">
        <v>580</v>
      </c>
      <c r="C153" s="130" t="s">
        <v>393</v>
      </c>
      <c r="D153" s="43">
        <v>70450</v>
      </c>
      <c r="E153" s="27" t="s">
        <v>0</v>
      </c>
    </row>
    <row r="154" spans="1:5" ht="25.5">
      <c r="A154" s="115" t="s">
        <v>394</v>
      </c>
      <c r="B154" s="24" t="s">
        <v>580</v>
      </c>
      <c r="C154" s="130" t="s">
        <v>394</v>
      </c>
      <c r="D154" s="43">
        <v>18860</v>
      </c>
      <c r="E154" s="27" t="s">
        <v>1</v>
      </c>
    </row>
    <row r="155" spans="1:5" ht="38.25">
      <c r="A155" s="115" t="s">
        <v>395</v>
      </c>
      <c r="B155" s="24" t="s">
        <v>580</v>
      </c>
      <c r="C155" s="130" t="s">
        <v>395</v>
      </c>
      <c r="D155" s="43">
        <v>2562</v>
      </c>
      <c r="E155" s="27" t="s">
        <v>2</v>
      </c>
    </row>
    <row r="156" spans="1:5" ht="25.5">
      <c r="A156" s="115" t="s">
        <v>396</v>
      </c>
      <c r="B156" s="24" t="s">
        <v>28</v>
      </c>
      <c r="C156" s="130" t="s">
        <v>396</v>
      </c>
      <c r="D156" s="43">
        <v>1706</v>
      </c>
      <c r="E156" s="27" t="s">
        <v>3</v>
      </c>
    </row>
    <row r="157" spans="1:5" ht="12.75">
      <c r="A157" s="115" t="s">
        <v>397</v>
      </c>
      <c r="B157" s="24" t="s">
        <v>580</v>
      </c>
      <c r="C157" s="130" t="s">
        <v>397</v>
      </c>
      <c r="D157" s="43">
        <v>674.2</v>
      </c>
      <c r="E157" s="27" t="s">
        <v>4</v>
      </c>
    </row>
    <row r="158" spans="1:5" ht="25.5">
      <c r="A158" s="115" t="s">
        <v>398</v>
      </c>
      <c r="B158" s="24" t="s">
        <v>580</v>
      </c>
      <c r="C158" s="130" t="s">
        <v>399</v>
      </c>
      <c r="D158" s="43">
        <v>298.6</v>
      </c>
      <c r="E158" s="27" t="s">
        <v>5</v>
      </c>
    </row>
    <row r="159" spans="1:5" ht="25.5">
      <c r="A159" s="115" t="s">
        <v>400</v>
      </c>
      <c r="B159" s="24" t="s">
        <v>580</v>
      </c>
      <c r="C159" s="130" t="s">
        <v>400</v>
      </c>
      <c r="D159" s="43">
        <v>1004.5</v>
      </c>
      <c r="E159" s="27" t="s">
        <v>6</v>
      </c>
    </row>
    <row r="160" spans="1:5" ht="12.75">
      <c r="A160" s="115" t="s">
        <v>401</v>
      </c>
      <c r="B160" s="24" t="s">
        <v>580</v>
      </c>
      <c r="C160" s="130" t="s">
        <v>401</v>
      </c>
      <c r="D160" s="43"/>
      <c r="E160" s="29" t="s">
        <v>7</v>
      </c>
    </row>
    <row r="161" spans="1:5" ht="12.75">
      <c r="A161" s="115" t="s">
        <v>401</v>
      </c>
      <c r="B161" s="24" t="s">
        <v>580</v>
      </c>
      <c r="C161" s="130" t="s">
        <v>402</v>
      </c>
      <c r="D161" s="43"/>
      <c r="E161" s="29" t="s">
        <v>8</v>
      </c>
    </row>
    <row r="162" spans="1:5" ht="12.75">
      <c r="A162" s="45"/>
      <c r="B162" s="11"/>
      <c r="C162" s="132"/>
      <c r="D162" s="42"/>
      <c r="E162" s="14"/>
    </row>
    <row r="163" spans="1:5" ht="12.75">
      <c r="A163" s="45"/>
      <c r="B163" s="11"/>
      <c r="C163" s="132"/>
      <c r="D163" s="42"/>
      <c r="E163" s="14"/>
    </row>
    <row r="164" spans="1:5" ht="12.75">
      <c r="A164" s="45"/>
      <c r="B164" s="11"/>
      <c r="C164" s="132"/>
      <c r="D164" s="42"/>
      <c r="E164" s="14"/>
    </row>
    <row r="165" spans="1:5" ht="12.75">
      <c r="A165" s="45"/>
      <c r="B165" s="11"/>
      <c r="C165" s="132"/>
      <c r="D165" s="42"/>
      <c r="E165" s="14"/>
    </row>
    <row r="166" spans="1:5" ht="12.75">
      <c r="A166" s="45"/>
      <c r="B166" s="11"/>
      <c r="C166" s="132"/>
      <c r="D166" s="42"/>
      <c r="E166" s="14"/>
    </row>
    <row r="167" spans="1:5" ht="12.75">
      <c r="A167" s="45"/>
      <c r="B167" s="11"/>
      <c r="C167" s="132"/>
      <c r="D167" s="42"/>
      <c r="E167" s="14"/>
    </row>
    <row r="168" spans="1:5" ht="12.75">
      <c r="A168" s="45"/>
      <c r="B168" s="11"/>
      <c r="C168" s="132"/>
      <c r="D168" s="42"/>
      <c r="E168" s="14"/>
    </row>
    <row r="169" spans="1:5" ht="12.75">
      <c r="A169" s="45"/>
      <c r="B169" s="11"/>
      <c r="C169" s="132"/>
      <c r="D169" s="42"/>
      <c r="E169" s="14"/>
    </row>
    <row r="170" spans="1:5" ht="12.75">
      <c r="A170" s="45"/>
      <c r="B170" s="11"/>
      <c r="C170" s="132"/>
      <c r="D170" s="42"/>
      <c r="E170" s="14"/>
    </row>
    <row r="171" spans="1:5" ht="12.75">
      <c r="A171" s="45"/>
      <c r="B171" s="11"/>
      <c r="C171" s="132"/>
      <c r="D171" s="42"/>
      <c r="E171" s="14"/>
    </row>
    <row r="172" spans="1:5" ht="12.75">
      <c r="A172" s="45"/>
      <c r="B172" s="11"/>
      <c r="C172" s="132"/>
      <c r="D172" s="42"/>
      <c r="E172" s="14"/>
    </row>
    <row r="173" spans="1:5" ht="12.75">
      <c r="A173" s="45"/>
      <c r="B173" s="11"/>
      <c r="C173" s="132"/>
      <c r="D173" s="42"/>
      <c r="E173" s="14"/>
    </row>
    <row r="174" spans="1:5" ht="12.75">
      <c r="A174" s="45"/>
      <c r="B174" s="11"/>
      <c r="C174" s="132"/>
      <c r="D174" s="42"/>
      <c r="E174" s="14"/>
    </row>
    <row r="175" spans="1:5" ht="12.75">
      <c r="A175" s="45"/>
      <c r="B175" s="11"/>
      <c r="C175" s="132"/>
      <c r="D175" s="42"/>
      <c r="E175" s="14"/>
    </row>
    <row r="176" spans="1:5" ht="12.75">
      <c r="A176" s="45"/>
      <c r="B176" s="11"/>
      <c r="C176" s="132"/>
      <c r="D176" s="42"/>
      <c r="E176" s="14"/>
    </row>
    <row r="177" spans="1:5" ht="12.75">
      <c r="A177" s="45"/>
      <c r="B177" s="11"/>
      <c r="C177" s="132"/>
      <c r="D177" s="42"/>
      <c r="E177" s="14"/>
    </row>
    <row r="178" spans="1:5" ht="12.75">
      <c r="A178" s="45"/>
      <c r="B178" s="11"/>
      <c r="C178" s="132"/>
      <c r="D178" s="42"/>
      <c r="E178" s="14"/>
    </row>
    <row r="179" spans="1:5" ht="12.75">
      <c r="A179" s="45"/>
      <c r="B179" s="11"/>
      <c r="C179" s="132"/>
      <c r="D179" s="42"/>
      <c r="E179" s="14"/>
    </row>
    <row r="180" spans="1:5" ht="12.75">
      <c r="A180" s="45"/>
      <c r="B180" s="11"/>
      <c r="C180" s="132"/>
      <c r="D180" s="42"/>
      <c r="E180" s="14"/>
    </row>
    <row r="181" spans="1:5" ht="12.75">
      <c r="A181" s="45"/>
      <c r="B181" s="11"/>
      <c r="C181" s="132"/>
      <c r="D181" s="42"/>
      <c r="E181" s="14"/>
    </row>
    <row r="182" spans="1:5" ht="12.75">
      <c r="A182" s="45"/>
      <c r="B182" s="11"/>
      <c r="C182" s="132"/>
      <c r="D182" s="42"/>
      <c r="E182" s="14"/>
    </row>
    <row r="183" spans="1:5" ht="12.75">
      <c r="A183" s="45"/>
      <c r="B183" s="11"/>
      <c r="C183" s="132"/>
      <c r="D183" s="42"/>
      <c r="E183" s="14"/>
    </row>
    <row r="184" spans="1:5" ht="12.75">
      <c r="A184" s="45"/>
      <c r="B184" s="11"/>
      <c r="C184" s="132"/>
      <c r="D184" s="42"/>
      <c r="E184" s="14"/>
    </row>
    <row r="185" spans="1:5" ht="12.75">
      <c r="A185" s="45"/>
      <c r="B185" s="11"/>
      <c r="C185" s="132"/>
      <c r="D185" s="42"/>
      <c r="E185" s="14"/>
    </row>
    <row r="186" spans="1:5" ht="12.75">
      <c r="A186" s="45"/>
      <c r="B186" s="11"/>
      <c r="C186" s="132"/>
      <c r="D186" s="42"/>
      <c r="E186" s="14"/>
    </row>
    <row r="187" spans="1:5" ht="12.75">
      <c r="A187" s="45"/>
      <c r="B187" s="11"/>
      <c r="C187" s="132"/>
      <c r="D187" s="42"/>
      <c r="E187" s="14"/>
    </row>
    <row r="188" spans="1:5" ht="12.75">
      <c r="A188" s="45"/>
      <c r="B188" s="11"/>
      <c r="C188" s="132"/>
      <c r="D188" s="42"/>
      <c r="E188" s="14"/>
    </row>
    <row r="189" spans="1:5" ht="12.75">
      <c r="A189" s="45"/>
      <c r="B189" s="11"/>
      <c r="C189" s="132"/>
      <c r="D189" s="42"/>
      <c r="E189" s="14"/>
    </row>
    <row r="190" spans="1:5" ht="12.75">
      <c r="A190" s="45"/>
      <c r="B190" s="11"/>
      <c r="C190" s="132"/>
      <c r="D190" s="42"/>
      <c r="E190" s="14"/>
    </row>
    <row r="191" spans="1:5" ht="12.75">
      <c r="A191" s="45"/>
      <c r="B191" s="11"/>
      <c r="C191" s="132"/>
      <c r="D191" s="42"/>
      <c r="E191" s="14"/>
    </row>
    <row r="192" spans="1:5" ht="12.75">
      <c r="A192" s="45"/>
      <c r="B192" s="11"/>
      <c r="C192" s="132"/>
      <c r="D192" s="42"/>
      <c r="E192" s="14"/>
    </row>
    <row r="193" spans="1:5" ht="12.75">
      <c r="A193" s="45"/>
      <c r="B193" s="11"/>
      <c r="C193" s="132"/>
      <c r="D193" s="42"/>
      <c r="E193" s="14"/>
    </row>
    <row r="194" spans="1:5" ht="12.75">
      <c r="A194" s="45"/>
      <c r="B194" s="11"/>
      <c r="C194" s="132"/>
      <c r="D194" s="42"/>
      <c r="E194" s="14"/>
    </row>
    <row r="195" spans="1:5" ht="12.75">
      <c r="A195" s="45"/>
      <c r="B195" s="11"/>
      <c r="C195" s="132"/>
      <c r="D195" s="42"/>
      <c r="E195" s="14"/>
    </row>
    <row r="196" spans="1:5" ht="12.75">
      <c r="A196" s="45"/>
      <c r="B196" s="11"/>
      <c r="C196" s="132"/>
      <c r="D196" s="42"/>
      <c r="E196" s="14"/>
    </row>
    <row r="197" spans="1:5" ht="12.75">
      <c r="A197" s="45"/>
      <c r="B197" s="11"/>
      <c r="C197" s="132"/>
      <c r="D197" s="42"/>
      <c r="E197" s="14"/>
    </row>
    <row r="198" spans="1:5" ht="12.75">
      <c r="A198" s="45"/>
      <c r="B198" s="11"/>
      <c r="C198" s="132"/>
      <c r="D198" s="42"/>
      <c r="E198" s="14"/>
    </row>
    <row r="199" spans="1:5" ht="12.75">
      <c r="A199" s="45"/>
      <c r="B199" s="11"/>
      <c r="C199" s="132"/>
      <c r="D199" s="42"/>
      <c r="E199" s="14"/>
    </row>
    <row r="200" spans="1:5" ht="12.75">
      <c r="A200" s="45"/>
      <c r="B200" s="11"/>
      <c r="C200" s="132"/>
      <c r="D200" s="42"/>
      <c r="E200" s="14"/>
    </row>
    <row r="201" spans="1:5" ht="12.75">
      <c r="A201" s="45"/>
      <c r="B201" s="11"/>
      <c r="C201" s="132"/>
      <c r="D201" s="42"/>
      <c r="E201" s="14"/>
    </row>
    <row r="202" spans="1:5" ht="12.75">
      <c r="A202" s="45"/>
      <c r="B202" s="11"/>
      <c r="C202" s="132"/>
      <c r="D202" s="42"/>
      <c r="E202" s="14"/>
    </row>
    <row r="203" spans="1:5" ht="12.75">
      <c r="A203" s="45"/>
      <c r="B203" s="11"/>
      <c r="C203" s="132"/>
      <c r="D203" s="42"/>
      <c r="E203" s="14"/>
    </row>
    <row r="204" spans="1:5" ht="12.75">
      <c r="A204" s="45"/>
      <c r="B204" s="11"/>
      <c r="C204" s="132"/>
      <c r="D204" s="42"/>
      <c r="E204" s="14"/>
    </row>
    <row r="205" spans="1:5" ht="12.75">
      <c r="A205" s="45"/>
      <c r="B205" s="11"/>
      <c r="C205" s="132"/>
      <c r="D205" s="42"/>
      <c r="E205" s="14"/>
    </row>
    <row r="206" spans="1:5" ht="12.75">
      <c r="A206" s="45"/>
      <c r="B206" s="11"/>
      <c r="C206" s="132"/>
      <c r="D206" s="42"/>
      <c r="E206" s="14"/>
    </row>
    <row r="207" spans="1:5" ht="12.75">
      <c r="A207" s="45"/>
      <c r="B207" s="11"/>
      <c r="C207" s="132"/>
      <c r="D207" s="42"/>
      <c r="E207" s="14"/>
    </row>
    <row r="208" spans="1:5" ht="12.75">
      <c r="A208" s="45"/>
      <c r="B208" s="11"/>
      <c r="C208" s="132"/>
      <c r="D208" s="42"/>
      <c r="E208" s="14"/>
    </row>
    <row r="209" spans="1:5" ht="12.75">
      <c r="A209" s="45"/>
      <c r="B209" s="11"/>
      <c r="C209" s="132"/>
      <c r="D209" s="42"/>
      <c r="E209" s="14"/>
    </row>
    <row r="210" spans="1:5" ht="12.75">
      <c r="A210" s="45"/>
      <c r="B210" s="11"/>
      <c r="C210" s="132"/>
      <c r="D210" s="42"/>
      <c r="E210" s="14"/>
    </row>
    <row r="211" spans="1:5" ht="12.75">
      <c r="A211" s="45"/>
      <c r="B211" s="11"/>
      <c r="C211" s="132"/>
      <c r="D211" s="42"/>
      <c r="E211" s="14"/>
    </row>
    <row r="212" spans="1:5" ht="12.75">
      <c r="A212" s="45"/>
      <c r="B212" s="11"/>
      <c r="C212" s="132"/>
      <c r="D212" s="42"/>
      <c r="E212" s="14"/>
    </row>
    <row r="213" spans="1:5" ht="12.75">
      <c r="A213" s="45"/>
      <c r="B213" s="11"/>
      <c r="C213" s="132"/>
      <c r="D213" s="42"/>
      <c r="E213" s="14"/>
    </row>
    <row r="214" spans="1:5" ht="12.75">
      <c r="A214" s="45"/>
      <c r="B214" s="11"/>
      <c r="C214" s="132"/>
      <c r="D214" s="42"/>
      <c r="E214" s="14"/>
    </row>
    <row r="215" spans="1:5" ht="12.75">
      <c r="A215" s="45"/>
      <c r="B215" s="11"/>
      <c r="C215" s="132"/>
      <c r="D215" s="42"/>
      <c r="E215" s="14"/>
    </row>
    <row r="216" spans="1:5" ht="12.75">
      <c r="A216" s="45"/>
      <c r="B216" s="11"/>
      <c r="C216" s="132"/>
      <c r="D216" s="42"/>
      <c r="E216" s="14"/>
    </row>
    <row r="217" spans="1:5" ht="12.75">
      <c r="A217" s="45"/>
      <c r="B217" s="11"/>
      <c r="C217" s="132"/>
      <c r="D217" s="42"/>
      <c r="E217" s="14"/>
    </row>
    <row r="218" spans="1:5" ht="12.75">
      <c r="A218" s="45"/>
      <c r="B218" s="11"/>
      <c r="C218" s="132"/>
      <c r="D218" s="42"/>
      <c r="E218" s="14"/>
    </row>
    <row r="219" spans="1:5" ht="12.75">
      <c r="A219" s="45"/>
      <c r="B219" s="11"/>
      <c r="C219" s="132"/>
      <c r="D219" s="42"/>
      <c r="E219" s="14"/>
    </row>
    <row r="220" spans="1:5" ht="12.75">
      <c r="A220" s="45"/>
      <c r="B220" s="11"/>
      <c r="C220" s="132"/>
      <c r="D220" s="42"/>
      <c r="E220" s="14"/>
    </row>
    <row r="221" spans="1:5" ht="12.75">
      <c r="A221" s="45"/>
      <c r="B221" s="11"/>
      <c r="C221" s="132"/>
      <c r="D221" s="42"/>
      <c r="E221" s="14"/>
    </row>
    <row r="222" spans="1:5" ht="12.75">
      <c r="A222" s="45"/>
      <c r="B222" s="11"/>
      <c r="C222" s="132"/>
      <c r="D222" s="42"/>
      <c r="E222" s="14"/>
    </row>
    <row r="223" spans="1:5" ht="12.75">
      <c r="A223" s="45"/>
      <c r="B223" s="11"/>
      <c r="C223" s="132"/>
      <c r="D223" s="42"/>
      <c r="E223" s="14"/>
    </row>
    <row r="224" spans="1:5" ht="12.75">
      <c r="A224" s="45"/>
      <c r="B224" s="11"/>
      <c r="C224" s="132"/>
      <c r="D224" s="42"/>
      <c r="E224" s="14"/>
    </row>
    <row r="225" spans="1:5" ht="12.75">
      <c r="A225" s="45"/>
      <c r="B225" s="11"/>
      <c r="C225" s="132"/>
      <c r="D225" s="42"/>
      <c r="E225" s="14"/>
    </row>
    <row r="226" spans="1:5" ht="12.75">
      <c r="A226" s="45"/>
      <c r="B226" s="11"/>
      <c r="C226" s="132"/>
      <c r="D226" s="42"/>
      <c r="E226" s="14"/>
    </row>
    <row r="227" spans="1:5" ht="12.75">
      <c r="A227" s="45"/>
      <c r="B227" s="11"/>
      <c r="C227" s="132"/>
      <c r="D227" s="42"/>
      <c r="E227" s="14"/>
    </row>
    <row r="228" spans="1:5" ht="12.75">
      <c r="A228" s="45"/>
      <c r="B228" s="11"/>
      <c r="C228" s="132"/>
      <c r="D228" s="42"/>
      <c r="E228" s="14"/>
    </row>
    <row r="229" spans="1:5" ht="12.75">
      <c r="A229" s="45"/>
      <c r="B229" s="11"/>
      <c r="C229" s="132"/>
      <c r="D229" s="42"/>
      <c r="E229" s="14"/>
    </row>
    <row r="230" spans="1:5" ht="12.75">
      <c r="A230" s="45"/>
      <c r="B230" s="11"/>
      <c r="C230" s="132"/>
      <c r="D230" s="42"/>
      <c r="E230" s="14"/>
    </row>
    <row r="231" spans="1:5" ht="12.75">
      <c r="A231" s="45"/>
      <c r="B231" s="11"/>
      <c r="C231" s="132"/>
      <c r="D231" s="42"/>
      <c r="E231" s="14"/>
    </row>
    <row r="232" spans="1:5" ht="12.75">
      <c r="A232" s="45"/>
      <c r="B232" s="11"/>
      <c r="C232" s="132"/>
      <c r="D232" s="42"/>
      <c r="E232" s="14"/>
    </row>
    <row r="233" spans="1:5" ht="12.75">
      <c r="A233" s="45"/>
      <c r="B233" s="11"/>
      <c r="C233" s="132"/>
      <c r="D233" s="42"/>
      <c r="E233" s="14"/>
    </row>
    <row r="234" spans="1:5" ht="12.75">
      <c r="A234" s="45"/>
      <c r="B234" s="11"/>
      <c r="C234" s="132"/>
      <c r="D234" s="42"/>
      <c r="E234" s="14"/>
    </row>
    <row r="235" spans="1:5" ht="12.75">
      <c r="A235" s="45"/>
      <c r="B235" s="11"/>
      <c r="C235" s="132"/>
      <c r="D235" s="42"/>
      <c r="E235" s="14"/>
    </row>
    <row r="236" spans="1:5" ht="12.75">
      <c r="A236" s="45"/>
      <c r="B236" s="11"/>
      <c r="C236" s="132"/>
      <c r="D236" s="42"/>
      <c r="E236" s="14"/>
    </row>
    <row r="237" spans="1:5" ht="12.75">
      <c r="A237" s="45"/>
      <c r="B237" s="11"/>
      <c r="C237" s="132"/>
      <c r="D237" s="42"/>
      <c r="E237" s="14"/>
    </row>
    <row r="238" spans="1:5" ht="12.75">
      <c r="A238" s="45"/>
      <c r="B238" s="11"/>
      <c r="C238" s="132"/>
      <c r="D238" s="42"/>
      <c r="E238" s="14"/>
    </row>
    <row r="239" spans="1:5" ht="12.75">
      <c r="A239" s="45"/>
      <c r="B239" s="11"/>
      <c r="C239" s="132"/>
      <c r="D239" s="42"/>
      <c r="E239" s="14"/>
    </row>
    <row r="240" spans="1:5" ht="12.75">
      <c r="A240" s="45"/>
      <c r="B240" s="11"/>
      <c r="C240" s="132"/>
      <c r="D240" s="42"/>
      <c r="E240" s="14"/>
    </row>
    <row r="241" spans="1:5" ht="12.75">
      <c r="A241" s="45"/>
      <c r="B241" s="11"/>
      <c r="C241" s="132"/>
      <c r="D241" s="42"/>
      <c r="E241" s="14"/>
    </row>
    <row r="242" spans="1:5" ht="12.75">
      <c r="A242" s="45"/>
      <c r="B242" s="11"/>
      <c r="C242" s="132"/>
      <c r="D242" s="42"/>
      <c r="E242" s="14"/>
    </row>
    <row r="243" spans="1:5" ht="12.75">
      <c r="A243" s="45"/>
      <c r="B243" s="11"/>
      <c r="C243" s="132"/>
      <c r="D243" s="42"/>
      <c r="E243" s="14"/>
    </row>
    <row r="244" spans="1:5" ht="12.75">
      <c r="A244" s="45"/>
      <c r="B244" s="11"/>
      <c r="C244" s="132"/>
      <c r="D244" s="42"/>
      <c r="E244" s="14"/>
    </row>
    <row r="245" spans="1:5" ht="12.75">
      <c r="A245" s="45"/>
      <c r="B245" s="11"/>
      <c r="C245" s="132"/>
      <c r="D245" s="42"/>
      <c r="E245" s="14"/>
    </row>
    <row r="246" spans="1:5" ht="12.75">
      <c r="A246" s="45"/>
      <c r="B246" s="11"/>
      <c r="C246" s="132"/>
      <c r="D246" s="42"/>
      <c r="E246" s="14"/>
    </row>
    <row r="247" spans="1:5" ht="12.75">
      <c r="A247" s="45"/>
      <c r="B247" s="11"/>
      <c r="C247" s="132"/>
      <c r="D247" s="42"/>
      <c r="E247" s="14"/>
    </row>
    <row r="248" spans="1:5" ht="12.75">
      <c r="A248" s="45"/>
      <c r="B248" s="11"/>
      <c r="C248" s="132"/>
      <c r="D248" s="42"/>
      <c r="E248" s="14"/>
    </row>
    <row r="249" spans="1:5" ht="12.75">
      <c r="A249" s="45"/>
      <c r="B249" s="11"/>
      <c r="C249" s="132"/>
      <c r="D249" s="42"/>
      <c r="E249" s="14"/>
    </row>
    <row r="250" spans="1:5" ht="12.75">
      <c r="A250" s="45"/>
      <c r="B250" s="11"/>
      <c r="C250" s="132"/>
      <c r="D250" s="42"/>
      <c r="E250" s="14"/>
    </row>
    <row r="251" spans="1:5" ht="12.75">
      <c r="A251" s="45"/>
      <c r="B251" s="11"/>
      <c r="C251" s="132"/>
      <c r="D251" s="42"/>
      <c r="E251" s="14"/>
    </row>
    <row r="252" spans="1:5" ht="12.75">
      <c r="A252" s="45"/>
      <c r="B252" s="11"/>
      <c r="C252" s="132"/>
      <c r="D252" s="42"/>
      <c r="E252" s="14"/>
    </row>
    <row r="253" spans="1:5" ht="12.75">
      <c r="A253" s="45"/>
      <c r="B253" s="11"/>
      <c r="C253" s="132"/>
      <c r="D253" s="42"/>
      <c r="E253" s="14"/>
    </row>
    <row r="254" spans="1:5" ht="12.75">
      <c r="A254" s="45"/>
      <c r="B254" s="11"/>
      <c r="C254" s="132"/>
      <c r="D254" s="42"/>
      <c r="E254" s="14"/>
    </row>
    <row r="255" spans="1:5" ht="12.75">
      <c r="A255" s="45"/>
      <c r="B255" s="11"/>
      <c r="C255" s="132"/>
      <c r="D255" s="42"/>
      <c r="E255" s="14"/>
    </row>
    <row r="256" spans="1:5" ht="12.75">
      <c r="A256" s="45"/>
      <c r="B256" s="11"/>
      <c r="C256" s="132"/>
      <c r="D256" s="42"/>
      <c r="E256" s="14"/>
    </row>
    <row r="257" spans="1:5" ht="12.75">
      <c r="A257" s="45"/>
      <c r="B257" s="11"/>
      <c r="C257" s="132"/>
      <c r="D257" s="42"/>
      <c r="E257" s="14"/>
    </row>
    <row r="258" spans="1:5" ht="12.75">
      <c r="A258" s="45"/>
      <c r="B258" s="11"/>
      <c r="C258" s="132"/>
      <c r="D258" s="42"/>
      <c r="E258" s="14"/>
    </row>
    <row r="259" spans="1:5" ht="12.75">
      <c r="A259" s="45"/>
      <c r="B259" s="11"/>
      <c r="C259" s="132"/>
      <c r="D259" s="42"/>
      <c r="E259" s="14"/>
    </row>
    <row r="260" spans="1:5" ht="12.75">
      <c r="A260" s="45"/>
      <c r="B260" s="11"/>
      <c r="C260" s="132"/>
      <c r="D260" s="42"/>
      <c r="E260" s="14"/>
    </row>
    <row r="261" spans="1:5" ht="12.75">
      <c r="A261" s="45"/>
      <c r="B261" s="11"/>
      <c r="C261" s="132"/>
      <c r="D261" s="42"/>
      <c r="E261" s="14"/>
    </row>
    <row r="262" spans="1:5" ht="12.75">
      <c r="A262" s="45"/>
      <c r="B262" s="11"/>
      <c r="C262" s="132"/>
      <c r="D262" s="42"/>
      <c r="E262" s="14"/>
    </row>
    <row r="263" spans="1:5" ht="12.75">
      <c r="A263" s="45"/>
      <c r="B263" s="11"/>
      <c r="C263" s="132"/>
      <c r="D263" s="42"/>
      <c r="E263" s="14"/>
    </row>
    <row r="264" spans="1:5" ht="12.75">
      <c r="A264" s="45"/>
      <c r="B264" s="11"/>
      <c r="C264" s="132"/>
      <c r="D264" s="42"/>
      <c r="E264" s="14"/>
    </row>
    <row r="265" spans="1:5" ht="12.75">
      <c r="A265" s="45"/>
      <c r="B265" s="11"/>
      <c r="C265" s="132"/>
      <c r="D265" s="42"/>
      <c r="E265" s="14"/>
    </row>
    <row r="266" spans="1:5" ht="12.75">
      <c r="A266" s="45"/>
      <c r="B266" s="11"/>
      <c r="C266" s="132"/>
      <c r="D266" s="42"/>
      <c r="E266" s="14"/>
    </row>
    <row r="267" spans="1:5" ht="12.75">
      <c r="A267" s="45"/>
      <c r="B267" s="11"/>
      <c r="C267" s="132"/>
      <c r="D267" s="42"/>
      <c r="E267" s="14"/>
    </row>
    <row r="268" spans="1:5" ht="12.75">
      <c r="A268" s="45"/>
      <c r="B268" s="11"/>
      <c r="C268" s="132"/>
      <c r="D268" s="42"/>
      <c r="E268" s="14"/>
    </row>
    <row r="269" spans="1:5" ht="12.75">
      <c r="A269" s="45"/>
      <c r="B269" s="11"/>
      <c r="C269" s="132"/>
      <c r="D269" s="42"/>
      <c r="E269" s="14"/>
    </row>
    <row r="270" spans="1:5" ht="12.75">
      <c r="A270" s="45"/>
      <c r="B270" s="11"/>
      <c r="C270" s="132"/>
      <c r="D270" s="42"/>
      <c r="E270" s="14"/>
    </row>
    <row r="271" spans="1:5" ht="12.75">
      <c r="A271" s="45"/>
      <c r="B271" s="11"/>
      <c r="C271" s="132"/>
      <c r="D271" s="42"/>
      <c r="E271" s="14"/>
    </row>
    <row r="272" spans="1:5" ht="12.75">
      <c r="A272" s="45"/>
      <c r="B272" s="11"/>
      <c r="C272" s="132"/>
      <c r="D272" s="42"/>
      <c r="E272" s="14"/>
    </row>
    <row r="273" spans="1:5" ht="12.75">
      <c r="A273" s="45"/>
      <c r="B273" s="11"/>
      <c r="C273" s="132"/>
      <c r="D273" s="42"/>
      <c r="E273" s="14"/>
    </row>
    <row r="274" spans="1:5" ht="12.75">
      <c r="A274" s="45"/>
      <c r="B274" s="11"/>
      <c r="C274" s="132"/>
      <c r="D274" s="42"/>
      <c r="E274" s="14"/>
    </row>
    <row r="275" spans="1:5" ht="12.75">
      <c r="A275" s="45"/>
      <c r="B275" s="11"/>
      <c r="C275" s="132"/>
      <c r="D275" s="42"/>
      <c r="E275" s="14"/>
    </row>
    <row r="276" spans="1:5" ht="12.75">
      <c r="A276" s="45"/>
      <c r="B276" s="11"/>
      <c r="C276" s="132"/>
      <c r="D276" s="42"/>
      <c r="E276" s="14"/>
    </row>
    <row r="277" spans="1:5" ht="12.75">
      <c r="A277" s="45"/>
      <c r="B277" s="11"/>
      <c r="C277" s="132"/>
      <c r="D277" s="42"/>
      <c r="E277" s="14"/>
    </row>
    <row r="278" spans="1:5" ht="12.75">
      <c r="A278" s="45"/>
      <c r="B278" s="11"/>
      <c r="C278" s="132"/>
      <c r="D278" s="42"/>
      <c r="E278" s="14"/>
    </row>
    <row r="279" spans="1:5" ht="12.75">
      <c r="A279" s="45"/>
      <c r="B279" s="11"/>
      <c r="C279" s="132"/>
      <c r="D279" s="42"/>
      <c r="E279" s="14"/>
    </row>
    <row r="280" spans="1:5" ht="12.75">
      <c r="A280" s="45"/>
      <c r="B280" s="11"/>
      <c r="C280" s="132"/>
      <c r="D280" s="42"/>
      <c r="E280" s="14"/>
    </row>
    <row r="281" spans="1:5" ht="12.75">
      <c r="A281" s="45"/>
      <c r="B281" s="11"/>
      <c r="C281" s="132"/>
      <c r="D281" s="42"/>
      <c r="E281" s="14"/>
    </row>
    <row r="282" spans="1:5" ht="12.75">
      <c r="A282" s="45"/>
      <c r="B282" s="11"/>
      <c r="C282" s="132"/>
      <c r="D282" s="42"/>
      <c r="E282" s="14"/>
    </row>
    <row r="283" spans="1:5" ht="12.75">
      <c r="A283" s="45"/>
      <c r="B283" s="11"/>
      <c r="C283" s="132"/>
      <c r="D283" s="42"/>
      <c r="E283" s="14"/>
    </row>
    <row r="284" spans="1:5" ht="12.75">
      <c r="A284" s="45"/>
      <c r="B284" s="11"/>
      <c r="C284" s="132"/>
      <c r="D284" s="42"/>
      <c r="E284" s="14"/>
    </row>
    <row r="285" spans="1:5" ht="12.75">
      <c r="A285" s="45"/>
      <c r="B285" s="11"/>
      <c r="C285" s="132"/>
      <c r="D285" s="42"/>
      <c r="E285" s="14"/>
    </row>
    <row r="286" spans="1:5" ht="12.75">
      <c r="A286" s="45"/>
      <c r="B286" s="11"/>
      <c r="C286" s="132"/>
      <c r="D286" s="42"/>
      <c r="E286" s="14"/>
    </row>
    <row r="287" spans="1:5" ht="12.75">
      <c r="A287" s="45"/>
      <c r="B287" s="11"/>
      <c r="C287" s="132"/>
      <c r="D287" s="42"/>
      <c r="E287" s="14"/>
    </row>
    <row r="288" spans="1:5" ht="12.75">
      <c r="A288" s="45"/>
      <c r="B288" s="11"/>
      <c r="C288" s="132"/>
      <c r="D288" s="42"/>
      <c r="E288" s="14"/>
    </row>
    <row r="289" spans="1:5" ht="12.75">
      <c r="A289" s="45"/>
      <c r="B289" s="11"/>
      <c r="C289" s="132"/>
      <c r="D289" s="42"/>
      <c r="E289" s="14"/>
    </row>
    <row r="290" spans="1:5" ht="12.75">
      <c r="A290" s="45"/>
      <c r="B290" s="11"/>
      <c r="C290" s="132"/>
      <c r="D290" s="42"/>
      <c r="E290" s="14"/>
    </row>
    <row r="291" spans="1:5" ht="12.75">
      <c r="A291" s="45"/>
      <c r="B291" s="11"/>
      <c r="C291" s="132"/>
      <c r="D291" s="42"/>
      <c r="E291" s="14"/>
    </row>
    <row r="292" spans="1:5" ht="12.75">
      <c r="A292" s="45"/>
      <c r="B292" s="11"/>
      <c r="C292" s="132"/>
      <c r="D292" s="42"/>
      <c r="E292" s="14"/>
    </row>
    <row r="293" spans="1:5" ht="12.75">
      <c r="A293" s="45"/>
      <c r="B293" s="11"/>
      <c r="C293" s="132"/>
      <c r="D293" s="42"/>
      <c r="E293" s="14"/>
    </row>
    <row r="294" spans="1:5" ht="12.75">
      <c r="A294" s="45"/>
      <c r="B294" s="11"/>
      <c r="C294" s="132"/>
      <c r="D294" s="42"/>
      <c r="E294" s="14"/>
    </row>
    <row r="295" spans="1:5" ht="12.75">
      <c r="A295" s="45"/>
      <c r="B295" s="11"/>
      <c r="C295" s="132"/>
      <c r="D295" s="42"/>
      <c r="E295" s="14"/>
    </row>
    <row r="296" spans="1:5" ht="12.75">
      <c r="A296" s="45"/>
      <c r="B296" s="11"/>
      <c r="C296" s="132"/>
      <c r="D296" s="42"/>
      <c r="E296" s="14"/>
    </row>
    <row r="297" spans="1:5" ht="12.75">
      <c r="A297" s="45"/>
      <c r="B297" s="11"/>
      <c r="C297" s="132"/>
      <c r="D297" s="42"/>
      <c r="E297" s="14"/>
    </row>
    <row r="298" spans="1:5" ht="12.75">
      <c r="A298" s="45"/>
      <c r="B298" s="11"/>
      <c r="C298" s="132"/>
      <c r="D298" s="42"/>
      <c r="E298" s="14"/>
    </row>
    <row r="299" spans="1:5" ht="12.75">
      <c r="A299" s="45"/>
      <c r="B299" s="11"/>
      <c r="C299" s="132"/>
      <c r="D299" s="42"/>
      <c r="E299" s="14"/>
    </row>
    <row r="300" spans="1:5" ht="12.75">
      <c r="A300" s="45"/>
      <c r="B300" s="11"/>
      <c r="C300" s="132"/>
      <c r="D300" s="42"/>
      <c r="E300" s="14"/>
    </row>
    <row r="301" spans="1:5" ht="12.75">
      <c r="A301" s="45"/>
      <c r="B301" s="11"/>
      <c r="C301" s="132"/>
      <c r="D301" s="42"/>
      <c r="E301" s="14"/>
    </row>
    <row r="302" spans="1:5" ht="12.75">
      <c r="A302" s="45"/>
      <c r="B302" s="11"/>
      <c r="C302" s="132"/>
      <c r="D302" s="42"/>
      <c r="E302" s="14"/>
    </row>
    <row r="303" spans="1:5" ht="12.75">
      <c r="A303" s="45"/>
      <c r="B303" s="11"/>
      <c r="C303" s="132"/>
      <c r="D303" s="42"/>
      <c r="E303" s="14"/>
    </row>
    <row r="304" spans="1:5" ht="12.75">
      <c r="A304" s="45"/>
      <c r="B304" s="11"/>
      <c r="C304" s="132"/>
      <c r="D304" s="42"/>
      <c r="E304" s="14"/>
    </row>
    <row r="305" spans="1:5" ht="12.75">
      <c r="A305" s="45"/>
      <c r="B305" s="11"/>
      <c r="C305" s="132"/>
      <c r="D305" s="42"/>
      <c r="E305" s="14"/>
    </row>
    <row r="306" spans="1:5" ht="12.75">
      <c r="A306" s="45"/>
      <c r="B306" s="11"/>
      <c r="C306" s="132"/>
      <c r="D306" s="42"/>
      <c r="E306" s="14"/>
    </row>
    <row r="307" spans="1:5" ht="12.75">
      <c r="A307" s="45"/>
      <c r="B307" s="11"/>
      <c r="C307" s="132"/>
      <c r="D307" s="42"/>
      <c r="E307" s="14"/>
    </row>
    <row r="308" spans="1:5" ht="12.75">
      <c r="A308" s="45"/>
      <c r="B308" s="11"/>
      <c r="C308" s="132"/>
      <c r="D308" s="42"/>
      <c r="E308" s="14"/>
    </row>
    <row r="309" spans="1:5" ht="12.75">
      <c r="A309" s="45"/>
      <c r="B309" s="11"/>
      <c r="C309" s="132"/>
      <c r="D309" s="42"/>
      <c r="E309" s="14"/>
    </row>
    <row r="310" spans="1:5" ht="12.75">
      <c r="A310" s="45"/>
      <c r="B310" s="11"/>
      <c r="C310" s="132"/>
      <c r="D310" s="42"/>
      <c r="E310" s="14"/>
    </row>
    <row r="311" spans="1:5" ht="12.75">
      <c r="A311" s="45"/>
      <c r="B311" s="11"/>
      <c r="C311" s="132"/>
      <c r="D311" s="42"/>
      <c r="E311" s="14"/>
    </row>
  </sheetData>
  <mergeCells count="2">
    <mergeCell ref="A1:E1"/>
    <mergeCell ref="A2:E2"/>
  </mergeCells>
  <printOptions gridLines="1"/>
  <pageMargins left="0.22" right="0.21" top="1" bottom="0.51" header="0.5" footer="0.5"/>
  <pageSetup fitToHeight="10" fitToWidth="1" horizontalDpi="600" verticalDpi="600" orientation="portrait" scale="86" r:id="rId1"/>
  <headerFooter alignWithMargins="0">
    <oddHeader>&amp;C&amp;"Arial,Bold"&amp;14Mount St. Helens 2004-2007 Dome Sample Catalog &amp;R&amp;"Arial,Bold"&amp;12USGS OFR 08-###</oddHeader>
  </headerFooter>
</worksheet>
</file>

<file path=xl/worksheets/sheet3.xml><?xml version="1.0" encoding="utf-8"?>
<worksheet xmlns="http://schemas.openxmlformats.org/spreadsheetml/2006/main" xmlns:r="http://schemas.openxmlformats.org/officeDocument/2006/relationships">
  <sheetPr codeName="Sheet7"/>
  <dimension ref="A1:CF115"/>
  <sheetViews>
    <sheetView workbookViewId="0" topLeftCell="A1">
      <selection activeCell="A1" sqref="A1"/>
    </sheetView>
  </sheetViews>
  <sheetFormatPr defaultColWidth="9.140625" defaultRowHeight="12.75"/>
  <cols>
    <col min="1" max="1" width="12.8515625" style="9" customWidth="1"/>
    <col min="2" max="6" width="11.421875" style="3" customWidth="1"/>
    <col min="7" max="7" width="10.57421875" style="3" customWidth="1"/>
    <col min="8" max="8" width="11.421875" style="3" customWidth="1"/>
    <col min="9" max="10" width="10.421875" style="3" customWidth="1"/>
    <col min="11" max="11" width="8.28125" style="3" customWidth="1"/>
    <col min="12" max="12" width="8.28125" style="15" customWidth="1"/>
    <col min="13" max="13" width="9.57421875" style="3" customWidth="1"/>
    <col min="14" max="14" width="10.7109375" style="3" customWidth="1"/>
    <col min="15" max="15" width="8.28125" style="3" customWidth="1"/>
    <col min="16" max="17" width="8.28125" style="15" customWidth="1"/>
    <col min="18" max="18" width="8.28125" style="3" customWidth="1"/>
    <col min="19" max="19" width="8.140625" style="15" customWidth="1"/>
    <col min="20" max="20" width="8.140625" style="3" customWidth="1"/>
    <col min="21" max="21" width="9.57421875" style="3" customWidth="1"/>
    <col min="22" max="22" width="8.28125" style="15" customWidth="1"/>
    <col min="23" max="23" width="8.28125" style="3" customWidth="1"/>
    <col min="24" max="24" width="9.421875" style="15" customWidth="1"/>
    <col min="25" max="25" width="9.421875" style="3" customWidth="1"/>
    <col min="26" max="26" width="9.57421875" style="15" customWidth="1"/>
    <col min="27" max="27" width="9.8515625" style="3" customWidth="1"/>
    <col min="28" max="28" width="8.140625" style="3" customWidth="1"/>
    <col min="29" max="29" width="9.7109375" style="3" customWidth="1"/>
    <col min="30" max="33" width="8.28125" style="3" customWidth="1"/>
    <col min="34" max="34" width="8.28125" style="15" customWidth="1"/>
    <col min="35" max="36" width="8.28125" style="3" customWidth="1"/>
    <col min="37" max="37" width="8.28125" style="15" customWidth="1"/>
    <col min="38" max="38" width="14.7109375" style="3" customWidth="1"/>
    <col min="39" max="39" width="9.421875" style="15" customWidth="1"/>
    <col min="40" max="40" width="9.421875" style="3" customWidth="1"/>
    <col min="41" max="41" width="8.28125" style="3" customWidth="1"/>
    <col min="42" max="42" width="8.28125" style="15" customWidth="1"/>
    <col min="43" max="44" width="8.28125" style="3" customWidth="1"/>
    <col min="45" max="45" width="8.140625" style="15" customWidth="1"/>
    <col min="46" max="46" width="8.140625" style="3" customWidth="1"/>
    <col min="47" max="47" width="11.7109375" style="3" customWidth="1"/>
    <col min="48" max="48" width="8.140625" style="3" customWidth="1"/>
    <col min="49" max="49" width="8.28125" style="15" customWidth="1"/>
    <col min="50" max="50" width="8.28125" style="3" customWidth="1"/>
    <col min="51" max="51" width="9.421875" style="15" customWidth="1"/>
    <col min="52" max="52" width="9.421875" style="3" customWidth="1"/>
    <col min="53" max="53" width="8.28125" style="3" customWidth="1"/>
    <col min="54" max="54" width="8.28125" style="15" customWidth="1"/>
    <col min="55" max="55" width="8.28125" style="3" customWidth="1"/>
    <col min="56" max="56" width="8.28125" style="15" customWidth="1"/>
    <col min="57" max="57" width="9.57421875" style="3" customWidth="1"/>
    <col min="58" max="58" width="9.421875" style="3" customWidth="1"/>
    <col min="59" max="59" width="8.28125" style="3" customWidth="1"/>
    <col min="60" max="60" width="8.28125" style="15" customWidth="1"/>
    <col min="61" max="61" width="8.28125" style="3" customWidth="1"/>
    <col min="62" max="62" width="8.28125" style="15" customWidth="1"/>
    <col min="63" max="63" width="8.28125" style="3" customWidth="1"/>
    <col min="64" max="64" width="8.28125" style="15" customWidth="1"/>
    <col min="65" max="65" width="8.28125" style="3" customWidth="1"/>
    <col min="66" max="66" width="9.140625" style="18" customWidth="1"/>
  </cols>
  <sheetData>
    <row r="1" spans="1:66" ht="15.75">
      <c r="A1" s="47" t="s">
        <v>574</v>
      </c>
      <c r="B1" s="47"/>
      <c r="C1" s="47"/>
      <c r="D1" s="47"/>
      <c r="E1" s="47"/>
      <c r="F1" s="47"/>
      <c r="G1" s="47"/>
      <c r="H1" s="47"/>
      <c r="I1" s="47"/>
      <c r="J1" s="47"/>
      <c r="K1" s="47"/>
      <c r="L1" s="47"/>
      <c r="M1"/>
      <c r="N1"/>
      <c r="O1"/>
      <c r="P1"/>
      <c r="Q1" s="18"/>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row>
    <row r="2" spans="1:66" s="31" customFormat="1" ht="15.75">
      <c r="A2" s="31" t="s">
        <v>35</v>
      </c>
      <c r="B2" s="32"/>
      <c r="C2" s="32"/>
      <c r="D2" s="32"/>
      <c r="E2" s="32"/>
      <c r="F2" s="32"/>
      <c r="G2" s="32"/>
      <c r="H2" s="32"/>
      <c r="I2" s="32"/>
      <c r="J2" s="32"/>
      <c r="K2" s="32"/>
      <c r="L2" s="33"/>
      <c r="M2" s="32"/>
      <c r="N2" s="32"/>
      <c r="O2" s="32"/>
      <c r="P2" s="33"/>
      <c r="Q2" s="33"/>
      <c r="R2" s="32"/>
      <c r="S2" s="33"/>
      <c r="T2" s="32"/>
      <c r="U2" s="32"/>
      <c r="V2" s="33"/>
      <c r="W2" s="32"/>
      <c r="X2" s="33"/>
      <c r="Y2" s="32"/>
      <c r="Z2" s="33"/>
      <c r="AA2" s="32"/>
      <c r="AB2" s="32"/>
      <c r="AC2" s="32"/>
      <c r="AD2" s="32"/>
      <c r="AE2" s="32"/>
      <c r="AF2" s="32"/>
      <c r="AG2" s="32"/>
      <c r="AH2" s="33"/>
      <c r="AI2" s="32"/>
      <c r="AJ2" s="32"/>
      <c r="AK2" s="33"/>
      <c r="AL2" s="32"/>
      <c r="AM2" s="33"/>
      <c r="AN2" s="32"/>
      <c r="AO2" s="32"/>
      <c r="AP2" s="33"/>
      <c r="AQ2" s="32"/>
      <c r="AR2" s="32"/>
      <c r="AS2" s="33"/>
      <c r="AT2" s="32"/>
      <c r="AU2" s="32"/>
      <c r="AV2" s="32"/>
      <c r="AW2" s="33"/>
      <c r="AX2" s="32"/>
      <c r="AY2" s="33"/>
      <c r="AZ2" s="32"/>
      <c r="BA2" s="32"/>
      <c r="BB2" s="33"/>
      <c r="BC2" s="32"/>
      <c r="BD2" s="33"/>
      <c r="BE2" s="32"/>
      <c r="BF2" s="32"/>
      <c r="BG2" s="32"/>
      <c r="BH2" s="33"/>
      <c r="BI2" s="32"/>
      <c r="BJ2" s="33"/>
      <c r="BK2" s="32"/>
      <c r="BL2" s="33"/>
      <c r="BM2" s="32"/>
      <c r="BN2" s="34"/>
    </row>
    <row r="3" spans="1:66" s="9" customFormat="1" ht="12.75">
      <c r="A3" s="84" t="s">
        <v>548</v>
      </c>
      <c r="B3" s="85" t="s">
        <v>191</v>
      </c>
      <c r="C3" s="85" t="s">
        <v>191</v>
      </c>
      <c r="D3" s="85" t="s">
        <v>194</v>
      </c>
      <c r="E3" s="85" t="s">
        <v>194</v>
      </c>
      <c r="F3" s="85" t="s">
        <v>195</v>
      </c>
      <c r="G3" s="85" t="s">
        <v>196</v>
      </c>
      <c r="H3" s="85" t="s">
        <v>204</v>
      </c>
      <c r="I3" s="85" t="s">
        <v>202</v>
      </c>
      <c r="J3" s="85" t="s">
        <v>203</v>
      </c>
      <c r="K3" s="85" t="s">
        <v>210</v>
      </c>
      <c r="L3" s="86" t="s">
        <v>410</v>
      </c>
      <c r="M3" s="85" t="s">
        <v>241</v>
      </c>
      <c r="N3" s="85" t="s">
        <v>411</v>
      </c>
      <c r="O3" s="85" t="s">
        <v>259</v>
      </c>
      <c r="P3" s="86" t="s">
        <v>259</v>
      </c>
      <c r="Q3" s="86" t="s">
        <v>260</v>
      </c>
      <c r="R3" s="85" t="s">
        <v>260</v>
      </c>
      <c r="S3" s="86" t="s">
        <v>270</v>
      </c>
      <c r="T3" s="85" t="s">
        <v>270</v>
      </c>
      <c r="U3" s="85" t="s">
        <v>278</v>
      </c>
      <c r="V3" s="86" t="s">
        <v>282</v>
      </c>
      <c r="W3" s="85" t="s">
        <v>282</v>
      </c>
      <c r="X3" s="86" t="s">
        <v>412</v>
      </c>
      <c r="Y3" s="85" t="s">
        <v>412</v>
      </c>
      <c r="Z3" s="86" t="s">
        <v>413</v>
      </c>
      <c r="AA3" s="85" t="s">
        <v>291</v>
      </c>
      <c r="AB3" s="85" t="s">
        <v>293</v>
      </c>
      <c r="AC3" s="85" t="s">
        <v>513</v>
      </c>
      <c r="AD3" s="85" t="s">
        <v>305</v>
      </c>
      <c r="AE3" s="85" t="s">
        <v>306</v>
      </c>
      <c r="AF3" s="85" t="s">
        <v>306</v>
      </c>
      <c r="AG3" s="85" t="s">
        <v>307</v>
      </c>
      <c r="AH3" s="86" t="s">
        <v>308</v>
      </c>
      <c r="AI3" s="85" t="s">
        <v>308</v>
      </c>
      <c r="AJ3" s="85" t="s">
        <v>311</v>
      </c>
      <c r="AK3" s="86" t="s">
        <v>311</v>
      </c>
      <c r="AL3" s="85" t="s">
        <v>312</v>
      </c>
      <c r="AM3" s="86" t="s">
        <v>316</v>
      </c>
      <c r="AN3" s="85" t="s">
        <v>316</v>
      </c>
      <c r="AO3" s="85" t="s">
        <v>323</v>
      </c>
      <c r="AP3" s="86" t="s">
        <v>330</v>
      </c>
      <c r="AQ3" s="85" t="s">
        <v>330</v>
      </c>
      <c r="AR3" s="85" t="s">
        <v>334</v>
      </c>
      <c r="AS3" s="86" t="s">
        <v>339</v>
      </c>
      <c r="AT3" s="85" t="s">
        <v>339</v>
      </c>
      <c r="AU3" s="85" t="s">
        <v>414</v>
      </c>
      <c r="AV3" s="85" t="s">
        <v>341</v>
      </c>
      <c r="AW3" s="86" t="s">
        <v>344</v>
      </c>
      <c r="AX3" s="85" t="s">
        <v>344</v>
      </c>
      <c r="AY3" s="86" t="s">
        <v>348</v>
      </c>
      <c r="AZ3" s="85" t="s">
        <v>348</v>
      </c>
      <c r="BA3" s="85" t="s">
        <v>356</v>
      </c>
      <c r="BB3" s="86" t="s">
        <v>358</v>
      </c>
      <c r="BC3" s="85" t="s">
        <v>358</v>
      </c>
      <c r="BD3" s="86" t="s">
        <v>362</v>
      </c>
      <c r="BE3" s="85" t="s">
        <v>415</v>
      </c>
      <c r="BF3" s="85" t="s">
        <v>416</v>
      </c>
      <c r="BG3" s="85" t="s">
        <v>365</v>
      </c>
      <c r="BH3" s="86" t="s">
        <v>372</v>
      </c>
      <c r="BI3" s="85" t="s">
        <v>372</v>
      </c>
      <c r="BJ3" s="86" t="s">
        <v>375</v>
      </c>
      <c r="BK3" s="85" t="s">
        <v>375</v>
      </c>
      <c r="BL3" s="86" t="s">
        <v>394</v>
      </c>
      <c r="BM3" s="85" t="s">
        <v>394</v>
      </c>
      <c r="BN3" s="86" t="s">
        <v>401</v>
      </c>
    </row>
    <row r="4" spans="1:66" s="9" customFormat="1" ht="12.75">
      <c r="A4" s="82" t="s">
        <v>546</v>
      </c>
      <c r="B4" s="22" t="s">
        <v>518</v>
      </c>
      <c r="C4" s="22" t="s">
        <v>519</v>
      </c>
      <c r="D4" s="22" t="s">
        <v>519</v>
      </c>
      <c r="E4" s="22" t="s">
        <v>519</v>
      </c>
      <c r="F4" s="22" t="s">
        <v>519</v>
      </c>
      <c r="G4" s="22" t="s">
        <v>519</v>
      </c>
      <c r="H4" s="22" t="s">
        <v>519</v>
      </c>
      <c r="I4" s="22" t="s">
        <v>519</v>
      </c>
      <c r="J4" s="22" t="s">
        <v>519</v>
      </c>
      <c r="K4" s="22" t="s">
        <v>96</v>
      </c>
      <c r="L4" s="30" t="s">
        <v>98</v>
      </c>
      <c r="M4" s="22" t="s">
        <v>98</v>
      </c>
      <c r="N4" s="22" t="s">
        <v>519</v>
      </c>
      <c r="O4" s="22" t="s">
        <v>98</v>
      </c>
      <c r="P4" s="30" t="s">
        <v>98</v>
      </c>
      <c r="Q4" s="30" t="s">
        <v>98</v>
      </c>
      <c r="R4" s="22" t="s">
        <v>98</v>
      </c>
      <c r="S4" s="30" t="s">
        <v>98</v>
      </c>
      <c r="T4" s="22" t="s">
        <v>98</v>
      </c>
      <c r="U4" s="22" t="s">
        <v>96</v>
      </c>
      <c r="V4" s="30" t="s">
        <v>98</v>
      </c>
      <c r="W4" s="22" t="s">
        <v>98</v>
      </c>
      <c r="X4" s="30" t="s">
        <v>98</v>
      </c>
      <c r="Y4" s="22" t="s">
        <v>98</v>
      </c>
      <c r="Z4" s="30" t="s">
        <v>98</v>
      </c>
      <c r="AA4" s="22" t="s">
        <v>98</v>
      </c>
      <c r="AB4" s="22" t="s">
        <v>98</v>
      </c>
      <c r="AC4" s="22" t="s">
        <v>96</v>
      </c>
      <c r="AD4" s="22" t="s">
        <v>98</v>
      </c>
      <c r="AE4" s="22" t="s">
        <v>96</v>
      </c>
      <c r="AF4" s="22" t="s">
        <v>96</v>
      </c>
      <c r="AG4" s="22" t="s">
        <v>98</v>
      </c>
      <c r="AH4" s="30" t="s">
        <v>98</v>
      </c>
      <c r="AI4" s="22" t="s">
        <v>98</v>
      </c>
      <c r="AJ4" s="22" t="s">
        <v>98</v>
      </c>
      <c r="AK4" s="30" t="s">
        <v>98</v>
      </c>
      <c r="AL4" s="22" t="s">
        <v>420</v>
      </c>
      <c r="AM4" s="30" t="s">
        <v>98</v>
      </c>
      <c r="AN4" s="22" t="s">
        <v>98</v>
      </c>
      <c r="AO4" s="22" t="s">
        <v>98</v>
      </c>
      <c r="AP4" s="30" t="s">
        <v>98</v>
      </c>
      <c r="AQ4" s="22" t="s">
        <v>98</v>
      </c>
      <c r="AR4" s="22" t="s">
        <v>96</v>
      </c>
      <c r="AS4" s="30" t="s">
        <v>98</v>
      </c>
      <c r="AT4" s="22" t="s">
        <v>98</v>
      </c>
      <c r="AU4" s="22" t="s">
        <v>421</v>
      </c>
      <c r="AV4" s="22" t="s">
        <v>519</v>
      </c>
      <c r="AW4" s="30" t="s">
        <v>98</v>
      </c>
      <c r="AX4" s="22" t="s">
        <v>98</v>
      </c>
      <c r="AY4" s="30" t="s">
        <v>98</v>
      </c>
      <c r="AZ4" s="22" t="s">
        <v>98</v>
      </c>
      <c r="BA4" s="22" t="s">
        <v>98</v>
      </c>
      <c r="BB4" s="30" t="s">
        <v>98</v>
      </c>
      <c r="BC4" s="22" t="s">
        <v>98</v>
      </c>
      <c r="BD4" s="30" t="s">
        <v>98</v>
      </c>
      <c r="BE4" s="22" t="s">
        <v>98</v>
      </c>
      <c r="BF4" s="22" t="s">
        <v>96</v>
      </c>
      <c r="BG4" s="22" t="s">
        <v>96</v>
      </c>
      <c r="BH4" s="30" t="s">
        <v>98</v>
      </c>
      <c r="BI4" s="22" t="s">
        <v>98</v>
      </c>
      <c r="BJ4" s="30" t="s">
        <v>98</v>
      </c>
      <c r="BK4" s="22" t="s">
        <v>98</v>
      </c>
      <c r="BL4" s="30" t="s">
        <v>98</v>
      </c>
      <c r="BM4" s="22" t="s">
        <v>98</v>
      </c>
      <c r="BN4" s="30" t="s">
        <v>98</v>
      </c>
    </row>
    <row r="5" spans="1:66" s="9" customFormat="1" ht="12.75">
      <c r="A5" s="82" t="s">
        <v>549</v>
      </c>
      <c r="B5" s="22">
        <v>1</v>
      </c>
      <c r="C5" s="22">
        <v>1</v>
      </c>
      <c r="D5" s="22">
        <v>1</v>
      </c>
      <c r="E5" s="22">
        <v>1</v>
      </c>
      <c r="F5" s="22">
        <v>1</v>
      </c>
      <c r="G5" s="22">
        <v>1</v>
      </c>
      <c r="H5" s="22">
        <v>3</v>
      </c>
      <c r="I5" s="22">
        <v>3</v>
      </c>
      <c r="J5" s="22">
        <v>3</v>
      </c>
      <c r="K5" s="22">
        <v>3</v>
      </c>
      <c r="L5" s="30">
        <v>3</v>
      </c>
      <c r="M5" s="22">
        <v>3</v>
      </c>
      <c r="N5" s="22">
        <v>3</v>
      </c>
      <c r="O5" s="22">
        <v>3</v>
      </c>
      <c r="P5" s="30">
        <v>3</v>
      </c>
      <c r="Q5" s="30">
        <v>3</v>
      </c>
      <c r="R5" s="22">
        <v>3</v>
      </c>
      <c r="S5" s="30">
        <v>4</v>
      </c>
      <c r="T5" s="22">
        <v>4</v>
      </c>
      <c r="U5" s="22">
        <v>4</v>
      </c>
      <c r="V5" s="30">
        <v>4</v>
      </c>
      <c r="W5" s="22">
        <v>4</v>
      </c>
      <c r="X5" s="30">
        <v>4</v>
      </c>
      <c r="Y5" s="22">
        <v>4</v>
      </c>
      <c r="Z5" s="30">
        <v>4</v>
      </c>
      <c r="AA5" s="22">
        <v>4</v>
      </c>
      <c r="AB5" s="22">
        <v>4</v>
      </c>
      <c r="AC5" s="22">
        <v>5</v>
      </c>
      <c r="AD5" s="22">
        <v>4</v>
      </c>
      <c r="AE5" s="22">
        <v>4</v>
      </c>
      <c r="AF5" s="22">
        <v>4</v>
      </c>
      <c r="AG5" s="22">
        <v>4</v>
      </c>
      <c r="AH5" s="30">
        <v>4</v>
      </c>
      <c r="AI5" s="22">
        <v>4</v>
      </c>
      <c r="AJ5" s="22">
        <v>5</v>
      </c>
      <c r="AK5" s="30">
        <v>5</v>
      </c>
      <c r="AL5" s="22">
        <v>5</v>
      </c>
      <c r="AM5" s="30">
        <v>5</v>
      </c>
      <c r="AN5" s="22">
        <v>5</v>
      </c>
      <c r="AO5" s="22">
        <v>5</v>
      </c>
      <c r="AP5" s="30">
        <v>5</v>
      </c>
      <c r="AQ5" s="22">
        <v>5</v>
      </c>
      <c r="AR5" s="22">
        <v>5</v>
      </c>
      <c r="AS5" s="30">
        <v>6</v>
      </c>
      <c r="AT5" s="22">
        <v>6</v>
      </c>
      <c r="AU5" s="22">
        <v>6</v>
      </c>
      <c r="AV5" s="22">
        <v>6</v>
      </c>
      <c r="AW5" s="30">
        <v>6</v>
      </c>
      <c r="AX5" s="22">
        <v>6</v>
      </c>
      <c r="AY5" s="30">
        <v>7</v>
      </c>
      <c r="AZ5" s="22">
        <v>7</v>
      </c>
      <c r="BA5" s="22">
        <v>7</v>
      </c>
      <c r="BB5" s="30">
        <v>7</v>
      </c>
      <c r="BC5" s="22">
        <v>7</v>
      </c>
      <c r="BD5" s="30">
        <v>7</v>
      </c>
      <c r="BE5" s="22">
        <v>7</v>
      </c>
      <c r="BF5" s="22">
        <v>7</v>
      </c>
      <c r="BG5" s="22">
        <v>7</v>
      </c>
      <c r="BH5" s="30">
        <v>7</v>
      </c>
      <c r="BI5" s="22">
        <v>7</v>
      </c>
      <c r="BJ5" s="30">
        <v>7</v>
      </c>
      <c r="BK5" s="22">
        <v>7</v>
      </c>
      <c r="BL5" s="30">
        <v>7</v>
      </c>
      <c r="BM5" s="22">
        <v>7</v>
      </c>
      <c r="BN5" s="30">
        <v>7</v>
      </c>
    </row>
    <row r="6" spans="1:84" s="9" customFormat="1" ht="25.5">
      <c r="A6" s="83" t="s">
        <v>550</v>
      </c>
      <c r="B6" s="35" t="s">
        <v>418</v>
      </c>
      <c r="C6" s="35" t="s">
        <v>418</v>
      </c>
      <c r="D6" s="35" t="s">
        <v>418</v>
      </c>
      <c r="E6" s="35" t="s">
        <v>418</v>
      </c>
      <c r="F6" s="35" t="s">
        <v>418</v>
      </c>
      <c r="G6" s="35" t="s">
        <v>418</v>
      </c>
      <c r="H6" s="35">
        <v>38287</v>
      </c>
      <c r="I6" s="35">
        <v>31197</v>
      </c>
      <c r="J6" s="35">
        <v>31197</v>
      </c>
      <c r="K6" s="35">
        <v>38278</v>
      </c>
      <c r="L6" s="36">
        <v>38278</v>
      </c>
      <c r="M6" s="35">
        <v>38278</v>
      </c>
      <c r="N6" s="35">
        <v>38278</v>
      </c>
      <c r="O6" s="35">
        <v>38311</v>
      </c>
      <c r="P6" s="36">
        <v>38311</v>
      </c>
      <c r="Q6" s="36">
        <v>38311</v>
      </c>
      <c r="R6" s="35">
        <v>38311</v>
      </c>
      <c r="S6" s="36">
        <v>38336</v>
      </c>
      <c r="T6" s="35">
        <v>38336</v>
      </c>
      <c r="U6" s="35">
        <v>38390</v>
      </c>
      <c r="V6" s="36">
        <v>38373</v>
      </c>
      <c r="W6" s="35">
        <v>38373</v>
      </c>
      <c r="X6" s="36">
        <v>38365</v>
      </c>
      <c r="Y6" s="35">
        <v>38365</v>
      </c>
      <c r="Z6" s="36">
        <v>38368</v>
      </c>
      <c r="AA6" s="35">
        <v>38368</v>
      </c>
      <c r="AB6" s="35">
        <v>38419</v>
      </c>
      <c r="AC6" s="35">
        <v>38459</v>
      </c>
      <c r="AD6" s="35">
        <v>38443</v>
      </c>
      <c r="AE6" s="35">
        <v>38443</v>
      </c>
      <c r="AF6" s="35">
        <v>38443</v>
      </c>
      <c r="AG6" s="35">
        <v>38443</v>
      </c>
      <c r="AH6" s="36">
        <v>38443</v>
      </c>
      <c r="AI6" s="35">
        <v>38443</v>
      </c>
      <c r="AJ6" s="35">
        <v>38457</v>
      </c>
      <c r="AK6" s="36">
        <v>38457</v>
      </c>
      <c r="AL6" s="35">
        <v>38457</v>
      </c>
      <c r="AM6" s="36">
        <v>38473</v>
      </c>
      <c r="AN6" s="35">
        <v>38473</v>
      </c>
      <c r="AO6" s="35">
        <v>38540</v>
      </c>
      <c r="AP6" s="36">
        <v>38487</v>
      </c>
      <c r="AQ6" s="35">
        <v>38487</v>
      </c>
      <c r="AR6" s="35">
        <v>38534</v>
      </c>
      <c r="AS6" s="36">
        <v>38574</v>
      </c>
      <c r="AT6" s="35">
        <v>38574</v>
      </c>
      <c r="AU6" s="35">
        <v>38574</v>
      </c>
      <c r="AV6" s="35">
        <v>38579</v>
      </c>
      <c r="AW6" s="37">
        <v>38605</v>
      </c>
      <c r="AX6" s="38">
        <v>38605</v>
      </c>
      <c r="AY6" s="36">
        <v>38691</v>
      </c>
      <c r="AZ6" s="35">
        <v>38691</v>
      </c>
      <c r="BA6" s="35">
        <v>38691</v>
      </c>
      <c r="BB6" s="36">
        <v>38706</v>
      </c>
      <c r="BC6" s="35">
        <v>38706</v>
      </c>
      <c r="BD6" s="36">
        <v>38727</v>
      </c>
      <c r="BE6" s="35">
        <v>38727</v>
      </c>
      <c r="BF6" s="35">
        <v>38727</v>
      </c>
      <c r="BG6" s="35">
        <v>38802</v>
      </c>
      <c r="BH6" s="36">
        <v>38808</v>
      </c>
      <c r="BI6" s="35">
        <v>38808</v>
      </c>
      <c r="BJ6" s="36">
        <v>38822</v>
      </c>
      <c r="BK6" s="35">
        <v>38822</v>
      </c>
      <c r="BL6" s="36">
        <v>39072</v>
      </c>
      <c r="BM6" s="35">
        <v>39072</v>
      </c>
      <c r="BN6" s="39">
        <v>39278</v>
      </c>
      <c r="BO6" s="22"/>
      <c r="BP6" s="22"/>
      <c r="BQ6" s="22"/>
      <c r="BR6" s="22"/>
      <c r="BS6" s="22"/>
      <c r="BT6" s="22"/>
      <c r="BU6" s="22"/>
      <c r="BV6" s="22"/>
      <c r="BW6" s="22"/>
      <c r="BX6" s="22"/>
      <c r="BY6" s="22"/>
      <c r="BZ6" s="22"/>
      <c r="CA6" s="22"/>
      <c r="CB6" s="22"/>
      <c r="CC6" s="22"/>
      <c r="CD6" s="22"/>
      <c r="CE6" s="22"/>
      <c r="CF6" s="22"/>
    </row>
    <row r="7" spans="1:66" s="9" customFormat="1" ht="12.75">
      <c r="A7" s="82" t="s">
        <v>547</v>
      </c>
      <c r="B7" s="22" t="s">
        <v>422</v>
      </c>
      <c r="C7" s="22" t="s">
        <v>422</v>
      </c>
      <c r="D7" s="22" t="s">
        <v>422</v>
      </c>
      <c r="E7" s="22" t="s">
        <v>422</v>
      </c>
      <c r="F7" s="22" t="s">
        <v>422</v>
      </c>
      <c r="G7" s="22" t="s">
        <v>422</v>
      </c>
      <c r="H7" s="22" t="s">
        <v>422</v>
      </c>
      <c r="I7" s="22" t="s">
        <v>422</v>
      </c>
      <c r="J7" s="22" t="s">
        <v>422</v>
      </c>
      <c r="K7" s="22" t="s">
        <v>422</v>
      </c>
      <c r="L7" s="30" t="s">
        <v>261</v>
      </c>
      <c r="M7" s="22" t="s">
        <v>422</v>
      </c>
      <c r="N7" s="22" t="s">
        <v>422</v>
      </c>
      <c r="O7" s="22" t="s">
        <v>422</v>
      </c>
      <c r="P7" s="30" t="s">
        <v>261</v>
      </c>
      <c r="Q7" s="30" t="s">
        <v>261</v>
      </c>
      <c r="R7" s="22" t="s">
        <v>422</v>
      </c>
      <c r="S7" s="30" t="s">
        <v>261</v>
      </c>
      <c r="T7" s="22" t="s">
        <v>422</v>
      </c>
      <c r="U7" s="22" t="s">
        <v>422</v>
      </c>
      <c r="V7" s="30" t="s">
        <v>261</v>
      </c>
      <c r="W7" s="22" t="s">
        <v>422</v>
      </c>
      <c r="X7" s="30" t="s">
        <v>261</v>
      </c>
      <c r="Y7" s="22" t="s">
        <v>422</v>
      </c>
      <c r="Z7" s="30" t="s">
        <v>261</v>
      </c>
      <c r="AA7" s="22" t="s">
        <v>422</v>
      </c>
      <c r="AB7" s="22" t="s">
        <v>422</v>
      </c>
      <c r="AC7" s="22" t="s">
        <v>422</v>
      </c>
      <c r="AD7" s="22" t="s">
        <v>422</v>
      </c>
      <c r="AE7" s="22" t="s">
        <v>422</v>
      </c>
      <c r="AF7" s="22" t="s">
        <v>422</v>
      </c>
      <c r="AG7" s="22" t="s">
        <v>422</v>
      </c>
      <c r="AH7" s="30" t="s">
        <v>261</v>
      </c>
      <c r="AI7" s="22" t="s">
        <v>422</v>
      </c>
      <c r="AJ7" s="22" t="s">
        <v>422</v>
      </c>
      <c r="AK7" s="30" t="s">
        <v>261</v>
      </c>
      <c r="AL7" s="22" t="s">
        <v>422</v>
      </c>
      <c r="AM7" s="30" t="s">
        <v>261</v>
      </c>
      <c r="AN7" s="22" t="s">
        <v>422</v>
      </c>
      <c r="AO7" s="22" t="s">
        <v>422</v>
      </c>
      <c r="AP7" s="30" t="s">
        <v>261</v>
      </c>
      <c r="AQ7" s="22" t="s">
        <v>422</v>
      </c>
      <c r="AR7" s="22" t="s">
        <v>422</v>
      </c>
      <c r="AS7" s="30" t="s">
        <v>261</v>
      </c>
      <c r="AT7" s="22" t="s">
        <v>422</v>
      </c>
      <c r="AU7" s="22" t="s">
        <v>422</v>
      </c>
      <c r="AV7" s="22" t="s">
        <v>422</v>
      </c>
      <c r="AW7" s="30" t="s">
        <v>261</v>
      </c>
      <c r="AX7" s="22" t="s">
        <v>422</v>
      </c>
      <c r="AY7" s="30" t="s">
        <v>261</v>
      </c>
      <c r="AZ7" s="22" t="s">
        <v>422</v>
      </c>
      <c r="BA7" s="22" t="s">
        <v>422</v>
      </c>
      <c r="BB7" s="30" t="s">
        <v>261</v>
      </c>
      <c r="BC7" s="22" t="s">
        <v>422</v>
      </c>
      <c r="BD7" s="30" t="s">
        <v>261</v>
      </c>
      <c r="BE7" s="22" t="s">
        <v>422</v>
      </c>
      <c r="BF7" s="22" t="s">
        <v>422</v>
      </c>
      <c r="BG7" s="22" t="s">
        <v>422</v>
      </c>
      <c r="BH7" s="30" t="s">
        <v>261</v>
      </c>
      <c r="BI7" s="22" t="s">
        <v>422</v>
      </c>
      <c r="BJ7" s="30" t="s">
        <v>261</v>
      </c>
      <c r="BK7" s="22" t="s">
        <v>422</v>
      </c>
      <c r="BL7" s="30" t="s">
        <v>261</v>
      </c>
      <c r="BM7" s="22" t="s">
        <v>422</v>
      </c>
      <c r="BN7" s="30" t="s">
        <v>261</v>
      </c>
    </row>
    <row r="8" spans="1:69" s="93" customFormat="1" ht="15">
      <c r="A8" s="136" t="s">
        <v>575</v>
      </c>
      <c r="B8" s="136"/>
      <c r="C8" s="136"/>
      <c r="D8" s="136"/>
      <c r="E8" s="136"/>
      <c r="F8" s="136"/>
      <c r="G8" s="136"/>
      <c r="H8" s="136"/>
      <c r="I8" s="136"/>
      <c r="J8" s="136" t="s">
        <v>575</v>
      </c>
      <c r="K8" s="137"/>
      <c r="L8" s="137"/>
      <c r="M8" s="137"/>
      <c r="N8" s="137"/>
      <c r="O8" s="137"/>
      <c r="P8" s="137"/>
      <c r="Q8" s="137"/>
      <c r="R8" s="137"/>
      <c r="S8" s="137"/>
      <c r="T8" s="136" t="s">
        <v>575</v>
      </c>
      <c r="U8" s="137"/>
      <c r="V8" s="137"/>
      <c r="W8" s="137"/>
      <c r="X8" s="137"/>
      <c r="Y8" s="137"/>
      <c r="Z8" s="137"/>
      <c r="AA8" s="137"/>
      <c r="AB8" s="137"/>
      <c r="AC8" s="137"/>
      <c r="AD8" s="136" t="s">
        <v>575</v>
      </c>
      <c r="AE8" s="137"/>
      <c r="AF8" s="137"/>
      <c r="AG8" s="137"/>
      <c r="AH8" s="137"/>
      <c r="AI8" s="137"/>
      <c r="AJ8" s="137"/>
      <c r="AK8" s="137"/>
      <c r="AL8" s="137"/>
      <c r="AM8" s="137"/>
      <c r="AN8" s="136" t="s">
        <v>575</v>
      </c>
      <c r="AO8" s="137"/>
      <c r="AP8" s="137"/>
      <c r="AQ8" s="137"/>
      <c r="AR8" s="137"/>
      <c r="AS8" s="137"/>
      <c r="AT8" s="137"/>
      <c r="AU8" s="137"/>
      <c r="AV8" s="137"/>
      <c r="AW8" s="137"/>
      <c r="AX8" s="136" t="s">
        <v>575</v>
      </c>
      <c r="AY8" s="137"/>
      <c r="AZ8" s="137"/>
      <c r="BA8" s="137"/>
      <c r="BB8" s="137"/>
      <c r="BC8" s="137"/>
      <c r="BD8" s="137"/>
      <c r="BE8" s="137"/>
      <c r="BF8" s="137"/>
      <c r="BG8" s="137"/>
      <c r="BH8" s="136" t="s">
        <v>575</v>
      </c>
      <c r="BI8" s="137"/>
      <c r="BJ8" s="137"/>
      <c r="BK8" s="137"/>
      <c r="BL8" s="137"/>
      <c r="BM8" s="137"/>
      <c r="BN8" s="137"/>
      <c r="BO8" s="117"/>
      <c r="BP8" s="117"/>
      <c r="BQ8" s="117"/>
    </row>
    <row r="9" spans="1:66" s="7" customFormat="1" ht="14.25">
      <c r="A9" s="21" t="s">
        <v>499</v>
      </c>
      <c r="B9" s="60">
        <v>63.5328433566523</v>
      </c>
      <c r="C9" s="60">
        <v>63.55075572353063</v>
      </c>
      <c r="D9" s="60">
        <v>64.14050771627298</v>
      </c>
      <c r="E9" s="60">
        <v>64.13452546522358</v>
      </c>
      <c r="F9" s="60">
        <v>64.93956451417115</v>
      </c>
      <c r="G9" s="60">
        <v>64.93498166136376</v>
      </c>
      <c r="H9" s="60">
        <v>63.76945614178969</v>
      </c>
      <c r="I9" s="60">
        <v>63.38779198541634</v>
      </c>
      <c r="J9" s="60">
        <v>63.94271119146444</v>
      </c>
      <c r="K9" s="60">
        <v>60.01063455726376</v>
      </c>
      <c r="L9" s="61">
        <v>65.23729672760636</v>
      </c>
      <c r="M9" s="60">
        <v>65.34184826369308</v>
      </c>
      <c r="N9" s="60">
        <v>67.1146159576227</v>
      </c>
      <c r="O9" s="60">
        <v>65.05836602179559</v>
      </c>
      <c r="P9" s="61">
        <v>65.30713316289112</v>
      </c>
      <c r="Q9" s="61">
        <v>65.23716494232896</v>
      </c>
      <c r="R9" s="60">
        <v>65.05519792228729</v>
      </c>
      <c r="S9" s="61">
        <v>65.26574449150064</v>
      </c>
      <c r="T9" s="60">
        <v>65.13506962647398</v>
      </c>
      <c r="U9" s="60">
        <v>64.81530253429035</v>
      </c>
      <c r="V9" s="61">
        <v>64.99614608280378</v>
      </c>
      <c r="W9" s="60">
        <v>65.0832596963696</v>
      </c>
      <c r="X9" s="61">
        <v>65.10565495716843</v>
      </c>
      <c r="Y9" s="60">
        <v>65.23794490132437</v>
      </c>
      <c r="Z9" s="61">
        <v>65.26987602957776</v>
      </c>
      <c r="AA9" s="60">
        <v>65.21489927121696</v>
      </c>
      <c r="AB9" s="60">
        <v>65.22408019173027</v>
      </c>
      <c r="AC9" s="60">
        <v>64.98881515201997</v>
      </c>
      <c r="AD9" s="60">
        <v>65.32052094163805</v>
      </c>
      <c r="AE9" s="60">
        <v>65.15825898575496</v>
      </c>
      <c r="AF9" s="60">
        <v>65.00273182005502</v>
      </c>
      <c r="AG9" s="60">
        <v>65.2949482475661</v>
      </c>
      <c r="AH9" s="61">
        <v>65.34387124853</v>
      </c>
      <c r="AI9" s="60">
        <v>65.35807992681826</v>
      </c>
      <c r="AJ9" s="60">
        <v>65.17001474143699</v>
      </c>
      <c r="AK9" s="61">
        <v>65.18593668000744</v>
      </c>
      <c r="AL9" s="60">
        <v>63.844388868720735</v>
      </c>
      <c r="AM9" s="61">
        <v>65.21043943530874</v>
      </c>
      <c r="AN9" s="60">
        <v>65.10969353117291</v>
      </c>
      <c r="AO9" s="60">
        <v>65.15571570548066</v>
      </c>
      <c r="AP9" s="61">
        <v>65.29340055685152</v>
      </c>
      <c r="AQ9" s="60">
        <v>65.17953940140316</v>
      </c>
      <c r="AR9" s="60">
        <v>62.92792885519876</v>
      </c>
      <c r="AS9" s="61">
        <v>65.3541289692389</v>
      </c>
      <c r="AT9" s="60">
        <v>65.21905892426051</v>
      </c>
      <c r="AU9" s="60">
        <v>65.62621390634781</v>
      </c>
      <c r="AV9" s="60">
        <v>65.16139837946754</v>
      </c>
      <c r="AW9" s="61">
        <v>65.3373706784745</v>
      </c>
      <c r="AX9" s="60">
        <v>65.23392069794706</v>
      </c>
      <c r="AY9" s="61">
        <v>65.24166546778333</v>
      </c>
      <c r="AZ9" s="60">
        <v>65.33110559296475</v>
      </c>
      <c r="BA9" s="60">
        <v>65.28828718254098</v>
      </c>
      <c r="BB9" s="61">
        <v>65.15894318167932</v>
      </c>
      <c r="BC9" s="60">
        <v>65.255086679463</v>
      </c>
      <c r="BD9" s="61">
        <v>65.23927239308438</v>
      </c>
      <c r="BE9" s="60">
        <v>65.2403923356922</v>
      </c>
      <c r="BF9" s="60">
        <v>65.0405768363924</v>
      </c>
      <c r="BG9" s="60">
        <v>64.97947968180324</v>
      </c>
      <c r="BH9" s="61">
        <v>65.25095464189114</v>
      </c>
      <c r="BI9" s="60">
        <v>64.50958200496424</v>
      </c>
      <c r="BJ9" s="61">
        <v>65.26518854253793</v>
      </c>
      <c r="BK9" s="60">
        <v>65.17580268396583</v>
      </c>
      <c r="BL9" s="61">
        <v>65.08404064897779</v>
      </c>
      <c r="BM9" s="60">
        <v>65.15902971810262</v>
      </c>
      <c r="BN9" s="61">
        <v>64.99877434472953</v>
      </c>
    </row>
    <row r="10" spans="1:66" ht="14.25">
      <c r="A10" s="9" t="s">
        <v>500</v>
      </c>
      <c r="B10" s="60">
        <v>0.6705127613747961</v>
      </c>
      <c r="C10" s="60">
        <v>0.6616932885952397</v>
      </c>
      <c r="D10" s="60">
        <v>0.6584958080589154</v>
      </c>
      <c r="E10" s="60">
        <v>0.6564003075783446</v>
      </c>
      <c r="F10" s="60">
        <v>0.6355553286298815</v>
      </c>
      <c r="G10" s="60">
        <v>0.6208517055396848</v>
      </c>
      <c r="H10" s="60">
        <v>0.6669558624956169</v>
      </c>
      <c r="I10" s="60">
        <v>0.683101403329368</v>
      </c>
      <c r="J10" s="60">
        <v>0.6625510483518093</v>
      </c>
      <c r="K10" s="60">
        <v>0.9601620758430268</v>
      </c>
      <c r="L10" s="61">
        <v>0.6201258818167455</v>
      </c>
      <c r="M10" s="60">
        <v>0.6289589672441045</v>
      </c>
      <c r="N10" s="60">
        <v>0.5226995012275911</v>
      </c>
      <c r="O10" s="60">
        <v>0.6247100027760865</v>
      </c>
      <c r="P10" s="61">
        <v>0.6121930003086906</v>
      </c>
      <c r="Q10" s="61">
        <v>0.6228466703219432</v>
      </c>
      <c r="R10" s="60">
        <v>0.6328737722616067</v>
      </c>
      <c r="S10" s="61">
        <v>0.610116317910523</v>
      </c>
      <c r="T10" s="60">
        <v>0.6171741722491767</v>
      </c>
      <c r="U10" s="60">
        <v>0.6311227294683605</v>
      </c>
      <c r="V10" s="61">
        <v>0.6432858025209045</v>
      </c>
      <c r="W10" s="60">
        <v>0.6236726586050872</v>
      </c>
      <c r="X10" s="61">
        <v>0.6406816455336641</v>
      </c>
      <c r="Y10" s="60">
        <v>0.6160239379227225</v>
      </c>
      <c r="Z10" s="61">
        <v>0.6052767216058543</v>
      </c>
      <c r="AA10" s="60">
        <v>0.6230082827142452</v>
      </c>
      <c r="AB10" s="60">
        <v>0.6230959895049731</v>
      </c>
      <c r="AC10" s="60">
        <v>0.6569631391728302</v>
      </c>
      <c r="AD10" s="60">
        <v>0.6148999656543087</v>
      </c>
      <c r="AE10" s="60">
        <v>0.6215095472487397</v>
      </c>
      <c r="AF10" s="60">
        <v>0.6319710038060904</v>
      </c>
      <c r="AG10" s="60">
        <v>0.6137121483977704</v>
      </c>
      <c r="AH10" s="61">
        <v>0.6083337057476207</v>
      </c>
      <c r="AI10" s="60">
        <v>0.6133604423901406</v>
      </c>
      <c r="AJ10" s="60">
        <v>0.6303495965630411</v>
      </c>
      <c r="AK10" s="61">
        <v>0.6103203635453902</v>
      </c>
      <c r="AL10" s="60">
        <v>0.6847663159421151</v>
      </c>
      <c r="AM10" s="61">
        <v>0.6183163952084697</v>
      </c>
      <c r="AN10" s="60">
        <v>0.6300938083661897</v>
      </c>
      <c r="AO10" s="60">
        <v>0.6555915666960128</v>
      </c>
      <c r="AP10" s="61">
        <v>0.6035568264479393</v>
      </c>
      <c r="AQ10" s="60">
        <v>0.6126274119392284</v>
      </c>
      <c r="AR10" s="60">
        <v>0.6161482600589284</v>
      </c>
      <c r="AS10" s="61">
        <v>0.5984183093404217</v>
      </c>
      <c r="AT10" s="60">
        <v>0.6148937549273402</v>
      </c>
      <c r="AU10" s="60">
        <v>0.5307252135505577</v>
      </c>
      <c r="AV10" s="60">
        <v>0.6201006710058534</v>
      </c>
      <c r="AW10" s="61">
        <v>0.6166525317392912</v>
      </c>
      <c r="AX10" s="60">
        <v>0.6131385458512744</v>
      </c>
      <c r="AY10" s="61">
        <v>0.6311360518723168</v>
      </c>
      <c r="AZ10" s="60">
        <v>0.6039855678856525</v>
      </c>
      <c r="BA10" s="60">
        <v>0.6246718835366576</v>
      </c>
      <c r="BB10" s="61">
        <v>0.6208540507709649</v>
      </c>
      <c r="BC10" s="60">
        <v>0.6262872096171371</v>
      </c>
      <c r="BD10" s="61">
        <v>0.6055873434067557</v>
      </c>
      <c r="BE10" s="60">
        <v>0.6068873705645786</v>
      </c>
      <c r="BF10" s="60">
        <v>0.6160675756242137</v>
      </c>
      <c r="BG10" s="60">
        <v>0.614534614044961</v>
      </c>
      <c r="BH10" s="61">
        <v>0.6156671482107265</v>
      </c>
      <c r="BI10" s="60">
        <v>0.7167731333884916</v>
      </c>
      <c r="BJ10" s="61">
        <v>0.6080020197719757</v>
      </c>
      <c r="BK10" s="60">
        <v>0.6163913122049481</v>
      </c>
      <c r="BL10" s="61">
        <v>0.616305166249703</v>
      </c>
      <c r="BM10" s="60">
        <v>0.6273074289630995</v>
      </c>
      <c r="BN10" s="61">
        <v>0.6186221935831486</v>
      </c>
    </row>
    <row r="11" spans="1:66" s="7" customFormat="1" ht="14.25">
      <c r="A11" s="21" t="s">
        <v>501</v>
      </c>
      <c r="B11" s="60">
        <v>17.592163904136328</v>
      </c>
      <c r="C11" s="60">
        <v>17.625011492262853</v>
      </c>
      <c r="D11" s="60">
        <v>17.39233202964769</v>
      </c>
      <c r="E11" s="60">
        <v>17.363494374778842</v>
      </c>
      <c r="F11" s="60">
        <v>17.200965207085147</v>
      </c>
      <c r="G11" s="60">
        <v>17.30242458061417</v>
      </c>
      <c r="H11" s="60">
        <v>17.556780646631967</v>
      </c>
      <c r="I11" s="60">
        <v>17.579815526858734</v>
      </c>
      <c r="J11" s="60">
        <v>17.594299463060185</v>
      </c>
      <c r="K11" s="60">
        <v>17.72715639080112</v>
      </c>
      <c r="L11" s="61">
        <v>17.258011957843273</v>
      </c>
      <c r="M11" s="60">
        <v>17.333310459193875</v>
      </c>
      <c r="N11" s="60">
        <v>16.83092393952844</v>
      </c>
      <c r="O11" s="60">
        <v>17.365127323543966</v>
      </c>
      <c r="P11" s="61">
        <v>17.346217656222965</v>
      </c>
      <c r="Q11" s="61">
        <v>17.251033834274956</v>
      </c>
      <c r="R11" s="60">
        <v>17.321020651007245</v>
      </c>
      <c r="S11" s="61">
        <v>17.221645256406457</v>
      </c>
      <c r="T11" s="60">
        <v>17.34541791288536</v>
      </c>
      <c r="U11" s="60">
        <v>17.431008718649952</v>
      </c>
      <c r="V11" s="61">
        <v>17.21120135960161</v>
      </c>
      <c r="W11" s="60">
        <v>17.301886658076615</v>
      </c>
      <c r="X11" s="61">
        <v>17.23760211435601</v>
      </c>
      <c r="Y11" s="60">
        <v>17.167880237190627</v>
      </c>
      <c r="Z11" s="61">
        <v>17.264871829201866</v>
      </c>
      <c r="AA11" s="60">
        <v>17.283455584975837</v>
      </c>
      <c r="AB11" s="60">
        <v>17.48688744739763</v>
      </c>
      <c r="AC11" s="60">
        <v>17.38425537503489</v>
      </c>
      <c r="AD11" s="60">
        <v>17.338162965990342</v>
      </c>
      <c r="AE11" s="60">
        <v>17.442364713109786</v>
      </c>
      <c r="AF11" s="60">
        <v>17.354124390230737</v>
      </c>
      <c r="AG11" s="60">
        <v>17.40527896275644</v>
      </c>
      <c r="AH11" s="61">
        <v>17.240879171492956</v>
      </c>
      <c r="AI11" s="60">
        <v>17.294753457558063</v>
      </c>
      <c r="AJ11" s="60">
        <v>17.182109970831277</v>
      </c>
      <c r="AK11" s="61">
        <v>17.210899128633255</v>
      </c>
      <c r="AL11" s="60">
        <v>17.32055975618291</v>
      </c>
      <c r="AM11" s="61">
        <v>17.192857458274066</v>
      </c>
      <c r="AN11" s="60">
        <v>17.302576007516</v>
      </c>
      <c r="AO11" s="60">
        <v>17.146240975126492</v>
      </c>
      <c r="AP11" s="61">
        <v>17.244939423583414</v>
      </c>
      <c r="AQ11" s="60">
        <v>17.274084402220865</v>
      </c>
      <c r="AR11" s="60">
        <v>18.787471536223066</v>
      </c>
      <c r="AS11" s="61">
        <v>17.291690019055547</v>
      </c>
      <c r="AT11" s="60">
        <v>17.337987843852872</v>
      </c>
      <c r="AU11" s="60">
        <v>17.35063198146054</v>
      </c>
      <c r="AV11" s="60">
        <v>17.281494109999194</v>
      </c>
      <c r="AW11" s="61">
        <v>17.236092266215636</v>
      </c>
      <c r="AX11" s="60">
        <v>17.18798218697835</v>
      </c>
      <c r="AY11" s="61">
        <v>17.181767761194802</v>
      </c>
      <c r="AZ11" s="60">
        <v>17.213588684741097</v>
      </c>
      <c r="BA11" s="60">
        <v>17.228853562059424</v>
      </c>
      <c r="BB11" s="61">
        <v>17.16286009156221</v>
      </c>
      <c r="BC11" s="60">
        <v>17.172391231437633</v>
      </c>
      <c r="BD11" s="61">
        <v>17.272977236685694</v>
      </c>
      <c r="BE11" s="60">
        <v>17.296290061090495</v>
      </c>
      <c r="BF11" s="60">
        <v>17.270091054383695</v>
      </c>
      <c r="BG11" s="60">
        <v>17.327861248480865</v>
      </c>
      <c r="BH11" s="61">
        <v>17.224377757878116</v>
      </c>
      <c r="BI11" s="60">
        <v>17.263127578793252</v>
      </c>
      <c r="BJ11" s="61">
        <v>17.211671419603412</v>
      </c>
      <c r="BK11" s="60">
        <v>17.17811853685921</v>
      </c>
      <c r="BL11" s="61">
        <v>17.300684829553543</v>
      </c>
      <c r="BM11" s="60">
        <v>17.200364987697892</v>
      </c>
      <c r="BN11" s="61">
        <v>17.179712614177067</v>
      </c>
    </row>
    <row r="12" spans="1:66" ht="14.25">
      <c r="A12" s="9" t="s">
        <v>34</v>
      </c>
      <c r="B12" s="60">
        <v>4.485607932136612</v>
      </c>
      <c r="C12" s="60">
        <v>4.461359133283071</v>
      </c>
      <c r="D12" s="60">
        <v>4.422600805860937</v>
      </c>
      <c r="E12" s="60">
        <v>4.413461631744963</v>
      </c>
      <c r="F12" s="60">
        <v>4.2000272173571584</v>
      </c>
      <c r="G12" s="60">
        <v>4.002077268027769</v>
      </c>
      <c r="H12" s="60">
        <v>4.503221406905958</v>
      </c>
      <c r="I12" s="60">
        <v>4.600870781504773</v>
      </c>
      <c r="J12" s="60">
        <v>4.369452781293789</v>
      </c>
      <c r="K12" s="60">
        <v>6.004070348149378</v>
      </c>
      <c r="L12" s="61">
        <v>4.009563796431873</v>
      </c>
      <c r="M12" s="60">
        <v>3.966950829928729</v>
      </c>
      <c r="N12" s="60">
        <v>3.4992180833621243</v>
      </c>
      <c r="O12" s="60">
        <v>3.9646692189708554</v>
      </c>
      <c r="P12" s="61">
        <v>3.8160127361995397</v>
      </c>
      <c r="Q12" s="61">
        <v>3.940527398353398</v>
      </c>
      <c r="R12" s="60">
        <v>4.039633892041008</v>
      </c>
      <c r="S12" s="61">
        <v>4.069014145430631</v>
      </c>
      <c r="T12" s="60">
        <v>3.9245369441518387</v>
      </c>
      <c r="U12" s="60">
        <v>4.029273836398523</v>
      </c>
      <c r="V12" s="61">
        <v>4.166458835356318</v>
      </c>
      <c r="W12" s="60">
        <v>3.9644698112456713</v>
      </c>
      <c r="X12" s="61">
        <v>4.0797679718501465</v>
      </c>
      <c r="Y12" s="60">
        <v>3.9709569556202022</v>
      </c>
      <c r="Z12" s="61">
        <v>3.9975822177644305</v>
      </c>
      <c r="AA12" s="60">
        <v>3.905996651672129</v>
      </c>
      <c r="AB12" s="60">
        <v>3.9427182630881723</v>
      </c>
      <c r="AC12" s="60">
        <v>4.083381680766814</v>
      </c>
      <c r="AD12" s="60">
        <v>3.954641430258128</v>
      </c>
      <c r="AE12" s="60">
        <v>3.9867992976059976</v>
      </c>
      <c r="AF12" s="60">
        <v>3.980532564573041</v>
      </c>
      <c r="AG12" s="60">
        <v>3.9288966385194795</v>
      </c>
      <c r="AH12" s="61">
        <v>3.8906523208657084</v>
      </c>
      <c r="AI12" s="60">
        <v>3.953787775235695</v>
      </c>
      <c r="AJ12" s="60">
        <v>4.0343573877653895</v>
      </c>
      <c r="AK12" s="61">
        <v>4.0487624390479455</v>
      </c>
      <c r="AL12" s="60">
        <v>4.757061526756993</v>
      </c>
      <c r="AM12" s="61">
        <v>4.088747405695833</v>
      </c>
      <c r="AN12" s="60">
        <v>3.9957068808404204</v>
      </c>
      <c r="AO12" s="60">
        <v>4.102082828527826</v>
      </c>
      <c r="AP12" s="61">
        <v>3.974364762836431</v>
      </c>
      <c r="AQ12" s="60">
        <v>3.9580993381173437</v>
      </c>
      <c r="AR12" s="60">
        <v>3.880871430807167</v>
      </c>
      <c r="AS12" s="61">
        <v>3.835459735143877</v>
      </c>
      <c r="AT12" s="60">
        <v>3.945531299956967</v>
      </c>
      <c r="AU12" s="60">
        <v>3.9489426014557787</v>
      </c>
      <c r="AV12" s="60">
        <v>4.006383011339793</v>
      </c>
      <c r="AW12" s="61">
        <v>3.8950113451126396</v>
      </c>
      <c r="AX12" s="60">
        <v>3.988534590633225</v>
      </c>
      <c r="AY12" s="61">
        <v>4.02396091710138</v>
      </c>
      <c r="AZ12" s="60">
        <v>3.976361132312682</v>
      </c>
      <c r="BA12" s="60">
        <v>4.052413759361438</v>
      </c>
      <c r="BB12" s="61">
        <v>4.105201105711019</v>
      </c>
      <c r="BC12" s="60">
        <v>4.026535829477106</v>
      </c>
      <c r="BD12" s="61">
        <v>3.9538614310563847</v>
      </c>
      <c r="BE12" s="60">
        <v>3.9499588186459906</v>
      </c>
      <c r="BF12" s="60">
        <v>4.034850760962629</v>
      </c>
      <c r="BG12" s="60">
        <v>4.052005505504789</v>
      </c>
      <c r="BH12" s="61">
        <v>4.01670752896637</v>
      </c>
      <c r="BI12" s="60">
        <v>4.305738994513877</v>
      </c>
      <c r="BJ12" s="61">
        <v>3.9921251406332567</v>
      </c>
      <c r="BK12" s="60">
        <v>4.055155583836353</v>
      </c>
      <c r="BL12" s="61">
        <v>4.01015709071786</v>
      </c>
      <c r="BM12" s="60">
        <v>4.042199092160688</v>
      </c>
      <c r="BN12" s="61">
        <v>4.162151360740279</v>
      </c>
    </row>
    <row r="13" spans="1:66" ht="12.75">
      <c r="A13" s="9" t="s">
        <v>423</v>
      </c>
      <c r="B13" s="60">
        <v>0.08142658721343099</v>
      </c>
      <c r="C13" s="60">
        <v>0.07956433759364374</v>
      </c>
      <c r="D13" s="60">
        <v>0.07841629470014565</v>
      </c>
      <c r="E13" s="60">
        <v>0.07928994541083978</v>
      </c>
      <c r="F13" s="60">
        <v>0.07494756233842942</v>
      </c>
      <c r="G13" s="60">
        <v>0.07124527768488187</v>
      </c>
      <c r="H13" s="60">
        <v>0.08072083055922745</v>
      </c>
      <c r="I13" s="60">
        <v>0.08136943186717471</v>
      </c>
      <c r="J13" s="60">
        <v>0.0774149176374648</v>
      </c>
      <c r="K13" s="60">
        <v>0.10500195151175057</v>
      </c>
      <c r="L13" s="61">
        <v>0.06965898872255846</v>
      </c>
      <c r="M13" s="60">
        <v>0.06788763455968112</v>
      </c>
      <c r="N13" s="60">
        <v>0.07317793017186278</v>
      </c>
      <c r="O13" s="60">
        <v>0.06840624829110126</v>
      </c>
      <c r="P13" s="61">
        <v>0.06895362695475654</v>
      </c>
      <c r="Q13" s="61">
        <v>0.07026648131153652</v>
      </c>
      <c r="R13" s="60">
        <v>0.07143726205178708</v>
      </c>
      <c r="S13" s="61">
        <v>0.06881869353222433</v>
      </c>
      <c r="T13" s="60">
        <v>0.06857490802768632</v>
      </c>
      <c r="U13" s="60">
        <v>0.0701247477187067</v>
      </c>
      <c r="V13" s="61">
        <v>0.071670564898996</v>
      </c>
      <c r="W13" s="60">
        <v>0.07041465500380018</v>
      </c>
      <c r="X13" s="61">
        <v>0.07069639112569749</v>
      </c>
      <c r="Y13" s="60">
        <v>0.0706912715649026</v>
      </c>
      <c r="Z13" s="61">
        <v>0.06824546858600494</v>
      </c>
      <c r="AA13" s="60">
        <v>0.07033964482257608</v>
      </c>
      <c r="AB13" s="60">
        <v>0.0703495472021744</v>
      </c>
      <c r="AC13" s="60">
        <v>0.07074987652630478</v>
      </c>
      <c r="AD13" s="60">
        <v>0.0705622911406584</v>
      </c>
      <c r="AE13" s="60">
        <v>0.07017043275388996</v>
      </c>
      <c r="AF13" s="60">
        <v>0.07021900042289894</v>
      </c>
      <c r="AG13" s="60">
        <v>0.07042598424236712</v>
      </c>
      <c r="AH13" s="61">
        <v>0.06899729566835883</v>
      </c>
      <c r="AI13" s="60">
        <v>0.07038562453657353</v>
      </c>
      <c r="AJ13" s="60">
        <v>0.07116850283776271</v>
      </c>
      <c r="AK13" s="61">
        <v>0.06989652532300938</v>
      </c>
      <c r="AL13" s="60">
        <v>0.08056074305201354</v>
      </c>
      <c r="AM13" s="61">
        <v>0.07017707505880755</v>
      </c>
      <c r="AN13" s="60">
        <v>0.07001042315179885</v>
      </c>
      <c r="AO13" s="60">
        <v>0.0706021687211091</v>
      </c>
      <c r="AP13" s="61">
        <v>0.06872852233676974</v>
      </c>
      <c r="AQ13" s="60">
        <v>0.07030150628810819</v>
      </c>
      <c r="AR13" s="60">
        <v>0.07070553803954917</v>
      </c>
      <c r="AS13" s="61">
        <v>0.0693265704815129</v>
      </c>
      <c r="AT13" s="60">
        <v>0.07056157843428496</v>
      </c>
      <c r="AU13" s="60">
        <v>0.05103127053370747</v>
      </c>
      <c r="AV13" s="60">
        <v>0.07115909339411433</v>
      </c>
      <c r="AW13" s="61">
        <v>0.07085546750443487</v>
      </c>
      <c r="AX13" s="60">
        <v>0.07036016099932657</v>
      </c>
      <c r="AY13" s="61">
        <v>0.07208254857571166</v>
      </c>
      <c r="AZ13" s="60">
        <v>0.0704649829199928</v>
      </c>
      <c r="BA13" s="60">
        <v>0.07052747072188069</v>
      </c>
      <c r="BB13" s="61">
        <v>0.07198776208044634</v>
      </c>
      <c r="BC13" s="60">
        <v>0.07070984624709616</v>
      </c>
      <c r="BD13" s="61">
        <v>0.0709601090014932</v>
      </c>
      <c r="BE13" s="60">
        <v>0.07080352656586753</v>
      </c>
      <c r="BF13" s="60">
        <v>0.07069627916999174</v>
      </c>
      <c r="BG13" s="60">
        <v>0.07052036554614308</v>
      </c>
      <c r="BH13" s="61">
        <v>0.07155222018718722</v>
      </c>
      <c r="BI13" s="60">
        <v>0.07066777371435834</v>
      </c>
      <c r="BJ13" s="61">
        <v>0.07200261959279323</v>
      </c>
      <c r="BK13" s="60">
        <v>0.07073342926942028</v>
      </c>
      <c r="BL13" s="61">
        <v>0.07266758133569906</v>
      </c>
      <c r="BM13" s="60">
        <v>0.07082503230228544</v>
      </c>
      <c r="BN13" s="61">
        <v>0.07214376814970956</v>
      </c>
    </row>
    <row r="14" spans="1:66" ht="12.75">
      <c r="A14" s="9" t="s">
        <v>424</v>
      </c>
      <c r="B14" s="60">
        <v>2.1965073217450217</v>
      </c>
      <c r="C14" s="60">
        <v>2.2147085869420575</v>
      </c>
      <c r="D14" s="60">
        <v>2.1262879909077954</v>
      </c>
      <c r="E14" s="60">
        <v>2.1488578876532656</v>
      </c>
      <c r="F14" s="60">
        <v>2.01758837815052</v>
      </c>
      <c r="G14" s="60">
        <v>1.8625551166190544</v>
      </c>
      <c r="H14" s="60">
        <v>2.1895525289190445</v>
      </c>
      <c r="I14" s="60">
        <v>2.2401707785654272</v>
      </c>
      <c r="J14" s="60">
        <v>2.081154279344833</v>
      </c>
      <c r="K14" s="60">
        <v>3.1944824479151808</v>
      </c>
      <c r="L14" s="61">
        <v>1.8300898252209907</v>
      </c>
      <c r="M14" s="60">
        <v>1.831967785544336</v>
      </c>
      <c r="N14" s="60">
        <v>1.244024812921667</v>
      </c>
      <c r="O14" s="60">
        <v>1.9244287203070103</v>
      </c>
      <c r="P14" s="61">
        <v>1.8435636791913188</v>
      </c>
      <c r="Q14" s="61">
        <v>1.866340416996815</v>
      </c>
      <c r="R14" s="60">
        <v>1.9298122340186985</v>
      </c>
      <c r="S14" s="61">
        <v>1.8458188913872198</v>
      </c>
      <c r="T14" s="60">
        <v>1.8948860615297438</v>
      </c>
      <c r="U14" s="60">
        <v>1.9835285783291328</v>
      </c>
      <c r="V14" s="61">
        <v>1.9188319357239976</v>
      </c>
      <c r="W14" s="60">
        <v>1.9112549215317192</v>
      </c>
      <c r="X14" s="61">
        <v>1.8750983500321006</v>
      </c>
      <c r="Y14" s="60">
        <v>1.9288618384137703</v>
      </c>
      <c r="Z14" s="61">
        <v>1.8109233006052166</v>
      </c>
      <c r="AA14" s="60">
        <v>1.919267451587433</v>
      </c>
      <c r="AB14" s="60">
        <v>1.8692879685149195</v>
      </c>
      <c r="AC14" s="60">
        <v>1.9506751670824032</v>
      </c>
      <c r="AD14" s="60">
        <v>1.895101533491968</v>
      </c>
      <c r="AE14" s="60">
        <v>1.8845773368187588</v>
      </c>
      <c r="AF14" s="60">
        <v>1.8758504398688713</v>
      </c>
      <c r="AG14" s="60">
        <v>1.861258154976845</v>
      </c>
      <c r="AH14" s="61">
        <v>1.822263368968348</v>
      </c>
      <c r="AI14" s="60">
        <v>1.8803016840484639</v>
      </c>
      <c r="AJ14" s="60">
        <v>1.8503810737818305</v>
      </c>
      <c r="AK14" s="61">
        <v>1.841025792861076</v>
      </c>
      <c r="AL14" s="60">
        <v>2.1549998766413623</v>
      </c>
      <c r="AM14" s="61">
        <v>1.839826184721899</v>
      </c>
      <c r="AN14" s="60">
        <v>1.8402739799901409</v>
      </c>
      <c r="AO14" s="60">
        <v>1.8961725313669295</v>
      </c>
      <c r="AP14" s="61">
        <v>1.8028845912659592</v>
      </c>
      <c r="AQ14" s="60">
        <v>1.8579683804714304</v>
      </c>
      <c r="AR14" s="60">
        <v>1.9393519005133486</v>
      </c>
      <c r="AS14" s="61">
        <v>1.8105574148505181</v>
      </c>
      <c r="AT14" s="60">
        <v>1.8043603628195721</v>
      </c>
      <c r="AU14" s="60">
        <v>1.8881570097471763</v>
      </c>
      <c r="AV14" s="60">
        <v>1.8907987673293234</v>
      </c>
      <c r="AW14" s="61">
        <v>1.8072112441287806</v>
      </c>
      <c r="AX14" s="60">
        <v>1.8494670891251552</v>
      </c>
      <c r="AY14" s="61">
        <v>1.7977965870358885</v>
      </c>
      <c r="AZ14" s="60">
        <v>1.7616245729998197</v>
      </c>
      <c r="BA14" s="60">
        <v>1.7833374739675545</v>
      </c>
      <c r="BB14" s="61">
        <v>1.8414748280671074</v>
      </c>
      <c r="BC14" s="60">
        <v>1.8384560024244996</v>
      </c>
      <c r="BD14" s="61">
        <v>1.788873338118375</v>
      </c>
      <c r="BE14" s="60">
        <v>1.7903177431655073</v>
      </c>
      <c r="BF14" s="60">
        <v>1.9087995375897768</v>
      </c>
      <c r="BG14" s="60">
        <v>1.8436038421348828</v>
      </c>
      <c r="BH14" s="61">
        <v>1.7982464925170105</v>
      </c>
      <c r="BI14" s="60">
        <v>1.8979344940427665</v>
      </c>
      <c r="BJ14" s="61">
        <v>1.8046586217508616</v>
      </c>
      <c r="BK14" s="60">
        <v>1.7784405073454241</v>
      </c>
      <c r="BL14" s="61">
        <v>1.8391537293748514</v>
      </c>
      <c r="BM14" s="60">
        <v>1.831332978101952</v>
      </c>
      <c r="BN14" s="61">
        <v>1.8196935700021075</v>
      </c>
    </row>
    <row r="15" spans="1:66" ht="12.75">
      <c r="A15" s="9" t="s">
        <v>425</v>
      </c>
      <c r="B15" s="60">
        <v>5.3821968881569076</v>
      </c>
      <c r="C15" s="60">
        <v>5.372103502841718</v>
      </c>
      <c r="D15" s="60">
        <v>5.2136782604481455</v>
      </c>
      <c r="E15" s="60">
        <v>5.200015280677987</v>
      </c>
      <c r="F15" s="60">
        <v>4.88358316197206</v>
      </c>
      <c r="G15" s="60">
        <v>4.793789398511337</v>
      </c>
      <c r="H15" s="60">
        <v>5.236763882529882</v>
      </c>
      <c r="I15" s="60">
        <v>5.384446355655018</v>
      </c>
      <c r="J15" s="60">
        <v>5.248128182695666</v>
      </c>
      <c r="K15" s="60">
        <v>6.25468355399322</v>
      </c>
      <c r="L15" s="61">
        <v>4.6791934266536614</v>
      </c>
      <c r="M15" s="60">
        <v>4.7221839921660544</v>
      </c>
      <c r="N15" s="60">
        <v>4.0038781794033484</v>
      </c>
      <c r="O15" s="60">
        <v>4.808556865168588</v>
      </c>
      <c r="P15" s="61">
        <v>4.7125202766414285</v>
      </c>
      <c r="Q15" s="61">
        <v>4.731497372087836</v>
      </c>
      <c r="R15" s="60">
        <v>4.791327350571972</v>
      </c>
      <c r="S15" s="61">
        <v>4.650042975386677</v>
      </c>
      <c r="T15" s="60">
        <v>4.759905380745285</v>
      </c>
      <c r="U15" s="60">
        <v>4.888696698104125</v>
      </c>
      <c r="V15" s="61">
        <v>4.733455969633272</v>
      </c>
      <c r="W15" s="60">
        <v>4.798255776687526</v>
      </c>
      <c r="X15" s="61">
        <v>4.720228408365922</v>
      </c>
      <c r="Y15" s="60">
        <v>4.766611454090574</v>
      </c>
      <c r="Z15" s="61">
        <v>4.684873669776651</v>
      </c>
      <c r="AA15" s="60">
        <v>4.762998806557294</v>
      </c>
      <c r="AB15" s="60">
        <v>4.763669339118666</v>
      </c>
      <c r="AC15" s="60">
        <v>4.861527229878941</v>
      </c>
      <c r="AD15" s="60">
        <v>4.737753833729919</v>
      </c>
      <c r="AE15" s="60">
        <v>4.821711164945866</v>
      </c>
      <c r="AF15" s="60">
        <v>4.865173600729426</v>
      </c>
      <c r="AG15" s="60">
        <v>4.778906073589196</v>
      </c>
      <c r="AH15" s="61">
        <v>4.713174568090014</v>
      </c>
      <c r="AI15" s="60">
        <v>4.766112290047977</v>
      </c>
      <c r="AJ15" s="60">
        <v>4.788623548083748</v>
      </c>
      <c r="AK15" s="61">
        <v>4.707011848529113</v>
      </c>
      <c r="AL15" s="60">
        <v>5.165957648210369</v>
      </c>
      <c r="AM15" s="61">
        <v>4.697845121219683</v>
      </c>
      <c r="AN15" s="60">
        <v>4.760708774322321</v>
      </c>
      <c r="AO15" s="60">
        <v>4.7505173525203395</v>
      </c>
      <c r="AP15" s="61">
        <v>4.6761281260190115</v>
      </c>
      <c r="AQ15" s="60">
        <v>4.730287065956993</v>
      </c>
      <c r="AR15" s="60">
        <v>5.727148581203482</v>
      </c>
      <c r="AS15" s="61">
        <v>4.7034680299124085</v>
      </c>
      <c r="AT15" s="60">
        <v>4.7377059805877035</v>
      </c>
      <c r="AU15" s="60">
        <v>5.194983340331421</v>
      </c>
      <c r="AV15" s="60">
        <v>4.726996918323309</v>
      </c>
      <c r="AW15" s="61">
        <v>4.680198021592381</v>
      </c>
      <c r="AX15" s="60">
        <v>4.724182238526212</v>
      </c>
      <c r="AY15" s="61">
        <v>4.667379915010388</v>
      </c>
      <c r="AZ15" s="60">
        <v>4.680888151113807</v>
      </c>
      <c r="BA15" s="60">
        <v>4.70518983244547</v>
      </c>
      <c r="BB15" s="61">
        <v>4.668458887241694</v>
      </c>
      <c r="BC15" s="60">
        <v>4.717356885341985</v>
      </c>
      <c r="BD15" s="61">
        <v>4.666462820799246</v>
      </c>
      <c r="BE15" s="60">
        <v>4.703377121875485</v>
      </c>
      <c r="BF15" s="60">
        <v>4.797247515106582</v>
      </c>
      <c r="BG15" s="60">
        <v>4.795384857137728</v>
      </c>
      <c r="BH15" s="61">
        <v>4.637477641818381</v>
      </c>
      <c r="BI15" s="60">
        <v>4.855885593800908</v>
      </c>
      <c r="BJ15" s="61">
        <v>4.654320086821249</v>
      </c>
      <c r="BK15" s="60">
        <v>4.678511107391656</v>
      </c>
      <c r="BL15" s="61">
        <v>4.704030933693029</v>
      </c>
      <c r="BM15" s="60">
        <v>4.735159302495655</v>
      </c>
      <c r="BN15" s="61">
        <v>4.692752898593814</v>
      </c>
    </row>
    <row r="16" spans="1:66" ht="14.25">
      <c r="A16" s="9" t="s">
        <v>502</v>
      </c>
      <c r="B16" s="60">
        <v>4.6161838084453715</v>
      </c>
      <c r="C16" s="60">
        <v>4.595595853668308</v>
      </c>
      <c r="D16" s="60">
        <v>4.52602767615456</v>
      </c>
      <c r="E16" s="60">
        <v>4.556662685635603</v>
      </c>
      <c r="F16" s="60">
        <v>4.5238348627476</v>
      </c>
      <c r="G16" s="60">
        <v>4.753077811262834</v>
      </c>
      <c r="H16" s="60">
        <v>4.530456615136641</v>
      </c>
      <c r="I16" s="60">
        <v>4.600888863600742</v>
      </c>
      <c r="J16" s="60">
        <v>4.594625631210573</v>
      </c>
      <c r="K16" s="60">
        <v>4.285896963147896</v>
      </c>
      <c r="L16" s="61">
        <v>4.749901647023885</v>
      </c>
      <c r="M16" s="60">
        <v>4.515526045785848</v>
      </c>
      <c r="N16" s="60">
        <v>4.662479550950113</v>
      </c>
      <c r="O16" s="60">
        <v>4.6476009868365855</v>
      </c>
      <c r="P16" s="61">
        <v>4.75802103993831</v>
      </c>
      <c r="Q16" s="61">
        <v>4.728182915422197</v>
      </c>
      <c r="R16" s="60">
        <v>4.632354288541236</v>
      </c>
      <c r="S16" s="61">
        <v>4.726661721626832</v>
      </c>
      <c r="T16" s="60">
        <v>4.688305109128141</v>
      </c>
      <c r="U16" s="60">
        <v>4.618215528331971</v>
      </c>
      <c r="V16" s="61">
        <v>4.708716130285292</v>
      </c>
      <c r="W16" s="60">
        <v>4.677544939538155</v>
      </c>
      <c r="X16" s="61">
        <v>4.724531929259366</v>
      </c>
      <c r="Y16" s="60">
        <v>4.675722676364272</v>
      </c>
      <c r="Z16" s="61">
        <v>4.750154991818054</v>
      </c>
      <c r="AA16" s="60">
        <v>4.64241655829002</v>
      </c>
      <c r="AB16" s="60">
        <v>4.492321085624565</v>
      </c>
      <c r="AC16" s="60">
        <v>4.477456471593288</v>
      </c>
      <c r="AD16" s="60">
        <v>4.49582597839052</v>
      </c>
      <c r="AE16" s="60">
        <v>4.480883348712688</v>
      </c>
      <c r="AF16" s="60">
        <v>4.694641742559528</v>
      </c>
      <c r="AG16" s="60">
        <v>4.507262991511496</v>
      </c>
      <c r="AH16" s="61">
        <v>4.748775360909705</v>
      </c>
      <c r="AI16" s="60">
        <v>4.504679970340706</v>
      </c>
      <c r="AJ16" s="60">
        <v>4.6767873293386915</v>
      </c>
      <c r="AK16" s="61">
        <v>4.750708354338722</v>
      </c>
      <c r="AL16" s="60">
        <v>4.6423128183722815</v>
      </c>
      <c r="AM16" s="61">
        <v>4.716580177457103</v>
      </c>
      <c r="AN16" s="60">
        <v>4.720702818235578</v>
      </c>
      <c r="AO16" s="60">
        <v>4.649657111490185</v>
      </c>
      <c r="AP16" s="61">
        <v>4.762033762259513</v>
      </c>
      <c r="AQ16" s="60">
        <v>4.720243993630121</v>
      </c>
      <c r="AR16" s="60">
        <v>4.777674213243823</v>
      </c>
      <c r="AS16" s="61">
        <v>4.761595461896907</v>
      </c>
      <c r="AT16" s="60">
        <v>4.6671444021534185</v>
      </c>
      <c r="AU16" s="60">
        <v>4.153945421443788</v>
      </c>
      <c r="AV16" s="60">
        <v>4.655837824929193</v>
      </c>
      <c r="AW16" s="61">
        <v>4.773436302311034</v>
      </c>
      <c r="AX16" s="60">
        <v>4.724182238526212</v>
      </c>
      <c r="AY16" s="61">
        <v>4.75847510814127</v>
      </c>
      <c r="AZ16" s="60">
        <v>4.721153855639518</v>
      </c>
      <c r="BA16" s="60">
        <v>4.62458700876332</v>
      </c>
      <c r="BB16" s="61">
        <v>4.768633776702405</v>
      </c>
      <c r="BC16" s="60">
        <v>4.63654563248816</v>
      </c>
      <c r="BD16" s="61">
        <v>4.802956322180241</v>
      </c>
      <c r="BE16" s="60">
        <v>4.703377121875485</v>
      </c>
      <c r="BF16" s="60">
        <v>4.655854956766599</v>
      </c>
      <c r="BG16" s="60">
        <v>4.694641477786095</v>
      </c>
      <c r="BH16" s="61">
        <v>4.782544760900945</v>
      </c>
      <c r="BI16" s="60">
        <v>4.66407306514765</v>
      </c>
      <c r="BJ16" s="61">
        <v>4.786143978303532</v>
      </c>
      <c r="BK16" s="60">
        <v>4.749244536661076</v>
      </c>
      <c r="BL16" s="61">
        <v>4.764177984744355</v>
      </c>
      <c r="BM16" s="60">
        <v>4.654216408435899</v>
      </c>
      <c r="BN16" s="61">
        <v>4.8482048195354075</v>
      </c>
    </row>
    <row r="17" spans="1:66" ht="14.25">
      <c r="A17" s="9" t="s">
        <v>503</v>
      </c>
      <c r="B17" s="60">
        <v>1.2515568034656988</v>
      </c>
      <c r="C17" s="60">
        <v>1.2438222395968357</v>
      </c>
      <c r="D17" s="60">
        <v>1.2546607152023304</v>
      </c>
      <c r="E17" s="60">
        <v>1.2575987544276235</v>
      </c>
      <c r="F17" s="60">
        <v>1.3500554229229087</v>
      </c>
      <c r="G17" s="60">
        <v>1.4452613473218892</v>
      </c>
      <c r="H17" s="60">
        <v>1.3016233927675427</v>
      </c>
      <c r="I17" s="60">
        <v>1.2657467179338289</v>
      </c>
      <c r="J17" s="60">
        <v>1.2567356759328705</v>
      </c>
      <c r="K17" s="60">
        <v>1.2297343936664633</v>
      </c>
      <c r="L17" s="61">
        <v>1.4091280954956684</v>
      </c>
      <c r="M17" s="60">
        <v>1.4056733744122205</v>
      </c>
      <c r="N17" s="60">
        <v>1.8399022443211208</v>
      </c>
      <c r="O17" s="60">
        <v>1.4123878323633257</v>
      </c>
      <c r="P17" s="61">
        <v>1.4104935558314635</v>
      </c>
      <c r="Q17" s="61">
        <v>1.4109642025623161</v>
      </c>
      <c r="R17" s="60">
        <v>1.399566641042758</v>
      </c>
      <c r="S17" s="61">
        <v>1.4121599917974283</v>
      </c>
      <c r="T17" s="60">
        <v>1.4128447962763018</v>
      </c>
      <c r="U17" s="60">
        <v>1.3824593121687894</v>
      </c>
      <c r="V17" s="61">
        <v>1.4103007894657662</v>
      </c>
      <c r="W17" s="60">
        <v>1.418352336505118</v>
      </c>
      <c r="X17" s="61">
        <v>1.4105795223795652</v>
      </c>
      <c r="Y17" s="60">
        <v>1.4239241843787522</v>
      </c>
      <c r="Z17" s="61">
        <v>1.4147991625484888</v>
      </c>
      <c r="AA17" s="60">
        <v>1.4268899378294007</v>
      </c>
      <c r="AB17" s="60">
        <v>1.406990944043488</v>
      </c>
      <c r="AC17" s="60">
        <v>1.3947832800900086</v>
      </c>
      <c r="AD17" s="60">
        <v>1.431406477424784</v>
      </c>
      <c r="AE17" s="60">
        <v>1.3933843075415293</v>
      </c>
      <c r="AF17" s="60">
        <v>1.3843174369085791</v>
      </c>
      <c r="AG17" s="60">
        <v>1.4085196848473422</v>
      </c>
      <c r="AH17" s="61">
        <v>1.4298292973689835</v>
      </c>
      <c r="AI17" s="60">
        <v>1.4177675799509808</v>
      </c>
      <c r="AJ17" s="60">
        <v>1.4437039147089006</v>
      </c>
      <c r="AK17" s="61">
        <v>1.427210543436294</v>
      </c>
      <c r="AL17" s="60">
        <v>1.1782008671356983</v>
      </c>
      <c r="AM17" s="61">
        <v>1.4270000143886818</v>
      </c>
      <c r="AN17" s="60">
        <v>1.4202114410793478</v>
      </c>
      <c r="AO17" s="60">
        <v>1.4221293985251973</v>
      </c>
      <c r="AP17" s="61">
        <v>1.440298994155567</v>
      </c>
      <c r="AQ17" s="60">
        <v>1.4361593427427812</v>
      </c>
      <c r="AR17" s="60">
        <v>1.1413893997812934</v>
      </c>
      <c r="AS17" s="61">
        <v>1.4385138272830627</v>
      </c>
      <c r="AT17" s="60">
        <v>1.4414722451575352</v>
      </c>
      <c r="AU17" s="60">
        <v>1.2553692551292035</v>
      </c>
      <c r="AV17" s="60">
        <v>1.4231818678822863</v>
      </c>
      <c r="AW17" s="61">
        <v>1.4472477879893502</v>
      </c>
      <c r="AX17" s="60">
        <v>1.4474090262718606</v>
      </c>
      <c r="AY17" s="61">
        <v>1.4802345763535143</v>
      </c>
      <c r="AZ17" s="60">
        <v>1.4696982151884208</v>
      </c>
      <c r="BA17" s="60">
        <v>1.4609261792389574</v>
      </c>
      <c r="BB17" s="61">
        <v>1.4629937153108212</v>
      </c>
      <c r="BC17" s="60">
        <v>1.4748053645822907</v>
      </c>
      <c r="BD17" s="61">
        <v>1.4606224252671147</v>
      </c>
      <c r="BE17" s="60">
        <v>1.4565296893549888</v>
      </c>
      <c r="BF17" s="60">
        <v>1.4341245203055464</v>
      </c>
      <c r="BG17" s="60">
        <v>1.4204816488580245</v>
      </c>
      <c r="BH17" s="61">
        <v>1.4642589664976782</v>
      </c>
      <c r="BI17" s="60">
        <v>1.4739278517566166</v>
      </c>
      <c r="BJ17" s="61">
        <v>1.4678021451634722</v>
      </c>
      <c r="BK17" s="60">
        <v>1.4854020146578257</v>
      </c>
      <c r="BL17" s="61">
        <v>1.4681054396398774</v>
      </c>
      <c r="BM17" s="60">
        <v>1.4670899548330556</v>
      </c>
      <c r="BN17" s="61">
        <v>1.474204406129571</v>
      </c>
    </row>
    <row r="18" spans="1:66" s="128" customFormat="1" ht="14.25">
      <c r="A18" s="72" t="s">
        <v>504</v>
      </c>
      <c r="B18" s="73">
        <v>0.19100063667348013</v>
      </c>
      <c r="C18" s="73">
        <v>0.19538584168565676</v>
      </c>
      <c r="D18" s="73">
        <v>0.18699270274650118</v>
      </c>
      <c r="E18" s="73">
        <v>0.18969366686897113</v>
      </c>
      <c r="F18" s="73">
        <v>0.17387834462515625</v>
      </c>
      <c r="G18" s="73">
        <v>0.2137358330546456</v>
      </c>
      <c r="H18" s="73">
        <v>0.16446869226442595</v>
      </c>
      <c r="I18" s="73">
        <v>0.17579815526858733</v>
      </c>
      <c r="J18" s="73">
        <v>0.17292682900836293</v>
      </c>
      <c r="K18" s="73">
        <v>0.22817731770822722</v>
      </c>
      <c r="L18" s="74">
        <v>0.13703964586733136</v>
      </c>
      <c r="M18" s="73">
        <v>0.18569264747206896</v>
      </c>
      <c r="N18" s="73">
        <v>0.20907980049103647</v>
      </c>
      <c r="O18" s="73">
        <v>0.1257467799468773</v>
      </c>
      <c r="P18" s="74">
        <v>0.12490130127767429</v>
      </c>
      <c r="Q18" s="74">
        <v>0.14118581014812306</v>
      </c>
      <c r="R18" s="73">
        <v>0.1267759861764109</v>
      </c>
      <c r="S18" s="74">
        <v>0.12997751502135954</v>
      </c>
      <c r="T18" s="73">
        <v>0.15328508853247527</v>
      </c>
      <c r="U18" s="73">
        <v>0.15026731654008582</v>
      </c>
      <c r="V18" s="74">
        <v>0.13995252149942022</v>
      </c>
      <c r="W18" s="73">
        <v>0.15088854643671465</v>
      </c>
      <c r="X18" s="74">
        <v>0.1351687648844761</v>
      </c>
      <c r="Y18" s="73">
        <v>0.1413825431298052</v>
      </c>
      <c r="Z18" s="74">
        <v>0.13340662252424917</v>
      </c>
      <c r="AA18" s="73">
        <v>0.15072781033409158</v>
      </c>
      <c r="AB18" s="73">
        <v>0.12059922377515611</v>
      </c>
      <c r="AC18" s="73">
        <v>0.131392627834566</v>
      </c>
      <c r="AD18" s="73">
        <v>0.1411245822813168</v>
      </c>
      <c r="AE18" s="73">
        <v>0.1403408655077799</v>
      </c>
      <c r="AF18" s="73">
        <v>0.14043800084579788</v>
      </c>
      <c r="AG18" s="73">
        <v>0.13079111359296747</v>
      </c>
      <c r="AH18" s="74">
        <v>0.13323372760934585</v>
      </c>
      <c r="AI18" s="73">
        <v>0.14077124907314706</v>
      </c>
      <c r="AJ18" s="73">
        <v>0.15250393465234865</v>
      </c>
      <c r="AK18" s="74">
        <v>0.14822832427775084</v>
      </c>
      <c r="AL18" s="73">
        <v>0.17119157898552878</v>
      </c>
      <c r="AM18" s="74">
        <v>0.1382206558956632</v>
      </c>
      <c r="AN18" s="73">
        <v>0.15002233532528325</v>
      </c>
      <c r="AO18" s="73">
        <v>0.15129036154523376</v>
      </c>
      <c r="AP18" s="74">
        <v>0.1336443675220107</v>
      </c>
      <c r="AQ18" s="73">
        <v>0.16068915722996155</v>
      </c>
      <c r="AR18" s="73">
        <v>0.13131028493059133</v>
      </c>
      <c r="AS18" s="74">
        <v>0.1368316546301782</v>
      </c>
      <c r="AT18" s="73">
        <v>0.16128360784979415</v>
      </c>
      <c r="AU18" s="73">
        <v>0</v>
      </c>
      <c r="AV18" s="73">
        <v>0.16264935632940417</v>
      </c>
      <c r="AW18" s="74">
        <v>0.13595449336984503</v>
      </c>
      <c r="AX18" s="73">
        <v>0.16082322514131786</v>
      </c>
      <c r="AY18" s="74">
        <v>0.14551103685511918</v>
      </c>
      <c r="AZ18" s="73">
        <v>0.1711292442342682</v>
      </c>
      <c r="BA18" s="73">
        <v>0.16120564736429874</v>
      </c>
      <c r="BB18" s="74">
        <v>0.13860270016723425</v>
      </c>
      <c r="BC18" s="73">
        <v>0.18182531892110435</v>
      </c>
      <c r="BD18" s="74">
        <v>0.13842658040033062</v>
      </c>
      <c r="BE18" s="73">
        <v>0.1820662111693736</v>
      </c>
      <c r="BF18" s="73">
        <v>0.17169096369855133</v>
      </c>
      <c r="BG18" s="73">
        <v>0.20148675870326588</v>
      </c>
      <c r="BH18" s="74">
        <v>0.13821284113243137</v>
      </c>
      <c r="BI18" s="73">
        <v>0.24228950987779999</v>
      </c>
      <c r="BJ18" s="74">
        <v>0.13809547643843928</v>
      </c>
      <c r="BK18" s="73">
        <v>0.21220028780826083</v>
      </c>
      <c r="BL18" s="74">
        <v>0.140696806415928</v>
      </c>
      <c r="BM18" s="73">
        <v>0.2124750969068563</v>
      </c>
      <c r="BN18" s="74">
        <v>0.1337400243593929</v>
      </c>
    </row>
    <row r="19" spans="1:66" s="127" customFormat="1" ht="12.75">
      <c r="A19" s="124"/>
      <c r="B19" s="125"/>
      <c r="C19" s="125"/>
      <c r="D19" s="125"/>
      <c r="E19" s="125"/>
      <c r="F19" s="125"/>
      <c r="G19" s="125"/>
      <c r="H19" s="125"/>
      <c r="I19" s="125"/>
      <c r="J19" s="125"/>
      <c r="K19" s="125"/>
      <c r="L19" s="126"/>
      <c r="M19" s="125"/>
      <c r="N19" s="125"/>
      <c r="O19" s="125"/>
      <c r="P19" s="126"/>
      <c r="Q19" s="126"/>
      <c r="R19" s="125"/>
      <c r="S19" s="126"/>
      <c r="T19" s="125"/>
      <c r="U19" s="125"/>
      <c r="V19" s="126"/>
      <c r="W19" s="125"/>
      <c r="X19" s="126"/>
      <c r="Y19" s="125"/>
      <c r="Z19" s="126"/>
      <c r="AA19" s="125"/>
      <c r="AB19" s="125"/>
      <c r="AC19" s="125"/>
      <c r="AD19" s="125"/>
      <c r="AE19" s="125"/>
      <c r="AF19" s="125"/>
      <c r="AG19" s="125"/>
      <c r="AH19" s="126"/>
      <c r="AI19" s="125"/>
      <c r="AJ19" s="125"/>
      <c r="AK19" s="126"/>
      <c r="AL19" s="125"/>
      <c r="AM19" s="126"/>
      <c r="AN19" s="125"/>
      <c r="AO19" s="125"/>
      <c r="AP19" s="126"/>
      <c r="AQ19" s="125"/>
      <c r="AR19" s="125"/>
      <c r="AS19" s="126"/>
      <c r="AT19" s="125"/>
      <c r="AU19" s="125"/>
      <c r="AV19" s="125"/>
      <c r="AW19" s="126"/>
      <c r="AX19" s="125"/>
      <c r="AY19" s="126"/>
      <c r="AZ19" s="125"/>
      <c r="BA19" s="125"/>
      <c r="BB19" s="126"/>
      <c r="BC19" s="125"/>
      <c r="BD19" s="126"/>
      <c r="BE19" s="125"/>
      <c r="BF19" s="125"/>
      <c r="BG19" s="125"/>
      <c r="BH19" s="126"/>
      <c r="BI19" s="125"/>
      <c r="BJ19" s="126"/>
      <c r="BK19" s="125"/>
      <c r="BL19" s="126"/>
      <c r="BM19" s="125"/>
      <c r="BN19" s="126"/>
    </row>
    <row r="20" spans="1:69" s="93" customFormat="1" ht="15">
      <c r="A20" s="136" t="s">
        <v>576</v>
      </c>
      <c r="B20" s="136"/>
      <c r="C20" s="136"/>
      <c r="D20" s="136"/>
      <c r="E20" s="136"/>
      <c r="F20" s="136"/>
      <c r="G20" s="136"/>
      <c r="H20" s="136"/>
      <c r="I20" s="136"/>
      <c r="J20" s="136" t="s">
        <v>576</v>
      </c>
      <c r="K20" s="137"/>
      <c r="L20" s="137"/>
      <c r="M20" s="137"/>
      <c r="N20" s="137"/>
      <c r="O20" s="137"/>
      <c r="P20" s="137"/>
      <c r="Q20" s="137"/>
      <c r="R20" s="137"/>
      <c r="S20" s="137"/>
      <c r="T20" s="136" t="s">
        <v>576</v>
      </c>
      <c r="U20" s="137"/>
      <c r="V20" s="137"/>
      <c r="W20" s="137"/>
      <c r="X20" s="137"/>
      <c r="Y20" s="137"/>
      <c r="Z20" s="137"/>
      <c r="AA20" s="137"/>
      <c r="AB20" s="137"/>
      <c r="AC20" s="137"/>
      <c r="AD20" s="136" t="s">
        <v>576</v>
      </c>
      <c r="AE20" s="137"/>
      <c r="AF20" s="137"/>
      <c r="AG20" s="137"/>
      <c r="AH20" s="137"/>
      <c r="AI20" s="137"/>
      <c r="AJ20" s="137"/>
      <c r="AK20" s="137"/>
      <c r="AL20" s="137"/>
      <c r="AM20" s="137"/>
      <c r="AN20" s="136" t="s">
        <v>576</v>
      </c>
      <c r="AO20" s="137"/>
      <c r="AP20" s="137"/>
      <c r="AQ20" s="137"/>
      <c r="AR20" s="137"/>
      <c r="AS20" s="137"/>
      <c r="AT20" s="137"/>
      <c r="AU20" s="137"/>
      <c r="AV20" s="137"/>
      <c r="AW20" s="137"/>
      <c r="AX20" s="136" t="s">
        <v>576</v>
      </c>
      <c r="AY20" s="137"/>
      <c r="AZ20" s="137"/>
      <c r="BA20" s="137"/>
      <c r="BB20" s="137"/>
      <c r="BC20" s="137"/>
      <c r="BD20" s="137"/>
      <c r="BE20" s="137"/>
      <c r="BF20" s="137"/>
      <c r="BG20" s="137"/>
      <c r="BH20" s="136" t="s">
        <v>576</v>
      </c>
      <c r="BI20" s="137"/>
      <c r="BJ20" s="137"/>
      <c r="BK20" s="137"/>
      <c r="BL20" s="137"/>
      <c r="BM20" s="137"/>
      <c r="BN20" s="137"/>
      <c r="BO20" s="117"/>
      <c r="BP20" s="117"/>
      <c r="BQ20" s="117"/>
    </row>
    <row r="21" spans="1:66" ht="12.75">
      <c r="A21" s="9" t="s">
        <v>427</v>
      </c>
      <c r="C21" s="3">
        <v>288</v>
      </c>
      <c r="D21" s="3">
        <v>291</v>
      </c>
      <c r="F21" s="3">
        <v>335</v>
      </c>
      <c r="G21" s="3">
        <v>373</v>
      </c>
      <c r="H21" s="3">
        <v>310</v>
      </c>
      <c r="I21" s="3">
        <v>310</v>
      </c>
      <c r="J21" s="3">
        <v>315</v>
      </c>
      <c r="K21" s="3">
        <v>284</v>
      </c>
      <c r="L21" s="87">
        <v>326.2146410790493</v>
      </c>
      <c r="M21" s="3">
        <v>336</v>
      </c>
      <c r="N21" s="3">
        <v>335</v>
      </c>
      <c r="O21" s="3">
        <v>345</v>
      </c>
      <c r="P21" s="87">
        <v>329.2390124379909</v>
      </c>
      <c r="Q21" s="94">
        <v>331.893969975205</v>
      </c>
      <c r="R21" s="3">
        <v>348</v>
      </c>
      <c r="S21" s="87">
        <v>332.8871467022465</v>
      </c>
      <c r="T21" s="3">
        <v>339</v>
      </c>
      <c r="U21" s="3">
        <v>300</v>
      </c>
      <c r="V21" s="87">
        <v>326.71563388484265</v>
      </c>
      <c r="W21" s="3">
        <v>299</v>
      </c>
      <c r="X21" s="87">
        <v>329.3883990918833</v>
      </c>
      <c r="Y21" s="3">
        <v>297</v>
      </c>
      <c r="Z21" s="87">
        <v>330.8772967206944</v>
      </c>
      <c r="AA21" s="3">
        <v>302</v>
      </c>
      <c r="AB21" s="3">
        <v>335</v>
      </c>
      <c r="AC21" s="3">
        <v>328</v>
      </c>
      <c r="AD21" s="3">
        <v>339</v>
      </c>
      <c r="AE21" s="3">
        <v>341</v>
      </c>
      <c r="AF21" s="3">
        <v>355</v>
      </c>
      <c r="AG21" s="3">
        <v>333</v>
      </c>
      <c r="AH21" s="87">
        <v>333.93478706093015</v>
      </c>
      <c r="AI21" s="3">
        <v>342</v>
      </c>
      <c r="AJ21" s="3">
        <v>347</v>
      </c>
      <c r="AK21" s="87">
        <v>328.9120752214364</v>
      </c>
      <c r="AL21" s="3">
        <v>315</v>
      </c>
      <c r="AM21" s="87">
        <v>328.0872987592017</v>
      </c>
      <c r="AN21" s="3">
        <v>362</v>
      </c>
      <c r="AO21" s="3">
        <v>367</v>
      </c>
      <c r="AP21" s="87">
        <v>329.9034136053502</v>
      </c>
      <c r="AQ21" s="3">
        <v>354</v>
      </c>
      <c r="AR21" s="3">
        <v>307</v>
      </c>
      <c r="AS21" s="87">
        <v>330.63426541859076</v>
      </c>
      <c r="AT21" s="3">
        <v>358</v>
      </c>
      <c r="AV21" s="3">
        <v>348</v>
      </c>
      <c r="AW21" s="87">
        <v>329.5449201952271</v>
      </c>
      <c r="AX21" s="3">
        <v>350</v>
      </c>
      <c r="AY21" s="87">
        <v>332.52625100741653</v>
      </c>
      <c r="AZ21" s="3">
        <v>347</v>
      </c>
      <c r="BA21" s="3">
        <v>347</v>
      </c>
      <c r="BB21" s="87">
        <v>330.39921969680364</v>
      </c>
      <c r="BC21" s="3">
        <v>348</v>
      </c>
      <c r="BD21" s="87">
        <v>332.44047876758873</v>
      </c>
      <c r="BE21" s="3">
        <v>342</v>
      </c>
      <c r="BF21" s="3">
        <v>337</v>
      </c>
      <c r="BG21" s="3">
        <v>314</v>
      </c>
      <c r="BH21" s="87">
        <v>334.26166762060836</v>
      </c>
      <c r="BI21" s="3">
        <v>321</v>
      </c>
      <c r="BJ21" s="87">
        <v>328.1637217116938</v>
      </c>
      <c r="BK21" s="3">
        <v>379</v>
      </c>
      <c r="BL21" s="87">
        <v>334.03373410652017</v>
      </c>
      <c r="BM21" s="3">
        <v>372</v>
      </c>
      <c r="BN21" s="87">
        <v>325.1899301963479</v>
      </c>
    </row>
    <row r="22" spans="1:66" ht="12.75">
      <c r="A22" s="9" t="s">
        <v>428</v>
      </c>
      <c r="C22" s="3">
        <v>1.2</v>
      </c>
      <c r="D22" s="3">
        <v>1.2</v>
      </c>
      <c r="F22" s="3">
        <v>1.3</v>
      </c>
      <c r="G22" s="3">
        <v>1.7</v>
      </c>
      <c r="H22" s="3">
        <v>1.4</v>
      </c>
      <c r="I22" s="3">
        <v>1.3</v>
      </c>
      <c r="J22" s="3">
        <v>1.2</v>
      </c>
      <c r="K22" s="3">
        <v>1.4</v>
      </c>
      <c r="L22" s="87"/>
      <c r="M22" s="3">
        <v>1.3</v>
      </c>
      <c r="N22" s="3">
        <v>1.5</v>
      </c>
      <c r="O22" s="3">
        <v>1.2</v>
      </c>
      <c r="P22" s="87"/>
      <c r="Q22" s="94"/>
      <c r="R22" s="3">
        <v>1.2</v>
      </c>
      <c r="S22" s="87"/>
      <c r="T22" s="3">
        <v>1.2</v>
      </c>
      <c r="U22" s="3">
        <v>1.2</v>
      </c>
      <c r="V22" s="87"/>
      <c r="W22" s="3">
        <v>1.2</v>
      </c>
      <c r="X22" s="87"/>
      <c r="Y22" s="3">
        <v>1.2</v>
      </c>
      <c r="Z22" s="87"/>
      <c r="AA22" s="3">
        <v>1.4</v>
      </c>
      <c r="AB22" s="3">
        <v>1.4</v>
      </c>
      <c r="AC22" s="3">
        <v>1.6</v>
      </c>
      <c r="AD22" s="3">
        <v>1.5</v>
      </c>
      <c r="AE22" s="3">
        <v>1.5</v>
      </c>
      <c r="AF22" s="3">
        <v>1.4</v>
      </c>
      <c r="AG22" s="3">
        <v>1.5</v>
      </c>
      <c r="AH22" s="87"/>
      <c r="AI22" s="3">
        <v>1.4</v>
      </c>
      <c r="AJ22" s="3">
        <v>1.5</v>
      </c>
      <c r="AK22" s="87"/>
      <c r="AL22" s="3">
        <v>1.3</v>
      </c>
      <c r="AM22" s="87"/>
      <c r="AN22" s="3">
        <v>1.4</v>
      </c>
      <c r="AO22" s="3">
        <v>1.5</v>
      </c>
      <c r="AP22" s="87"/>
      <c r="AQ22" s="3">
        <v>1.5</v>
      </c>
      <c r="AR22" s="3">
        <v>1.4</v>
      </c>
      <c r="AS22" s="87"/>
      <c r="AT22" s="3">
        <v>1.4</v>
      </c>
      <c r="AV22" s="3">
        <v>1.3</v>
      </c>
      <c r="AW22" s="87"/>
      <c r="AX22" s="3">
        <v>1.34</v>
      </c>
      <c r="AY22" s="87"/>
      <c r="AZ22" s="3">
        <v>1.4</v>
      </c>
      <c r="BA22" s="3">
        <v>1.4</v>
      </c>
      <c r="BB22" s="87"/>
      <c r="BC22" s="3">
        <v>1.3</v>
      </c>
      <c r="BD22" s="87"/>
      <c r="BE22" s="3">
        <v>1.2</v>
      </c>
      <c r="BF22" s="3">
        <v>1.1</v>
      </c>
      <c r="BG22" s="3">
        <v>1</v>
      </c>
      <c r="BH22" s="87"/>
      <c r="BI22" s="3">
        <v>0.98</v>
      </c>
      <c r="BJ22" s="87"/>
      <c r="BK22" s="3">
        <v>1.6</v>
      </c>
      <c r="BL22" s="87"/>
      <c r="BM22" s="3">
        <v>1.5</v>
      </c>
      <c r="BN22" s="87"/>
    </row>
    <row r="23" spans="1:66" ht="12.75">
      <c r="A23" s="9" t="s">
        <v>429</v>
      </c>
      <c r="C23" s="3" t="s">
        <v>430</v>
      </c>
      <c r="D23" s="3" t="s">
        <v>430</v>
      </c>
      <c r="F23" s="3">
        <v>0.06</v>
      </c>
      <c r="G23" s="3">
        <v>0.08</v>
      </c>
      <c r="H23" s="3">
        <v>0.04</v>
      </c>
      <c r="I23" s="3" t="s">
        <v>431</v>
      </c>
      <c r="J23" s="3" t="s">
        <v>431</v>
      </c>
      <c r="K23" s="3" t="s">
        <v>430</v>
      </c>
      <c r="L23" s="87"/>
      <c r="M23" s="3" t="s">
        <v>430</v>
      </c>
      <c r="N23" s="3">
        <v>0.14</v>
      </c>
      <c r="O23" s="3">
        <v>0.12</v>
      </c>
      <c r="P23" s="87"/>
      <c r="Q23" s="94"/>
      <c r="R23" s="3">
        <v>0.06</v>
      </c>
      <c r="T23" s="3">
        <v>0.15</v>
      </c>
      <c r="U23" s="3" t="s">
        <v>430</v>
      </c>
      <c r="W23" s="3" t="s">
        <v>430</v>
      </c>
      <c r="X23" s="87"/>
      <c r="Y23" s="3" t="s">
        <v>430</v>
      </c>
      <c r="Z23" s="87"/>
      <c r="AA23" s="3" t="s">
        <v>430</v>
      </c>
      <c r="AB23" s="3" t="s">
        <v>430</v>
      </c>
      <c r="AC23" s="3" t="s">
        <v>430</v>
      </c>
      <c r="AD23" s="3" t="s">
        <v>430</v>
      </c>
      <c r="AE23" s="3" t="s">
        <v>430</v>
      </c>
      <c r="AF23" s="3" t="s">
        <v>431</v>
      </c>
      <c r="AG23" s="3" t="s">
        <v>430</v>
      </c>
      <c r="AH23" s="87"/>
      <c r="AI23" s="3" t="s">
        <v>430</v>
      </c>
      <c r="AJ23" s="3">
        <v>0.12</v>
      </c>
      <c r="AK23" s="87"/>
      <c r="AL23" s="3">
        <v>0.22</v>
      </c>
      <c r="AM23" s="87"/>
      <c r="AN23" s="3" t="s">
        <v>431</v>
      </c>
      <c r="AO23" s="3" t="s">
        <v>431</v>
      </c>
      <c r="AP23" s="87"/>
      <c r="AQ23" s="3" t="s">
        <v>431</v>
      </c>
      <c r="AR23" s="3">
        <v>0.33</v>
      </c>
      <c r="AS23" s="87"/>
      <c r="AT23" s="3">
        <v>0.24</v>
      </c>
      <c r="AV23" s="3">
        <v>0.02</v>
      </c>
      <c r="AW23" s="87"/>
      <c r="AX23" s="3">
        <v>0.005</v>
      </c>
      <c r="AY23" s="87"/>
      <c r="AZ23" s="3" t="s">
        <v>430</v>
      </c>
      <c r="BA23" s="3">
        <v>0.53</v>
      </c>
      <c r="BB23" s="87"/>
      <c r="BC23" s="3">
        <v>0.009</v>
      </c>
      <c r="BD23" s="87"/>
      <c r="BE23" s="3">
        <v>0.05</v>
      </c>
      <c r="BF23" s="3">
        <v>0.007</v>
      </c>
      <c r="BG23" s="3">
        <v>0.07</v>
      </c>
      <c r="BH23" s="87"/>
      <c r="BI23" s="3">
        <v>0.11</v>
      </c>
      <c r="BJ23" s="87"/>
      <c r="BK23" s="3" t="s">
        <v>430</v>
      </c>
      <c r="BL23" s="87"/>
      <c r="BM23" s="3" t="s">
        <v>430</v>
      </c>
      <c r="BN23" s="87"/>
    </row>
    <row r="24" spans="1:66" ht="12.75">
      <c r="A24" s="9" t="s">
        <v>432</v>
      </c>
      <c r="C24" s="3">
        <v>0.04</v>
      </c>
      <c r="D24" s="3">
        <v>0.04</v>
      </c>
      <c r="F24" s="3">
        <v>0.07</v>
      </c>
      <c r="G24" s="3">
        <v>0.09</v>
      </c>
      <c r="H24" s="3">
        <v>0.15</v>
      </c>
      <c r="I24" s="3">
        <v>0.05</v>
      </c>
      <c r="J24" s="3">
        <v>0.04</v>
      </c>
      <c r="K24" s="3">
        <v>0.06</v>
      </c>
      <c r="L24" s="87"/>
      <c r="M24" s="3">
        <v>0.085</v>
      </c>
      <c r="N24" s="3">
        <v>0.07</v>
      </c>
      <c r="O24" s="3">
        <v>0.21</v>
      </c>
      <c r="P24" s="87"/>
      <c r="Q24" s="94"/>
      <c r="R24" s="3">
        <v>0.08</v>
      </c>
      <c r="T24" s="3">
        <v>0.07</v>
      </c>
      <c r="U24" s="3">
        <v>0.05</v>
      </c>
      <c r="W24" s="3">
        <v>0.06</v>
      </c>
      <c r="X24" s="87"/>
      <c r="Y24" s="3">
        <v>0.06</v>
      </c>
      <c r="Z24" s="87"/>
      <c r="AA24" s="3">
        <v>0.06</v>
      </c>
      <c r="AB24" s="3">
        <v>0.04</v>
      </c>
      <c r="AC24" s="3">
        <v>0.04</v>
      </c>
      <c r="AD24" s="3">
        <v>0.04</v>
      </c>
      <c r="AE24" s="3">
        <v>0.03</v>
      </c>
      <c r="AF24" s="3">
        <v>0.05</v>
      </c>
      <c r="AG24" s="3">
        <v>0.04</v>
      </c>
      <c r="AH24" s="87"/>
      <c r="AI24" s="3">
        <v>0.04</v>
      </c>
      <c r="AJ24" s="3">
        <v>0.23</v>
      </c>
      <c r="AK24" s="87"/>
      <c r="AL24" s="3">
        <v>0.19</v>
      </c>
      <c r="AM24" s="87"/>
      <c r="AN24" s="3">
        <v>0.05</v>
      </c>
      <c r="AO24" s="3">
        <v>0.42</v>
      </c>
      <c r="AP24" s="87"/>
      <c r="AQ24" s="3">
        <v>0.11</v>
      </c>
      <c r="AR24" s="3">
        <v>0.2</v>
      </c>
      <c r="AS24" s="87"/>
      <c r="AT24" s="3">
        <v>0.11</v>
      </c>
      <c r="AV24" s="3">
        <v>0.05</v>
      </c>
      <c r="AW24" s="87"/>
      <c r="AX24" s="3">
        <v>0.043</v>
      </c>
      <c r="AY24" s="87"/>
      <c r="AZ24" s="3">
        <v>0.06</v>
      </c>
      <c r="BA24" s="3">
        <v>0.13</v>
      </c>
      <c r="BB24" s="87"/>
      <c r="BC24" s="3">
        <v>0.05</v>
      </c>
      <c r="BD24" s="87"/>
      <c r="BE24" s="3">
        <v>0.08</v>
      </c>
      <c r="BF24" s="3">
        <v>0.04</v>
      </c>
      <c r="BG24" s="3">
        <v>0.03</v>
      </c>
      <c r="BH24" s="87"/>
      <c r="BI24" s="3">
        <v>0.04</v>
      </c>
      <c r="BJ24" s="87"/>
      <c r="BK24" s="3">
        <v>0.03</v>
      </c>
      <c r="BL24" s="87"/>
      <c r="BM24" s="3">
        <v>0.03</v>
      </c>
      <c r="BN24" s="87"/>
    </row>
    <row r="25" spans="1:66" ht="12.75">
      <c r="A25" s="9" t="s">
        <v>433</v>
      </c>
      <c r="B25" s="88"/>
      <c r="C25" s="88">
        <v>21.4</v>
      </c>
      <c r="D25" s="88">
        <v>22.1</v>
      </c>
      <c r="E25" s="88"/>
      <c r="F25" s="88">
        <v>25.4</v>
      </c>
      <c r="G25" s="88">
        <v>28.1</v>
      </c>
      <c r="H25" s="88">
        <v>23.7</v>
      </c>
      <c r="I25" s="88">
        <v>23.9</v>
      </c>
      <c r="J25" s="88">
        <v>23.8</v>
      </c>
      <c r="K25" s="88">
        <v>31</v>
      </c>
      <c r="L25" s="89">
        <v>23.992031265504902</v>
      </c>
      <c r="M25" s="88">
        <v>26.6</v>
      </c>
      <c r="N25" s="88">
        <v>25.7</v>
      </c>
      <c r="O25" s="88">
        <v>24.8</v>
      </c>
      <c r="P25" s="89">
        <v>23.50777921072192</v>
      </c>
      <c r="Q25" s="95">
        <v>24.92474074684533</v>
      </c>
      <c r="R25" s="88">
        <v>25.5</v>
      </c>
      <c r="S25" s="89">
        <v>26.540903228204833</v>
      </c>
      <c r="T25" s="88">
        <v>24.9</v>
      </c>
      <c r="U25" s="88">
        <v>22.5</v>
      </c>
      <c r="V25" s="89">
        <v>24.21178331228397</v>
      </c>
      <c r="W25" s="88">
        <v>23.1</v>
      </c>
      <c r="X25" s="89">
        <v>24.30393050333146</v>
      </c>
      <c r="Y25" s="88">
        <v>22.7</v>
      </c>
      <c r="Z25" s="89">
        <v>24.289294482099095</v>
      </c>
      <c r="AA25" s="88">
        <v>22.7</v>
      </c>
      <c r="AB25" s="88">
        <v>23.6</v>
      </c>
      <c r="AC25" s="88">
        <v>24.6</v>
      </c>
      <c r="AD25" s="88">
        <v>24.7</v>
      </c>
      <c r="AE25" s="88">
        <v>24.7</v>
      </c>
      <c r="AF25" s="88">
        <v>24.3</v>
      </c>
      <c r="AG25" s="88">
        <v>24.2</v>
      </c>
      <c r="AH25" s="89">
        <v>24.662831915530056</v>
      </c>
      <c r="AI25" s="88">
        <v>24.8</v>
      </c>
      <c r="AJ25" s="88">
        <v>25</v>
      </c>
      <c r="AK25" s="89">
        <v>25.890378241676434</v>
      </c>
      <c r="AL25" s="88">
        <v>24.7</v>
      </c>
      <c r="AM25" s="89">
        <v>24.117575809859634</v>
      </c>
      <c r="AN25" s="88">
        <v>24.2</v>
      </c>
      <c r="AO25" s="88">
        <v>24.7</v>
      </c>
      <c r="AP25" s="89">
        <v>24.43975120827891</v>
      </c>
      <c r="AQ25" s="88">
        <v>23.7</v>
      </c>
      <c r="AR25" s="88">
        <v>20.1</v>
      </c>
      <c r="AS25" s="89">
        <v>24.835251043556614</v>
      </c>
      <c r="AT25" s="88">
        <v>24.5</v>
      </c>
      <c r="AU25" s="88"/>
      <c r="AV25" s="88">
        <v>24.6</v>
      </c>
      <c r="AW25" s="89">
        <v>24.573800126341126</v>
      </c>
      <c r="AX25" s="88">
        <v>25.8</v>
      </c>
      <c r="AY25" s="89">
        <v>25.12804125140244</v>
      </c>
      <c r="AZ25" s="88">
        <v>24.5</v>
      </c>
      <c r="BA25" s="88">
        <v>24.6</v>
      </c>
      <c r="BB25" s="89">
        <v>24.871281116328145</v>
      </c>
      <c r="BC25" s="88">
        <v>26</v>
      </c>
      <c r="BD25" s="89">
        <v>24.916032359172657</v>
      </c>
      <c r="BE25" s="88">
        <v>24.3</v>
      </c>
      <c r="BF25" s="88">
        <v>25.5</v>
      </c>
      <c r="BG25" s="88">
        <v>22.9</v>
      </c>
      <c r="BH25" s="89">
        <v>25.09491324410592</v>
      </c>
      <c r="BI25" s="88">
        <v>23.2</v>
      </c>
      <c r="BJ25" s="89">
        <v>24.78522417030348</v>
      </c>
      <c r="BK25" s="88">
        <v>24.1</v>
      </c>
      <c r="BL25" s="89">
        <v>25.583633597176885</v>
      </c>
      <c r="BM25" s="88">
        <v>24.2</v>
      </c>
      <c r="BN25" s="89">
        <v>24.082950045034387</v>
      </c>
    </row>
    <row r="26" spans="1:66" ht="12.75">
      <c r="A26" s="9" t="s">
        <v>434</v>
      </c>
      <c r="C26" s="3">
        <v>13.2</v>
      </c>
      <c r="D26" s="3">
        <v>12.6</v>
      </c>
      <c r="F26" s="3">
        <v>12.6</v>
      </c>
      <c r="G26" s="3">
        <v>7.7</v>
      </c>
      <c r="H26" s="3">
        <v>13.6</v>
      </c>
      <c r="I26" s="3">
        <v>14</v>
      </c>
      <c r="J26" s="3">
        <v>13.1</v>
      </c>
      <c r="K26" s="3">
        <v>20.6</v>
      </c>
      <c r="L26" s="90"/>
      <c r="M26" s="3">
        <v>11.75</v>
      </c>
      <c r="N26" s="3">
        <v>13.4</v>
      </c>
      <c r="O26" s="3">
        <v>11.9</v>
      </c>
      <c r="P26" s="87"/>
      <c r="Q26" s="94"/>
      <c r="R26" s="3">
        <v>12.6</v>
      </c>
      <c r="T26" s="3">
        <v>11.3</v>
      </c>
      <c r="U26" s="3">
        <v>11.4</v>
      </c>
      <c r="W26" s="3">
        <v>11.1</v>
      </c>
      <c r="X26" s="90"/>
      <c r="Y26" s="3">
        <v>10.8</v>
      </c>
      <c r="Z26" s="90"/>
      <c r="AA26" s="3">
        <v>10.6</v>
      </c>
      <c r="AB26" s="3">
        <v>11.3</v>
      </c>
      <c r="AC26" s="3">
        <v>11.8</v>
      </c>
      <c r="AD26" s="3">
        <v>11.4</v>
      </c>
      <c r="AE26" s="3">
        <v>11.8</v>
      </c>
      <c r="AF26" s="3">
        <v>12.3</v>
      </c>
      <c r="AG26" s="3">
        <v>11.4</v>
      </c>
      <c r="AH26" s="90"/>
      <c r="AI26" s="3">
        <v>11.7</v>
      </c>
      <c r="AJ26" s="3">
        <v>12.2</v>
      </c>
      <c r="AK26" s="90"/>
      <c r="AL26" s="3">
        <v>15</v>
      </c>
      <c r="AM26" s="90"/>
      <c r="AN26" s="3">
        <v>12.8</v>
      </c>
      <c r="AO26" s="3">
        <v>12.9</v>
      </c>
      <c r="AP26" s="90"/>
      <c r="AQ26" s="3">
        <v>12</v>
      </c>
      <c r="AR26" s="3">
        <v>12.9</v>
      </c>
      <c r="AS26" s="90"/>
      <c r="AT26" s="3">
        <v>11.7</v>
      </c>
      <c r="AV26" s="3">
        <v>12</v>
      </c>
      <c r="AW26" s="90"/>
      <c r="AX26" s="3">
        <v>10.8</v>
      </c>
      <c r="AY26" s="90"/>
      <c r="AZ26" s="3">
        <v>10.8</v>
      </c>
      <c r="BA26" s="3">
        <v>10.7</v>
      </c>
      <c r="BB26" s="90"/>
      <c r="BC26" s="3">
        <v>10.9</v>
      </c>
      <c r="BD26" s="90"/>
      <c r="BE26" s="3">
        <v>10.1</v>
      </c>
      <c r="BF26" s="3">
        <v>10.3</v>
      </c>
      <c r="BG26" s="3">
        <v>10.2</v>
      </c>
      <c r="BH26" s="90"/>
      <c r="BI26" s="3">
        <v>10.6</v>
      </c>
      <c r="BJ26" s="90"/>
      <c r="BK26" s="3">
        <v>13</v>
      </c>
      <c r="BL26" s="90"/>
      <c r="BM26" s="3">
        <v>13.3</v>
      </c>
      <c r="BN26" s="90"/>
    </row>
    <row r="27" spans="1:66" ht="12.75">
      <c r="A27" s="9" t="s">
        <v>435</v>
      </c>
      <c r="C27" s="3">
        <v>13.5</v>
      </c>
      <c r="D27" s="3">
        <v>11.3</v>
      </c>
      <c r="F27" s="3">
        <v>11.4</v>
      </c>
      <c r="G27" s="3">
        <v>13.8</v>
      </c>
      <c r="H27" s="3">
        <v>11.9</v>
      </c>
      <c r="I27" s="3">
        <v>14.2</v>
      </c>
      <c r="J27" s="3">
        <v>9.9</v>
      </c>
      <c r="K27" s="3">
        <v>19.2</v>
      </c>
      <c r="L27" s="91"/>
      <c r="M27" s="3">
        <v>8.8</v>
      </c>
      <c r="N27" s="3">
        <v>24.1</v>
      </c>
      <c r="O27" s="3">
        <v>10.4</v>
      </c>
      <c r="P27" s="87"/>
      <c r="Q27" s="94"/>
      <c r="R27" s="3">
        <v>10.4</v>
      </c>
      <c r="T27" s="3">
        <v>8.3</v>
      </c>
      <c r="U27" s="3">
        <v>9.1</v>
      </c>
      <c r="W27" s="3">
        <v>8.4</v>
      </c>
      <c r="X27" s="91"/>
      <c r="Y27" s="3">
        <v>7.7</v>
      </c>
      <c r="Z27" s="91"/>
      <c r="AA27" s="3">
        <v>7.9</v>
      </c>
      <c r="AB27" s="3">
        <v>9.8</v>
      </c>
      <c r="AC27" s="3">
        <v>10.7</v>
      </c>
      <c r="AD27" s="3">
        <v>9.4</v>
      </c>
      <c r="AE27" s="3">
        <v>9.6</v>
      </c>
      <c r="AF27" s="3">
        <v>9.1</v>
      </c>
      <c r="AG27" s="3">
        <v>8.2</v>
      </c>
      <c r="AH27" s="91"/>
      <c r="AI27" s="3">
        <v>9.6</v>
      </c>
      <c r="AJ27" s="3">
        <v>8.4</v>
      </c>
      <c r="AK27" s="91"/>
      <c r="AL27" s="3">
        <v>11.8</v>
      </c>
      <c r="AM27" s="91"/>
      <c r="AN27" s="3">
        <v>9.5</v>
      </c>
      <c r="AO27" s="3">
        <v>9.7</v>
      </c>
      <c r="AP27" s="91"/>
      <c r="AQ27" s="3">
        <v>7.6</v>
      </c>
      <c r="AR27" s="3">
        <v>11.4</v>
      </c>
      <c r="AS27" s="91"/>
      <c r="AT27" s="3">
        <v>10.8</v>
      </c>
      <c r="AV27" s="3">
        <v>10.6</v>
      </c>
      <c r="AW27" s="91"/>
      <c r="AX27" s="3">
        <v>9.99</v>
      </c>
      <c r="AY27" s="91"/>
      <c r="AZ27" s="3">
        <v>8.3</v>
      </c>
      <c r="BA27" s="3">
        <v>7.9</v>
      </c>
      <c r="BB27" s="91"/>
      <c r="BC27" s="3">
        <v>7.9</v>
      </c>
      <c r="BD27" s="91"/>
      <c r="BE27" s="3">
        <v>6.5</v>
      </c>
      <c r="BF27" s="3">
        <v>7.9</v>
      </c>
      <c r="BG27" s="3">
        <v>7.8</v>
      </c>
      <c r="BH27" s="91"/>
      <c r="BI27" s="3">
        <v>7.7</v>
      </c>
      <c r="BJ27" s="91"/>
      <c r="BK27" s="3">
        <v>10.8</v>
      </c>
      <c r="BL27" s="91"/>
      <c r="BM27" s="3">
        <v>11.3</v>
      </c>
      <c r="BN27" s="91"/>
    </row>
    <row r="28" spans="1:66" ht="12.75">
      <c r="A28" s="9" t="s">
        <v>436</v>
      </c>
      <c r="C28" s="3">
        <v>0.53</v>
      </c>
      <c r="D28" s="3">
        <v>0.78</v>
      </c>
      <c r="F28" s="3">
        <v>1.5</v>
      </c>
      <c r="G28" s="3">
        <v>2.1</v>
      </c>
      <c r="H28" s="3">
        <v>1.4</v>
      </c>
      <c r="I28" s="3">
        <v>1.2</v>
      </c>
      <c r="J28" s="3">
        <v>1.5</v>
      </c>
      <c r="K28" s="3">
        <v>0.9</v>
      </c>
      <c r="L28" s="91">
        <v>1.5775891645689173</v>
      </c>
      <c r="M28" s="3">
        <v>1.5</v>
      </c>
      <c r="N28" s="3">
        <v>1.5</v>
      </c>
      <c r="O28" s="3">
        <v>1.6</v>
      </c>
      <c r="P28" s="91">
        <v>1.6068679207757404</v>
      </c>
      <c r="Q28" s="96">
        <v>1.6270146972865986</v>
      </c>
      <c r="R28" s="3">
        <v>1.6</v>
      </c>
      <c r="S28" s="91">
        <v>1.6795390880502616</v>
      </c>
      <c r="T28" s="3">
        <v>1.5</v>
      </c>
      <c r="U28" s="3">
        <v>1.5</v>
      </c>
      <c r="V28" s="91">
        <v>1.6031553702743813</v>
      </c>
      <c r="W28" s="3">
        <v>1.5</v>
      </c>
      <c r="X28" s="91">
        <v>1.6205814690694729</v>
      </c>
      <c r="Y28" s="3">
        <v>1.5</v>
      </c>
      <c r="Z28" s="91">
        <v>1.6239428938894378</v>
      </c>
      <c r="AA28" s="3">
        <v>1.5</v>
      </c>
      <c r="AB28" s="3">
        <v>1.5</v>
      </c>
      <c r="AC28" s="3">
        <v>1.6</v>
      </c>
      <c r="AD28" s="3">
        <v>1.5</v>
      </c>
      <c r="AE28" s="3">
        <v>1.5</v>
      </c>
      <c r="AF28" s="3">
        <v>1.6</v>
      </c>
      <c r="AG28" s="3">
        <v>1.6</v>
      </c>
      <c r="AH28" s="91">
        <v>1.636072664672392</v>
      </c>
      <c r="AI28" s="3">
        <v>1.6</v>
      </c>
      <c r="AJ28" s="3">
        <v>1.6</v>
      </c>
      <c r="AK28" s="91">
        <v>1.5563011518124827</v>
      </c>
      <c r="AL28" s="3">
        <v>0.8</v>
      </c>
      <c r="AM28" s="91">
        <v>1.639203761335672</v>
      </c>
      <c r="AN28" s="3">
        <v>1.7</v>
      </c>
      <c r="AO28" s="3">
        <v>1.6</v>
      </c>
      <c r="AP28" s="91">
        <v>1.591927329784858</v>
      </c>
      <c r="AQ28" s="3">
        <v>1.7</v>
      </c>
      <c r="AR28" s="3">
        <v>1.6</v>
      </c>
      <c r="AS28" s="91">
        <v>1.6605807031054483</v>
      </c>
      <c r="AT28" s="3">
        <v>1.6</v>
      </c>
      <c r="AV28" s="3">
        <v>1.6</v>
      </c>
      <c r="AW28" s="91">
        <v>1.604677438408935</v>
      </c>
      <c r="AX28" s="3">
        <v>1.59</v>
      </c>
      <c r="AY28" s="91">
        <v>1.630388722379012</v>
      </c>
      <c r="AZ28" s="3">
        <v>1.6</v>
      </c>
      <c r="BA28" s="3">
        <v>1.2</v>
      </c>
      <c r="BB28" s="91">
        <v>1.6447526918973299</v>
      </c>
      <c r="BC28" s="3">
        <v>1.6</v>
      </c>
      <c r="BD28" s="91">
        <v>1.6610542392559153</v>
      </c>
      <c r="BE28" s="3">
        <v>1.6</v>
      </c>
      <c r="BF28" s="3">
        <v>1.4</v>
      </c>
      <c r="BG28" s="3">
        <v>1.4</v>
      </c>
      <c r="BH28" s="91">
        <v>1.6292511956961364</v>
      </c>
      <c r="BI28" s="3">
        <v>1.4</v>
      </c>
      <c r="BJ28" s="91">
        <v>1.6507030538541305</v>
      </c>
      <c r="BK28" s="3">
        <v>1.7</v>
      </c>
      <c r="BL28" s="91">
        <v>1.6949099294292502</v>
      </c>
      <c r="BM28" s="3">
        <v>1.9</v>
      </c>
      <c r="BN28" s="91">
        <v>1.334353548418836</v>
      </c>
    </row>
    <row r="29" spans="1:66" ht="12.75">
      <c r="A29" s="9" t="s">
        <v>437</v>
      </c>
      <c r="C29" s="3">
        <v>42.4</v>
      </c>
      <c r="D29" s="3">
        <v>34</v>
      </c>
      <c r="F29" s="3">
        <v>41</v>
      </c>
      <c r="G29" s="3">
        <v>25.8</v>
      </c>
      <c r="H29" s="3">
        <v>38.1</v>
      </c>
      <c r="I29" s="3">
        <v>39.5</v>
      </c>
      <c r="J29" s="3">
        <v>35.2</v>
      </c>
      <c r="K29" s="3">
        <v>48.3</v>
      </c>
      <c r="L29" s="90"/>
      <c r="M29" s="3">
        <v>33.6</v>
      </c>
      <c r="N29" s="3">
        <v>30.8</v>
      </c>
      <c r="O29" s="3">
        <v>33.9</v>
      </c>
      <c r="P29" s="87"/>
      <c r="Q29" s="94"/>
      <c r="R29" s="3">
        <v>30.4</v>
      </c>
      <c r="T29" s="3">
        <v>33.9</v>
      </c>
      <c r="U29" s="3">
        <v>31.2</v>
      </c>
      <c r="W29" s="3">
        <v>30.9</v>
      </c>
      <c r="X29" s="90"/>
      <c r="Y29" s="3">
        <v>31.1</v>
      </c>
      <c r="Z29" s="90"/>
      <c r="AA29" s="3">
        <v>29.6</v>
      </c>
      <c r="AB29" s="3">
        <v>29.6</v>
      </c>
      <c r="AC29" s="3">
        <v>35.8</v>
      </c>
      <c r="AD29" s="3">
        <v>32</v>
      </c>
      <c r="AE29" s="3">
        <v>29.1</v>
      </c>
      <c r="AF29" s="3">
        <v>29.1</v>
      </c>
      <c r="AG29" s="3">
        <v>34.4</v>
      </c>
      <c r="AH29" s="90"/>
      <c r="AI29" s="3">
        <v>34.1</v>
      </c>
      <c r="AJ29" s="3">
        <v>42.7</v>
      </c>
      <c r="AK29" s="90"/>
      <c r="AL29" s="3">
        <v>1090</v>
      </c>
      <c r="AM29" s="90"/>
      <c r="AN29" s="3">
        <v>35.7</v>
      </c>
      <c r="AO29" s="3">
        <v>38.8</v>
      </c>
      <c r="AP29" s="90"/>
      <c r="AQ29" s="3">
        <v>36</v>
      </c>
      <c r="AR29" s="3">
        <v>37.1</v>
      </c>
      <c r="AS29" s="90"/>
      <c r="AT29" s="3">
        <v>34.4</v>
      </c>
      <c r="AV29" s="3">
        <v>34.9</v>
      </c>
      <c r="AW29" s="90"/>
      <c r="AX29" s="3">
        <v>29</v>
      </c>
      <c r="AY29" s="90"/>
      <c r="AZ29" s="3">
        <v>33.1</v>
      </c>
      <c r="BA29" s="3">
        <v>30.3</v>
      </c>
      <c r="BB29" s="90"/>
      <c r="BC29" s="3">
        <v>33</v>
      </c>
      <c r="BD29" s="90"/>
      <c r="BE29" s="3">
        <v>30.8</v>
      </c>
      <c r="BF29" s="3">
        <v>29.2</v>
      </c>
      <c r="BG29" s="3">
        <v>28.2</v>
      </c>
      <c r="BH29" s="90"/>
      <c r="BI29" s="3">
        <v>31.6</v>
      </c>
      <c r="BJ29" s="90"/>
      <c r="BK29" s="3">
        <v>38.7</v>
      </c>
      <c r="BL29" s="90"/>
      <c r="BM29" s="3">
        <v>38.3</v>
      </c>
      <c r="BN29" s="90"/>
    </row>
    <row r="30" spans="1:66" ht="12.75">
      <c r="A30" s="9" t="s">
        <v>551</v>
      </c>
      <c r="L30" s="91">
        <v>2.095074500110122</v>
      </c>
      <c r="P30" s="91">
        <v>1.9865629822687187</v>
      </c>
      <c r="Q30" s="96">
        <v>2.1914520259666457</v>
      </c>
      <c r="S30" s="91">
        <v>2.2469245263822746</v>
      </c>
      <c r="V30" s="91">
        <v>2.137912814383656</v>
      </c>
      <c r="X30" s="91">
        <v>2.1588766407156643</v>
      </c>
      <c r="Z30" s="91">
        <v>2.0928815523423094</v>
      </c>
      <c r="AH30" s="91">
        <v>2.1627180869376565</v>
      </c>
      <c r="AK30" s="91">
        <v>2.2768487649693876</v>
      </c>
      <c r="AM30" s="91">
        <v>2.1339471427978896</v>
      </c>
      <c r="AP30" s="91">
        <v>2.129995774121916</v>
      </c>
      <c r="AS30" s="91">
        <v>2.163676059362811</v>
      </c>
      <c r="AW30" s="91">
        <v>2.2193009979902656</v>
      </c>
      <c r="AY30" s="91">
        <v>2.248049587117564</v>
      </c>
      <c r="BB30" s="91">
        <v>2.19108784948249</v>
      </c>
      <c r="BD30" s="91">
        <v>2.166496777819495</v>
      </c>
      <c r="BH30" s="91">
        <v>2.1588156084648533</v>
      </c>
      <c r="BJ30" s="91">
        <v>2.163359202442368</v>
      </c>
      <c r="BL30" s="91">
        <v>2.227957902016876</v>
      </c>
      <c r="BN30" s="91">
        <v>2.244254931020218</v>
      </c>
    </row>
    <row r="31" spans="1:66" ht="12.75">
      <c r="A31" s="9" t="s">
        <v>552</v>
      </c>
      <c r="L31" s="91">
        <v>1.0349576231028161</v>
      </c>
      <c r="P31" s="91">
        <v>1.004678925517541</v>
      </c>
      <c r="Q31" s="96">
        <v>1.0885242695982371</v>
      </c>
      <c r="S31" s="91">
        <v>1.0998025581199893</v>
      </c>
      <c r="V31" s="91">
        <v>1.0623501448393113</v>
      </c>
      <c r="X31" s="91">
        <v>1.0389423671663487</v>
      </c>
      <c r="Z31" s="91">
        <v>1.0109593296682777</v>
      </c>
      <c r="AH31" s="91">
        <v>1.0811854292487306</v>
      </c>
      <c r="AK31" s="91">
        <v>1.1520463583341165</v>
      </c>
      <c r="AM31" s="91">
        <v>1.053862959603074</v>
      </c>
      <c r="AP31" s="91">
        <v>1.068293327062616</v>
      </c>
      <c r="AS31" s="91">
        <v>1.0920255281171634</v>
      </c>
      <c r="AW31" s="91">
        <v>1.053443926870874</v>
      </c>
      <c r="AY31" s="91">
        <v>1.1298729479719771</v>
      </c>
      <c r="BB31" s="91">
        <v>1.1347199210377248</v>
      </c>
      <c r="BD31" s="91">
        <v>1.1180436607314372</v>
      </c>
      <c r="BH31" s="91">
        <v>1.0985886434053236</v>
      </c>
      <c r="BJ31" s="91">
        <v>1.1453524459504258</v>
      </c>
      <c r="BL31" s="91">
        <v>1.1416499530733526</v>
      </c>
      <c r="BN31" s="91">
        <v>1.1687528305589578</v>
      </c>
    </row>
    <row r="32" spans="1:66" ht="12.75">
      <c r="A32" s="9" t="s">
        <v>480</v>
      </c>
      <c r="L32" s="91">
        <v>0.9171706756537004</v>
      </c>
      <c r="P32" s="91">
        <v>0.9005209310727852</v>
      </c>
      <c r="Q32" s="96">
        <v>0.9345952857158462</v>
      </c>
      <c r="S32" s="91">
        <v>0.9442441778406061</v>
      </c>
      <c r="V32" s="91">
        <v>0.901005627449413</v>
      </c>
      <c r="X32" s="91">
        <v>0.898178023994518</v>
      </c>
      <c r="Z32" s="91">
        <v>0.8944179151479247</v>
      </c>
      <c r="AH32" s="91">
        <v>0.9154599446232834</v>
      </c>
      <c r="AK32" s="91">
        <v>0.9070638104288141</v>
      </c>
      <c r="AM32" s="91">
        <v>0.9037112253592454</v>
      </c>
      <c r="AP32" s="91">
        <v>0.9171749670899292</v>
      </c>
      <c r="AS32" s="91">
        <v>0.92443275288676</v>
      </c>
      <c r="AW32" s="91">
        <v>0.9231298186608087</v>
      </c>
      <c r="AY32" s="91">
        <v>0.9217412385784612</v>
      </c>
      <c r="BB32" s="91">
        <v>0.9309560567613476</v>
      </c>
      <c r="BD32" s="91">
        <v>0.9217270457311375</v>
      </c>
      <c r="BH32" s="91">
        <v>0.9296971241455612</v>
      </c>
      <c r="BJ32" s="91">
        <v>0.877798835426067</v>
      </c>
      <c r="BL32" s="91">
        <v>0.9322331328343758</v>
      </c>
      <c r="BN32" s="91">
        <v>0.9137893478811345</v>
      </c>
    </row>
    <row r="33" spans="1:66" ht="12.75">
      <c r="A33" s="9" t="s">
        <v>438</v>
      </c>
      <c r="C33" s="3">
        <v>17.8</v>
      </c>
      <c r="D33" s="3">
        <v>17.6</v>
      </c>
      <c r="F33" s="3">
        <v>19.4</v>
      </c>
      <c r="G33" s="3">
        <v>20</v>
      </c>
      <c r="H33" s="3">
        <v>19</v>
      </c>
      <c r="I33" s="3">
        <v>19</v>
      </c>
      <c r="J33" s="3">
        <v>19</v>
      </c>
      <c r="K33" s="3">
        <v>20.2</v>
      </c>
      <c r="L33" s="3"/>
      <c r="M33" s="3">
        <v>19.8</v>
      </c>
      <c r="N33" s="3">
        <v>20</v>
      </c>
      <c r="O33" s="3">
        <v>20</v>
      </c>
      <c r="P33" s="87"/>
      <c r="Q33" s="94"/>
      <c r="R33" s="3">
        <v>20.7</v>
      </c>
      <c r="T33" s="3">
        <v>19.6</v>
      </c>
      <c r="U33" s="3">
        <v>18.5</v>
      </c>
      <c r="W33" s="3">
        <v>18.4</v>
      </c>
      <c r="X33" s="3"/>
      <c r="Y33" s="3">
        <v>18.2</v>
      </c>
      <c r="Z33" s="3"/>
      <c r="AA33" s="3">
        <v>18.4</v>
      </c>
      <c r="AB33" s="3">
        <v>19.1</v>
      </c>
      <c r="AC33" s="3">
        <v>19.1</v>
      </c>
      <c r="AD33" s="3">
        <v>19.4</v>
      </c>
      <c r="AE33" s="3">
        <v>19.9</v>
      </c>
      <c r="AF33" s="3">
        <v>20</v>
      </c>
      <c r="AG33" s="3">
        <v>19.2</v>
      </c>
      <c r="AH33" s="3"/>
      <c r="AI33" s="3">
        <v>19.5</v>
      </c>
      <c r="AJ33" s="3">
        <v>20</v>
      </c>
      <c r="AK33" s="3"/>
      <c r="AL33" s="3">
        <v>21</v>
      </c>
      <c r="AM33" s="3"/>
      <c r="AN33" s="3">
        <v>21</v>
      </c>
      <c r="AO33" s="3">
        <v>21</v>
      </c>
      <c r="AP33" s="3"/>
      <c r="AQ33" s="3">
        <v>20</v>
      </c>
      <c r="AR33" s="3">
        <v>22</v>
      </c>
      <c r="AS33" s="3"/>
      <c r="AT33" s="3">
        <v>20</v>
      </c>
      <c r="AV33" s="3">
        <v>20</v>
      </c>
      <c r="AW33" s="3"/>
      <c r="AX33" s="3">
        <v>19.3</v>
      </c>
      <c r="AY33" s="3"/>
      <c r="AZ33" s="3">
        <v>19.1</v>
      </c>
      <c r="BA33" s="3">
        <v>19.1</v>
      </c>
      <c r="BB33" s="3"/>
      <c r="BC33" s="3">
        <v>19</v>
      </c>
      <c r="BD33" s="3"/>
      <c r="BE33" s="3">
        <v>18</v>
      </c>
      <c r="BF33" s="3">
        <v>18</v>
      </c>
      <c r="BG33" s="3">
        <v>18</v>
      </c>
      <c r="BH33" s="3"/>
      <c r="BI33" s="3">
        <v>18.3</v>
      </c>
      <c r="BJ33" s="3"/>
      <c r="BK33" s="3">
        <v>20.2</v>
      </c>
      <c r="BL33" s="3"/>
      <c r="BM33" s="3">
        <v>20.4</v>
      </c>
      <c r="BN33" s="3"/>
    </row>
    <row r="34" spans="1:66" ht="12.75">
      <c r="A34" s="9" t="s">
        <v>553</v>
      </c>
      <c r="L34" s="91">
        <v>2.487120118608185</v>
      </c>
      <c r="P34" s="91">
        <v>2.4070657751328293</v>
      </c>
      <c r="Q34" s="96">
        <v>2.610379180811438</v>
      </c>
      <c r="S34" s="91">
        <v>2.6222598132457136</v>
      </c>
      <c r="V34" s="91">
        <v>2.477334645699349</v>
      </c>
      <c r="X34" s="91">
        <v>2.523160537380518</v>
      </c>
      <c r="Z34" s="91">
        <v>2.4580059981044333</v>
      </c>
      <c r="AH34" s="91">
        <v>2.5359125680125656</v>
      </c>
      <c r="AK34" s="91">
        <v>2.7038324430483915</v>
      </c>
      <c r="AM34" s="91">
        <v>2.569491172266503</v>
      </c>
      <c r="AP34" s="91">
        <v>2.5039057404041287</v>
      </c>
      <c r="AS34" s="91">
        <v>2.5193939559826943</v>
      </c>
      <c r="AW34" s="91">
        <v>2.4378730991329043</v>
      </c>
      <c r="AY34" s="91">
        <v>2.547098313075783</v>
      </c>
      <c r="BB34" s="91">
        <v>2.5547610373096856</v>
      </c>
      <c r="BD34" s="91">
        <v>2.5299364586982485</v>
      </c>
      <c r="BH34" s="91">
        <v>2.5677641751655718</v>
      </c>
      <c r="BJ34" s="91">
        <v>2.5038321962725156</v>
      </c>
      <c r="BL34" s="91">
        <v>2.6212689250911954</v>
      </c>
      <c r="BN34" s="91">
        <v>2.5626882720864983</v>
      </c>
    </row>
    <row r="35" spans="1:66" ht="12.75">
      <c r="A35" s="9" t="s">
        <v>554</v>
      </c>
      <c r="L35" s="91">
        <v>2.9754273993205693</v>
      </c>
      <c r="P35" s="91">
        <v>3.048525631123695</v>
      </c>
      <c r="Q35" s="96">
        <v>3.044733592484761</v>
      </c>
      <c r="S35" s="91">
        <v>3.1275482720227488</v>
      </c>
      <c r="V35" s="91">
        <v>2.993139281176588</v>
      </c>
      <c r="X35" s="91">
        <v>3.0132038503355103</v>
      </c>
      <c r="Z35" s="91">
        <v>2.9911845789349836</v>
      </c>
      <c r="AH35" s="91">
        <v>3.0795529064232867</v>
      </c>
      <c r="AK35" s="91">
        <v>3.053719532870288</v>
      </c>
      <c r="AM35" s="91">
        <v>3.070781186523194</v>
      </c>
      <c r="AP35" s="91">
        <v>3.07331558119803</v>
      </c>
      <c r="AS35" s="91">
        <v>3.139702824511065</v>
      </c>
      <c r="AW35" s="91">
        <v>3.148622500353025</v>
      </c>
      <c r="AY35" s="91">
        <v>3.22427714157327</v>
      </c>
      <c r="BB35" s="91">
        <v>3.1864886722720085</v>
      </c>
      <c r="BD35" s="91">
        <v>3.1827241152459966</v>
      </c>
      <c r="BH35" s="91">
        <v>3.087434215902176</v>
      </c>
      <c r="BJ35" s="91">
        <v>3.101616893454068</v>
      </c>
      <c r="BL35" s="91">
        <v>3.2346815012948085</v>
      </c>
      <c r="BN35" s="91">
        <v>3.4311088058112427</v>
      </c>
    </row>
    <row r="36" spans="1:66" ht="12.75">
      <c r="A36" s="9" t="s">
        <v>555</v>
      </c>
      <c r="L36" s="91">
        <v>0.3947110548689899</v>
      </c>
      <c r="P36" s="91">
        <v>0.3886401985819402</v>
      </c>
      <c r="Q36" s="96">
        <v>0.4174321530763013</v>
      </c>
      <c r="S36" s="91">
        <v>0.42495508393735665</v>
      </c>
      <c r="V36" s="91">
        <v>0.4065466893886334</v>
      </c>
      <c r="X36" s="91">
        <v>0.4038490484082054</v>
      </c>
      <c r="Z36" s="91">
        <v>0.3890451873589321</v>
      </c>
      <c r="AH36" s="91">
        <v>0.4153606913133214</v>
      </c>
      <c r="AK36" s="91">
        <v>0.430247125637898</v>
      </c>
      <c r="AM36" s="91">
        <v>0.41037531081436446</v>
      </c>
      <c r="AP36" s="91">
        <v>0.41013381967387524</v>
      </c>
      <c r="AS36" s="91">
        <v>0.4080311570267788</v>
      </c>
      <c r="AW36" s="91">
        <v>0.4162280564639998</v>
      </c>
      <c r="AY36" s="91">
        <v>0.4278744263291176</v>
      </c>
      <c r="BB36" s="91">
        <v>0.4267663564356841</v>
      </c>
      <c r="BD36" s="91">
        <v>0.43733622787404547</v>
      </c>
      <c r="BH36" s="91">
        <v>0.42866558429716745</v>
      </c>
      <c r="BJ36" s="91">
        <v>0.4196125366111218</v>
      </c>
      <c r="BL36" s="91">
        <v>0.4360044464434495</v>
      </c>
      <c r="BN36" s="91">
        <v>0.43966910171937856</v>
      </c>
    </row>
    <row r="37" spans="1:66" ht="12.75">
      <c r="A37" s="9" t="s">
        <v>439</v>
      </c>
      <c r="C37" s="3">
        <v>9680</v>
      </c>
      <c r="D37" s="3">
        <v>9600</v>
      </c>
      <c r="F37" s="3">
        <v>12300</v>
      </c>
      <c r="G37" s="3">
        <v>15900</v>
      </c>
      <c r="H37" s="3">
        <v>10300</v>
      </c>
      <c r="I37" s="3">
        <v>10000</v>
      </c>
      <c r="J37" s="3">
        <v>10000</v>
      </c>
      <c r="K37" s="3">
        <v>11000</v>
      </c>
      <c r="L37" s="91"/>
      <c r="M37" s="3">
        <v>12400</v>
      </c>
      <c r="N37" s="3">
        <v>11800</v>
      </c>
      <c r="O37" s="3">
        <v>12200</v>
      </c>
      <c r="P37" s="87"/>
      <c r="Q37" s="94"/>
      <c r="R37" s="3">
        <v>12900</v>
      </c>
      <c r="T37" s="3">
        <v>12500</v>
      </c>
      <c r="U37" s="3">
        <v>11800</v>
      </c>
      <c r="W37" s="3">
        <v>12200</v>
      </c>
      <c r="X37" s="91"/>
      <c r="Y37" s="3">
        <v>12100</v>
      </c>
      <c r="Z37" s="91"/>
      <c r="AA37" s="3">
        <v>12400</v>
      </c>
      <c r="AB37" s="3">
        <v>11700</v>
      </c>
      <c r="AC37" s="3">
        <v>11500</v>
      </c>
      <c r="AD37" s="3">
        <v>12000</v>
      </c>
      <c r="AE37" s="3">
        <v>12000</v>
      </c>
      <c r="AF37" s="3">
        <v>12400</v>
      </c>
      <c r="AG37" s="3">
        <v>11800</v>
      </c>
      <c r="AH37" s="91"/>
      <c r="AI37" s="3">
        <v>12100</v>
      </c>
      <c r="AJ37" s="3">
        <v>12600</v>
      </c>
      <c r="AK37" s="91"/>
      <c r="AL37" s="3">
        <v>10400</v>
      </c>
      <c r="AM37" s="91"/>
      <c r="AN37" s="3">
        <v>12900</v>
      </c>
      <c r="AO37" s="3">
        <v>13000</v>
      </c>
      <c r="AP37" s="91"/>
      <c r="AQ37" s="3">
        <v>12700</v>
      </c>
      <c r="AR37" s="3">
        <v>10500</v>
      </c>
      <c r="AS37" s="91"/>
      <c r="AT37" s="3">
        <v>15500</v>
      </c>
      <c r="AV37" s="3">
        <v>15200</v>
      </c>
      <c r="AW37" s="91"/>
      <c r="AX37" s="3">
        <v>12200</v>
      </c>
      <c r="AY37" s="91"/>
      <c r="AZ37" s="3">
        <v>12200</v>
      </c>
      <c r="BA37" s="3">
        <v>12200</v>
      </c>
      <c r="BB37" s="91"/>
      <c r="BC37" s="3">
        <v>11800</v>
      </c>
      <c r="BD37" s="91"/>
      <c r="BE37" s="3">
        <v>11600</v>
      </c>
      <c r="BF37" s="3">
        <v>11300</v>
      </c>
      <c r="BG37" s="3">
        <v>10600</v>
      </c>
      <c r="BH37" s="91"/>
      <c r="BI37" s="3">
        <v>11000</v>
      </c>
      <c r="BJ37" s="91"/>
      <c r="BK37" s="3">
        <v>13400</v>
      </c>
      <c r="BL37" s="91"/>
      <c r="BM37" s="3">
        <v>13200</v>
      </c>
      <c r="BN37" s="91"/>
    </row>
    <row r="38" spans="1:66" ht="12.75">
      <c r="A38" s="9" t="s">
        <v>440</v>
      </c>
      <c r="C38" s="3">
        <v>11.1</v>
      </c>
      <c r="D38" s="3">
        <v>11.3</v>
      </c>
      <c r="F38" s="3">
        <v>12.5</v>
      </c>
      <c r="G38" s="3">
        <v>14.3</v>
      </c>
      <c r="H38" s="3">
        <v>11.8</v>
      </c>
      <c r="I38" s="3">
        <v>11.8</v>
      </c>
      <c r="J38" s="3">
        <v>11.9</v>
      </c>
      <c r="K38" s="3">
        <v>15</v>
      </c>
      <c r="L38" s="89">
        <v>11.71376972851842</v>
      </c>
      <c r="M38" s="3">
        <v>13.3</v>
      </c>
      <c r="N38" s="3">
        <v>13</v>
      </c>
      <c r="O38" s="3">
        <v>13.1</v>
      </c>
      <c r="P38" s="89">
        <v>11.533560755295856</v>
      </c>
      <c r="Q38" s="95">
        <v>12.065684077096712</v>
      </c>
      <c r="R38" s="3">
        <v>13.3</v>
      </c>
      <c r="S38" s="89">
        <v>13.0233938661209</v>
      </c>
      <c r="T38" s="3">
        <v>12.5</v>
      </c>
      <c r="U38" s="3">
        <v>11.8</v>
      </c>
      <c r="V38" s="89">
        <v>11.735889411931144</v>
      </c>
      <c r="W38" s="3">
        <v>12.2</v>
      </c>
      <c r="X38" s="89">
        <v>11.787711686856442</v>
      </c>
      <c r="Y38" s="3">
        <v>11.8</v>
      </c>
      <c r="Z38" s="89">
        <v>11.842075056232956</v>
      </c>
      <c r="AA38" s="3">
        <v>11.9</v>
      </c>
      <c r="AB38" s="3">
        <v>12.3</v>
      </c>
      <c r="AC38" s="3">
        <v>12.6</v>
      </c>
      <c r="AD38" s="3">
        <v>12.8</v>
      </c>
      <c r="AE38" s="3">
        <v>12.6</v>
      </c>
      <c r="AF38" s="3">
        <v>12.9</v>
      </c>
      <c r="AG38" s="3">
        <v>12.4</v>
      </c>
      <c r="AH38" s="89">
        <v>12.014112251549053</v>
      </c>
      <c r="AI38" s="3">
        <v>12.8</v>
      </c>
      <c r="AJ38" s="3">
        <v>13</v>
      </c>
      <c r="AK38" s="89">
        <v>12.466994938730215</v>
      </c>
      <c r="AL38" s="3">
        <v>12.9</v>
      </c>
      <c r="AM38" s="89">
        <v>11.781640836419427</v>
      </c>
      <c r="AN38" s="3">
        <v>12.6</v>
      </c>
      <c r="AO38" s="3">
        <v>12.9</v>
      </c>
      <c r="AP38" s="89">
        <v>11.82261304864328</v>
      </c>
      <c r="AQ38" s="3">
        <v>12.6</v>
      </c>
      <c r="AR38" s="3">
        <v>10.7</v>
      </c>
      <c r="AS38" s="89">
        <v>12.116999712526313</v>
      </c>
      <c r="AT38" s="3">
        <v>12.7</v>
      </c>
      <c r="AV38" s="3">
        <v>12.8</v>
      </c>
      <c r="AW38" s="89">
        <v>11.930005889725031</v>
      </c>
      <c r="AX38" s="3">
        <v>13</v>
      </c>
      <c r="AY38" s="89">
        <v>12.30835824084422</v>
      </c>
      <c r="AZ38" s="3">
        <v>12.6</v>
      </c>
      <c r="BA38" s="3">
        <v>12.8</v>
      </c>
      <c r="BB38" s="89">
        <v>12.159322803634565</v>
      </c>
      <c r="BC38" s="3">
        <v>13.1</v>
      </c>
      <c r="BD38" s="89">
        <v>12.158731757491632</v>
      </c>
      <c r="BE38" s="3">
        <v>12.1</v>
      </c>
      <c r="BF38" s="3">
        <v>12.9</v>
      </c>
      <c r="BG38" s="3">
        <v>12.2</v>
      </c>
      <c r="BH38" s="89">
        <v>12.174465351918158</v>
      </c>
      <c r="BI38" s="3">
        <v>12.4</v>
      </c>
      <c r="BJ38" s="89">
        <v>12.134100218887838</v>
      </c>
      <c r="BK38" s="3">
        <v>12.2</v>
      </c>
      <c r="BL38" s="89">
        <v>12.493345007490063</v>
      </c>
      <c r="BM38" s="3">
        <v>12.3</v>
      </c>
      <c r="BN38" s="89">
        <v>11.753816390497215</v>
      </c>
    </row>
    <row r="39" spans="1:66" ht="12.75">
      <c r="A39" s="9" t="s">
        <v>441</v>
      </c>
      <c r="C39" s="3">
        <v>10</v>
      </c>
      <c r="D39" s="3">
        <v>12.9</v>
      </c>
      <c r="F39" s="3">
        <v>25</v>
      </c>
      <c r="G39" s="3">
        <v>11.9</v>
      </c>
      <c r="H39" s="3">
        <v>19.7</v>
      </c>
      <c r="I39" s="3">
        <v>13.8</v>
      </c>
      <c r="J39" s="3">
        <v>21.8</v>
      </c>
      <c r="K39" s="3">
        <v>16.6</v>
      </c>
      <c r="L39" s="90"/>
      <c r="M39" s="3">
        <v>23.85</v>
      </c>
      <c r="N39" s="3">
        <v>28.3</v>
      </c>
      <c r="O39" s="3">
        <v>22.4</v>
      </c>
      <c r="P39" s="87"/>
      <c r="Q39" s="94"/>
      <c r="R39" s="3">
        <v>21.4</v>
      </c>
      <c r="T39" s="3">
        <v>24.3</v>
      </c>
      <c r="U39" s="3">
        <v>24.2</v>
      </c>
      <c r="W39" s="3">
        <v>23.9</v>
      </c>
      <c r="Y39" s="3">
        <v>23.2</v>
      </c>
      <c r="AA39" s="3">
        <v>24.7</v>
      </c>
      <c r="AB39" s="3">
        <v>26.2</v>
      </c>
      <c r="AC39" s="3">
        <v>25.6</v>
      </c>
      <c r="AD39" s="3">
        <v>26.5</v>
      </c>
      <c r="AE39" s="3">
        <v>26</v>
      </c>
      <c r="AF39" s="3">
        <v>27.1</v>
      </c>
      <c r="AG39" s="3">
        <v>25.6</v>
      </c>
      <c r="AI39" s="3">
        <v>26.2</v>
      </c>
      <c r="AJ39" s="3">
        <v>27</v>
      </c>
      <c r="AL39" s="3">
        <v>25.9</v>
      </c>
      <c r="AM39" s="90"/>
      <c r="AN39" s="3">
        <v>27.9</v>
      </c>
      <c r="AO39" s="3">
        <v>26.7</v>
      </c>
      <c r="AP39" s="90"/>
      <c r="AQ39" s="3">
        <v>28</v>
      </c>
      <c r="AR39" s="3">
        <v>28.8</v>
      </c>
      <c r="AS39" s="90"/>
      <c r="AT39" s="3">
        <v>25</v>
      </c>
      <c r="AV39" s="3">
        <v>26.1</v>
      </c>
      <c r="AW39" s="90"/>
      <c r="AX39" s="3">
        <v>23.6</v>
      </c>
      <c r="AY39" s="90"/>
      <c r="AZ39" s="3">
        <v>24.7</v>
      </c>
      <c r="BA39" s="3">
        <v>22.8</v>
      </c>
      <c r="BB39" s="90"/>
      <c r="BC39" s="3">
        <v>22.2</v>
      </c>
      <c r="BD39" s="90"/>
      <c r="BE39" s="3">
        <v>21</v>
      </c>
      <c r="BF39" s="3">
        <v>21.2</v>
      </c>
      <c r="BG39" s="3">
        <v>17.7</v>
      </c>
      <c r="BH39" s="90"/>
      <c r="BI39" s="3">
        <v>19</v>
      </c>
      <c r="BJ39" s="90"/>
      <c r="BK39" s="3">
        <v>27.6</v>
      </c>
      <c r="BL39" s="90"/>
      <c r="BM39" s="3">
        <v>27.4</v>
      </c>
      <c r="BN39" s="90"/>
    </row>
    <row r="40" spans="1:66" ht="12.75">
      <c r="A40" s="9" t="s">
        <v>556</v>
      </c>
      <c r="L40" s="91">
        <v>0.1358192696309513</v>
      </c>
      <c r="P40" s="91">
        <v>0.14420584166398295</v>
      </c>
      <c r="Q40" s="96">
        <v>0.14901009633457563</v>
      </c>
      <c r="S40" s="91">
        <v>0.1482964014901401</v>
      </c>
      <c r="V40" s="91">
        <v>0.1448612126063412</v>
      </c>
      <c r="X40" s="91">
        <v>0.14322405575448172</v>
      </c>
      <c r="Z40" s="91">
        <v>0.14347543688302927</v>
      </c>
      <c r="AH40" s="91">
        <v>0.14826291112849505</v>
      </c>
      <c r="AK40" s="91">
        <v>0.1525811050307626</v>
      </c>
      <c r="AM40" s="91">
        <v>0.1454375210049064</v>
      </c>
      <c r="AP40" s="91">
        <v>0.14800837814278067</v>
      </c>
      <c r="AS40" s="91">
        <v>0.15111529872930932</v>
      </c>
      <c r="AW40" s="91">
        <v>0.1505498820033928</v>
      </c>
      <c r="AY40" s="91">
        <v>0.15648802069496023</v>
      </c>
      <c r="BB40" s="91">
        <v>0.15737847488583345</v>
      </c>
      <c r="BD40" s="91">
        <v>0.15921724577919194</v>
      </c>
      <c r="BH40" s="91">
        <v>0.15470298712400282</v>
      </c>
      <c r="BJ40" s="91">
        <v>0.15188147057521192</v>
      </c>
      <c r="BL40" s="91">
        <v>0.1580412255996251</v>
      </c>
      <c r="BN40" s="91">
        <v>0.1639565873307071</v>
      </c>
    </row>
    <row r="41" spans="1:66" ht="12.75">
      <c r="A41" s="9" t="s">
        <v>442</v>
      </c>
      <c r="C41" s="3">
        <v>571</v>
      </c>
      <c r="D41" s="3">
        <v>551</v>
      </c>
      <c r="F41" s="3">
        <v>581</v>
      </c>
      <c r="G41" s="3">
        <v>529</v>
      </c>
      <c r="H41" s="3">
        <v>586</v>
      </c>
      <c r="I41" s="3">
        <v>604</v>
      </c>
      <c r="J41" s="3">
        <v>581</v>
      </c>
      <c r="K41" s="3">
        <v>820</v>
      </c>
      <c r="L41" s="90"/>
      <c r="M41" s="3">
        <v>532</v>
      </c>
      <c r="N41" s="3">
        <v>591</v>
      </c>
      <c r="O41" s="3">
        <v>556</v>
      </c>
      <c r="R41" s="3">
        <v>581</v>
      </c>
      <c r="T41" s="3">
        <v>532</v>
      </c>
      <c r="U41" s="3">
        <v>554</v>
      </c>
      <c r="W41" s="3">
        <v>545</v>
      </c>
      <c r="Y41" s="3">
        <v>548</v>
      </c>
      <c r="AA41" s="3">
        <v>540</v>
      </c>
      <c r="AB41" s="3">
        <v>518</v>
      </c>
      <c r="AC41" s="3">
        <v>540</v>
      </c>
      <c r="AD41" s="3">
        <v>527</v>
      </c>
      <c r="AE41" s="3">
        <v>538</v>
      </c>
      <c r="AF41" s="3">
        <v>560</v>
      </c>
      <c r="AG41" s="3">
        <v>525</v>
      </c>
      <c r="AI41" s="3">
        <v>537</v>
      </c>
      <c r="AJ41" s="3">
        <v>563</v>
      </c>
      <c r="AL41" s="3">
        <v>682</v>
      </c>
      <c r="AM41" s="90"/>
      <c r="AN41" s="3">
        <v>593</v>
      </c>
      <c r="AO41" s="3">
        <v>594</v>
      </c>
      <c r="AP41" s="90"/>
      <c r="AQ41" s="3">
        <v>563</v>
      </c>
      <c r="AR41" s="3">
        <v>561</v>
      </c>
      <c r="AS41" s="90"/>
      <c r="AT41" s="3">
        <v>558</v>
      </c>
      <c r="AV41" s="3">
        <v>547</v>
      </c>
      <c r="AW41" s="90"/>
      <c r="AX41" s="3">
        <v>527</v>
      </c>
      <c r="AY41" s="90"/>
      <c r="AZ41" s="3">
        <v>522</v>
      </c>
      <c r="BA41" s="3">
        <v>526</v>
      </c>
      <c r="BB41" s="90"/>
      <c r="BC41" s="3">
        <v>523</v>
      </c>
      <c r="BD41" s="90"/>
      <c r="BE41" s="3">
        <v>519</v>
      </c>
      <c r="BF41" s="3">
        <v>513</v>
      </c>
      <c r="BG41" s="3">
        <v>485</v>
      </c>
      <c r="BH41" s="90"/>
      <c r="BI41" s="3">
        <v>503</v>
      </c>
      <c r="BJ41" s="90"/>
      <c r="BK41" s="3">
        <v>606</v>
      </c>
      <c r="BL41" s="90"/>
      <c r="BM41" s="3">
        <v>622</v>
      </c>
      <c r="BN41" s="90"/>
    </row>
    <row r="42" spans="1:66" ht="12.75">
      <c r="A42" s="9" t="s">
        <v>443</v>
      </c>
      <c r="C42" s="3">
        <v>0.84</v>
      </c>
      <c r="D42" s="3">
        <v>0.79</v>
      </c>
      <c r="F42" s="3">
        <v>0.69</v>
      </c>
      <c r="G42" s="3">
        <v>1.5</v>
      </c>
      <c r="H42" s="3">
        <v>0.74</v>
      </c>
      <c r="I42" s="3">
        <v>0.88</v>
      </c>
      <c r="J42" s="3">
        <v>0.71</v>
      </c>
      <c r="K42" s="3">
        <v>0.74</v>
      </c>
      <c r="L42" s="90"/>
      <c r="M42" s="3">
        <v>0.77</v>
      </c>
      <c r="N42" s="3">
        <v>1.1</v>
      </c>
      <c r="O42" s="3">
        <v>0.85</v>
      </c>
      <c r="R42" s="3">
        <v>0.84</v>
      </c>
      <c r="T42" s="3">
        <v>0.64</v>
      </c>
      <c r="U42" s="3">
        <v>0.6</v>
      </c>
      <c r="W42" s="3">
        <v>0.67</v>
      </c>
      <c r="Y42" s="3">
        <v>0.69</v>
      </c>
      <c r="AA42" s="3">
        <v>0.64</v>
      </c>
      <c r="AB42" s="3">
        <v>0.63</v>
      </c>
      <c r="AC42" s="3">
        <v>0.88</v>
      </c>
      <c r="AD42" s="3">
        <v>0.69</v>
      </c>
      <c r="AE42" s="3">
        <v>0.99</v>
      </c>
      <c r="AF42" s="3">
        <v>1</v>
      </c>
      <c r="AG42" s="3">
        <v>0.69</v>
      </c>
      <c r="AI42" s="3">
        <v>0.72</v>
      </c>
      <c r="AJ42" s="3">
        <v>0.76</v>
      </c>
      <c r="AL42" s="3">
        <v>1</v>
      </c>
      <c r="AM42" s="90"/>
      <c r="AN42" s="3">
        <v>0.76</v>
      </c>
      <c r="AO42" s="3">
        <v>0.74</v>
      </c>
      <c r="AP42" s="90"/>
      <c r="AQ42" s="3">
        <v>0.64</v>
      </c>
      <c r="AR42" s="3">
        <v>0.98</v>
      </c>
      <c r="AS42" s="90"/>
      <c r="AT42" s="3">
        <v>0.74</v>
      </c>
      <c r="AV42" s="3">
        <v>0.64</v>
      </c>
      <c r="AW42" s="90"/>
      <c r="AX42" s="3">
        <v>0.746</v>
      </c>
      <c r="AY42" s="90"/>
      <c r="AZ42" s="3">
        <v>0.98</v>
      </c>
      <c r="BA42" s="3">
        <v>0.88</v>
      </c>
      <c r="BB42" s="90"/>
      <c r="BC42" s="3">
        <v>0.9</v>
      </c>
      <c r="BD42" s="90"/>
      <c r="BE42" s="3">
        <v>0.76</v>
      </c>
      <c r="BF42" s="3">
        <v>0.39</v>
      </c>
      <c r="BG42" s="3">
        <v>0.53</v>
      </c>
      <c r="BH42" s="90"/>
      <c r="BI42" s="3">
        <v>1.2</v>
      </c>
      <c r="BJ42" s="90"/>
      <c r="BK42" s="3">
        <v>1.1</v>
      </c>
      <c r="BL42" s="90"/>
      <c r="BM42" s="3">
        <v>0.92</v>
      </c>
      <c r="BN42" s="90"/>
    </row>
    <row r="43" spans="1:66" ht="12.75">
      <c r="A43" s="9" t="s">
        <v>444</v>
      </c>
      <c r="C43" s="3">
        <v>9.7</v>
      </c>
      <c r="D43" s="3">
        <v>5.8</v>
      </c>
      <c r="F43" s="3">
        <v>7</v>
      </c>
      <c r="G43" s="3">
        <v>7.6</v>
      </c>
      <c r="H43" s="3">
        <v>4.7</v>
      </c>
      <c r="I43" s="3">
        <v>4.3</v>
      </c>
      <c r="J43" s="3">
        <v>4.5</v>
      </c>
      <c r="K43" s="3">
        <v>10</v>
      </c>
      <c r="L43" s="89">
        <v>4.3702645735186705</v>
      </c>
      <c r="M43" s="3">
        <v>5.35</v>
      </c>
      <c r="N43" s="3">
        <v>6.4</v>
      </c>
      <c r="O43" s="3">
        <v>5.9</v>
      </c>
      <c r="P43" s="89">
        <v>4.380069856745475</v>
      </c>
      <c r="Q43" s="95">
        <v>4.503303735283154</v>
      </c>
      <c r="R43" s="3">
        <v>6.6</v>
      </c>
      <c r="S43" s="89">
        <v>4.632980091399575</v>
      </c>
      <c r="T43" s="3">
        <v>5.4</v>
      </c>
      <c r="U43" s="3">
        <v>5.5</v>
      </c>
      <c r="V43" s="89">
        <v>4.342312219224395</v>
      </c>
      <c r="W43" s="3">
        <v>5.9</v>
      </c>
      <c r="X43" s="89">
        <v>4.239522441063959</v>
      </c>
      <c r="Y43" s="3">
        <v>5.6</v>
      </c>
      <c r="Z43" s="89">
        <v>4.198876208843774</v>
      </c>
      <c r="AA43" s="3">
        <v>5.1</v>
      </c>
      <c r="AB43" s="3">
        <v>3.4</v>
      </c>
      <c r="AC43" s="3">
        <v>3.1</v>
      </c>
      <c r="AD43" s="3">
        <v>2.6</v>
      </c>
      <c r="AE43" s="3">
        <v>4.4</v>
      </c>
      <c r="AF43" s="3">
        <v>7</v>
      </c>
      <c r="AG43" s="3">
        <v>4</v>
      </c>
      <c r="AH43" s="89">
        <v>4.313733607567987</v>
      </c>
      <c r="AI43" s="3">
        <v>2.9</v>
      </c>
      <c r="AJ43" s="3">
        <v>6.7</v>
      </c>
      <c r="AK43" s="89">
        <v>4.372590287787121</v>
      </c>
      <c r="AL43" s="3">
        <v>7.8</v>
      </c>
      <c r="AM43" s="89">
        <v>4.410425713688891</v>
      </c>
      <c r="AN43" s="3">
        <v>6.7</v>
      </c>
      <c r="AO43" s="3">
        <v>7.2</v>
      </c>
      <c r="AP43" s="89">
        <v>4.306605996929163</v>
      </c>
      <c r="AQ43" s="3">
        <v>6</v>
      </c>
      <c r="AR43" s="3">
        <v>5.4</v>
      </c>
      <c r="AS43" s="89">
        <v>4.370261027928507</v>
      </c>
      <c r="AT43" s="3">
        <v>5.4</v>
      </c>
      <c r="AV43" s="3">
        <v>5.5</v>
      </c>
      <c r="AW43" s="89">
        <v>4.581902401565301</v>
      </c>
      <c r="AX43" s="3">
        <v>4.97</v>
      </c>
      <c r="AY43" s="89">
        <v>4.594466260215589</v>
      </c>
      <c r="AZ43" s="3" t="s">
        <v>445</v>
      </c>
      <c r="BA43" s="3" t="s">
        <v>445</v>
      </c>
      <c r="BB43" s="89">
        <v>4.685951542056163</v>
      </c>
      <c r="BC43" s="3">
        <v>7</v>
      </c>
      <c r="BD43" s="89">
        <v>4.659270665315504</v>
      </c>
      <c r="BE43" s="3">
        <v>5.4</v>
      </c>
      <c r="BF43" s="3">
        <v>3.7</v>
      </c>
      <c r="BG43" s="3">
        <v>6.7</v>
      </c>
      <c r="BH43" s="89">
        <v>4.659360918927033</v>
      </c>
      <c r="BI43" s="3">
        <v>8.4</v>
      </c>
      <c r="BJ43" s="89">
        <v>4.600979672911862</v>
      </c>
      <c r="BK43" s="3">
        <v>7.1</v>
      </c>
      <c r="BL43" s="89">
        <v>4.735999764448276</v>
      </c>
      <c r="BM43" s="3">
        <v>7.7</v>
      </c>
      <c r="BN43" s="89">
        <v>4.899898873363097</v>
      </c>
    </row>
    <row r="44" spans="1:66" ht="12.75">
      <c r="A44" s="9" t="s">
        <v>463</v>
      </c>
      <c r="L44" s="91">
        <v>12.001472995963656</v>
      </c>
      <c r="P44" s="91">
        <v>11.369085913220196</v>
      </c>
      <c r="Q44" s="96">
        <v>12.375005874999843</v>
      </c>
      <c r="S44" s="91">
        <v>12.962099320249987</v>
      </c>
      <c r="V44" s="91">
        <v>12.078049819819427</v>
      </c>
      <c r="X44" s="91">
        <v>12.123161702389464</v>
      </c>
      <c r="Z44" s="91">
        <v>11.974929357151888</v>
      </c>
      <c r="AH44" s="91">
        <v>12.29989038972666</v>
      </c>
      <c r="AK44" s="91">
        <v>12.984004541215917</v>
      </c>
      <c r="AM44" s="91">
        <v>12.008152786535383</v>
      </c>
      <c r="AP44" s="91">
        <v>12.193410211784117</v>
      </c>
      <c r="AS44" s="91">
        <v>12.341923218461847</v>
      </c>
      <c r="AW44" s="91">
        <v>12.113341437545488</v>
      </c>
      <c r="AY44" s="91">
        <v>12.369112581904398</v>
      </c>
      <c r="BB44" s="91">
        <v>12.235068870046799</v>
      </c>
      <c r="BD44" s="91">
        <v>12.258453989115795</v>
      </c>
      <c r="BH44" s="91">
        <v>12.373951355635157</v>
      </c>
      <c r="BJ44" s="91">
        <v>12.214599329691792</v>
      </c>
      <c r="BL44" s="91">
        <v>12.762604843360212</v>
      </c>
      <c r="BN44" s="91">
        <v>11.889952395909537</v>
      </c>
    </row>
    <row r="45" spans="1:66" ht="12.75">
      <c r="A45" s="9" t="s">
        <v>446</v>
      </c>
      <c r="C45" s="3">
        <v>10.8</v>
      </c>
      <c r="D45" s="3">
        <v>9.6</v>
      </c>
      <c r="F45" s="3">
        <v>8.1</v>
      </c>
      <c r="G45" s="3">
        <v>7</v>
      </c>
      <c r="H45" s="3">
        <v>14.4</v>
      </c>
      <c r="I45" s="3">
        <v>13.2</v>
      </c>
      <c r="J45" s="3">
        <v>10.6</v>
      </c>
      <c r="K45" s="3">
        <v>25.6</v>
      </c>
      <c r="L45" s="90"/>
      <c r="M45" s="3">
        <v>8.35</v>
      </c>
      <c r="N45" s="3">
        <v>16.9</v>
      </c>
      <c r="O45" s="3">
        <v>6.6</v>
      </c>
      <c r="R45" s="3">
        <v>6.4</v>
      </c>
      <c r="T45" s="3">
        <v>6.7</v>
      </c>
      <c r="U45" s="3">
        <v>7.9</v>
      </c>
      <c r="W45" s="3">
        <v>7.6</v>
      </c>
      <c r="Y45" s="3">
        <v>7.6</v>
      </c>
      <c r="AA45" s="3">
        <v>7</v>
      </c>
      <c r="AB45" s="3">
        <v>8.4</v>
      </c>
      <c r="AC45" s="3">
        <v>9.2</v>
      </c>
      <c r="AD45" s="3">
        <v>8.2</v>
      </c>
      <c r="AE45" s="3">
        <v>8.4</v>
      </c>
      <c r="AF45" s="3">
        <v>9.3</v>
      </c>
      <c r="AG45" s="3">
        <v>8.1</v>
      </c>
      <c r="AI45" s="3">
        <v>8.7</v>
      </c>
      <c r="AJ45" s="3">
        <v>9.4</v>
      </c>
      <c r="AL45" s="3">
        <v>12.4</v>
      </c>
      <c r="AM45" s="90"/>
      <c r="AN45" s="3">
        <v>9.5</v>
      </c>
      <c r="AO45" s="3">
        <v>9.5</v>
      </c>
      <c r="AP45" s="90"/>
      <c r="AQ45" s="3">
        <v>8.8</v>
      </c>
      <c r="AR45" s="3">
        <v>10.6</v>
      </c>
      <c r="AS45" s="90"/>
      <c r="AT45" s="3">
        <v>8.8</v>
      </c>
      <c r="AV45" s="3">
        <v>9.2</v>
      </c>
      <c r="AW45" s="90"/>
      <c r="AX45" s="3">
        <v>9.93</v>
      </c>
      <c r="AY45" s="90"/>
      <c r="AZ45" s="3">
        <v>7.9</v>
      </c>
      <c r="BA45" s="3">
        <v>8</v>
      </c>
      <c r="BB45" s="90"/>
      <c r="BC45" s="3">
        <v>9.1</v>
      </c>
      <c r="BD45" s="90"/>
      <c r="BE45" s="3">
        <v>8.3</v>
      </c>
      <c r="BF45" s="3">
        <v>9</v>
      </c>
      <c r="BG45" s="3">
        <v>7.6</v>
      </c>
      <c r="BH45" s="90"/>
      <c r="BI45" s="3">
        <v>7.7</v>
      </c>
      <c r="BJ45" s="90"/>
      <c r="BK45" s="3">
        <v>9.3</v>
      </c>
      <c r="BL45" s="90"/>
      <c r="BM45" s="3">
        <v>9.5</v>
      </c>
      <c r="BN45" s="90"/>
    </row>
    <row r="46" spans="1:66" ht="12.75">
      <c r="A46" s="9" t="s">
        <v>447</v>
      </c>
      <c r="C46" s="3">
        <v>573</v>
      </c>
      <c r="D46" s="3">
        <v>552</v>
      </c>
      <c r="F46" s="3">
        <v>659</v>
      </c>
      <c r="G46" s="3">
        <v>690</v>
      </c>
      <c r="H46" s="3">
        <v>610</v>
      </c>
      <c r="I46" s="3">
        <v>610</v>
      </c>
      <c r="J46" s="3">
        <v>620</v>
      </c>
      <c r="K46" s="3">
        <v>1030</v>
      </c>
      <c r="L46" s="90"/>
      <c r="M46" s="3">
        <v>632.5</v>
      </c>
      <c r="N46" s="3">
        <v>720</v>
      </c>
      <c r="O46" s="3">
        <v>625</v>
      </c>
      <c r="R46" s="3">
        <v>700</v>
      </c>
      <c r="T46" s="3">
        <v>656</v>
      </c>
      <c r="U46" s="3">
        <v>558</v>
      </c>
      <c r="W46" s="3">
        <v>568</v>
      </c>
      <c r="Y46" s="3">
        <v>542</v>
      </c>
      <c r="AA46" s="3">
        <v>566</v>
      </c>
      <c r="AB46" s="3">
        <v>574</v>
      </c>
      <c r="AC46" s="3">
        <v>630</v>
      </c>
      <c r="AD46" s="3">
        <v>606</v>
      </c>
      <c r="AE46" s="3">
        <v>613</v>
      </c>
      <c r="AF46" s="3">
        <v>620</v>
      </c>
      <c r="AG46" s="3">
        <v>592</v>
      </c>
      <c r="AI46" s="3">
        <v>609</v>
      </c>
      <c r="AJ46" s="3">
        <v>680</v>
      </c>
      <c r="AL46" s="3">
        <v>740</v>
      </c>
      <c r="AM46" s="90"/>
      <c r="AN46" s="3">
        <v>660</v>
      </c>
      <c r="AO46" s="3">
        <v>680</v>
      </c>
      <c r="AP46" s="90"/>
      <c r="AQ46" s="3">
        <v>640</v>
      </c>
      <c r="AR46" s="3">
        <v>590</v>
      </c>
      <c r="AS46" s="90"/>
      <c r="AT46" s="3">
        <v>570</v>
      </c>
      <c r="AV46" s="3">
        <v>580</v>
      </c>
      <c r="AW46" s="90"/>
      <c r="AX46" s="3">
        <v>616</v>
      </c>
      <c r="AY46" s="90"/>
      <c r="AZ46" s="3">
        <v>620</v>
      </c>
      <c r="BA46" s="3">
        <v>618</v>
      </c>
      <c r="BB46" s="90"/>
      <c r="BC46" s="3">
        <v>610</v>
      </c>
      <c r="BD46" s="90"/>
      <c r="BE46" s="3">
        <v>590</v>
      </c>
      <c r="BF46" s="3">
        <v>600</v>
      </c>
      <c r="BG46" s="3">
        <v>565</v>
      </c>
      <c r="BH46" s="90"/>
      <c r="BI46" s="3">
        <v>561</v>
      </c>
      <c r="BJ46" s="90"/>
      <c r="BK46" s="3">
        <v>726</v>
      </c>
      <c r="BL46" s="90"/>
      <c r="BM46" s="3">
        <v>760</v>
      </c>
      <c r="BN46" s="90"/>
    </row>
    <row r="47" spans="1:66" ht="12.75">
      <c r="A47" s="9" t="s">
        <v>448</v>
      </c>
      <c r="C47" s="3">
        <v>5.18</v>
      </c>
      <c r="D47" s="3">
        <v>5.3</v>
      </c>
      <c r="F47" s="3">
        <v>7.28</v>
      </c>
      <c r="G47" s="3">
        <v>8.5</v>
      </c>
      <c r="H47" s="3">
        <v>8.5</v>
      </c>
      <c r="I47" s="3">
        <v>6.4</v>
      </c>
      <c r="J47" s="3">
        <v>6</v>
      </c>
      <c r="K47" s="3">
        <v>5.23</v>
      </c>
      <c r="L47" s="91">
        <v>7.858189531269113</v>
      </c>
      <c r="M47" s="3">
        <v>7.825</v>
      </c>
      <c r="N47" s="3">
        <v>7.8</v>
      </c>
      <c r="O47" s="3">
        <v>7.55</v>
      </c>
      <c r="P47" s="91">
        <v>7.468833877824516</v>
      </c>
      <c r="Q47" s="96">
        <v>7.781781491479766</v>
      </c>
      <c r="R47" s="3">
        <v>7.3</v>
      </c>
      <c r="S47" s="91">
        <v>8.358169256550651</v>
      </c>
      <c r="T47" s="3">
        <v>7.36</v>
      </c>
      <c r="U47" s="3">
        <v>7.24</v>
      </c>
      <c r="V47" s="91">
        <v>7.515536732368403</v>
      </c>
      <c r="W47" s="3">
        <v>8.16</v>
      </c>
      <c r="X47" s="91">
        <v>7.564939063755692</v>
      </c>
      <c r="Y47" s="3">
        <v>8.68</v>
      </c>
      <c r="Z47" s="91">
        <v>7.566024573394</v>
      </c>
      <c r="AA47" s="3">
        <v>8.34</v>
      </c>
      <c r="AB47" s="3">
        <v>6.49</v>
      </c>
      <c r="AC47" s="3">
        <v>7.32</v>
      </c>
      <c r="AD47" s="3">
        <v>7.34</v>
      </c>
      <c r="AE47" s="3">
        <v>6.6</v>
      </c>
      <c r="AF47" s="3">
        <v>6.9</v>
      </c>
      <c r="AG47" s="3">
        <v>7.2</v>
      </c>
      <c r="AH47" s="91">
        <v>7.558183376296153</v>
      </c>
      <c r="AI47" s="3">
        <v>7.26</v>
      </c>
      <c r="AJ47" s="3">
        <v>7</v>
      </c>
      <c r="AK47" s="91">
        <v>7.712014368293564</v>
      </c>
      <c r="AL47" s="3">
        <v>4.6</v>
      </c>
      <c r="AM47" s="91">
        <v>7.455583398208365</v>
      </c>
      <c r="AN47" s="3">
        <v>8.7</v>
      </c>
      <c r="AO47" s="3">
        <v>7.4</v>
      </c>
      <c r="AP47" s="91">
        <v>7.384392690389275</v>
      </c>
      <c r="AQ47" s="3">
        <v>7.4</v>
      </c>
      <c r="AR47" s="3">
        <v>10.8</v>
      </c>
      <c r="AS47" s="91">
        <v>7.348434629807059</v>
      </c>
      <c r="AT47" s="3">
        <v>8.6</v>
      </c>
      <c r="AV47" s="3">
        <v>7</v>
      </c>
      <c r="AW47" s="91">
        <v>7.470574942913882</v>
      </c>
      <c r="AX47" s="3">
        <v>7.15</v>
      </c>
      <c r="AY47" s="91">
        <v>7.556861970198719</v>
      </c>
      <c r="AZ47" s="3">
        <v>7.23</v>
      </c>
      <c r="BA47" s="3">
        <v>7.59</v>
      </c>
      <c r="BB47" s="91">
        <v>7.25482122725037</v>
      </c>
      <c r="BC47" s="3">
        <v>7.4</v>
      </c>
      <c r="BD47" s="91">
        <v>7.978149563706939</v>
      </c>
      <c r="BE47" s="3">
        <v>8.7</v>
      </c>
      <c r="BF47" s="3">
        <v>7.6</v>
      </c>
      <c r="BG47" s="3">
        <v>6.04</v>
      </c>
      <c r="BH47" s="91">
        <v>7.701069379206837</v>
      </c>
      <c r="BI47" s="3">
        <v>6.77</v>
      </c>
      <c r="BJ47" s="91">
        <v>7.175759687650433</v>
      </c>
      <c r="BK47" s="3">
        <v>7.42</v>
      </c>
      <c r="BL47" s="91">
        <v>7.209866246463721</v>
      </c>
      <c r="BM47" s="3">
        <v>7.41</v>
      </c>
      <c r="BN47" s="91">
        <v>7.127486535782496</v>
      </c>
    </row>
    <row r="48" spans="1:66" ht="12.75">
      <c r="A48" s="9" t="s">
        <v>557</v>
      </c>
      <c r="L48" s="91">
        <v>2.992835570090418</v>
      </c>
      <c r="P48" s="91">
        <v>2.8781603012549724</v>
      </c>
      <c r="Q48" s="96">
        <v>3.0863655758446353</v>
      </c>
      <c r="S48" s="91">
        <v>3.290118662811054</v>
      </c>
      <c r="V48" s="91">
        <v>3.023368591184218</v>
      </c>
      <c r="X48" s="91">
        <v>3.014085537721818</v>
      </c>
      <c r="Z48" s="91">
        <v>3.013596722272145</v>
      </c>
      <c r="AH48" s="91">
        <v>3.0724535587298774</v>
      </c>
      <c r="AK48" s="91">
        <v>3.2735028147094996</v>
      </c>
      <c r="AM48" s="91">
        <v>3.011091533374358</v>
      </c>
      <c r="AP48" s="91">
        <v>3.035508630283299</v>
      </c>
      <c r="AS48" s="91">
        <v>3.078751649584271</v>
      </c>
      <c r="AW48" s="91">
        <v>3.0476589899768642</v>
      </c>
      <c r="AY48" s="91">
        <v>3.103505426053979</v>
      </c>
      <c r="BB48" s="91">
        <v>3.077655168038282</v>
      </c>
      <c r="BD48" s="91">
        <v>3.0744863325615035</v>
      </c>
      <c r="BH48" s="91">
        <v>3.089825717273086</v>
      </c>
      <c r="BJ48" s="91">
        <v>3.0832357507992874</v>
      </c>
      <c r="BL48" s="91">
        <v>3.1694587676077512</v>
      </c>
      <c r="BN48" s="91">
        <v>2.979405214092212</v>
      </c>
    </row>
    <row r="49" spans="1:66" ht="12.75">
      <c r="A49" s="9" t="s">
        <v>449</v>
      </c>
      <c r="C49" s="3">
        <v>21</v>
      </c>
      <c r="D49" s="3">
        <v>25.9</v>
      </c>
      <c r="F49" s="3">
        <v>31.4</v>
      </c>
      <c r="G49" s="3">
        <v>41.1</v>
      </c>
      <c r="H49" s="3">
        <v>29.4</v>
      </c>
      <c r="I49" s="3">
        <v>28.2</v>
      </c>
      <c r="J49" s="3">
        <v>29.6</v>
      </c>
      <c r="K49" s="3">
        <v>23</v>
      </c>
      <c r="L49" s="89">
        <v>34.955203202029594</v>
      </c>
      <c r="M49" s="3">
        <v>34.95</v>
      </c>
      <c r="N49" s="3">
        <v>32.6</v>
      </c>
      <c r="O49" s="3">
        <v>33.2</v>
      </c>
      <c r="P49" s="89">
        <v>34.89892414384029</v>
      </c>
      <c r="Q49" s="95">
        <v>35.05520784166871</v>
      </c>
      <c r="R49" s="3">
        <v>34</v>
      </c>
      <c r="S49" s="89">
        <v>35.53393045875336</v>
      </c>
      <c r="T49" s="3">
        <v>33.3</v>
      </c>
      <c r="U49" s="3">
        <v>32.4</v>
      </c>
      <c r="V49" s="89">
        <v>33.911212622925405</v>
      </c>
      <c r="W49" s="3">
        <v>32.1</v>
      </c>
      <c r="X49" s="89">
        <v>34.21585821243636</v>
      </c>
      <c r="Y49" s="3">
        <v>31.6</v>
      </c>
      <c r="Z49" s="89">
        <v>34.959136947118324</v>
      </c>
      <c r="AA49" s="3">
        <v>32</v>
      </c>
      <c r="AB49" s="3">
        <v>33</v>
      </c>
      <c r="AC49" s="3">
        <v>33</v>
      </c>
      <c r="AD49" s="3">
        <v>33.6</v>
      </c>
      <c r="AE49" s="3">
        <v>33.2</v>
      </c>
      <c r="AF49" s="3">
        <v>34.2</v>
      </c>
      <c r="AG49" s="3">
        <v>33.4</v>
      </c>
      <c r="AH49" s="89">
        <v>34.46719048519328</v>
      </c>
      <c r="AI49" s="3">
        <v>33.6</v>
      </c>
      <c r="AJ49" s="3">
        <v>33.9</v>
      </c>
      <c r="AK49" s="89">
        <v>34.66678996132338</v>
      </c>
      <c r="AL49" s="3">
        <v>21.7</v>
      </c>
      <c r="AM49" s="89">
        <v>35.686722547726276</v>
      </c>
      <c r="AN49" s="3">
        <v>34.9</v>
      </c>
      <c r="AO49" s="3">
        <v>35</v>
      </c>
      <c r="AP49" s="89">
        <v>34.587129812739875</v>
      </c>
      <c r="AQ49" s="3">
        <v>34.3</v>
      </c>
      <c r="AR49" s="3">
        <v>27.2</v>
      </c>
      <c r="AS49" s="89">
        <v>34.348796614121156</v>
      </c>
      <c r="AT49" s="3">
        <v>34.3</v>
      </c>
      <c r="AV49" s="3">
        <v>31.8</v>
      </c>
      <c r="AW49" s="89">
        <v>34.82933208653096</v>
      </c>
      <c r="AX49" s="3">
        <v>34.7</v>
      </c>
      <c r="AY49" s="89">
        <v>35.885115070773765</v>
      </c>
      <c r="AZ49" s="3">
        <v>35.6</v>
      </c>
      <c r="BA49" s="3">
        <v>32.9</v>
      </c>
      <c r="BB49" s="89">
        <v>35.15731457826575</v>
      </c>
      <c r="BC49" s="3">
        <v>34.3</v>
      </c>
      <c r="BD49" s="89">
        <v>35.70597405058357</v>
      </c>
      <c r="BE49" s="3">
        <v>32.6</v>
      </c>
      <c r="BF49" s="3">
        <v>32</v>
      </c>
      <c r="BG49" s="3">
        <v>32.7</v>
      </c>
      <c r="BH49" s="89">
        <v>35.68028150158437</v>
      </c>
      <c r="BI49" s="3">
        <v>34.5</v>
      </c>
      <c r="BJ49" s="89">
        <v>35.38734512803797</v>
      </c>
      <c r="BK49" s="3">
        <v>36.4</v>
      </c>
      <c r="BL49" s="89">
        <v>34.67109464448031</v>
      </c>
      <c r="BM49" s="3">
        <v>36</v>
      </c>
      <c r="BN49" s="89">
        <v>34.77629343180831</v>
      </c>
    </row>
    <row r="50" spans="1:66" ht="12.75">
      <c r="A50" s="9" t="s">
        <v>450</v>
      </c>
      <c r="C50" s="3">
        <v>0.1</v>
      </c>
      <c r="D50" s="3">
        <v>0.1</v>
      </c>
      <c r="F50" s="3">
        <v>0.2</v>
      </c>
      <c r="G50" s="3">
        <v>0.26</v>
      </c>
      <c r="H50" s="3">
        <v>0.2</v>
      </c>
      <c r="I50" s="3">
        <v>0.2</v>
      </c>
      <c r="J50" s="3">
        <v>0.2</v>
      </c>
      <c r="K50" s="3">
        <v>0.09</v>
      </c>
      <c r="L50" s="90"/>
      <c r="M50" s="3">
        <v>0.1</v>
      </c>
      <c r="N50" s="3">
        <v>0.2</v>
      </c>
      <c r="O50" s="3">
        <v>0.2</v>
      </c>
      <c r="R50" s="3">
        <v>0.1</v>
      </c>
      <c r="T50" s="3">
        <v>0.2</v>
      </c>
      <c r="U50" s="3">
        <v>0.1</v>
      </c>
      <c r="W50" s="3">
        <v>0.1</v>
      </c>
      <c r="Y50" s="3">
        <v>0.1</v>
      </c>
      <c r="AA50" s="3">
        <v>0.1</v>
      </c>
      <c r="AB50" s="3">
        <v>0.64</v>
      </c>
      <c r="AC50" s="3">
        <v>0.21</v>
      </c>
      <c r="AD50" s="3">
        <v>0.1</v>
      </c>
      <c r="AE50" s="3">
        <v>0.21</v>
      </c>
      <c r="AF50" s="3">
        <v>0.25</v>
      </c>
      <c r="AG50" s="3">
        <v>0.1</v>
      </c>
      <c r="AI50" s="3">
        <v>0.1</v>
      </c>
      <c r="AJ50" s="3">
        <v>0.2</v>
      </c>
      <c r="AL50" s="3">
        <v>6.6</v>
      </c>
      <c r="AM50" s="90"/>
      <c r="AN50" s="3">
        <v>0.2</v>
      </c>
      <c r="AO50" s="3">
        <v>0.2</v>
      </c>
      <c r="AP50" s="90"/>
      <c r="AQ50" s="3">
        <v>0.2</v>
      </c>
      <c r="AR50" s="3">
        <v>0.2</v>
      </c>
      <c r="AS50" s="90"/>
      <c r="AT50" s="3">
        <v>0.2</v>
      </c>
      <c r="AV50" s="3">
        <v>0.2</v>
      </c>
      <c r="AW50" s="90"/>
      <c r="AX50" s="3" t="s">
        <v>451</v>
      </c>
      <c r="AY50" s="90"/>
      <c r="AZ50" s="3">
        <v>0.2</v>
      </c>
      <c r="BA50" s="3">
        <v>0.1</v>
      </c>
      <c r="BB50" s="90"/>
      <c r="BC50" s="3">
        <v>0.2</v>
      </c>
      <c r="BD50" s="90"/>
      <c r="BE50" s="3">
        <v>0.2</v>
      </c>
      <c r="BF50" s="3">
        <v>0.2</v>
      </c>
      <c r="BG50" s="3">
        <v>0.2</v>
      </c>
      <c r="BH50" s="90"/>
      <c r="BI50" s="3">
        <v>0.2</v>
      </c>
      <c r="BJ50" s="90"/>
      <c r="BK50" s="3">
        <v>0.1</v>
      </c>
      <c r="BL50" s="90"/>
      <c r="BM50" s="3">
        <v>0.1</v>
      </c>
      <c r="BN50" s="90"/>
    </row>
    <row r="51" spans="1:66" ht="12.75">
      <c r="A51" s="9" t="s">
        <v>452</v>
      </c>
      <c r="C51" s="3">
        <v>10.5</v>
      </c>
      <c r="D51" s="3">
        <v>10</v>
      </c>
      <c r="F51" s="3">
        <v>10.8</v>
      </c>
      <c r="G51" s="3">
        <v>6</v>
      </c>
      <c r="H51" s="3">
        <v>10.5</v>
      </c>
      <c r="I51" s="3">
        <v>11</v>
      </c>
      <c r="J51" s="3">
        <v>10</v>
      </c>
      <c r="K51" s="3">
        <v>16.7</v>
      </c>
      <c r="L51" s="89">
        <v>8.66794192985551</v>
      </c>
      <c r="M51" s="3">
        <v>9.4</v>
      </c>
      <c r="N51" s="3">
        <v>9.9</v>
      </c>
      <c r="O51" s="3">
        <v>10.3</v>
      </c>
      <c r="P51" s="89">
        <v>8.754174759564453</v>
      </c>
      <c r="Q51" s="95">
        <v>9.136733476929345</v>
      </c>
      <c r="R51" s="3">
        <v>10.8</v>
      </c>
      <c r="S51" s="89">
        <v>7.322714010229396</v>
      </c>
      <c r="T51" s="3">
        <v>9.9</v>
      </c>
      <c r="U51" s="3">
        <v>9.1</v>
      </c>
      <c r="V51" s="89">
        <v>8.146147436768812</v>
      </c>
      <c r="W51" s="3">
        <v>8.9</v>
      </c>
      <c r="X51" s="89">
        <v>7.605876791701628</v>
      </c>
      <c r="Y51" s="3">
        <v>8.6</v>
      </c>
      <c r="Z51" s="89">
        <v>7.6386506637041185</v>
      </c>
      <c r="AA51" s="3">
        <v>8.6</v>
      </c>
      <c r="AB51" s="3">
        <v>9.4</v>
      </c>
      <c r="AC51" s="3">
        <v>9.6</v>
      </c>
      <c r="AD51" s="3">
        <v>9.4</v>
      </c>
      <c r="AE51" s="3">
        <v>9.8</v>
      </c>
      <c r="AF51" s="3">
        <v>10.1</v>
      </c>
      <c r="AG51" s="3">
        <v>9.6</v>
      </c>
      <c r="AH51" s="89">
        <v>8.148267552158535</v>
      </c>
      <c r="AI51" s="3">
        <v>9.6</v>
      </c>
      <c r="AJ51" s="3">
        <v>9.7</v>
      </c>
      <c r="AK51" s="89">
        <v>8.486925832072597</v>
      </c>
      <c r="AL51" s="3">
        <v>11.5</v>
      </c>
      <c r="AM51" s="89">
        <v>9.090259842534413</v>
      </c>
      <c r="AN51" s="3">
        <v>10.2</v>
      </c>
      <c r="AO51" s="3">
        <v>10.2</v>
      </c>
      <c r="AP51" s="89">
        <v>8.757683337951129</v>
      </c>
      <c r="AQ51" s="3">
        <v>9.7</v>
      </c>
      <c r="AR51" s="3">
        <v>10.3</v>
      </c>
      <c r="AS51" s="89">
        <v>8.115222278881058</v>
      </c>
      <c r="AT51" s="3">
        <v>8.9</v>
      </c>
      <c r="AV51" s="3">
        <v>8.9</v>
      </c>
      <c r="AW51" s="89">
        <v>8.5678319870553</v>
      </c>
      <c r="AX51" s="3">
        <v>8.77</v>
      </c>
      <c r="AY51" s="89">
        <v>8.786119647722751</v>
      </c>
      <c r="AZ51" s="3">
        <v>9.1</v>
      </c>
      <c r="BA51" s="3">
        <v>9.1</v>
      </c>
      <c r="BB51" s="89">
        <v>9.093180860472104</v>
      </c>
      <c r="BC51" s="3">
        <v>9.2</v>
      </c>
      <c r="BD51" s="89">
        <v>8.80099200683739</v>
      </c>
      <c r="BE51" s="3">
        <v>8.1</v>
      </c>
      <c r="BF51" s="3">
        <v>8.2</v>
      </c>
      <c r="BG51" s="3">
        <v>8.2</v>
      </c>
      <c r="BH51" s="89">
        <v>8.781776375672573</v>
      </c>
      <c r="BI51" s="3">
        <v>8.8</v>
      </c>
      <c r="BJ51" s="89">
        <v>8.55011182750081</v>
      </c>
      <c r="BK51" s="3">
        <v>10.1</v>
      </c>
      <c r="BL51" s="89">
        <v>8.28412179008503</v>
      </c>
      <c r="BM51" s="3">
        <v>10.4</v>
      </c>
      <c r="BN51" s="89">
        <v>9.107297500458062</v>
      </c>
    </row>
    <row r="52" spans="1:66" ht="12.75">
      <c r="A52" s="9" t="s">
        <v>558</v>
      </c>
      <c r="L52" s="91">
        <v>2.7012893535742326</v>
      </c>
      <c r="P52" s="91">
        <v>2.5880674474335352</v>
      </c>
      <c r="Q52" s="96">
        <v>2.798925415506574</v>
      </c>
      <c r="S52" s="91">
        <v>2.86276487854415</v>
      </c>
      <c r="V52" s="91">
        <v>2.656439476776053</v>
      </c>
      <c r="X52" s="91">
        <v>2.679471513505875</v>
      </c>
      <c r="Z52" s="91">
        <v>2.692568546365452</v>
      </c>
      <c r="AH52" s="91">
        <v>2.771685567168654</v>
      </c>
      <c r="AK52" s="91">
        <v>2.9335440504387544</v>
      </c>
      <c r="AM52" s="91">
        <v>2.6721349675952717</v>
      </c>
      <c r="AP52" s="91">
        <v>2.7505849547806447</v>
      </c>
      <c r="AS52" s="91">
        <v>2.737138790243385</v>
      </c>
      <c r="AW52" s="91">
        <v>2.694555369170107</v>
      </c>
      <c r="AY52" s="91">
        <v>2.7921562362319516</v>
      </c>
      <c r="BB52" s="91">
        <v>2.707993992355686</v>
      </c>
      <c r="BD52" s="91">
        <v>2.7620443126794694</v>
      </c>
      <c r="BH52" s="91">
        <v>2.733254404352677</v>
      </c>
      <c r="BJ52" s="91">
        <v>2.7665617674722207</v>
      </c>
      <c r="BL52" s="91">
        <v>2.8106651953303006</v>
      </c>
      <c r="BN52" s="91">
        <v>2.6657026846181946</v>
      </c>
    </row>
    <row r="53" spans="1:66" ht="12.75">
      <c r="A53" s="9" t="s">
        <v>453</v>
      </c>
      <c r="C53" s="3">
        <v>464</v>
      </c>
      <c r="D53" s="3">
        <v>450</v>
      </c>
      <c r="F53" s="3">
        <v>462</v>
      </c>
      <c r="G53" s="3">
        <v>447</v>
      </c>
      <c r="H53" s="3">
        <v>463</v>
      </c>
      <c r="I53" s="3">
        <v>479</v>
      </c>
      <c r="J53" s="3">
        <v>476</v>
      </c>
      <c r="K53" s="3">
        <v>514</v>
      </c>
      <c r="L53" s="92">
        <v>467.9855766563124</v>
      </c>
      <c r="M53" s="3">
        <v>475</v>
      </c>
      <c r="N53" s="3">
        <v>462</v>
      </c>
      <c r="O53" s="3">
        <v>478</v>
      </c>
      <c r="P53" s="92">
        <v>467.7380067964938</v>
      </c>
      <c r="Q53" s="97">
        <v>468.2056998805045</v>
      </c>
      <c r="R53" s="3">
        <v>490</v>
      </c>
      <c r="S53" s="92">
        <v>456.8283516888389</v>
      </c>
      <c r="T53" s="3">
        <v>462</v>
      </c>
      <c r="U53" s="3">
        <v>490</v>
      </c>
      <c r="V53" s="92">
        <v>449.06716994317</v>
      </c>
      <c r="W53" s="3">
        <v>473</v>
      </c>
      <c r="X53" s="92">
        <v>450.4168942264709</v>
      </c>
      <c r="Y53" s="3">
        <v>471</v>
      </c>
      <c r="Z53" s="92">
        <v>463.0376173575239</v>
      </c>
      <c r="AA53" s="3">
        <v>481</v>
      </c>
      <c r="AB53" s="3">
        <v>461</v>
      </c>
      <c r="AC53" s="3">
        <v>465</v>
      </c>
      <c r="AD53" s="3">
        <v>460</v>
      </c>
      <c r="AE53" s="3">
        <v>472</v>
      </c>
      <c r="AF53" s="3">
        <v>489</v>
      </c>
      <c r="AG53" s="3">
        <v>465</v>
      </c>
      <c r="AH53" s="92">
        <v>459.25469665111206</v>
      </c>
      <c r="AI53" s="3">
        <v>468</v>
      </c>
      <c r="AJ53" s="3">
        <v>470</v>
      </c>
      <c r="AK53" s="92">
        <v>455.110052383123</v>
      </c>
      <c r="AL53" s="3">
        <v>478</v>
      </c>
      <c r="AM53" s="92">
        <v>461.31665273008304</v>
      </c>
      <c r="AN53" s="3">
        <v>482</v>
      </c>
      <c r="AO53" s="3">
        <v>496</v>
      </c>
      <c r="AP53" s="92">
        <v>456.1997885273135</v>
      </c>
      <c r="AQ53" s="3">
        <v>477</v>
      </c>
      <c r="AR53" s="3">
        <v>602</v>
      </c>
      <c r="AS53" s="92">
        <v>454.67080168218456</v>
      </c>
      <c r="AT53" s="3">
        <v>476</v>
      </c>
      <c r="AV53" s="3">
        <v>461</v>
      </c>
      <c r="AW53" s="92">
        <v>425.998499090832</v>
      </c>
      <c r="AX53" s="3">
        <v>477</v>
      </c>
      <c r="AY53" s="92">
        <v>451.8488373974706</v>
      </c>
      <c r="AZ53" s="3">
        <v>465</v>
      </c>
      <c r="BA53" s="3">
        <v>464</v>
      </c>
      <c r="BB53" s="92">
        <v>442.32368738336356</v>
      </c>
      <c r="BC53" s="3">
        <v>452</v>
      </c>
      <c r="BD53" s="92">
        <v>453.5854354507366</v>
      </c>
      <c r="BE53" s="3">
        <v>453</v>
      </c>
      <c r="BF53" s="3">
        <v>464</v>
      </c>
      <c r="BG53" s="3">
        <v>455</v>
      </c>
      <c r="BH53" s="92">
        <v>451.341591270305</v>
      </c>
      <c r="BI53" s="3">
        <v>450</v>
      </c>
      <c r="BJ53" s="92">
        <v>443.98012123013126</v>
      </c>
      <c r="BK53" s="3">
        <v>463</v>
      </c>
      <c r="BL53" s="92">
        <v>443.84111576843185</v>
      </c>
      <c r="BM53" s="3">
        <v>468</v>
      </c>
      <c r="BN53" s="92">
        <v>453.4253415382709</v>
      </c>
    </row>
    <row r="54" spans="1:66" ht="12.75">
      <c r="A54" s="9" t="s">
        <v>559</v>
      </c>
      <c r="L54" s="91">
        <v>0.309004628266205</v>
      </c>
      <c r="P54" s="91">
        <v>0.3207108240458325</v>
      </c>
      <c r="Q54" s="96">
        <v>0.31606198833614946</v>
      </c>
      <c r="S54" s="91">
        <v>0.33277296339886947</v>
      </c>
      <c r="V54" s="91">
        <v>0.3196997714214866</v>
      </c>
      <c r="X54" s="91">
        <v>0.31101998368572165</v>
      </c>
      <c r="Z54" s="91">
        <v>0.3079513615697414</v>
      </c>
      <c r="AH54" s="91">
        <v>0.3095516703070947</v>
      </c>
      <c r="AK54" s="91">
        <v>0.31655757299667786</v>
      </c>
      <c r="AM54" s="91">
        <v>0.3179620168765282</v>
      </c>
      <c r="AP54" s="91">
        <v>0.315453222928588</v>
      </c>
      <c r="AS54" s="91">
        <v>0.3173546469851387</v>
      </c>
      <c r="AW54" s="91">
        <v>0.33080108716917717</v>
      </c>
      <c r="AY54" s="91">
        <v>0.329491112590241</v>
      </c>
      <c r="BB54" s="91">
        <v>0.33036623458495024</v>
      </c>
      <c r="BD54" s="91">
        <v>0.3218583524726198</v>
      </c>
      <c r="BH54" s="91">
        <v>0.32449167636189846</v>
      </c>
      <c r="BJ54" s="91">
        <v>0.32793814622970435</v>
      </c>
      <c r="BL54" s="91">
        <v>0.3500001365416389</v>
      </c>
      <c r="BN54" s="91">
        <v>0.35548755468239135</v>
      </c>
    </row>
    <row r="55" spans="1:66" ht="12.75">
      <c r="A55" s="9" t="s">
        <v>560</v>
      </c>
      <c r="L55" s="91">
        <v>0.3726853296623417</v>
      </c>
      <c r="P55" s="91">
        <v>0.351729286332423</v>
      </c>
      <c r="Q55" s="96">
        <v>0.3950144053343742</v>
      </c>
      <c r="S55" s="91">
        <v>0.3967828867517266</v>
      </c>
      <c r="V55" s="91">
        <v>0.3726738863633746</v>
      </c>
      <c r="X55" s="91">
        <v>0.3734472950676441</v>
      </c>
      <c r="Z55" s="91">
        <v>0.36908249491142486</v>
      </c>
      <c r="AH55" s="91">
        <v>0.3820528162064429</v>
      </c>
      <c r="AK55" s="91">
        <v>0.41027075517507805</v>
      </c>
      <c r="AM55" s="91">
        <v>0.37365137846428365</v>
      </c>
      <c r="AP55" s="91">
        <v>0.3796854400030514</v>
      </c>
      <c r="AS55" s="91">
        <v>0.3820261981256233</v>
      </c>
      <c r="AW55" s="91">
        <v>0.3836552410959841</v>
      </c>
      <c r="AY55" s="91">
        <v>0.3799283087733082</v>
      </c>
      <c r="BB55" s="91">
        <v>0.38995824003607443</v>
      </c>
      <c r="BD55" s="91">
        <v>0.39670065194919335</v>
      </c>
      <c r="BH55" s="91">
        <v>0.38936083421784645</v>
      </c>
      <c r="BJ55" s="91">
        <v>0.3858882840780407</v>
      </c>
      <c r="BL55" s="91">
        <v>0.3966157818916014</v>
      </c>
      <c r="BN55" s="91">
        <v>0.39484073693471</v>
      </c>
    </row>
    <row r="56" spans="1:66" ht="12.75">
      <c r="A56" s="9" t="s">
        <v>454</v>
      </c>
      <c r="C56" s="3">
        <v>2.22</v>
      </c>
      <c r="D56" s="3">
        <v>2.2</v>
      </c>
      <c r="F56" s="3">
        <v>2.55</v>
      </c>
      <c r="G56" s="3">
        <v>3</v>
      </c>
      <c r="H56" s="3">
        <v>2.4</v>
      </c>
      <c r="I56" s="3">
        <v>2.4</v>
      </c>
      <c r="J56" s="3">
        <v>2.4</v>
      </c>
      <c r="K56" s="3">
        <v>2.29</v>
      </c>
      <c r="L56" s="91">
        <v>2.5617028186583264</v>
      </c>
      <c r="M56" s="3">
        <v>2.67</v>
      </c>
      <c r="N56" s="3">
        <v>2.9</v>
      </c>
      <c r="O56" s="3">
        <v>2.61</v>
      </c>
      <c r="P56" s="91">
        <v>2.608910687630737</v>
      </c>
      <c r="Q56" s="96">
        <v>2.6729076317799465</v>
      </c>
      <c r="R56" s="3">
        <v>2.61</v>
      </c>
      <c r="S56" s="91">
        <v>3.149867007135102</v>
      </c>
      <c r="T56" s="3">
        <v>2.57</v>
      </c>
      <c r="U56" s="3">
        <v>2.26</v>
      </c>
      <c r="V56" s="91">
        <v>2.55588937322847</v>
      </c>
      <c r="W56" s="3">
        <v>2.65</v>
      </c>
      <c r="X56" s="91">
        <v>2.568441974715393</v>
      </c>
      <c r="Y56" s="3">
        <v>2.65</v>
      </c>
      <c r="Z56" s="91">
        <v>2.622979406555153</v>
      </c>
      <c r="AA56" s="3">
        <v>2.53</v>
      </c>
      <c r="AB56" s="3">
        <v>2.75</v>
      </c>
      <c r="AC56" s="3">
        <v>2.63</v>
      </c>
      <c r="AD56" s="3">
        <v>2.74</v>
      </c>
      <c r="AE56" s="3">
        <v>2.21</v>
      </c>
      <c r="AF56" s="3">
        <v>2.2</v>
      </c>
      <c r="AG56" s="3">
        <v>2.69</v>
      </c>
      <c r="AH56" s="91">
        <v>2.630004988931999</v>
      </c>
      <c r="AI56" s="3">
        <v>2.65</v>
      </c>
      <c r="AJ56" s="3">
        <v>2.8</v>
      </c>
      <c r="AK56" s="91">
        <v>2.6653221597496795</v>
      </c>
      <c r="AL56" s="3">
        <v>1.9</v>
      </c>
      <c r="AM56" s="91">
        <v>2.6792953677190843</v>
      </c>
      <c r="AN56" s="3">
        <v>2.8</v>
      </c>
      <c r="AO56" s="3">
        <v>2.8</v>
      </c>
      <c r="AP56" s="91">
        <v>2.657079717123668</v>
      </c>
      <c r="AQ56" s="3">
        <v>2.8</v>
      </c>
      <c r="AR56" s="3">
        <v>2</v>
      </c>
      <c r="AS56" s="91">
        <v>2.627183224599268</v>
      </c>
      <c r="AT56" s="3">
        <v>3.4</v>
      </c>
      <c r="AV56" s="3">
        <v>3.4</v>
      </c>
      <c r="AW56" s="91">
        <v>2.7370207121966224</v>
      </c>
      <c r="AX56" s="3">
        <v>2.34</v>
      </c>
      <c r="AY56" s="91">
        <v>2.724002648597557</v>
      </c>
      <c r="AZ56" s="3">
        <v>2.89</v>
      </c>
      <c r="BA56" s="3">
        <v>2.88</v>
      </c>
      <c r="BB56" s="91">
        <v>2.6904717781805383</v>
      </c>
      <c r="BC56" s="3">
        <v>2.8</v>
      </c>
      <c r="BD56" s="91">
        <v>2.678739072145545</v>
      </c>
      <c r="BE56" s="3">
        <v>2.6</v>
      </c>
      <c r="BF56" s="3">
        <v>2.4</v>
      </c>
      <c r="BG56" s="3">
        <v>2.61</v>
      </c>
      <c r="BH56" s="91">
        <v>2.6933006931128705</v>
      </c>
      <c r="BI56" s="3">
        <v>2.52</v>
      </c>
      <c r="BJ56" s="91">
        <v>2.7014211107280897</v>
      </c>
      <c r="BK56" s="3">
        <v>2.86</v>
      </c>
      <c r="BL56" s="91">
        <v>2.6333498482540563</v>
      </c>
      <c r="BM56" s="3">
        <v>2.83</v>
      </c>
      <c r="BN56" s="91">
        <v>2.659374199984231</v>
      </c>
    </row>
    <row r="57" spans="1:66" ht="12.75">
      <c r="A57" s="9" t="s">
        <v>455</v>
      </c>
      <c r="C57" s="3" t="s">
        <v>456</v>
      </c>
      <c r="D57" s="3">
        <v>0.13</v>
      </c>
      <c r="F57" s="3">
        <v>0.28</v>
      </c>
      <c r="G57" s="3">
        <v>0.4</v>
      </c>
      <c r="H57" s="3">
        <v>0.2</v>
      </c>
      <c r="I57" s="3">
        <v>0.04</v>
      </c>
      <c r="J57" s="3">
        <v>0.1</v>
      </c>
      <c r="K57" s="3">
        <v>0.1</v>
      </c>
      <c r="L57" s="90"/>
      <c r="M57" s="3">
        <v>0.155</v>
      </c>
      <c r="N57" s="3">
        <v>0.2</v>
      </c>
      <c r="O57" s="3">
        <v>0.71</v>
      </c>
      <c r="R57" s="3">
        <v>0.82</v>
      </c>
      <c r="T57" s="3">
        <v>0.2</v>
      </c>
      <c r="U57" s="3">
        <v>0.13</v>
      </c>
      <c r="W57" s="3">
        <v>0.26</v>
      </c>
      <c r="Y57" s="3">
        <v>0.2</v>
      </c>
      <c r="AA57" s="3">
        <v>0.22</v>
      </c>
      <c r="AB57" s="3">
        <v>0.27</v>
      </c>
      <c r="AC57" s="3">
        <v>0.16</v>
      </c>
      <c r="AD57" s="3">
        <v>0.15</v>
      </c>
      <c r="AE57" s="3" t="s">
        <v>457</v>
      </c>
      <c r="AF57" s="3">
        <v>0.05</v>
      </c>
      <c r="AG57" s="3">
        <v>0.09</v>
      </c>
      <c r="AI57" s="3">
        <v>0.21</v>
      </c>
      <c r="AJ57" s="3">
        <v>0.3</v>
      </c>
      <c r="AL57" s="3">
        <v>0.2</v>
      </c>
      <c r="AM57" s="90"/>
      <c r="AN57" s="3">
        <v>0.2</v>
      </c>
      <c r="AO57" s="3">
        <v>0.2</v>
      </c>
      <c r="AP57" s="90"/>
      <c r="AQ57" s="3">
        <v>0.09</v>
      </c>
      <c r="AR57" s="3">
        <v>2.2</v>
      </c>
      <c r="AS57" s="90"/>
      <c r="AT57" s="3">
        <v>0.4</v>
      </c>
      <c r="AV57" s="3">
        <v>0.06</v>
      </c>
      <c r="AW57" s="90"/>
      <c r="AX57" s="3">
        <v>0.12</v>
      </c>
      <c r="AY57" s="90"/>
      <c r="AZ57" s="3">
        <v>0.11</v>
      </c>
      <c r="BA57" s="3">
        <v>0.92</v>
      </c>
      <c r="BB57" s="90"/>
      <c r="BC57" s="3">
        <v>0.2</v>
      </c>
      <c r="BD57" s="90"/>
      <c r="BE57" s="3">
        <v>1.5</v>
      </c>
      <c r="BF57" s="3">
        <v>0.2</v>
      </c>
      <c r="BG57" s="3" t="s">
        <v>457</v>
      </c>
      <c r="BH57" s="90"/>
      <c r="BI57" s="3" t="s">
        <v>457</v>
      </c>
      <c r="BJ57" s="90"/>
      <c r="BK57" s="3" t="s">
        <v>457</v>
      </c>
      <c r="BL57" s="90"/>
      <c r="BM57" s="3" t="s">
        <v>457</v>
      </c>
      <c r="BN57" s="90"/>
    </row>
    <row r="58" spans="1:66" ht="12.75">
      <c r="A58" s="9" t="s">
        <v>561</v>
      </c>
      <c r="L58" s="91">
        <v>0.1466834073833263</v>
      </c>
      <c r="P58" s="91">
        <v>0.1388840434269558</v>
      </c>
      <c r="Q58" s="96">
        <v>0.1465133262269838</v>
      </c>
      <c r="S58" s="91">
        <v>0.15520526526621772</v>
      </c>
      <c r="V58" s="91">
        <v>0.14935587638467945</v>
      </c>
      <c r="X58" s="91">
        <v>0.1467123821507776</v>
      </c>
      <c r="Z58" s="91">
        <v>0.1485499186563787</v>
      </c>
      <c r="AH58" s="91">
        <v>0.15140281747588147</v>
      </c>
      <c r="AK58" s="91">
        <v>0.156114495749596</v>
      </c>
      <c r="AM58" s="91">
        <v>0.15089785055787258</v>
      </c>
      <c r="AP58" s="91">
        <v>0.15158377911188556</v>
      </c>
      <c r="AS58" s="91">
        <v>0.15375256949627747</v>
      </c>
      <c r="AW58" s="91">
        <v>0.15328702948380335</v>
      </c>
      <c r="AY58" s="91">
        <v>0.16211182491075699</v>
      </c>
      <c r="BB58" s="91">
        <v>0.16186037275411036</v>
      </c>
      <c r="BD58" s="91">
        <v>0.15895451706647998</v>
      </c>
      <c r="BH58" s="91">
        <v>0.15984110127291454</v>
      </c>
      <c r="BJ58" s="91">
        <v>0.15835768094173094</v>
      </c>
      <c r="BL58" s="91">
        <v>0.1651878192594253</v>
      </c>
      <c r="BN58" s="91">
        <v>0.16729133109726493</v>
      </c>
    </row>
    <row r="59" spans="1:66" ht="12.75">
      <c r="A59" s="9" t="s">
        <v>458</v>
      </c>
      <c r="C59" s="3">
        <v>1.05</v>
      </c>
      <c r="D59" s="3">
        <v>1.06</v>
      </c>
      <c r="F59" s="3">
        <v>1.1</v>
      </c>
      <c r="G59" s="3">
        <v>1.2</v>
      </c>
      <c r="H59" s="3">
        <v>0.97</v>
      </c>
      <c r="I59" s="3">
        <v>0.96</v>
      </c>
      <c r="J59" s="3">
        <v>0.98</v>
      </c>
      <c r="K59" s="3">
        <v>0.86</v>
      </c>
      <c r="L59" s="91">
        <v>1.0905834611710572</v>
      </c>
      <c r="M59" s="3">
        <v>1.115</v>
      </c>
      <c r="N59" s="3">
        <v>1.2</v>
      </c>
      <c r="O59" s="3">
        <v>1.1</v>
      </c>
      <c r="P59" s="91">
        <v>1.1246334828917977</v>
      </c>
      <c r="Q59" s="96">
        <v>1.175736878157154</v>
      </c>
      <c r="R59" s="3">
        <v>1.06</v>
      </c>
      <c r="S59" s="91">
        <v>1.2134982308402555</v>
      </c>
      <c r="T59" s="3">
        <v>0.97</v>
      </c>
      <c r="U59" s="3">
        <v>0.7</v>
      </c>
      <c r="V59" s="91">
        <v>1.113366476727936</v>
      </c>
      <c r="W59" s="3">
        <v>1.06</v>
      </c>
      <c r="X59" s="91">
        <v>1.1047326548121943</v>
      </c>
      <c r="Y59" s="3">
        <v>1.05</v>
      </c>
      <c r="Z59" s="91">
        <v>1.0979134452274428</v>
      </c>
      <c r="AA59" s="3">
        <v>0.93</v>
      </c>
      <c r="AB59" s="3">
        <v>1.18</v>
      </c>
      <c r="AC59" s="3">
        <v>1.05</v>
      </c>
      <c r="AD59" s="3">
        <v>1.1</v>
      </c>
      <c r="AE59" s="3">
        <v>0.62</v>
      </c>
      <c r="AF59" s="3">
        <v>0.82</v>
      </c>
      <c r="AG59" s="3">
        <v>1</v>
      </c>
      <c r="AH59" s="91">
        <v>1.1270465217968801</v>
      </c>
      <c r="AI59" s="3">
        <v>1.01</v>
      </c>
      <c r="AJ59" s="3">
        <v>1</v>
      </c>
      <c r="AK59" s="91">
        <v>1.1624570979966369</v>
      </c>
      <c r="AL59" s="3">
        <v>0.8</v>
      </c>
      <c r="AM59" s="91">
        <v>1.1635149088160812</v>
      </c>
      <c r="AN59" s="3">
        <v>1.1</v>
      </c>
      <c r="AO59" s="3">
        <v>1.2</v>
      </c>
      <c r="AP59" s="91">
        <v>1.1551163884138889</v>
      </c>
      <c r="AQ59" s="3">
        <v>1.1</v>
      </c>
      <c r="AR59" s="3">
        <v>0.63</v>
      </c>
      <c r="AS59" s="91">
        <v>1.1412991233641094</v>
      </c>
      <c r="AT59" s="3">
        <v>0.95</v>
      </c>
      <c r="AV59" s="3">
        <v>0.8</v>
      </c>
      <c r="AW59" s="91">
        <v>1.1628649750475795</v>
      </c>
      <c r="AX59" s="3">
        <v>0.833</v>
      </c>
      <c r="AY59" s="91">
        <v>1.1904441684559115</v>
      </c>
      <c r="AZ59" s="3">
        <v>1.23</v>
      </c>
      <c r="BA59" s="3">
        <v>1.24</v>
      </c>
      <c r="BB59" s="91">
        <v>1.1512986487792503</v>
      </c>
      <c r="BC59" s="3">
        <v>1.1</v>
      </c>
      <c r="BD59" s="91">
        <v>1.1567189832244211</v>
      </c>
      <c r="BE59" s="3">
        <v>0.97</v>
      </c>
      <c r="BF59" s="3">
        <v>0.85</v>
      </c>
      <c r="BG59" s="3">
        <v>1.09</v>
      </c>
      <c r="BH59" s="91">
        <v>1.1350979631154738</v>
      </c>
      <c r="BI59" s="3">
        <v>1.02</v>
      </c>
      <c r="BJ59" s="91">
        <v>1.1453918133120442</v>
      </c>
      <c r="BK59" s="3">
        <v>1.09</v>
      </c>
      <c r="BL59" s="91">
        <v>1.132495417426513</v>
      </c>
      <c r="BM59" s="3">
        <v>1.18</v>
      </c>
      <c r="BN59" s="91">
        <v>1.1224524848834283</v>
      </c>
    </row>
    <row r="60" spans="1:66" ht="12.75">
      <c r="A60" s="9" t="s">
        <v>459</v>
      </c>
      <c r="C60" s="3">
        <v>89.7</v>
      </c>
      <c r="D60" s="3">
        <v>84.9</v>
      </c>
      <c r="F60" s="3">
        <v>83.3</v>
      </c>
      <c r="G60" s="3">
        <v>42</v>
      </c>
      <c r="H60" s="3">
        <v>85.4</v>
      </c>
      <c r="I60" s="3">
        <v>89.3</v>
      </c>
      <c r="J60" s="3">
        <v>84.6</v>
      </c>
      <c r="K60" s="3">
        <v>137</v>
      </c>
      <c r="L60" s="90"/>
      <c r="M60" s="3">
        <v>77.55</v>
      </c>
      <c r="N60" s="3">
        <v>90.2</v>
      </c>
      <c r="O60" s="3">
        <v>81.2</v>
      </c>
      <c r="R60" s="3">
        <v>85.9</v>
      </c>
      <c r="T60" s="3">
        <v>77.2</v>
      </c>
      <c r="U60" s="3">
        <v>74.3</v>
      </c>
      <c r="W60" s="3">
        <v>73.6</v>
      </c>
      <c r="Y60" s="3">
        <v>70.8</v>
      </c>
      <c r="AA60" s="3">
        <v>71</v>
      </c>
      <c r="AB60" s="3">
        <v>78.6</v>
      </c>
      <c r="AC60" s="3">
        <v>78.3</v>
      </c>
      <c r="AD60" s="3">
        <v>74.7</v>
      </c>
      <c r="AE60" s="3">
        <v>80.1</v>
      </c>
      <c r="AF60" s="3">
        <v>83.2</v>
      </c>
      <c r="AG60" s="3">
        <v>77.6</v>
      </c>
      <c r="AI60" s="3">
        <v>78.8</v>
      </c>
      <c r="AJ60" s="3">
        <v>79.2</v>
      </c>
      <c r="AL60" s="3">
        <v>95.9</v>
      </c>
      <c r="AM60" s="90"/>
      <c r="AN60" s="3">
        <v>82.6</v>
      </c>
      <c r="AO60" s="3">
        <v>85.2</v>
      </c>
      <c r="AP60" s="90"/>
      <c r="AQ60" s="3">
        <v>73</v>
      </c>
      <c r="AR60" s="3">
        <v>82.9</v>
      </c>
      <c r="AS60" s="90"/>
      <c r="AT60" s="3">
        <v>73.8</v>
      </c>
      <c r="AV60" s="3">
        <v>73.4</v>
      </c>
      <c r="AW60" s="90"/>
      <c r="AX60" s="3">
        <v>67.1</v>
      </c>
      <c r="AY60" s="90"/>
      <c r="AZ60" s="3">
        <v>71.9</v>
      </c>
      <c r="BA60" s="3">
        <v>64.7</v>
      </c>
      <c r="BB60" s="90"/>
      <c r="BC60" s="3">
        <v>73</v>
      </c>
      <c r="BD60" s="90"/>
      <c r="BE60" s="3">
        <v>60.5</v>
      </c>
      <c r="BF60" s="3">
        <v>47</v>
      </c>
      <c r="BG60" s="3">
        <v>49</v>
      </c>
      <c r="BH60" s="90"/>
      <c r="BI60" s="3">
        <v>68.1</v>
      </c>
      <c r="BJ60" s="90"/>
      <c r="BK60" s="3">
        <v>79.1</v>
      </c>
      <c r="BL60" s="90"/>
      <c r="BM60" s="3">
        <v>82.4</v>
      </c>
      <c r="BN60" s="90"/>
    </row>
    <row r="61" spans="1:66" ht="12.75">
      <c r="A61" s="9" t="s">
        <v>193</v>
      </c>
      <c r="C61" s="3">
        <v>12.4</v>
      </c>
      <c r="D61" s="3">
        <v>12.4</v>
      </c>
      <c r="F61" s="3">
        <v>11.7</v>
      </c>
      <c r="G61" s="3">
        <v>13.2</v>
      </c>
      <c r="H61" s="3">
        <v>13.4</v>
      </c>
      <c r="I61" s="3">
        <v>13.6</v>
      </c>
      <c r="J61" s="3">
        <v>13.1</v>
      </c>
      <c r="K61" s="3">
        <v>18</v>
      </c>
      <c r="L61" s="91">
        <v>10.23022704910716</v>
      </c>
      <c r="M61" s="3">
        <v>11.8</v>
      </c>
      <c r="N61" s="3">
        <v>12.9</v>
      </c>
      <c r="O61" s="3">
        <v>12.4</v>
      </c>
      <c r="P61" s="91">
        <v>10.011073297767544</v>
      </c>
      <c r="Q61" s="96">
        <v>10.702164012238246</v>
      </c>
      <c r="R61" s="3">
        <v>12.9</v>
      </c>
      <c r="S61" s="91">
        <v>10.456186507305377</v>
      </c>
      <c r="T61" s="3">
        <v>11.3</v>
      </c>
      <c r="U61" s="3">
        <v>9.7</v>
      </c>
      <c r="V61" s="91">
        <v>10.209671391845296</v>
      </c>
      <c r="W61" s="3">
        <v>10.8</v>
      </c>
      <c r="X61" s="91">
        <v>10.234850012269941</v>
      </c>
      <c r="Y61" s="3">
        <v>10.4</v>
      </c>
      <c r="Z61" s="91">
        <v>10.232401239179811</v>
      </c>
      <c r="AA61" s="3">
        <v>10.1</v>
      </c>
      <c r="AB61" s="3">
        <v>11.2</v>
      </c>
      <c r="AC61" s="3">
        <v>11.7</v>
      </c>
      <c r="AD61" s="3">
        <v>11.6</v>
      </c>
      <c r="AE61" s="3">
        <v>10.8</v>
      </c>
      <c r="AF61" s="3">
        <v>11.1</v>
      </c>
      <c r="AG61" s="3">
        <v>11.7</v>
      </c>
      <c r="AH61" s="91">
        <v>10.564458809766387</v>
      </c>
      <c r="AI61" s="3">
        <v>11.6</v>
      </c>
      <c r="AJ61" s="3">
        <v>12.6</v>
      </c>
      <c r="AK61" s="91">
        <v>11.124770452393225</v>
      </c>
      <c r="AL61" s="3">
        <v>12.8</v>
      </c>
      <c r="AM61" s="91">
        <v>10.676546669153991</v>
      </c>
      <c r="AN61" s="3">
        <v>12.2</v>
      </c>
      <c r="AO61" s="3">
        <v>12.6</v>
      </c>
      <c r="AP61" s="91">
        <v>10.484932316469761</v>
      </c>
      <c r="AQ61" s="3">
        <v>11.8</v>
      </c>
      <c r="AR61" s="3">
        <v>9.9</v>
      </c>
      <c r="AS61" s="91">
        <v>10.589713494315923</v>
      </c>
      <c r="AT61" s="3">
        <v>11.9</v>
      </c>
      <c r="AV61" s="3">
        <v>11.5</v>
      </c>
      <c r="AW61" s="91">
        <v>10.83140942821572</v>
      </c>
      <c r="AX61" s="3">
        <v>11.7</v>
      </c>
      <c r="AY61" s="91">
        <v>11.043381226527924</v>
      </c>
      <c r="AZ61" s="3">
        <v>12.8</v>
      </c>
      <c r="BA61" s="3">
        <v>12.8</v>
      </c>
      <c r="BB61" s="91">
        <v>10.979934325270019</v>
      </c>
      <c r="BC61" s="3">
        <v>12</v>
      </c>
      <c r="BD61" s="91">
        <v>11.01557511708791</v>
      </c>
      <c r="BE61" s="3">
        <v>11.6</v>
      </c>
      <c r="BF61" s="3">
        <v>11.3</v>
      </c>
      <c r="BG61" s="3">
        <v>12.3</v>
      </c>
      <c r="BH61" s="91">
        <v>11.0330203963556</v>
      </c>
      <c r="BI61" s="3">
        <v>12.1</v>
      </c>
      <c r="BJ61" s="91">
        <v>10.863293262151645</v>
      </c>
      <c r="BK61" s="3">
        <v>13.2</v>
      </c>
      <c r="BL61" s="91">
        <v>11.139081968180138</v>
      </c>
      <c r="BM61" s="3">
        <v>13.1</v>
      </c>
      <c r="BN61" s="91">
        <v>11.24474365373672</v>
      </c>
    </row>
    <row r="62" spans="1:66" ht="15">
      <c r="A62" s="93" t="s">
        <v>562</v>
      </c>
      <c r="L62" s="91">
        <v>0.8874548886477938</v>
      </c>
      <c r="P62" s="91">
        <v>0.8959902942108471</v>
      </c>
      <c r="Q62" s="96">
        <v>0.9560154704534494</v>
      </c>
      <c r="S62" s="91">
        <v>0.9586317835243001</v>
      </c>
      <c r="V62" s="91">
        <v>0.9051429933518286</v>
      </c>
      <c r="X62" s="91">
        <v>0.9145705653871582</v>
      </c>
      <c r="Z62" s="91">
        <v>0.8988464749469082</v>
      </c>
      <c r="AH62" s="91">
        <v>0.9131534121474053</v>
      </c>
      <c r="AK62" s="91">
        <v>1.014622965969567</v>
      </c>
      <c r="AM62" s="91">
        <v>0.9414922468521717</v>
      </c>
      <c r="AP62" s="91">
        <v>0.9206888841885047</v>
      </c>
      <c r="AS62" s="91">
        <v>0.9416582279560998</v>
      </c>
      <c r="AW62" s="91">
        <v>0.9494771894870391</v>
      </c>
      <c r="AY62" s="91">
        <v>0.9927362908371108</v>
      </c>
      <c r="BB62" s="91">
        <v>0.9952012602793289</v>
      </c>
      <c r="BD62" s="91">
        <v>1.0090360774315388</v>
      </c>
      <c r="BH62" s="91">
        <v>0.9806476107201316</v>
      </c>
      <c r="BJ62" s="91">
        <v>0.9894105820866247</v>
      </c>
      <c r="BL62" s="91">
        <v>1.0062201912841715</v>
      </c>
      <c r="BN62" s="91">
        <v>1.0189345443160767</v>
      </c>
    </row>
    <row r="63" spans="1:66" ht="12.75">
      <c r="A63" s="62" t="s">
        <v>460</v>
      </c>
      <c r="B63" s="63"/>
      <c r="C63" s="63">
        <v>61.8</v>
      </c>
      <c r="D63" s="63">
        <v>71.6</v>
      </c>
      <c r="E63" s="63"/>
      <c r="F63" s="63">
        <v>66.4</v>
      </c>
      <c r="G63" s="63">
        <v>64</v>
      </c>
      <c r="H63" s="63">
        <v>71.6</v>
      </c>
      <c r="I63" s="63">
        <v>68.4</v>
      </c>
      <c r="J63" s="63">
        <v>70.3</v>
      </c>
      <c r="K63" s="63">
        <v>78.7</v>
      </c>
      <c r="L63" s="64"/>
      <c r="M63" s="63">
        <v>61.9</v>
      </c>
      <c r="N63" s="63">
        <v>68.7</v>
      </c>
      <c r="O63" s="63">
        <v>63.7</v>
      </c>
      <c r="P63" s="64"/>
      <c r="Q63" s="64"/>
      <c r="R63" s="63">
        <v>67.4</v>
      </c>
      <c r="S63" s="64"/>
      <c r="T63" s="63">
        <v>60.3</v>
      </c>
      <c r="U63" s="63">
        <v>61.6</v>
      </c>
      <c r="V63" s="64"/>
      <c r="W63" s="63">
        <v>58</v>
      </c>
      <c r="X63" s="64"/>
      <c r="Y63" s="63">
        <v>58.1</v>
      </c>
      <c r="Z63" s="64"/>
      <c r="AA63" s="63">
        <v>57.7</v>
      </c>
      <c r="AB63" s="63">
        <v>60.6</v>
      </c>
      <c r="AC63" s="63">
        <v>68.2</v>
      </c>
      <c r="AD63" s="63">
        <v>58.4</v>
      </c>
      <c r="AE63" s="63">
        <v>61.2</v>
      </c>
      <c r="AF63" s="63">
        <v>64.2</v>
      </c>
      <c r="AG63" s="63">
        <v>59.1</v>
      </c>
      <c r="AH63" s="64"/>
      <c r="AI63" s="63">
        <v>60.6</v>
      </c>
      <c r="AJ63" s="63">
        <v>63.2</v>
      </c>
      <c r="AK63" s="64"/>
      <c r="AL63" s="63">
        <v>77.6</v>
      </c>
      <c r="AM63" s="64"/>
      <c r="AN63" s="63">
        <v>65.4</v>
      </c>
      <c r="AO63" s="63">
        <v>66.5</v>
      </c>
      <c r="AP63" s="64"/>
      <c r="AQ63" s="63">
        <v>61.8</v>
      </c>
      <c r="AR63" s="63">
        <v>69.6</v>
      </c>
      <c r="AS63" s="64"/>
      <c r="AT63" s="63">
        <v>54.2</v>
      </c>
      <c r="AU63" s="63"/>
      <c r="AV63" s="63">
        <v>56</v>
      </c>
      <c r="AW63" s="64"/>
      <c r="AX63" s="63">
        <v>56</v>
      </c>
      <c r="AY63" s="64"/>
      <c r="AZ63" s="63">
        <v>60.4</v>
      </c>
      <c r="BA63" s="63">
        <v>58.7</v>
      </c>
      <c r="BB63" s="64"/>
      <c r="BC63" s="63">
        <v>61.4</v>
      </c>
      <c r="BD63" s="64"/>
      <c r="BE63" s="63">
        <v>56.8</v>
      </c>
      <c r="BF63" s="63">
        <v>55.2</v>
      </c>
      <c r="BG63" s="63">
        <v>55.9</v>
      </c>
      <c r="BH63" s="64"/>
      <c r="BI63" s="63">
        <v>60.8</v>
      </c>
      <c r="BJ63" s="64"/>
      <c r="BK63" s="63">
        <v>63.7</v>
      </c>
      <c r="BL63" s="64"/>
      <c r="BM63" s="63">
        <v>65.2</v>
      </c>
      <c r="BN63" s="64"/>
    </row>
    <row r="64" spans="1:69" s="93" customFormat="1" ht="15">
      <c r="A64" s="136" t="s">
        <v>577</v>
      </c>
      <c r="B64" s="136"/>
      <c r="C64" s="136"/>
      <c r="D64" s="136"/>
      <c r="E64" s="136"/>
      <c r="F64" s="136"/>
      <c r="G64" s="136"/>
      <c r="H64" s="136"/>
      <c r="I64" s="136"/>
      <c r="J64" s="136" t="s">
        <v>579</v>
      </c>
      <c r="K64" s="137"/>
      <c r="L64" s="137"/>
      <c r="M64" s="137"/>
      <c r="N64" s="137"/>
      <c r="O64" s="137"/>
      <c r="P64" s="137"/>
      <c r="Q64" s="137"/>
      <c r="R64" s="137"/>
      <c r="S64" s="137"/>
      <c r="T64" s="136" t="s">
        <v>579</v>
      </c>
      <c r="U64" s="137"/>
      <c r="V64" s="137"/>
      <c r="W64" s="137"/>
      <c r="X64" s="137"/>
      <c r="Y64" s="137"/>
      <c r="Z64" s="137"/>
      <c r="AA64" s="137"/>
      <c r="AB64" s="137"/>
      <c r="AC64" s="137"/>
      <c r="AD64" s="136" t="s">
        <v>579</v>
      </c>
      <c r="AE64" s="137"/>
      <c r="AF64" s="137"/>
      <c r="AG64" s="137"/>
      <c r="AH64" s="137"/>
      <c r="AI64" s="137"/>
      <c r="AJ64" s="137"/>
      <c r="AK64" s="137"/>
      <c r="AL64" s="137"/>
      <c r="AM64" s="137"/>
      <c r="AN64" s="136" t="s">
        <v>579</v>
      </c>
      <c r="AO64" s="137"/>
      <c r="AP64" s="137"/>
      <c r="AQ64" s="137"/>
      <c r="AR64" s="137"/>
      <c r="AS64" s="137"/>
      <c r="AT64" s="137"/>
      <c r="AU64" s="137"/>
      <c r="AV64" s="137"/>
      <c r="AW64" s="137"/>
      <c r="AX64" s="136" t="s">
        <v>579</v>
      </c>
      <c r="AY64" s="137"/>
      <c r="AZ64" s="137"/>
      <c r="BA64" s="137"/>
      <c r="BB64" s="137"/>
      <c r="BC64" s="137"/>
      <c r="BD64" s="137"/>
      <c r="BE64" s="137"/>
      <c r="BF64" s="137"/>
      <c r="BG64" s="137"/>
      <c r="BH64" s="136" t="s">
        <v>579</v>
      </c>
      <c r="BI64" s="137"/>
      <c r="BJ64" s="137"/>
      <c r="BK64" s="137"/>
      <c r="BL64" s="137"/>
      <c r="BM64" s="137"/>
      <c r="BN64" s="137"/>
      <c r="BO64" s="117"/>
      <c r="BP64" s="117"/>
      <c r="BQ64" s="117"/>
    </row>
    <row r="65" spans="2:66" s="68" customFormat="1" ht="12.75">
      <c r="B65" s="69"/>
      <c r="C65" s="69"/>
      <c r="D65" s="69"/>
      <c r="E65" s="69"/>
      <c r="F65" s="69" t="s">
        <v>544</v>
      </c>
      <c r="G65" s="69"/>
      <c r="H65" s="69" t="s">
        <v>544</v>
      </c>
      <c r="I65" s="69" t="s">
        <v>544</v>
      </c>
      <c r="J65" s="69" t="s">
        <v>544</v>
      </c>
      <c r="K65" s="69" t="s">
        <v>544</v>
      </c>
      <c r="L65" s="70" t="s">
        <v>545</v>
      </c>
      <c r="M65" s="69" t="s">
        <v>544</v>
      </c>
      <c r="N65" s="69"/>
      <c r="O65" s="69" t="s">
        <v>544</v>
      </c>
      <c r="P65" s="70" t="s">
        <v>545</v>
      </c>
      <c r="Q65" s="70" t="s">
        <v>545</v>
      </c>
      <c r="R65" s="69" t="s">
        <v>544</v>
      </c>
      <c r="S65" s="70" t="s">
        <v>545</v>
      </c>
      <c r="T65" s="69" t="s">
        <v>544</v>
      </c>
      <c r="U65" s="69" t="s">
        <v>544</v>
      </c>
      <c r="V65" s="70" t="s">
        <v>545</v>
      </c>
      <c r="W65" s="69" t="s">
        <v>544</v>
      </c>
      <c r="X65" s="70" t="s">
        <v>545</v>
      </c>
      <c r="Y65" s="69" t="s">
        <v>544</v>
      </c>
      <c r="Z65" s="70" t="s">
        <v>545</v>
      </c>
      <c r="AA65" s="69" t="s">
        <v>544</v>
      </c>
      <c r="AB65" s="69" t="s">
        <v>544</v>
      </c>
      <c r="AC65" s="69" t="s">
        <v>544</v>
      </c>
      <c r="AD65" s="69" t="s">
        <v>544</v>
      </c>
      <c r="AE65" s="69" t="s">
        <v>544</v>
      </c>
      <c r="AF65" s="69" t="s">
        <v>544</v>
      </c>
      <c r="AG65" s="69" t="s">
        <v>544</v>
      </c>
      <c r="AH65" s="70" t="s">
        <v>545</v>
      </c>
      <c r="AI65" s="69" t="s">
        <v>544</v>
      </c>
      <c r="AJ65" s="69"/>
      <c r="AK65" s="70" t="s">
        <v>545</v>
      </c>
      <c r="AL65" s="69"/>
      <c r="AM65" s="70" t="s">
        <v>545</v>
      </c>
      <c r="AN65" s="69"/>
      <c r="AO65" s="69"/>
      <c r="AP65" s="70" t="s">
        <v>545</v>
      </c>
      <c r="AQ65" s="69"/>
      <c r="AR65" s="69"/>
      <c r="AS65" s="70" t="s">
        <v>545</v>
      </c>
      <c r="AT65" s="69"/>
      <c r="AU65" s="69"/>
      <c r="AV65" s="69"/>
      <c r="AW65" s="70" t="s">
        <v>545</v>
      </c>
      <c r="AX65" s="69" t="s">
        <v>544</v>
      </c>
      <c r="AY65" s="70" t="s">
        <v>545</v>
      </c>
      <c r="AZ65" s="69"/>
      <c r="BA65" s="69"/>
      <c r="BB65" s="70" t="s">
        <v>545</v>
      </c>
      <c r="BC65" s="69" t="s">
        <v>544</v>
      </c>
      <c r="BD65" s="70" t="s">
        <v>545</v>
      </c>
      <c r="BE65" s="69" t="s">
        <v>544</v>
      </c>
      <c r="BF65" s="69" t="s">
        <v>544</v>
      </c>
      <c r="BG65" s="69" t="s">
        <v>544</v>
      </c>
      <c r="BH65" s="70" t="s">
        <v>545</v>
      </c>
      <c r="BI65" s="69" t="s">
        <v>544</v>
      </c>
      <c r="BJ65" s="70" t="s">
        <v>545</v>
      </c>
      <c r="BK65" s="69" t="s">
        <v>544</v>
      </c>
      <c r="BL65" s="70" t="s">
        <v>545</v>
      </c>
      <c r="BM65" s="69" t="s">
        <v>544</v>
      </c>
      <c r="BN65" s="71" t="s">
        <v>545</v>
      </c>
    </row>
    <row r="66" spans="1:70" ht="12.75">
      <c r="A66" s="9" t="s">
        <v>427</v>
      </c>
      <c r="F66" s="3">
        <v>359</v>
      </c>
      <c r="H66" s="3">
        <v>307.9</v>
      </c>
      <c r="I66" s="3">
        <v>296.3</v>
      </c>
      <c r="J66" s="3">
        <v>302.6</v>
      </c>
      <c r="K66" s="3">
        <v>280</v>
      </c>
      <c r="L66" s="17">
        <v>329.2</v>
      </c>
      <c r="M66" s="3">
        <v>348.1</v>
      </c>
      <c r="O66" s="3">
        <v>354.4</v>
      </c>
      <c r="P66" s="17">
        <v>331</v>
      </c>
      <c r="Q66" s="17">
        <v>333.6</v>
      </c>
      <c r="R66" s="3">
        <v>360.5</v>
      </c>
      <c r="S66" s="17">
        <v>332.6</v>
      </c>
      <c r="T66" s="3">
        <v>350</v>
      </c>
      <c r="U66" s="3">
        <v>335</v>
      </c>
      <c r="V66" s="17">
        <v>331</v>
      </c>
      <c r="W66" s="3">
        <v>347</v>
      </c>
      <c r="X66" s="17">
        <v>329.9</v>
      </c>
      <c r="Y66" s="3">
        <v>346</v>
      </c>
      <c r="Z66" s="17">
        <v>333.7</v>
      </c>
      <c r="AA66" s="3">
        <v>347</v>
      </c>
      <c r="AB66" s="3">
        <v>353</v>
      </c>
      <c r="AC66" s="3">
        <v>339</v>
      </c>
      <c r="AD66" s="3">
        <v>351</v>
      </c>
      <c r="AE66" s="3">
        <v>343</v>
      </c>
      <c r="AF66" s="3">
        <v>343</v>
      </c>
      <c r="AG66" s="3">
        <v>350</v>
      </c>
      <c r="AH66" s="17">
        <v>332.8</v>
      </c>
      <c r="AI66" s="3">
        <v>349</v>
      </c>
      <c r="AK66" s="17">
        <v>338.3</v>
      </c>
      <c r="AM66" s="17">
        <v>335.9</v>
      </c>
      <c r="AP66" s="17">
        <v>335.2</v>
      </c>
      <c r="AS66" s="17">
        <v>336.3</v>
      </c>
      <c r="AW66" s="17">
        <v>331.7</v>
      </c>
      <c r="AX66" s="3">
        <v>369</v>
      </c>
      <c r="AY66" s="17">
        <v>333.7</v>
      </c>
      <c r="BB66" s="17">
        <v>334.5</v>
      </c>
      <c r="BC66" s="3">
        <v>380</v>
      </c>
      <c r="BD66" s="17">
        <v>327.2</v>
      </c>
      <c r="BE66" s="3">
        <v>380</v>
      </c>
      <c r="BF66" s="3">
        <v>366</v>
      </c>
      <c r="BG66" s="3">
        <v>380</v>
      </c>
      <c r="BH66" s="17">
        <v>332.2</v>
      </c>
      <c r="BI66" s="3">
        <v>378</v>
      </c>
      <c r="BJ66" s="17">
        <v>336.2</v>
      </c>
      <c r="BK66" s="3">
        <v>378</v>
      </c>
      <c r="BL66" s="17">
        <v>333.8</v>
      </c>
      <c r="BM66" s="3">
        <v>381</v>
      </c>
      <c r="BN66" s="20">
        <v>334</v>
      </c>
      <c r="BO66" s="5"/>
      <c r="BQ66" s="4"/>
      <c r="BR66" s="6"/>
    </row>
    <row r="67" spans="1:70" ht="12.75">
      <c r="A67" s="9" t="s">
        <v>433</v>
      </c>
      <c r="F67" s="3">
        <v>25</v>
      </c>
      <c r="H67" s="3">
        <v>25.9</v>
      </c>
      <c r="I67" s="3">
        <v>23.1</v>
      </c>
      <c r="J67" s="3">
        <v>21.8</v>
      </c>
      <c r="K67" s="3">
        <v>28</v>
      </c>
      <c r="L67" s="17">
        <v>27.6</v>
      </c>
      <c r="M67" s="3">
        <v>23.9</v>
      </c>
      <c r="O67" s="3">
        <v>25.7</v>
      </c>
      <c r="P67" s="17">
        <v>25.8</v>
      </c>
      <c r="Q67" s="17">
        <v>24.4</v>
      </c>
      <c r="R67" s="3">
        <v>28.7</v>
      </c>
      <c r="S67" s="17">
        <v>23.9</v>
      </c>
      <c r="T67" s="3">
        <v>25</v>
      </c>
      <c r="U67" s="3">
        <v>22</v>
      </c>
      <c r="V67" s="17">
        <v>18.7</v>
      </c>
      <c r="W67" s="3">
        <v>27</v>
      </c>
      <c r="X67" s="17">
        <v>23.7</v>
      </c>
      <c r="Y67" s="3">
        <v>26</v>
      </c>
      <c r="Z67" s="17">
        <v>20.7</v>
      </c>
      <c r="AA67" s="3">
        <v>25</v>
      </c>
      <c r="AB67" s="3">
        <v>25</v>
      </c>
      <c r="AC67" s="3">
        <v>26</v>
      </c>
      <c r="AD67" s="3">
        <v>26</v>
      </c>
      <c r="AE67" s="3">
        <v>24</v>
      </c>
      <c r="AF67" s="3">
        <v>24</v>
      </c>
      <c r="AG67" s="3">
        <v>22</v>
      </c>
      <c r="AH67" s="17">
        <v>26.1</v>
      </c>
      <c r="AI67" s="3">
        <v>25</v>
      </c>
      <c r="AK67" s="17">
        <v>25.1</v>
      </c>
      <c r="AM67" s="17">
        <v>23.7</v>
      </c>
      <c r="AP67" s="17">
        <v>25.5</v>
      </c>
      <c r="AS67" s="17">
        <v>28.4</v>
      </c>
      <c r="AW67" s="17">
        <v>27</v>
      </c>
      <c r="AX67" s="3">
        <v>25</v>
      </c>
      <c r="AY67" s="17">
        <v>22</v>
      </c>
      <c r="BB67" s="17">
        <v>24.8</v>
      </c>
      <c r="BC67" s="3">
        <v>23</v>
      </c>
      <c r="BD67" s="17">
        <v>25.3</v>
      </c>
      <c r="BE67" s="3">
        <v>27</v>
      </c>
      <c r="BF67" s="3">
        <v>27</v>
      </c>
      <c r="BG67" s="3">
        <v>26</v>
      </c>
      <c r="BH67" s="17">
        <v>28.4</v>
      </c>
      <c r="BI67" s="3">
        <v>27</v>
      </c>
      <c r="BJ67" s="17">
        <v>25.5</v>
      </c>
      <c r="BK67" s="3">
        <v>26</v>
      </c>
      <c r="BL67" s="17">
        <v>24.8</v>
      </c>
      <c r="BM67" s="3">
        <v>29</v>
      </c>
      <c r="BN67" s="20">
        <v>22.1</v>
      </c>
      <c r="BO67" s="5"/>
      <c r="BQ67" s="4"/>
      <c r="BR67" s="5"/>
    </row>
    <row r="68" spans="1:67" ht="12.75">
      <c r="A68" s="9" t="s">
        <v>435</v>
      </c>
      <c r="F68" s="3">
        <v>11</v>
      </c>
      <c r="H68" s="3">
        <v>9.8</v>
      </c>
      <c r="I68" s="3">
        <v>8.1</v>
      </c>
      <c r="J68" s="3">
        <v>8</v>
      </c>
      <c r="K68" s="3">
        <v>11</v>
      </c>
      <c r="L68" s="17">
        <v>8.5</v>
      </c>
      <c r="M68" s="3">
        <v>7.3</v>
      </c>
      <c r="O68" s="3">
        <v>6.3</v>
      </c>
      <c r="P68" s="17">
        <v>10.4</v>
      </c>
      <c r="Q68" s="17">
        <v>8.9</v>
      </c>
      <c r="R68" s="3">
        <v>6.2</v>
      </c>
      <c r="S68" s="17">
        <v>11.3</v>
      </c>
      <c r="T68" s="3">
        <v>8</v>
      </c>
      <c r="U68" s="3">
        <v>7</v>
      </c>
      <c r="V68" s="17">
        <v>10</v>
      </c>
      <c r="W68" s="3">
        <v>8</v>
      </c>
      <c r="X68" s="17">
        <v>7.9</v>
      </c>
      <c r="Y68" s="3">
        <v>6</v>
      </c>
      <c r="Z68" s="17">
        <v>8.7</v>
      </c>
      <c r="AA68" s="3">
        <v>7</v>
      </c>
      <c r="AB68" s="3">
        <v>8</v>
      </c>
      <c r="AC68" s="3">
        <v>6</v>
      </c>
      <c r="AD68" s="3">
        <v>6</v>
      </c>
      <c r="AE68" s="3">
        <v>5</v>
      </c>
      <c r="AF68" s="3">
        <v>5</v>
      </c>
      <c r="AG68" s="3">
        <v>6</v>
      </c>
      <c r="AH68" s="17">
        <v>7.2</v>
      </c>
      <c r="AI68" s="3">
        <v>6</v>
      </c>
      <c r="AK68" s="17">
        <v>10.6</v>
      </c>
      <c r="AM68" s="17">
        <v>8.9</v>
      </c>
      <c r="AP68" s="17">
        <v>6.9</v>
      </c>
      <c r="AS68" s="17">
        <v>8.2</v>
      </c>
      <c r="AW68" s="17">
        <v>9</v>
      </c>
      <c r="AX68" s="3">
        <v>5</v>
      </c>
      <c r="AY68" s="17">
        <v>8.7</v>
      </c>
      <c r="BB68" s="17">
        <v>10.8</v>
      </c>
      <c r="BC68" s="3" t="s">
        <v>461</v>
      </c>
      <c r="BD68" s="17">
        <v>9.2</v>
      </c>
      <c r="BE68" s="3" t="s">
        <v>461</v>
      </c>
      <c r="BF68" s="3" t="s">
        <v>461</v>
      </c>
      <c r="BG68" s="3" t="s">
        <v>462</v>
      </c>
      <c r="BH68" s="17">
        <v>7.6</v>
      </c>
      <c r="BI68" s="3" t="s">
        <v>462</v>
      </c>
      <c r="BJ68" s="17">
        <v>8.6</v>
      </c>
      <c r="BK68" s="3" t="s">
        <v>462</v>
      </c>
      <c r="BL68" s="17">
        <v>8.1</v>
      </c>
      <c r="BM68" s="3" t="s">
        <v>462</v>
      </c>
      <c r="BN68" s="20">
        <v>6.8</v>
      </c>
      <c r="BO68" s="5"/>
    </row>
    <row r="69" spans="1:70" ht="12.75">
      <c r="A69" s="9" t="s">
        <v>437</v>
      </c>
      <c r="F69" s="3">
        <v>38</v>
      </c>
      <c r="H69" s="3">
        <v>41.4</v>
      </c>
      <c r="I69" s="3">
        <v>28.6</v>
      </c>
      <c r="J69" s="3">
        <v>34.8</v>
      </c>
      <c r="K69" s="3">
        <v>56</v>
      </c>
      <c r="L69" s="17">
        <v>33.7</v>
      </c>
      <c r="M69" s="3">
        <v>31.3</v>
      </c>
      <c r="O69" s="3">
        <v>42.1</v>
      </c>
      <c r="P69" s="17">
        <v>18.5</v>
      </c>
      <c r="Q69" s="17">
        <v>23.8</v>
      </c>
      <c r="R69" s="3">
        <v>37.2</v>
      </c>
      <c r="S69" s="17">
        <v>32.4</v>
      </c>
      <c r="T69" s="3">
        <v>35</v>
      </c>
      <c r="U69" s="3">
        <v>26</v>
      </c>
      <c r="V69" s="17">
        <v>32.8</v>
      </c>
      <c r="W69" s="3">
        <v>26</v>
      </c>
      <c r="X69" s="17">
        <v>32.4</v>
      </c>
      <c r="Y69" s="3">
        <v>24</v>
      </c>
      <c r="Z69" s="17">
        <v>34.7</v>
      </c>
      <c r="AA69" s="3">
        <v>27</v>
      </c>
      <c r="AB69" s="3">
        <v>26</v>
      </c>
      <c r="AC69" s="3">
        <v>28</v>
      </c>
      <c r="AD69" s="3">
        <v>28</v>
      </c>
      <c r="AE69" s="3">
        <v>19</v>
      </c>
      <c r="AF69" s="3">
        <v>19</v>
      </c>
      <c r="AG69" s="3">
        <v>25</v>
      </c>
      <c r="AH69" s="17">
        <v>32.8</v>
      </c>
      <c r="AI69" s="3">
        <v>26</v>
      </c>
      <c r="AK69" s="17">
        <v>35.9</v>
      </c>
      <c r="AM69" s="17">
        <v>35.2</v>
      </c>
      <c r="AP69" s="17">
        <v>32.5</v>
      </c>
      <c r="AS69" s="17">
        <v>32.4</v>
      </c>
      <c r="AW69" s="17">
        <v>40</v>
      </c>
      <c r="AX69" s="3">
        <v>28</v>
      </c>
      <c r="AY69" s="17">
        <v>32.3</v>
      </c>
      <c r="BB69" s="17">
        <v>34.4</v>
      </c>
      <c r="BC69" s="3">
        <v>16</v>
      </c>
      <c r="BD69" s="17">
        <v>29.8</v>
      </c>
      <c r="BE69" s="3">
        <v>16</v>
      </c>
      <c r="BF69" s="3">
        <v>20</v>
      </c>
      <c r="BG69" s="3">
        <v>18</v>
      </c>
      <c r="BH69" s="17">
        <v>32.5</v>
      </c>
      <c r="BI69" s="3">
        <v>22</v>
      </c>
      <c r="BJ69" s="17">
        <v>31.2</v>
      </c>
      <c r="BK69" s="3">
        <v>12</v>
      </c>
      <c r="BL69" s="17">
        <v>32.8</v>
      </c>
      <c r="BM69" s="3">
        <v>13</v>
      </c>
      <c r="BN69" s="20">
        <v>30.3</v>
      </c>
      <c r="BO69" s="5"/>
      <c r="BQ69" s="4"/>
      <c r="BR69" s="5"/>
    </row>
    <row r="70" spans="1:67" ht="12.75">
      <c r="A70" s="9" t="s">
        <v>438</v>
      </c>
      <c r="F70" s="3">
        <v>22</v>
      </c>
      <c r="H70" s="3">
        <v>19.6</v>
      </c>
      <c r="I70" s="3">
        <v>21</v>
      </c>
      <c r="J70" s="3">
        <v>21.4</v>
      </c>
      <c r="K70" s="3">
        <v>25</v>
      </c>
      <c r="L70" s="17">
        <v>20.7</v>
      </c>
      <c r="M70" s="3">
        <v>18.9</v>
      </c>
      <c r="O70" s="3">
        <v>18.1</v>
      </c>
      <c r="P70" s="17">
        <v>20.2</v>
      </c>
      <c r="Q70" s="17">
        <v>19.4</v>
      </c>
      <c r="R70" s="3">
        <v>18.4</v>
      </c>
      <c r="S70" s="17">
        <v>20</v>
      </c>
      <c r="T70" s="3">
        <v>22</v>
      </c>
      <c r="U70" s="3">
        <v>23</v>
      </c>
      <c r="V70" s="17">
        <v>19.6</v>
      </c>
      <c r="W70" s="3">
        <v>23</v>
      </c>
      <c r="X70" s="17">
        <v>20.1</v>
      </c>
      <c r="Y70" s="3">
        <v>21</v>
      </c>
      <c r="Z70" s="17">
        <v>19.9</v>
      </c>
      <c r="AA70" s="3">
        <v>23</v>
      </c>
      <c r="AB70" s="3">
        <v>24</v>
      </c>
      <c r="AC70" s="3">
        <v>20</v>
      </c>
      <c r="AD70" s="3">
        <v>21</v>
      </c>
      <c r="AE70" s="3">
        <v>21</v>
      </c>
      <c r="AF70" s="3">
        <v>21</v>
      </c>
      <c r="AG70" s="3">
        <v>22</v>
      </c>
      <c r="AH70" s="17">
        <v>19.4</v>
      </c>
      <c r="AI70" s="3">
        <v>20</v>
      </c>
      <c r="AK70" s="17">
        <v>18.9</v>
      </c>
      <c r="AM70" s="17">
        <v>20.3</v>
      </c>
      <c r="AP70" s="17">
        <v>19.3</v>
      </c>
      <c r="AS70" s="17">
        <v>20.1</v>
      </c>
      <c r="AW70" s="17">
        <v>22.4</v>
      </c>
      <c r="AX70" s="3">
        <v>20</v>
      </c>
      <c r="AY70" s="17">
        <v>21.2</v>
      </c>
      <c r="BB70" s="17">
        <v>20.3</v>
      </c>
      <c r="BC70" s="3">
        <v>15</v>
      </c>
      <c r="BD70" s="17">
        <v>21</v>
      </c>
      <c r="BE70" s="3">
        <v>15</v>
      </c>
      <c r="BF70" s="3">
        <v>15</v>
      </c>
      <c r="BG70" s="3">
        <v>15</v>
      </c>
      <c r="BH70" s="17">
        <v>20.3</v>
      </c>
      <c r="BI70" s="3">
        <v>14</v>
      </c>
      <c r="BJ70" s="17">
        <v>19.8</v>
      </c>
      <c r="BK70" s="3">
        <v>13</v>
      </c>
      <c r="BL70" s="17">
        <v>19.1</v>
      </c>
      <c r="BM70" s="3">
        <v>15</v>
      </c>
      <c r="BN70" s="20">
        <v>18.4</v>
      </c>
      <c r="BO70" s="5"/>
    </row>
    <row r="71" spans="1:70" ht="12.75">
      <c r="A71" s="9" t="s">
        <v>440</v>
      </c>
      <c r="F71" s="3">
        <v>15</v>
      </c>
      <c r="H71" s="3">
        <v>14.7</v>
      </c>
      <c r="I71" s="3">
        <v>10.8</v>
      </c>
      <c r="J71" s="3">
        <v>11.1</v>
      </c>
      <c r="K71" s="3">
        <v>14</v>
      </c>
      <c r="L71" s="17">
        <v>13.6</v>
      </c>
      <c r="M71" s="3">
        <v>9.5</v>
      </c>
      <c r="O71" s="3">
        <v>11.8</v>
      </c>
      <c r="P71" s="17">
        <v>11.3</v>
      </c>
      <c r="Q71" s="17">
        <v>10.3</v>
      </c>
      <c r="R71" s="3">
        <v>17.2</v>
      </c>
      <c r="S71" s="17">
        <v>8.5</v>
      </c>
      <c r="T71" s="3">
        <v>14</v>
      </c>
      <c r="U71" s="3">
        <v>12</v>
      </c>
      <c r="V71" s="17">
        <v>11.2</v>
      </c>
      <c r="W71" s="3">
        <v>14</v>
      </c>
      <c r="X71" s="17">
        <v>8.3</v>
      </c>
      <c r="Y71" s="3">
        <v>11</v>
      </c>
      <c r="Z71" s="17">
        <v>10.2</v>
      </c>
      <c r="AA71" s="3">
        <v>12</v>
      </c>
      <c r="AB71" s="3">
        <v>11</v>
      </c>
      <c r="AC71" s="3">
        <v>12</v>
      </c>
      <c r="AD71" s="3">
        <v>10</v>
      </c>
      <c r="AE71" s="3">
        <v>12</v>
      </c>
      <c r="AF71" s="3">
        <v>12</v>
      </c>
      <c r="AG71" s="3">
        <v>12</v>
      </c>
      <c r="AH71" s="17">
        <v>9.6</v>
      </c>
      <c r="AI71" s="3">
        <v>13</v>
      </c>
      <c r="AK71" s="17">
        <v>15.7</v>
      </c>
      <c r="AM71" s="17">
        <v>12.8</v>
      </c>
      <c r="AP71" s="17">
        <v>10.6</v>
      </c>
      <c r="AS71" s="17">
        <v>12.5</v>
      </c>
      <c r="AW71" s="17">
        <v>12.5</v>
      </c>
      <c r="AX71" s="3">
        <v>9</v>
      </c>
      <c r="AY71" s="17">
        <v>12.5</v>
      </c>
      <c r="BB71" s="17">
        <v>11.2</v>
      </c>
      <c r="BC71" s="3">
        <v>7</v>
      </c>
      <c r="BD71" s="17">
        <v>10.7</v>
      </c>
      <c r="BE71" s="3">
        <v>11</v>
      </c>
      <c r="BF71" s="3">
        <v>12</v>
      </c>
      <c r="BG71" s="3">
        <v>9</v>
      </c>
      <c r="BH71" s="17">
        <v>12.8</v>
      </c>
      <c r="BI71" s="3">
        <v>7</v>
      </c>
      <c r="BJ71" s="17">
        <v>14</v>
      </c>
      <c r="BK71" s="3">
        <v>8</v>
      </c>
      <c r="BL71" s="17">
        <v>11.8</v>
      </c>
      <c r="BM71" s="3">
        <v>10</v>
      </c>
      <c r="BN71" s="20">
        <v>13.7</v>
      </c>
      <c r="BO71" s="5"/>
      <c r="BQ71" s="4"/>
      <c r="BR71" s="5"/>
    </row>
    <row r="72" spans="1:67" ht="12.75">
      <c r="A72" s="9" t="s">
        <v>444</v>
      </c>
      <c r="F72" s="3">
        <v>7</v>
      </c>
      <c r="H72" s="3">
        <v>5.4</v>
      </c>
      <c r="I72" s="3">
        <v>5.8</v>
      </c>
      <c r="J72" s="3">
        <v>5.2</v>
      </c>
      <c r="K72" s="3">
        <v>10</v>
      </c>
      <c r="L72" s="16">
        <v>5.7</v>
      </c>
      <c r="M72" s="3">
        <v>5</v>
      </c>
      <c r="O72" s="3">
        <v>4.9</v>
      </c>
      <c r="P72" s="16">
        <v>3.9</v>
      </c>
      <c r="Q72" s="16">
        <v>4.4</v>
      </c>
      <c r="R72" s="3">
        <v>4.7</v>
      </c>
      <c r="S72" s="16">
        <v>4.1</v>
      </c>
      <c r="T72" s="3">
        <v>6</v>
      </c>
      <c r="U72" s="3">
        <v>6</v>
      </c>
      <c r="V72" s="16">
        <v>4.7</v>
      </c>
      <c r="W72" s="3">
        <v>6</v>
      </c>
      <c r="X72" s="16">
        <v>5.3</v>
      </c>
      <c r="Y72" s="3">
        <v>7</v>
      </c>
      <c r="Z72" s="16">
        <v>5.8</v>
      </c>
      <c r="AA72" s="3">
        <v>6</v>
      </c>
      <c r="AB72" s="3">
        <v>7</v>
      </c>
      <c r="AC72" s="3">
        <v>7</v>
      </c>
      <c r="AD72" s="3">
        <v>7</v>
      </c>
      <c r="AE72" s="3">
        <v>6</v>
      </c>
      <c r="AF72" s="3">
        <v>6</v>
      </c>
      <c r="AG72" s="3">
        <v>6</v>
      </c>
      <c r="AH72" s="16">
        <v>3.9</v>
      </c>
      <c r="AI72" s="3">
        <v>6</v>
      </c>
      <c r="AK72" s="16">
        <v>4.1</v>
      </c>
      <c r="AM72" s="16">
        <v>4.7</v>
      </c>
      <c r="AP72" s="16">
        <v>5.1</v>
      </c>
      <c r="AS72" s="16">
        <v>3.9</v>
      </c>
      <c r="AW72" s="16">
        <v>4.2</v>
      </c>
      <c r="AX72" s="3">
        <v>14</v>
      </c>
      <c r="AY72" s="16">
        <v>4.1</v>
      </c>
      <c r="BB72" s="16">
        <v>4.4</v>
      </c>
      <c r="BC72" s="3">
        <v>4</v>
      </c>
      <c r="BD72" s="16">
        <v>3.6</v>
      </c>
      <c r="BE72" s="3">
        <v>4</v>
      </c>
      <c r="BF72" s="3">
        <v>4</v>
      </c>
      <c r="BG72" s="3">
        <v>4</v>
      </c>
      <c r="BH72" s="16">
        <v>4.1</v>
      </c>
      <c r="BI72" s="3">
        <v>4</v>
      </c>
      <c r="BJ72" s="16">
        <v>3.8</v>
      </c>
      <c r="BK72" s="3">
        <v>4</v>
      </c>
      <c r="BL72" s="16">
        <v>5</v>
      </c>
      <c r="BM72" s="3">
        <v>4</v>
      </c>
      <c r="BN72" s="19">
        <v>4.4</v>
      </c>
      <c r="BO72" s="8"/>
    </row>
    <row r="73" spans="1:67" ht="12.75">
      <c r="A73" s="9" t="s">
        <v>463</v>
      </c>
      <c r="F73" s="3" t="s">
        <v>464</v>
      </c>
      <c r="H73" s="3">
        <v>13.1</v>
      </c>
      <c r="I73" s="3">
        <v>14.7</v>
      </c>
      <c r="J73" s="3" t="s">
        <v>464</v>
      </c>
      <c r="K73" s="3">
        <v>23</v>
      </c>
      <c r="L73" s="17">
        <v>11.9</v>
      </c>
      <c r="M73" s="3">
        <v>12</v>
      </c>
      <c r="O73" s="3" t="s">
        <v>464</v>
      </c>
      <c r="P73" s="17">
        <v>11.6</v>
      </c>
      <c r="Q73" s="17">
        <v>10.2</v>
      </c>
      <c r="R73" s="3">
        <v>16.1</v>
      </c>
      <c r="S73" s="17">
        <v>12.1</v>
      </c>
      <c r="T73" s="3" t="s">
        <v>464</v>
      </c>
      <c r="U73" s="3">
        <v>11</v>
      </c>
      <c r="V73" s="17">
        <v>11</v>
      </c>
      <c r="W73" s="3">
        <v>17</v>
      </c>
      <c r="X73" s="17">
        <v>12.5</v>
      </c>
      <c r="Y73" s="3">
        <v>14</v>
      </c>
      <c r="Z73" s="17">
        <v>12.1</v>
      </c>
      <c r="AA73" s="3">
        <v>16</v>
      </c>
      <c r="AB73" s="3" t="s">
        <v>464</v>
      </c>
      <c r="AC73" s="3">
        <v>14</v>
      </c>
      <c r="AD73" s="3">
        <v>15</v>
      </c>
      <c r="AE73" s="3">
        <v>14</v>
      </c>
      <c r="AF73" s="3">
        <v>14</v>
      </c>
      <c r="AG73" s="3" t="s">
        <v>464</v>
      </c>
      <c r="AH73" s="17">
        <v>13.7</v>
      </c>
      <c r="AI73" s="3" t="s">
        <v>464</v>
      </c>
      <c r="AK73" s="17">
        <v>11.7</v>
      </c>
      <c r="AM73" s="17">
        <v>12.2</v>
      </c>
      <c r="AP73" s="17">
        <v>10.7</v>
      </c>
      <c r="AS73" s="17">
        <v>12.2</v>
      </c>
      <c r="AW73" s="17">
        <v>12.3</v>
      </c>
      <c r="AX73" s="3">
        <v>19</v>
      </c>
      <c r="AY73" s="17">
        <v>10.7</v>
      </c>
      <c r="BB73" s="17">
        <v>11.2</v>
      </c>
      <c r="BC73" s="3">
        <v>20</v>
      </c>
      <c r="BD73" s="17">
        <v>12.9</v>
      </c>
      <c r="BE73" s="3" t="s">
        <v>465</v>
      </c>
      <c r="BF73" s="3" t="s">
        <v>466</v>
      </c>
      <c r="BG73" s="3">
        <v>18</v>
      </c>
      <c r="BH73" s="17">
        <v>13.1</v>
      </c>
      <c r="BI73" s="3" t="s">
        <v>464</v>
      </c>
      <c r="BJ73" s="17">
        <v>10.5</v>
      </c>
      <c r="BK73" s="3" t="s">
        <v>464</v>
      </c>
      <c r="BL73" s="17">
        <v>12.1</v>
      </c>
      <c r="BM73" s="3">
        <v>20</v>
      </c>
      <c r="BN73" s="20">
        <v>10</v>
      </c>
      <c r="BO73" s="5"/>
    </row>
    <row r="74" spans="1:67" ht="12.75">
      <c r="A74" s="9" t="s">
        <v>446</v>
      </c>
      <c r="F74" s="3">
        <v>24</v>
      </c>
      <c r="H74" s="3">
        <v>15.3</v>
      </c>
      <c r="I74" s="3">
        <v>9.3</v>
      </c>
      <c r="J74" s="3">
        <v>7.4</v>
      </c>
      <c r="K74" s="3">
        <v>40</v>
      </c>
      <c r="L74" s="17">
        <v>10.9</v>
      </c>
      <c r="M74" s="3">
        <v>13.7</v>
      </c>
      <c r="O74" s="3">
        <v>19.5</v>
      </c>
      <c r="P74" s="17">
        <v>10</v>
      </c>
      <c r="Q74" s="17">
        <v>10.8</v>
      </c>
      <c r="R74" s="3">
        <v>21.7</v>
      </c>
      <c r="S74" s="17">
        <v>10.7</v>
      </c>
      <c r="T74" s="3">
        <v>21</v>
      </c>
      <c r="U74" s="3">
        <v>9</v>
      </c>
      <c r="V74" s="17">
        <v>10.7</v>
      </c>
      <c r="W74" s="3">
        <v>9</v>
      </c>
      <c r="X74" s="17">
        <v>9.8</v>
      </c>
      <c r="Y74" s="3">
        <v>10</v>
      </c>
      <c r="Z74" s="17">
        <v>11.1</v>
      </c>
      <c r="AA74" s="3">
        <v>9</v>
      </c>
      <c r="AH74" s="17">
        <v>9</v>
      </c>
      <c r="AK74" s="17">
        <v>10.2</v>
      </c>
      <c r="AM74" s="17">
        <v>12</v>
      </c>
      <c r="AP74" s="17">
        <v>9.9</v>
      </c>
      <c r="AS74" s="17">
        <v>10.1</v>
      </c>
      <c r="AW74" s="17">
        <v>9.6</v>
      </c>
      <c r="AX74" s="3">
        <v>4</v>
      </c>
      <c r="AY74" s="17">
        <v>7.8</v>
      </c>
      <c r="BB74" s="17">
        <v>10.6</v>
      </c>
      <c r="BC74" s="3" t="s">
        <v>467</v>
      </c>
      <c r="BD74" s="17">
        <v>9.9</v>
      </c>
      <c r="BE74" s="3" t="s">
        <v>468</v>
      </c>
      <c r="BF74" s="3" t="s">
        <v>469</v>
      </c>
      <c r="BG74" s="3">
        <v>3</v>
      </c>
      <c r="BH74" s="17">
        <v>9.2</v>
      </c>
      <c r="BI74" s="3">
        <v>3</v>
      </c>
      <c r="BJ74" s="17">
        <v>10.3</v>
      </c>
      <c r="BK74" s="3">
        <v>3</v>
      </c>
      <c r="BL74" s="17">
        <v>8.732692307692307</v>
      </c>
      <c r="BM74" s="3">
        <v>3</v>
      </c>
      <c r="BN74" s="20">
        <v>2.1273584905660385</v>
      </c>
      <c r="BO74" s="6"/>
    </row>
    <row r="75" spans="1:67" ht="12.75">
      <c r="A75" s="9" t="s">
        <v>448</v>
      </c>
      <c r="F75" s="3">
        <v>10</v>
      </c>
      <c r="H75" s="3">
        <v>10.3</v>
      </c>
      <c r="I75" s="3">
        <v>7.5</v>
      </c>
      <c r="J75" s="3">
        <v>6.7</v>
      </c>
      <c r="K75" s="3">
        <v>8</v>
      </c>
      <c r="L75" s="17">
        <v>8.6</v>
      </c>
      <c r="M75" s="3">
        <v>9.8</v>
      </c>
      <c r="O75" s="3">
        <v>9.2</v>
      </c>
      <c r="P75" s="17">
        <v>8.1</v>
      </c>
      <c r="Q75" s="17">
        <v>6.8</v>
      </c>
      <c r="R75" s="3">
        <v>8</v>
      </c>
      <c r="S75" s="17">
        <v>8.8</v>
      </c>
      <c r="T75" s="3">
        <v>10</v>
      </c>
      <c r="U75" s="3">
        <v>9</v>
      </c>
      <c r="V75" s="17">
        <v>8.3</v>
      </c>
      <c r="W75" s="3">
        <v>9</v>
      </c>
      <c r="X75" s="17">
        <v>8.9</v>
      </c>
      <c r="Y75" s="3">
        <v>10</v>
      </c>
      <c r="Z75" s="17">
        <v>8.2</v>
      </c>
      <c r="AA75" s="3">
        <v>11</v>
      </c>
      <c r="AB75" s="3">
        <v>10</v>
      </c>
      <c r="AC75" s="3">
        <v>10</v>
      </c>
      <c r="AD75" s="3">
        <v>8</v>
      </c>
      <c r="AE75" s="3">
        <v>9</v>
      </c>
      <c r="AF75" s="3">
        <v>9</v>
      </c>
      <c r="AG75" s="3">
        <v>8</v>
      </c>
      <c r="AH75" s="17">
        <v>7.9</v>
      </c>
      <c r="AI75" s="3">
        <v>9</v>
      </c>
      <c r="AK75" s="17">
        <v>8.5</v>
      </c>
      <c r="AM75" s="17">
        <v>7.8</v>
      </c>
      <c r="AP75" s="17">
        <v>8.5</v>
      </c>
      <c r="AS75" s="17">
        <v>9.3</v>
      </c>
      <c r="AW75" s="17">
        <v>8.4</v>
      </c>
      <c r="AX75" s="3">
        <v>7</v>
      </c>
      <c r="AY75" s="17">
        <v>8.5</v>
      </c>
      <c r="BB75" s="17">
        <v>8</v>
      </c>
      <c r="BC75" s="3">
        <v>6</v>
      </c>
      <c r="BD75" s="17">
        <v>9.4</v>
      </c>
      <c r="BE75" s="3">
        <v>7</v>
      </c>
      <c r="BF75" s="3">
        <v>6</v>
      </c>
      <c r="BG75" s="3">
        <v>4</v>
      </c>
      <c r="BH75" s="17">
        <v>8.7</v>
      </c>
      <c r="BI75" s="3">
        <v>7</v>
      </c>
      <c r="BJ75" s="17">
        <v>7.6</v>
      </c>
      <c r="BK75" s="3">
        <v>4</v>
      </c>
      <c r="BL75" s="17">
        <v>6.9</v>
      </c>
      <c r="BM75" s="3">
        <v>6</v>
      </c>
      <c r="BN75" s="20">
        <v>6.7</v>
      </c>
      <c r="BO75" s="5"/>
    </row>
    <row r="76" spans="1:67" ht="12.75">
      <c r="A76" s="9" t="s">
        <v>449</v>
      </c>
      <c r="F76" s="3">
        <v>37</v>
      </c>
      <c r="H76" s="3">
        <v>28.9</v>
      </c>
      <c r="I76" s="3">
        <v>28.9</v>
      </c>
      <c r="J76" s="3">
        <v>29.8</v>
      </c>
      <c r="K76" s="3">
        <v>25</v>
      </c>
      <c r="L76" s="17">
        <v>35.7</v>
      </c>
      <c r="M76" s="3">
        <v>34.3</v>
      </c>
      <c r="O76" s="3">
        <v>34.2</v>
      </c>
      <c r="P76" s="17">
        <v>36.4</v>
      </c>
      <c r="Q76" s="17">
        <v>36</v>
      </c>
      <c r="R76" s="3">
        <v>33.4</v>
      </c>
      <c r="S76" s="17">
        <v>37.2</v>
      </c>
      <c r="T76" s="3">
        <v>37</v>
      </c>
      <c r="U76" s="3">
        <v>36</v>
      </c>
      <c r="V76" s="17">
        <v>35.4</v>
      </c>
      <c r="W76" s="3">
        <v>37</v>
      </c>
      <c r="X76" s="17">
        <v>35.8</v>
      </c>
      <c r="Y76" s="3">
        <v>38</v>
      </c>
      <c r="Z76" s="17">
        <v>36.2</v>
      </c>
      <c r="AA76" s="3">
        <v>37</v>
      </c>
      <c r="AB76" s="3">
        <v>39</v>
      </c>
      <c r="AC76" s="3">
        <v>38</v>
      </c>
      <c r="AD76" s="3">
        <v>39</v>
      </c>
      <c r="AE76" s="3">
        <v>37</v>
      </c>
      <c r="AF76" s="3">
        <v>37</v>
      </c>
      <c r="AG76" s="3">
        <v>38</v>
      </c>
      <c r="AH76" s="17">
        <v>36.5</v>
      </c>
      <c r="AI76" s="3">
        <v>38</v>
      </c>
      <c r="AK76" s="17">
        <v>36.6</v>
      </c>
      <c r="AM76" s="17">
        <v>36.2</v>
      </c>
      <c r="AP76" s="17">
        <v>36.6</v>
      </c>
      <c r="AS76" s="17">
        <v>36.6</v>
      </c>
      <c r="AW76" s="17">
        <v>36.1</v>
      </c>
      <c r="AX76" s="3">
        <v>35</v>
      </c>
      <c r="AY76" s="17">
        <v>37.7</v>
      </c>
      <c r="BB76" s="17">
        <v>37.6</v>
      </c>
      <c r="BC76" s="3">
        <v>35</v>
      </c>
      <c r="BD76" s="17">
        <v>36.9</v>
      </c>
      <c r="BE76" s="3">
        <v>35</v>
      </c>
      <c r="BF76" s="3">
        <v>34</v>
      </c>
      <c r="BG76" s="3">
        <v>35</v>
      </c>
      <c r="BH76" s="17">
        <v>37</v>
      </c>
      <c r="BI76" s="3">
        <v>36</v>
      </c>
      <c r="BJ76" s="17">
        <v>37.8</v>
      </c>
      <c r="BK76" s="3">
        <v>36</v>
      </c>
      <c r="BL76" s="17">
        <v>37.4</v>
      </c>
      <c r="BM76" s="3">
        <v>36</v>
      </c>
      <c r="BN76" s="20">
        <v>34.8</v>
      </c>
      <c r="BO76" s="5"/>
    </row>
    <row r="77" spans="1:72" ht="12.75">
      <c r="A77" s="9" t="s">
        <v>470</v>
      </c>
      <c r="L77" s="17">
        <v>9.3</v>
      </c>
      <c r="P77" s="17">
        <v>9.7</v>
      </c>
      <c r="Q77" s="17">
        <v>10.7</v>
      </c>
      <c r="S77" s="17">
        <v>9.5</v>
      </c>
      <c r="V77" s="17">
        <v>10.2</v>
      </c>
      <c r="X77" s="17">
        <v>10.9</v>
      </c>
      <c r="Z77" s="17">
        <v>9.9</v>
      </c>
      <c r="AH77" s="17">
        <v>9</v>
      </c>
      <c r="AK77" s="17">
        <v>9.6</v>
      </c>
      <c r="AM77" s="17">
        <v>10.1</v>
      </c>
      <c r="AP77" s="17">
        <v>9.6</v>
      </c>
      <c r="AS77" s="17">
        <v>10.5</v>
      </c>
      <c r="AW77" s="17">
        <v>10.4</v>
      </c>
      <c r="AY77" s="17">
        <v>9.6</v>
      </c>
      <c r="BB77" s="17">
        <v>9</v>
      </c>
      <c r="BD77" s="17">
        <v>9.4</v>
      </c>
      <c r="BH77" s="17">
        <v>9.5</v>
      </c>
      <c r="BJ77" s="17">
        <v>10</v>
      </c>
      <c r="BL77" s="17">
        <v>9.5</v>
      </c>
      <c r="BN77" s="20">
        <v>9.4</v>
      </c>
      <c r="BO77" s="5"/>
      <c r="BS77" s="4"/>
      <c r="BT77" s="5"/>
    </row>
    <row r="78" spans="1:70" ht="12.75">
      <c r="A78" s="9" t="s">
        <v>453</v>
      </c>
      <c r="F78" s="3">
        <v>484</v>
      </c>
      <c r="H78" s="3">
        <v>466.4</v>
      </c>
      <c r="I78" s="3">
        <v>486.7</v>
      </c>
      <c r="J78" s="3">
        <v>475.7</v>
      </c>
      <c r="K78" s="3">
        <v>548</v>
      </c>
      <c r="L78" s="17">
        <v>484.6</v>
      </c>
      <c r="M78" s="3">
        <v>464.2</v>
      </c>
      <c r="O78" s="3">
        <v>463.1</v>
      </c>
      <c r="P78" s="17">
        <v>486.8</v>
      </c>
      <c r="Q78" s="17">
        <v>483.8</v>
      </c>
      <c r="R78" s="3">
        <v>455.7</v>
      </c>
      <c r="S78" s="17">
        <v>485.4</v>
      </c>
      <c r="T78" s="3">
        <v>490</v>
      </c>
      <c r="U78" s="3">
        <v>500</v>
      </c>
      <c r="V78" s="17">
        <v>476.7</v>
      </c>
      <c r="W78" s="3">
        <v>488</v>
      </c>
      <c r="X78" s="17">
        <v>475.2</v>
      </c>
      <c r="Y78" s="3">
        <v>494</v>
      </c>
      <c r="Z78" s="17">
        <v>481.6</v>
      </c>
      <c r="AA78" s="3">
        <v>486</v>
      </c>
      <c r="AB78" s="3">
        <v>470</v>
      </c>
      <c r="AC78" s="3">
        <v>467</v>
      </c>
      <c r="AD78" s="3">
        <v>466</v>
      </c>
      <c r="AE78" s="3">
        <v>465</v>
      </c>
      <c r="AF78" s="3">
        <v>465</v>
      </c>
      <c r="AG78" s="3">
        <v>466</v>
      </c>
      <c r="AH78" s="17">
        <v>480.8</v>
      </c>
      <c r="AI78" s="3">
        <v>467</v>
      </c>
      <c r="AK78" s="17">
        <v>482.7</v>
      </c>
      <c r="AM78" s="17">
        <v>482.1</v>
      </c>
      <c r="AP78" s="17">
        <v>479.5</v>
      </c>
      <c r="AS78" s="17">
        <v>479.9</v>
      </c>
      <c r="AW78" s="17">
        <v>471.3</v>
      </c>
      <c r="AX78" s="3">
        <v>471</v>
      </c>
      <c r="AY78" s="17">
        <v>470.4</v>
      </c>
      <c r="BB78" s="17">
        <v>464</v>
      </c>
      <c r="BC78" s="3">
        <v>455</v>
      </c>
      <c r="BD78" s="17">
        <v>471.6</v>
      </c>
      <c r="BE78" s="3">
        <v>463</v>
      </c>
      <c r="BF78" s="3">
        <v>465</v>
      </c>
      <c r="BG78" s="3">
        <v>477</v>
      </c>
      <c r="BH78" s="17">
        <v>466.6</v>
      </c>
      <c r="BI78" s="3">
        <v>478</v>
      </c>
      <c r="BJ78" s="17">
        <v>467.4</v>
      </c>
      <c r="BK78" s="3">
        <v>458</v>
      </c>
      <c r="BL78" s="17">
        <v>460.9</v>
      </c>
      <c r="BM78" s="3">
        <v>464</v>
      </c>
      <c r="BN78" s="20">
        <v>452.4</v>
      </c>
      <c r="BO78" s="5"/>
      <c r="BQ78" s="4"/>
      <c r="BR78" s="5"/>
    </row>
    <row r="79" spans="1:70" ht="12.75">
      <c r="A79" s="9" t="s">
        <v>454</v>
      </c>
      <c r="L79" s="17">
        <v>1.4</v>
      </c>
      <c r="P79" s="17">
        <v>3.6</v>
      </c>
      <c r="Q79" s="17">
        <v>2.1</v>
      </c>
      <c r="S79" s="17">
        <v>3.2</v>
      </c>
      <c r="V79" s="17">
        <v>1</v>
      </c>
      <c r="X79" s="17">
        <v>2.1</v>
      </c>
      <c r="Z79" s="17">
        <v>1.3</v>
      </c>
      <c r="AH79" s="17">
        <v>2.7</v>
      </c>
      <c r="AK79" s="17">
        <v>2.1</v>
      </c>
      <c r="AM79" s="17">
        <v>2.3</v>
      </c>
      <c r="AP79" s="17">
        <v>1.5</v>
      </c>
      <c r="AS79" s="17">
        <v>3.2</v>
      </c>
      <c r="AW79" s="17">
        <v>2.7</v>
      </c>
      <c r="AX79" s="3" t="s">
        <v>471</v>
      </c>
      <c r="AY79" s="17">
        <v>3</v>
      </c>
      <c r="BB79" s="17">
        <v>3.3</v>
      </c>
      <c r="BC79" s="3" t="s">
        <v>472</v>
      </c>
      <c r="BD79" s="17">
        <v>3.2</v>
      </c>
      <c r="BE79" s="3" t="s">
        <v>472</v>
      </c>
      <c r="BF79" s="3" t="s">
        <v>472</v>
      </c>
      <c r="BG79" s="3" t="s">
        <v>472</v>
      </c>
      <c r="BH79" s="17">
        <v>3.1</v>
      </c>
      <c r="BI79" s="3" t="s">
        <v>472</v>
      </c>
      <c r="BJ79" s="17">
        <v>2.2</v>
      </c>
      <c r="BK79" s="3" t="s">
        <v>472</v>
      </c>
      <c r="BL79" s="17">
        <v>4.4</v>
      </c>
      <c r="BM79" s="3" t="s">
        <v>472</v>
      </c>
      <c r="BN79" s="20">
        <v>2.4</v>
      </c>
      <c r="BO79" s="5"/>
      <c r="BQ79" s="4"/>
      <c r="BR79" s="5"/>
    </row>
    <row r="80" spans="1:67" ht="12.75">
      <c r="A80" s="9" t="s">
        <v>459</v>
      </c>
      <c r="F80" s="3">
        <v>68</v>
      </c>
      <c r="H80" s="3">
        <v>73.4</v>
      </c>
      <c r="I80" s="3">
        <v>61.4</v>
      </c>
      <c r="J80" s="3">
        <v>67.7</v>
      </c>
      <c r="K80" s="3">
        <v>118</v>
      </c>
      <c r="L80" s="17">
        <v>76.8</v>
      </c>
      <c r="M80" s="3">
        <v>50.6</v>
      </c>
      <c r="O80" s="3">
        <v>56.3</v>
      </c>
      <c r="P80" s="17">
        <v>72.7</v>
      </c>
      <c r="Q80" s="17">
        <v>78.5</v>
      </c>
      <c r="R80" s="3">
        <v>64.9</v>
      </c>
      <c r="S80" s="17">
        <v>78.2</v>
      </c>
      <c r="T80" s="3">
        <v>67</v>
      </c>
      <c r="U80" s="3">
        <v>67</v>
      </c>
      <c r="V80" s="17">
        <v>79.7</v>
      </c>
      <c r="W80" s="3">
        <v>68</v>
      </c>
      <c r="X80" s="17">
        <v>81.4</v>
      </c>
      <c r="Y80" s="3">
        <v>68</v>
      </c>
      <c r="Z80" s="17">
        <v>76.7</v>
      </c>
      <c r="AA80" s="3">
        <v>68</v>
      </c>
      <c r="AB80" s="3">
        <v>70</v>
      </c>
      <c r="AC80" s="3">
        <v>82</v>
      </c>
      <c r="AD80" s="3">
        <v>77</v>
      </c>
      <c r="AE80" s="3">
        <v>80</v>
      </c>
      <c r="AF80" s="3">
        <v>80</v>
      </c>
      <c r="AG80" s="3">
        <v>74</v>
      </c>
      <c r="AH80" s="17">
        <v>77</v>
      </c>
      <c r="AI80" s="3">
        <v>77</v>
      </c>
      <c r="AK80" s="17">
        <v>77.4</v>
      </c>
      <c r="AM80" s="17">
        <v>78.1</v>
      </c>
      <c r="AP80" s="17">
        <v>72.5</v>
      </c>
      <c r="AS80" s="17">
        <v>73</v>
      </c>
      <c r="AW80" s="17">
        <v>74.4</v>
      </c>
      <c r="AX80" s="3">
        <v>75</v>
      </c>
      <c r="AY80" s="17">
        <v>77.7</v>
      </c>
      <c r="BB80" s="17">
        <v>75</v>
      </c>
      <c r="BC80" s="3">
        <v>70</v>
      </c>
      <c r="BD80" s="17">
        <v>74.6</v>
      </c>
      <c r="BE80" s="3">
        <v>70</v>
      </c>
      <c r="BF80" s="3">
        <v>58</v>
      </c>
      <c r="BG80" s="3">
        <v>52</v>
      </c>
      <c r="BH80" s="17">
        <v>75.3</v>
      </c>
      <c r="BI80" s="3">
        <v>62</v>
      </c>
      <c r="BJ80" s="17">
        <v>74.2</v>
      </c>
      <c r="BK80" s="3">
        <v>64</v>
      </c>
      <c r="BL80" s="17">
        <v>73.3</v>
      </c>
      <c r="BM80" s="3">
        <v>57</v>
      </c>
      <c r="BN80" s="20">
        <v>74.8</v>
      </c>
      <c r="BO80" s="5"/>
    </row>
    <row r="81" spans="1:67" ht="12.75">
      <c r="A81" s="9" t="s">
        <v>193</v>
      </c>
      <c r="F81" s="3">
        <v>12</v>
      </c>
      <c r="H81" s="3">
        <v>11.1</v>
      </c>
      <c r="I81" s="3">
        <v>11.5</v>
      </c>
      <c r="J81" s="3">
        <v>10.6</v>
      </c>
      <c r="K81" s="3">
        <v>18</v>
      </c>
      <c r="L81" s="17">
        <v>9.8</v>
      </c>
      <c r="M81" s="3">
        <v>10</v>
      </c>
      <c r="O81" s="3">
        <v>10.2</v>
      </c>
      <c r="P81" s="17">
        <v>9.6</v>
      </c>
      <c r="Q81" s="17">
        <v>10.5</v>
      </c>
      <c r="R81" s="3">
        <v>9.9</v>
      </c>
      <c r="S81" s="17">
        <v>10.2</v>
      </c>
      <c r="T81" s="3">
        <v>13</v>
      </c>
      <c r="U81" s="3">
        <v>11</v>
      </c>
      <c r="V81" s="17">
        <v>10.5</v>
      </c>
      <c r="W81" s="3">
        <v>11</v>
      </c>
      <c r="X81" s="17">
        <v>9.7</v>
      </c>
      <c r="Y81" s="3">
        <v>12</v>
      </c>
      <c r="Z81" s="17">
        <v>9.4</v>
      </c>
      <c r="AA81" s="3">
        <v>11</v>
      </c>
      <c r="AB81" s="3">
        <v>12</v>
      </c>
      <c r="AC81" s="3">
        <v>14</v>
      </c>
      <c r="AD81" s="3">
        <v>14</v>
      </c>
      <c r="AE81" s="3">
        <v>12</v>
      </c>
      <c r="AF81" s="3">
        <v>12</v>
      </c>
      <c r="AG81" s="3">
        <v>14</v>
      </c>
      <c r="AH81" s="17">
        <v>9.8</v>
      </c>
      <c r="AI81" s="3">
        <v>13</v>
      </c>
      <c r="AK81" s="17">
        <v>10.8</v>
      </c>
      <c r="AM81" s="17">
        <v>10.1</v>
      </c>
      <c r="AP81" s="17">
        <v>10</v>
      </c>
      <c r="AS81" s="17">
        <v>10.2</v>
      </c>
      <c r="AW81" s="17">
        <v>9.7</v>
      </c>
      <c r="AX81" s="3">
        <v>13</v>
      </c>
      <c r="AY81" s="17">
        <v>11.5</v>
      </c>
      <c r="BB81" s="17">
        <v>11</v>
      </c>
      <c r="BC81" s="3">
        <v>9</v>
      </c>
      <c r="BD81" s="17">
        <v>10.3</v>
      </c>
      <c r="BE81" s="3">
        <v>9</v>
      </c>
      <c r="BF81" s="3">
        <v>9</v>
      </c>
      <c r="BG81" s="3">
        <v>8</v>
      </c>
      <c r="BH81" s="17">
        <v>10.4</v>
      </c>
      <c r="BI81" s="3">
        <v>9</v>
      </c>
      <c r="BJ81" s="17">
        <v>9.8</v>
      </c>
      <c r="BK81" s="3">
        <v>8</v>
      </c>
      <c r="BL81" s="17">
        <v>12.2</v>
      </c>
      <c r="BM81" s="3">
        <v>9</v>
      </c>
      <c r="BN81" s="20">
        <v>11.4</v>
      </c>
      <c r="BO81" s="5"/>
    </row>
    <row r="82" spans="1:66" ht="12.75">
      <c r="A82" s="9" t="s">
        <v>460</v>
      </c>
      <c r="F82" s="3">
        <v>63</v>
      </c>
      <c r="H82" s="3">
        <v>62.9</v>
      </c>
      <c r="I82" s="3">
        <v>49.8</v>
      </c>
      <c r="J82" s="3">
        <v>58.4</v>
      </c>
      <c r="K82" s="3">
        <v>70</v>
      </c>
      <c r="L82" s="17">
        <v>60.5</v>
      </c>
      <c r="M82" s="3">
        <v>47.4</v>
      </c>
      <c r="O82" s="3">
        <v>50.8</v>
      </c>
      <c r="P82" s="17">
        <v>57.8</v>
      </c>
      <c r="Q82" s="17">
        <v>58.4</v>
      </c>
      <c r="R82" s="3">
        <v>52.5</v>
      </c>
      <c r="S82" s="17">
        <v>57.9</v>
      </c>
      <c r="T82" s="3">
        <v>56</v>
      </c>
      <c r="U82" s="3">
        <v>50</v>
      </c>
      <c r="V82" s="17">
        <v>57.7</v>
      </c>
      <c r="W82" s="3">
        <v>54</v>
      </c>
      <c r="X82" s="17">
        <v>58.4</v>
      </c>
      <c r="Y82" s="3">
        <v>54</v>
      </c>
      <c r="Z82" s="17">
        <v>57.3</v>
      </c>
      <c r="AA82" s="3">
        <v>55</v>
      </c>
      <c r="AB82" s="3">
        <v>53</v>
      </c>
      <c r="AC82" s="3">
        <v>63</v>
      </c>
      <c r="AD82" s="3">
        <v>52</v>
      </c>
      <c r="AE82" s="3">
        <v>50</v>
      </c>
      <c r="AF82" s="3">
        <v>50</v>
      </c>
      <c r="AG82" s="3">
        <v>47</v>
      </c>
      <c r="AH82" s="17">
        <v>57.3</v>
      </c>
      <c r="AI82" s="3">
        <v>47</v>
      </c>
      <c r="AK82" s="17">
        <v>60.5</v>
      </c>
      <c r="AM82" s="17">
        <v>58.6</v>
      </c>
      <c r="AP82" s="17">
        <v>57.2</v>
      </c>
      <c r="AS82" s="17">
        <v>59.1</v>
      </c>
      <c r="AW82" s="17">
        <v>59.1</v>
      </c>
      <c r="AX82" s="3">
        <v>49</v>
      </c>
      <c r="AY82" s="17">
        <v>61</v>
      </c>
      <c r="BB82" s="17">
        <v>58.1</v>
      </c>
      <c r="BC82" s="3">
        <v>39</v>
      </c>
      <c r="BD82" s="17">
        <v>57.9</v>
      </c>
      <c r="BE82" s="3">
        <v>42</v>
      </c>
      <c r="BF82" s="3">
        <v>45</v>
      </c>
      <c r="BG82" s="3">
        <v>42</v>
      </c>
      <c r="BH82" s="17">
        <v>59.5</v>
      </c>
      <c r="BI82" s="3">
        <v>42</v>
      </c>
      <c r="BJ82" s="17">
        <v>58.2</v>
      </c>
      <c r="BK82" s="3">
        <v>36</v>
      </c>
      <c r="BL82" s="17">
        <v>58.5</v>
      </c>
      <c r="BM82" s="3">
        <v>36</v>
      </c>
      <c r="BN82" s="20">
        <v>58</v>
      </c>
    </row>
    <row r="83" spans="1:67" s="123" customFormat="1" ht="12.75">
      <c r="A83" s="62" t="s">
        <v>473</v>
      </c>
      <c r="B83" s="63"/>
      <c r="C83" s="63"/>
      <c r="D83" s="63"/>
      <c r="E83" s="63"/>
      <c r="F83" s="63">
        <v>136</v>
      </c>
      <c r="G83" s="63"/>
      <c r="H83" s="63">
        <v>118.8</v>
      </c>
      <c r="I83" s="63">
        <v>118.4</v>
      </c>
      <c r="J83" s="63">
        <v>119.8</v>
      </c>
      <c r="K83" s="63">
        <v>161</v>
      </c>
      <c r="L83" s="65">
        <v>116.4</v>
      </c>
      <c r="M83" s="63">
        <v>118.7</v>
      </c>
      <c r="N83" s="63"/>
      <c r="O83" s="63">
        <v>119.1</v>
      </c>
      <c r="P83" s="65">
        <v>115.2</v>
      </c>
      <c r="Q83" s="65">
        <v>116.1</v>
      </c>
      <c r="R83" s="63">
        <v>120.5</v>
      </c>
      <c r="S83" s="65">
        <v>115.6</v>
      </c>
      <c r="T83" s="63">
        <v>135</v>
      </c>
      <c r="U83" s="63">
        <v>132</v>
      </c>
      <c r="V83" s="65">
        <v>117.1</v>
      </c>
      <c r="W83" s="63">
        <v>137</v>
      </c>
      <c r="X83" s="65">
        <v>114.4</v>
      </c>
      <c r="Y83" s="63">
        <v>139</v>
      </c>
      <c r="Z83" s="65">
        <v>113.8</v>
      </c>
      <c r="AA83" s="63">
        <v>136</v>
      </c>
      <c r="AB83" s="63">
        <v>90</v>
      </c>
      <c r="AC83" s="63">
        <v>95</v>
      </c>
      <c r="AD83" s="63">
        <v>93</v>
      </c>
      <c r="AE83" s="63">
        <v>90</v>
      </c>
      <c r="AF83" s="63">
        <v>90</v>
      </c>
      <c r="AG83" s="63">
        <v>89</v>
      </c>
      <c r="AH83" s="65">
        <v>114.7</v>
      </c>
      <c r="AI83" s="63">
        <v>89</v>
      </c>
      <c r="AJ83" s="63"/>
      <c r="AK83" s="65">
        <v>118.1</v>
      </c>
      <c r="AL83" s="63"/>
      <c r="AM83" s="65">
        <v>120.7</v>
      </c>
      <c r="AN83" s="63"/>
      <c r="AO83" s="63"/>
      <c r="AP83" s="65">
        <v>116.4</v>
      </c>
      <c r="AQ83" s="63"/>
      <c r="AR83" s="63"/>
      <c r="AS83" s="65">
        <v>118.3</v>
      </c>
      <c r="AT83" s="63"/>
      <c r="AU83" s="63"/>
      <c r="AV83" s="63"/>
      <c r="AW83" s="65">
        <v>118.2</v>
      </c>
      <c r="AX83" s="63">
        <v>143</v>
      </c>
      <c r="AY83" s="65">
        <v>124.7</v>
      </c>
      <c r="AZ83" s="63"/>
      <c r="BA83" s="63"/>
      <c r="BB83" s="65">
        <v>123.3</v>
      </c>
      <c r="BC83" s="63">
        <v>126</v>
      </c>
      <c r="BD83" s="65">
        <v>123.6</v>
      </c>
      <c r="BE83" s="63">
        <v>127</v>
      </c>
      <c r="BF83" s="63">
        <v>123</v>
      </c>
      <c r="BG83" s="63">
        <v>123</v>
      </c>
      <c r="BH83" s="65">
        <v>121.7</v>
      </c>
      <c r="BI83" s="63">
        <v>127</v>
      </c>
      <c r="BJ83" s="65">
        <v>122.6</v>
      </c>
      <c r="BK83" s="63">
        <v>126</v>
      </c>
      <c r="BL83" s="65">
        <v>124.2</v>
      </c>
      <c r="BM83" s="63">
        <v>125</v>
      </c>
      <c r="BN83" s="66">
        <v>125.5</v>
      </c>
      <c r="BO83" s="122"/>
    </row>
    <row r="84" spans="1:67" s="121" customFormat="1" ht="12.75">
      <c r="A84" s="118"/>
      <c r="B84" s="67"/>
      <c r="C84" s="67"/>
      <c r="D84" s="67"/>
      <c r="E84" s="67"/>
      <c r="F84" s="67"/>
      <c r="G84" s="67"/>
      <c r="H84" s="67"/>
      <c r="I84" s="67"/>
      <c r="J84" s="67"/>
      <c r="K84" s="67"/>
      <c r="L84" s="119"/>
      <c r="M84" s="67"/>
      <c r="N84" s="67"/>
      <c r="O84" s="67"/>
      <c r="P84" s="119"/>
      <c r="Q84" s="119"/>
      <c r="R84" s="67"/>
      <c r="S84" s="119"/>
      <c r="T84" s="67"/>
      <c r="U84" s="67"/>
      <c r="V84" s="119"/>
      <c r="W84" s="67"/>
      <c r="X84" s="119"/>
      <c r="Y84" s="67"/>
      <c r="Z84" s="119"/>
      <c r="AA84" s="67"/>
      <c r="AB84" s="67"/>
      <c r="AC84" s="67"/>
      <c r="AD84" s="67"/>
      <c r="AE84" s="67"/>
      <c r="AF84" s="67"/>
      <c r="AG84" s="67"/>
      <c r="AH84" s="119"/>
      <c r="AI84" s="67"/>
      <c r="AJ84" s="67"/>
      <c r="AK84" s="119"/>
      <c r="AL84" s="67"/>
      <c r="AM84" s="119"/>
      <c r="AN84" s="67"/>
      <c r="AO84" s="67"/>
      <c r="AP84" s="119"/>
      <c r="AQ84" s="67"/>
      <c r="AR84" s="67"/>
      <c r="AS84" s="119"/>
      <c r="AT84" s="67"/>
      <c r="AU84" s="67"/>
      <c r="AV84" s="67"/>
      <c r="AW84" s="119"/>
      <c r="AX84" s="67"/>
      <c r="AY84" s="119"/>
      <c r="AZ84" s="67"/>
      <c r="BA84" s="67"/>
      <c r="BB84" s="119"/>
      <c r="BC84" s="67"/>
      <c r="BD84" s="119"/>
      <c r="BE84" s="67"/>
      <c r="BF84" s="67"/>
      <c r="BG84" s="67"/>
      <c r="BH84" s="119"/>
      <c r="BI84" s="67"/>
      <c r="BJ84" s="119"/>
      <c r="BK84" s="67"/>
      <c r="BL84" s="119"/>
      <c r="BM84" s="67"/>
      <c r="BN84" s="120"/>
      <c r="BO84" s="5"/>
    </row>
    <row r="85" spans="1:69" s="93" customFormat="1" ht="15">
      <c r="A85" s="136" t="s">
        <v>578</v>
      </c>
      <c r="B85" s="136"/>
      <c r="C85" s="136"/>
      <c r="D85" s="136"/>
      <c r="E85" s="136"/>
      <c r="F85" s="136"/>
      <c r="G85" s="136"/>
      <c r="H85" s="136"/>
      <c r="I85" s="136"/>
      <c r="J85" s="136" t="s">
        <v>578</v>
      </c>
      <c r="K85" s="137"/>
      <c r="L85" s="137"/>
      <c r="M85" s="137"/>
      <c r="N85" s="137"/>
      <c r="O85" s="137"/>
      <c r="P85" s="137"/>
      <c r="Q85" s="137"/>
      <c r="R85" s="137"/>
      <c r="S85" s="137"/>
      <c r="T85" s="136" t="s">
        <v>578</v>
      </c>
      <c r="U85" s="137"/>
      <c r="V85" s="137"/>
      <c r="W85" s="137"/>
      <c r="X85" s="137"/>
      <c r="Y85" s="137"/>
      <c r="Z85" s="137"/>
      <c r="AA85" s="137"/>
      <c r="AB85" s="137"/>
      <c r="AC85" s="137"/>
      <c r="AD85" s="136" t="s">
        <v>578</v>
      </c>
      <c r="AE85" s="137"/>
      <c r="AF85" s="137"/>
      <c r="AG85" s="137"/>
      <c r="AH85" s="137"/>
      <c r="AI85" s="137"/>
      <c r="AJ85" s="137"/>
      <c r="AK85" s="137"/>
      <c r="AL85" s="137"/>
      <c r="AM85" s="137"/>
      <c r="AN85" s="136" t="s">
        <v>578</v>
      </c>
      <c r="AO85" s="137"/>
      <c r="AP85" s="137"/>
      <c r="AQ85" s="137"/>
      <c r="AR85" s="137"/>
      <c r="AS85" s="137"/>
      <c r="AT85" s="137"/>
      <c r="AU85" s="137"/>
      <c r="AV85" s="137"/>
      <c r="AW85" s="137"/>
      <c r="AX85" s="136" t="s">
        <v>578</v>
      </c>
      <c r="AY85" s="137"/>
      <c r="AZ85" s="137"/>
      <c r="BA85" s="137"/>
      <c r="BB85" s="137"/>
      <c r="BC85" s="137"/>
      <c r="BD85" s="137"/>
      <c r="BE85" s="137"/>
      <c r="BF85" s="137"/>
      <c r="BG85" s="137"/>
      <c r="BH85" s="136"/>
      <c r="BI85" s="137"/>
      <c r="BJ85" s="137"/>
      <c r="BK85" s="137"/>
      <c r="BL85" s="137"/>
      <c r="BM85" s="137"/>
      <c r="BN85" s="137"/>
      <c r="BO85" s="117"/>
      <c r="BP85" s="117"/>
      <c r="BQ85" s="117"/>
    </row>
    <row r="86" spans="1:66" ht="12.75">
      <c r="A86" s="9" t="s">
        <v>474</v>
      </c>
      <c r="B86" s="3">
        <v>0.619</v>
      </c>
      <c r="C86" s="3">
        <v>0.465</v>
      </c>
      <c r="D86" s="3">
        <v>0.601</v>
      </c>
      <c r="F86" s="3">
        <v>1.07</v>
      </c>
      <c r="K86" s="3">
        <v>0.77</v>
      </c>
      <c r="M86" s="3">
        <v>1.06</v>
      </c>
      <c r="T86" s="3">
        <v>1</v>
      </c>
      <c r="AD86" s="3">
        <v>0.905</v>
      </c>
      <c r="AO86" s="3">
        <v>0.968</v>
      </c>
      <c r="AX86" s="3">
        <v>0.766</v>
      </c>
      <c r="AZ86" s="3">
        <v>1.12</v>
      </c>
      <c r="BA86" s="3">
        <v>2.41</v>
      </c>
      <c r="BN86" s="15"/>
    </row>
    <row r="87" spans="1:66" ht="12.75">
      <c r="A87" s="9" t="s">
        <v>475</v>
      </c>
      <c r="B87" s="3">
        <v>283</v>
      </c>
      <c r="C87" s="3">
        <v>283</v>
      </c>
      <c r="D87" s="3">
        <v>285</v>
      </c>
      <c r="F87" s="3">
        <v>357</v>
      </c>
      <c r="K87" s="3">
        <v>289</v>
      </c>
      <c r="M87" s="3">
        <v>354</v>
      </c>
      <c r="T87" s="3">
        <v>352</v>
      </c>
      <c r="AD87" s="3">
        <v>340</v>
      </c>
      <c r="AO87" s="3">
        <v>354</v>
      </c>
      <c r="AX87" s="3">
        <v>350</v>
      </c>
      <c r="AZ87" s="3">
        <v>347</v>
      </c>
      <c r="BA87" s="3">
        <v>348</v>
      </c>
      <c r="BN87" s="15"/>
    </row>
    <row r="88" spans="1:66" ht="12.75">
      <c r="A88" s="9" t="s">
        <v>476</v>
      </c>
      <c r="B88" s="3">
        <v>23</v>
      </c>
      <c r="C88" s="3">
        <v>23.3</v>
      </c>
      <c r="D88" s="3">
        <v>23.1</v>
      </c>
      <c r="F88" s="3">
        <v>22.9</v>
      </c>
      <c r="K88" s="3">
        <v>31.1</v>
      </c>
      <c r="M88" s="3">
        <v>23.6</v>
      </c>
      <c r="T88" s="3">
        <v>23.1</v>
      </c>
      <c r="AD88" s="3">
        <v>25.1</v>
      </c>
      <c r="AO88" s="3">
        <v>25</v>
      </c>
      <c r="AX88" s="3">
        <v>25</v>
      </c>
      <c r="AZ88" s="3">
        <v>25.5</v>
      </c>
      <c r="BA88" s="3">
        <v>25.8</v>
      </c>
      <c r="BN88" s="15"/>
    </row>
    <row r="89" spans="1:66" ht="12.75">
      <c r="A89" s="9" t="s">
        <v>477</v>
      </c>
      <c r="B89" s="3">
        <v>13.9</v>
      </c>
      <c r="C89" s="3">
        <v>14</v>
      </c>
      <c r="D89" s="3">
        <v>13</v>
      </c>
      <c r="F89" s="3">
        <v>12.7</v>
      </c>
      <c r="K89" s="3">
        <v>21</v>
      </c>
      <c r="M89" s="3">
        <v>11.5</v>
      </c>
      <c r="T89" s="3">
        <v>11.5</v>
      </c>
      <c r="AD89" s="3">
        <v>11.5</v>
      </c>
      <c r="AO89" s="3">
        <v>11.5</v>
      </c>
      <c r="AX89" s="3">
        <v>11.2</v>
      </c>
      <c r="AZ89" s="3">
        <v>10.8</v>
      </c>
      <c r="BA89" s="3">
        <v>11.1</v>
      </c>
      <c r="BN89" s="15"/>
    </row>
    <row r="90" spans="1:66" ht="12.75">
      <c r="A90" s="9" t="s">
        <v>478</v>
      </c>
      <c r="B90" s="3">
        <v>12.9</v>
      </c>
      <c r="C90" s="3">
        <v>12.4</v>
      </c>
      <c r="D90" s="3">
        <v>11</v>
      </c>
      <c r="F90" s="3">
        <v>12.2</v>
      </c>
      <c r="K90" s="3">
        <v>18</v>
      </c>
      <c r="M90" s="3">
        <v>7.45</v>
      </c>
      <c r="T90" s="3">
        <v>8.12</v>
      </c>
      <c r="AD90" s="3">
        <v>8.86</v>
      </c>
      <c r="AO90" s="3">
        <v>8.81</v>
      </c>
      <c r="AX90" s="3">
        <v>8.77</v>
      </c>
      <c r="AZ90" s="3">
        <v>7.51</v>
      </c>
      <c r="BA90" s="3">
        <v>8.6</v>
      </c>
      <c r="BN90" s="15"/>
    </row>
    <row r="91" spans="1:66" ht="12.75">
      <c r="A91" s="9" t="s">
        <v>479</v>
      </c>
      <c r="B91" s="3">
        <v>0.624</v>
      </c>
      <c r="C91" s="3">
        <v>0.624</v>
      </c>
      <c r="D91" s="3">
        <v>0.8480000000000001</v>
      </c>
      <c r="F91" s="3">
        <v>1.51</v>
      </c>
      <c r="K91" s="3">
        <v>0.926</v>
      </c>
      <c r="M91" s="3">
        <v>1.63</v>
      </c>
      <c r="T91" s="3">
        <v>1.56</v>
      </c>
      <c r="AD91" s="3">
        <v>1.68</v>
      </c>
      <c r="AO91" s="3">
        <v>1.67</v>
      </c>
      <c r="AX91" s="3">
        <v>1.69</v>
      </c>
      <c r="AZ91" s="3">
        <v>1.62</v>
      </c>
      <c r="BA91" s="3">
        <v>1.33</v>
      </c>
      <c r="BN91" s="15"/>
    </row>
    <row r="92" spans="1:66" ht="12.75">
      <c r="A92" s="9" t="s">
        <v>480</v>
      </c>
      <c r="B92" s="3">
        <v>0.872</v>
      </c>
      <c r="C92" s="3">
        <v>0.886</v>
      </c>
      <c r="D92" s="3">
        <v>0.8420000000000001</v>
      </c>
      <c r="F92" s="3">
        <v>0.892</v>
      </c>
      <c r="K92" s="3">
        <v>1.2</v>
      </c>
      <c r="M92" s="3">
        <v>0.859</v>
      </c>
      <c r="T92" s="3">
        <v>0.8320000000000001</v>
      </c>
      <c r="AD92" s="3">
        <v>0.846</v>
      </c>
      <c r="AO92" s="3">
        <v>0.835</v>
      </c>
      <c r="AX92" s="3">
        <v>0.855</v>
      </c>
      <c r="AZ92" s="3">
        <v>0.868</v>
      </c>
      <c r="BA92" s="3">
        <v>0.858</v>
      </c>
      <c r="BN92" s="15"/>
    </row>
    <row r="93" spans="1:66" ht="12.75">
      <c r="A93" s="9" t="s">
        <v>481</v>
      </c>
      <c r="B93" s="3">
        <v>2.5</v>
      </c>
      <c r="C93" s="3">
        <v>2.45</v>
      </c>
      <c r="D93" s="3">
        <v>2.56</v>
      </c>
      <c r="F93" s="3">
        <v>2.56</v>
      </c>
      <c r="K93" s="3">
        <v>3.26</v>
      </c>
      <c r="M93" s="3">
        <v>2.58</v>
      </c>
      <c r="T93" s="3">
        <v>2.46</v>
      </c>
      <c r="AD93" s="3">
        <v>0</v>
      </c>
      <c r="AO93" s="3">
        <v>0</v>
      </c>
      <c r="AX93" s="3">
        <v>0</v>
      </c>
      <c r="AZ93" s="3">
        <v>2.67</v>
      </c>
      <c r="BA93" s="3">
        <v>2.6</v>
      </c>
      <c r="BN93" s="15"/>
    </row>
    <row r="94" spans="1:66" ht="12.75">
      <c r="A94" s="9" t="s">
        <v>482</v>
      </c>
      <c r="B94" s="3">
        <v>2.93</v>
      </c>
      <c r="C94" s="3">
        <v>3.08</v>
      </c>
      <c r="D94" s="3">
        <v>2.97</v>
      </c>
      <c r="F94" s="3">
        <v>2.95</v>
      </c>
      <c r="K94" s="3">
        <v>3.38</v>
      </c>
      <c r="M94" s="3">
        <v>3.04</v>
      </c>
      <c r="T94" s="3">
        <v>2.98</v>
      </c>
      <c r="AD94" s="3">
        <v>3.2</v>
      </c>
      <c r="AO94" s="3">
        <v>3.07</v>
      </c>
      <c r="AX94" s="3">
        <v>3.21</v>
      </c>
      <c r="AZ94" s="3">
        <v>3.26</v>
      </c>
      <c r="BA94" s="3">
        <v>3.2</v>
      </c>
      <c r="BN94" s="15"/>
    </row>
    <row r="95" spans="1:66" ht="12.75">
      <c r="A95" s="9" t="s">
        <v>483</v>
      </c>
      <c r="B95" s="3">
        <v>0.463</v>
      </c>
      <c r="C95" s="3">
        <v>0.46900000000000003</v>
      </c>
      <c r="D95" s="3">
        <v>0.452</v>
      </c>
      <c r="F95" s="3">
        <v>0.43</v>
      </c>
      <c r="K95" s="3">
        <v>0.641</v>
      </c>
      <c r="M95" s="3">
        <v>0.398</v>
      </c>
      <c r="T95" s="3">
        <v>0.42300000000000004</v>
      </c>
      <c r="AD95" s="3">
        <v>0.404</v>
      </c>
      <c r="AO95" s="3">
        <v>0.397</v>
      </c>
      <c r="AX95" s="3">
        <v>0.431</v>
      </c>
      <c r="AZ95" s="3">
        <v>0.432</v>
      </c>
      <c r="BA95" s="3">
        <v>0.429</v>
      </c>
      <c r="BN95" s="15"/>
    </row>
    <row r="96" spans="1:66" ht="12.75">
      <c r="A96" s="9" t="s">
        <v>484</v>
      </c>
      <c r="B96" s="3">
        <v>10.8</v>
      </c>
      <c r="C96" s="3">
        <v>10.8</v>
      </c>
      <c r="D96" s="3">
        <v>10.8</v>
      </c>
      <c r="F96" s="3">
        <v>11.6</v>
      </c>
      <c r="K96" s="3">
        <v>13.9</v>
      </c>
      <c r="M96" s="3">
        <v>11.8</v>
      </c>
      <c r="T96" s="3">
        <v>11.7</v>
      </c>
      <c r="AD96" s="3">
        <v>12</v>
      </c>
      <c r="AO96" s="3">
        <v>12</v>
      </c>
      <c r="AX96" s="3">
        <v>12.1</v>
      </c>
      <c r="AZ96" s="3">
        <v>12.6</v>
      </c>
      <c r="BA96" s="3">
        <v>12.5</v>
      </c>
      <c r="BN96" s="15"/>
    </row>
    <row r="97" spans="1:66" ht="12.75">
      <c r="A97" s="9" t="s">
        <v>485</v>
      </c>
      <c r="B97" s="3">
        <v>0.151</v>
      </c>
      <c r="C97" s="3">
        <v>0.159</v>
      </c>
      <c r="D97" s="3">
        <v>0.151</v>
      </c>
      <c r="F97" s="3">
        <v>0.149</v>
      </c>
      <c r="K97" s="3">
        <v>0.23600000000000002</v>
      </c>
      <c r="M97" s="3">
        <v>0.139</v>
      </c>
      <c r="T97" s="3">
        <v>0.14700000000000002</v>
      </c>
      <c r="AD97" s="3">
        <v>0.146</v>
      </c>
      <c r="AO97" s="3">
        <v>0.145</v>
      </c>
      <c r="AX97" s="3">
        <v>0.153</v>
      </c>
      <c r="AZ97" s="3">
        <v>0.158</v>
      </c>
      <c r="BA97" s="3">
        <v>0.162</v>
      </c>
      <c r="BN97" s="15"/>
    </row>
    <row r="98" spans="1:66" ht="12.75">
      <c r="A98" s="9" t="s">
        <v>486</v>
      </c>
      <c r="B98" s="3">
        <v>12.2</v>
      </c>
      <c r="C98" s="3">
        <v>12</v>
      </c>
      <c r="D98" s="3">
        <v>12.4</v>
      </c>
      <c r="F98" s="3">
        <v>12.8</v>
      </c>
      <c r="K98" s="3">
        <v>16.5</v>
      </c>
      <c r="M98" s="3">
        <v>12.3</v>
      </c>
      <c r="T98" s="3">
        <v>12.6</v>
      </c>
      <c r="AD98" s="3">
        <v>13.1</v>
      </c>
      <c r="AO98" s="3">
        <v>13.5</v>
      </c>
      <c r="AX98" s="3">
        <v>12.7</v>
      </c>
      <c r="AZ98" s="3">
        <v>12.8</v>
      </c>
      <c r="BA98" s="3">
        <v>13.1</v>
      </c>
      <c r="BN98" s="15"/>
    </row>
    <row r="99" spans="1:66" ht="12.75">
      <c r="A99" s="9" t="s">
        <v>487</v>
      </c>
      <c r="B99" s="3">
        <v>16.5</v>
      </c>
      <c r="C99" s="3">
        <v>15.9</v>
      </c>
      <c r="D99" s="3">
        <v>17.6</v>
      </c>
      <c r="F99" s="3">
        <v>8.48</v>
      </c>
      <c r="K99" s="3">
        <v>34.3</v>
      </c>
      <c r="M99" s="3">
        <v>14.7</v>
      </c>
      <c r="T99" s="3">
        <v>5.42</v>
      </c>
      <c r="AD99" s="3">
        <v>5</v>
      </c>
      <c r="AO99" s="3">
        <v>13.5</v>
      </c>
      <c r="AX99" s="3">
        <v>11.2</v>
      </c>
      <c r="AZ99" s="3">
        <v>14.4</v>
      </c>
      <c r="BA99" s="3">
        <v>8.55</v>
      </c>
      <c r="BN99" s="15"/>
    </row>
    <row r="100" spans="1:66" ht="12.75">
      <c r="A100" s="9" t="s">
        <v>488</v>
      </c>
      <c r="B100" s="3">
        <v>27.2</v>
      </c>
      <c r="C100" s="3">
        <v>26.1</v>
      </c>
      <c r="D100" s="3">
        <v>29.5</v>
      </c>
      <c r="F100" s="3">
        <v>33.8</v>
      </c>
      <c r="K100" s="3">
        <v>25.7</v>
      </c>
      <c r="M100" s="3">
        <v>34.8</v>
      </c>
      <c r="T100" s="3">
        <v>33.7</v>
      </c>
      <c r="AD100" s="3">
        <v>36.6</v>
      </c>
      <c r="AO100" s="3">
        <v>35.3</v>
      </c>
      <c r="AX100" s="3">
        <v>36.5</v>
      </c>
      <c r="AZ100" s="3">
        <v>35.8</v>
      </c>
      <c r="BA100" s="3">
        <v>34.1</v>
      </c>
      <c r="BN100" s="15"/>
    </row>
    <row r="101" spans="1:66" ht="12.75">
      <c r="A101" s="9" t="s">
        <v>489</v>
      </c>
      <c r="B101" s="3">
        <v>0.112</v>
      </c>
      <c r="C101" s="3">
        <v>0.108</v>
      </c>
      <c r="D101" s="3">
        <v>0.139</v>
      </c>
      <c r="F101" s="3">
        <v>0.187</v>
      </c>
      <c r="K101" s="3">
        <v>0.127</v>
      </c>
      <c r="M101" s="3">
        <v>0.17700000000000002</v>
      </c>
      <c r="T101" s="3">
        <v>0.183</v>
      </c>
      <c r="AD101" s="3">
        <v>0.16</v>
      </c>
      <c r="AO101" s="3">
        <v>0.178</v>
      </c>
      <c r="AX101" s="3">
        <v>0.154</v>
      </c>
      <c r="AZ101" s="3">
        <v>0.201</v>
      </c>
      <c r="BA101" s="3">
        <v>0.188</v>
      </c>
      <c r="BN101" s="15"/>
    </row>
    <row r="102" spans="1:66" ht="12.75">
      <c r="A102" s="9" t="s">
        <v>490</v>
      </c>
      <c r="B102" s="3">
        <v>10.2</v>
      </c>
      <c r="C102" s="3">
        <v>10.3</v>
      </c>
      <c r="D102" s="3">
        <v>9.72</v>
      </c>
      <c r="F102" s="3">
        <v>9.61</v>
      </c>
      <c r="K102" s="3">
        <v>15.2</v>
      </c>
      <c r="M102" s="3">
        <v>8.71</v>
      </c>
      <c r="T102" s="3">
        <v>8.8</v>
      </c>
      <c r="AD102" s="3">
        <v>9.08</v>
      </c>
      <c r="AO102" s="3">
        <v>8.99</v>
      </c>
      <c r="AX102" s="3">
        <v>8.85</v>
      </c>
      <c r="AZ102" s="3">
        <v>8.53</v>
      </c>
      <c r="BA102" s="3">
        <v>8.66</v>
      </c>
      <c r="BN102" s="15"/>
    </row>
    <row r="103" spans="1:66" ht="12.75">
      <c r="A103" s="9" t="s">
        <v>491</v>
      </c>
      <c r="B103" s="3">
        <v>2.65</v>
      </c>
      <c r="C103" s="3">
        <v>2.69</v>
      </c>
      <c r="D103" s="3">
        <v>2.67</v>
      </c>
      <c r="F103" s="3">
        <v>2.78</v>
      </c>
      <c r="K103" s="3">
        <v>3.83</v>
      </c>
      <c r="M103" s="3">
        <v>2.78</v>
      </c>
      <c r="T103" s="3">
        <v>2.65</v>
      </c>
      <c r="AD103" s="3">
        <v>2.84</v>
      </c>
      <c r="AO103" s="3">
        <v>2.87</v>
      </c>
      <c r="AX103" s="3">
        <v>2.84</v>
      </c>
      <c r="AZ103" s="3">
        <v>2.83</v>
      </c>
      <c r="BA103" s="3">
        <v>2.79</v>
      </c>
      <c r="BN103" s="15"/>
    </row>
    <row r="104" spans="1:66" ht="12.75">
      <c r="A104" s="9" t="s">
        <v>492</v>
      </c>
      <c r="B104" s="3">
        <v>478</v>
      </c>
      <c r="C104" s="3">
        <v>491</v>
      </c>
      <c r="D104" s="3">
        <v>455</v>
      </c>
      <c r="F104" s="3">
        <v>472</v>
      </c>
      <c r="K104" s="3">
        <v>546</v>
      </c>
      <c r="M104" s="3">
        <v>437</v>
      </c>
      <c r="T104" s="3">
        <v>402</v>
      </c>
      <c r="AD104" s="3">
        <v>504</v>
      </c>
      <c r="AO104" s="3">
        <v>484</v>
      </c>
      <c r="AX104" s="3">
        <v>489</v>
      </c>
      <c r="AZ104" s="3">
        <v>449</v>
      </c>
      <c r="BA104" s="3">
        <v>452</v>
      </c>
      <c r="BN104" s="15"/>
    </row>
    <row r="105" spans="1:66" ht="12.75">
      <c r="A105" s="9" t="s">
        <v>493</v>
      </c>
      <c r="B105" s="3">
        <v>0.36200000000000004</v>
      </c>
      <c r="C105" s="3">
        <v>0.365</v>
      </c>
      <c r="D105" s="3">
        <v>0.34700000000000003</v>
      </c>
      <c r="F105" s="3">
        <v>0.369</v>
      </c>
      <c r="K105" s="3">
        <v>0.5890000000000001</v>
      </c>
      <c r="M105" s="3">
        <v>0.35</v>
      </c>
      <c r="T105" s="3">
        <v>0.335</v>
      </c>
      <c r="AD105" s="3">
        <v>0.362</v>
      </c>
      <c r="AO105" s="3">
        <v>0.357</v>
      </c>
      <c r="AX105" s="3">
        <v>0.367</v>
      </c>
      <c r="AZ105" s="3">
        <v>0.365</v>
      </c>
      <c r="BA105" s="3">
        <v>0.382</v>
      </c>
      <c r="BN105" s="15"/>
    </row>
    <row r="106" spans="1:66" ht="12.75">
      <c r="A106" s="9" t="s">
        <v>494</v>
      </c>
      <c r="B106" s="3">
        <v>0.376</v>
      </c>
      <c r="C106" s="3">
        <v>0.374</v>
      </c>
      <c r="D106" s="3">
        <v>0.36100000000000004</v>
      </c>
      <c r="F106" s="3">
        <v>0.336</v>
      </c>
      <c r="K106" s="3">
        <v>0.505</v>
      </c>
      <c r="M106" s="3">
        <v>0.329</v>
      </c>
      <c r="T106" s="3">
        <v>0.326</v>
      </c>
      <c r="AD106" s="3">
        <v>0.368</v>
      </c>
      <c r="AO106" s="3">
        <v>0.359</v>
      </c>
      <c r="AX106" s="3">
        <v>0.369</v>
      </c>
      <c r="AZ106" s="3">
        <v>0.363</v>
      </c>
      <c r="BA106" s="3">
        <v>0.354</v>
      </c>
      <c r="BN106" s="15"/>
    </row>
    <row r="107" spans="1:66" ht="12.75">
      <c r="A107" s="9" t="s">
        <v>495</v>
      </c>
      <c r="B107" s="3">
        <v>2.18</v>
      </c>
      <c r="C107" s="3">
        <v>2.17</v>
      </c>
      <c r="D107" s="3">
        <v>2.16</v>
      </c>
      <c r="F107" s="3">
        <v>2.51</v>
      </c>
      <c r="K107" s="3">
        <v>2.33</v>
      </c>
      <c r="M107" s="3">
        <v>2.56</v>
      </c>
      <c r="T107" s="3">
        <v>2.52</v>
      </c>
      <c r="AD107" s="3">
        <v>2.67</v>
      </c>
      <c r="AO107" s="3">
        <v>2.63</v>
      </c>
      <c r="AX107" s="3">
        <v>2.67</v>
      </c>
      <c r="AZ107" s="3">
        <v>2.73</v>
      </c>
      <c r="BA107" s="3">
        <v>2.72</v>
      </c>
      <c r="BN107" s="15"/>
    </row>
    <row r="108" spans="1:66" ht="12.75">
      <c r="A108" s="9" t="s">
        <v>496</v>
      </c>
      <c r="B108" s="3">
        <v>0.184</v>
      </c>
      <c r="C108" s="3">
        <v>0.183</v>
      </c>
      <c r="D108" s="3">
        <v>0.18</v>
      </c>
      <c r="F108" s="3">
        <v>0.16</v>
      </c>
      <c r="K108" s="3">
        <v>0.256</v>
      </c>
      <c r="M108" s="3">
        <v>0.155</v>
      </c>
      <c r="T108" s="3">
        <v>0.163</v>
      </c>
      <c r="AD108" s="3">
        <v>0</v>
      </c>
      <c r="AO108" s="3">
        <v>0</v>
      </c>
      <c r="AX108" s="3">
        <v>0</v>
      </c>
      <c r="AZ108" s="3">
        <v>0.167</v>
      </c>
      <c r="BA108" s="3">
        <v>0.168</v>
      </c>
      <c r="BN108" s="15"/>
    </row>
    <row r="109" spans="1:66" ht="12.75">
      <c r="A109" s="9" t="s">
        <v>497</v>
      </c>
      <c r="B109" s="3">
        <v>1.16</v>
      </c>
      <c r="C109" s="3">
        <v>1.08</v>
      </c>
      <c r="D109" s="3">
        <v>1.08</v>
      </c>
      <c r="F109" s="3">
        <v>1.26</v>
      </c>
      <c r="K109" s="3">
        <v>1.03</v>
      </c>
      <c r="M109" s="3">
        <v>1.24</v>
      </c>
      <c r="T109" s="3">
        <v>1.22</v>
      </c>
      <c r="AD109" s="3">
        <v>1.26</v>
      </c>
      <c r="AO109" s="3">
        <v>1.22</v>
      </c>
      <c r="AX109" s="3">
        <v>1.23</v>
      </c>
      <c r="AZ109" s="3">
        <v>1.22</v>
      </c>
      <c r="BA109" s="3">
        <v>1.25</v>
      </c>
      <c r="BN109" s="15"/>
    </row>
    <row r="110" spans="1:66" ht="12.75">
      <c r="A110" s="9" t="s">
        <v>101</v>
      </c>
      <c r="B110" s="3">
        <v>0.935</v>
      </c>
      <c r="C110" s="3">
        <v>0.8280000000000001</v>
      </c>
      <c r="D110" s="3">
        <v>0.617</v>
      </c>
      <c r="F110" s="3">
        <v>0.765</v>
      </c>
      <c r="K110" s="3">
        <v>1.3</v>
      </c>
      <c r="M110" s="3">
        <v>0.929</v>
      </c>
      <c r="T110" s="3">
        <v>0.6880000000000001</v>
      </c>
      <c r="AD110" s="3">
        <v>0.0639</v>
      </c>
      <c r="AO110" s="3">
        <v>0.0725</v>
      </c>
      <c r="AX110" s="3">
        <v>0.576</v>
      </c>
      <c r="AZ110" s="3">
        <v>0.351</v>
      </c>
      <c r="BA110" s="3">
        <v>0.897</v>
      </c>
      <c r="BN110" s="15"/>
    </row>
    <row r="111" spans="1:66" ht="12.75">
      <c r="A111" s="9" t="s">
        <v>102</v>
      </c>
      <c r="B111" s="3">
        <v>1.08</v>
      </c>
      <c r="C111" s="3">
        <v>1.07</v>
      </c>
      <c r="D111" s="3">
        <v>1.03</v>
      </c>
      <c r="F111" s="3">
        <v>0.9840000000000001</v>
      </c>
      <c r="K111" s="3">
        <v>1.64</v>
      </c>
      <c r="M111" s="3">
        <v>0.934</v>
      </c>
      <c r="T111" s="3">
        <v>1.01</v>
      </c>
      <c r="AD111" s="3">
        <v>0.991</v>
      </c>
      <c r="AO111" s="3">
        <v>0.965</v>
      </c>
      <c r="AX111" s="3">
        <v>1.04</v>
      </c>
      <c r="AZ111" s="3">
        <v>1.05</v>
      </c>
      <c r="BA111" s="3">
        <v>1.06</v>
      </c>
      <c r="BN111" s="15"/>
    </row>
    <row r="112" spans="1:66" ht="12.75">
      <c r="A112" s="9" t="s">
        <v>103</v>
      </c>
      <c r="B112" s="3">
        <v>67.6</v>
      </c>
      <c r="C112" s="3">
        <v>67.1</v>
      </c>
      <c r="D112" s="3">
        <v>69.2</v>
      </c>
      <c r="F112" s="3">
        <v>58.3</v>
      </c>
      <c r="K112" s="3">
        <v>69</v>
      </c>
      <c r="M112" s="3">
        <v>55.4</v>
      </c>
      <c r="T112" s="3">
        <v>52.8</v>
      </c>
      <c r="AD112" s="3">
        <v>54</v>
      </c>
      <c r="AO112" s="3">
        <v>56.9</v>
      </c>
      <c r="AX112" s="3">
        <v>56.3</v>
      </c>
      <c r="AZ112" s="3">
        <v>55.2</v>
      </c>
      <c r="BA112" s="3">
        <v>59.6</v>
      </c>
      <c r="BN112" s="15"/>
    </row>
    <row r="113" spans="1:66" ht="12.75">
      <c r="A113" s="9" t="s">
        <v>104</v>
      </c>
      <c r="B113" s="3">
        <v>112</v>
      </c>
      <c r="C113" s="3">
        <v>117</v>
      </c>
      <c r="D113" s="3">
        <v>115</v>
      </c>
      <c r="F113" s="3">
        <v>107</v>
      </c>
      <c r="K113" s="3">
        <v>115</v>
      </c>
      <c r="M113" s="3">
        <v>134</v>
      </c>
      <c r="T113" s="3">
        <v>93.7</v>
      </c>
      <c r="AD113" s="3">
        <v>122</v>
      </c>
      <c r="AO113" s="3">
        <v>126</v>
      </c>
      <c r="AX113" s="3">
        <v>119</v>
      </c>
      <c r="AZ113" s="3">
        <v>120</v>
      </c>
      <c r="BA113" s="3">
        <v>123</v>
      </c>
      <c r="BN113" s="15"/>
    </row>
    <row r="114" spans="1:66" s="80" customFormat="1" ht="10.5">
      <c r="A114" s="75" t="s">
        <v>105</v>
      </c>
      <c r="B114" s="76" t="s">
        <v>106</v>
      </c>
      <c r="C114" s="76" t="s">
        <v>106</v>
      </c>
      <c r="D114" s="76" t="s">
        <v>106</v>
      </c>
      <c r="E114" s="76" t="s">
        <v>106</v>
      </c>
      <c r="F114" s="76" t="s">
        <v>107</v>
      </c>
      <c r="G114" s="76" t="s">
        <v>108</v>
      </c>
      <c r="H114" s="76" t="s">
        <v>109</v>
      </c>
      <c r="I114" s="76" t="s">
        <v>109</v>
      </c>
      <c r="J114" s="76" t="s">
        <v>109</v>
      </c>
      <c r="K114" s="76" t="s">
        <v>107</v>
      </c>
      <c r="L114" s="77">
        <v>38979.142847222225</v>
      </c>
      <c r="M114" s="76" t="s">
        <v>111</v>
      </c>
      <c r="N114" s="76" t="s">
        <v>108</v>
      </c>
      <c r="O114" s="76" t="s">
        <v>112</v>
      </c>
      <c r="P114" s="77">
        <v>38979.18819444445</v>
      </c>
      <c r="Q114" s="78" t="s">
        <v>114</v>
      </c>
      <c r="R114" s="76" t="s">
        <v>112</v>
      </c>
      <c r="S114" s="77">
        <v>38979.36997685185</v>
      </c>
      <c r="T114" s="76" t="s">
        <v>107</v>
      </c>
      <c r="U114" s="76" t="s">
        <v>116</v>
      </c>
      <c r="V114" s="77">
        <v>38979.41541666666</v>
      </c>
      <c r="W114" s="76" t="s">
        <v>116</v>
      </c>
      <c r="X114" s="77">
        <v>38979.460856481484</v>
      </c>
      <c r="Y114" s="76" t="s">
        <v>116</v>
      </c>
      <c r="Z114" s="77">
        <v>38979.5062962963</v>
      </c>
      <c r="AA114" s="76" t="s">
        <v>116</v>
      </c>
      <c r="AB114" s="76" t="s">
        <v>120</v>
      </c>
      <c r="AC114" s="76" t="s">
        <v>120</v>
      </c>
      <c r="AD114" s="76" t="s">
        <v>120</v>
      </c>
      <c r="AE114" s="76" t="s">
        <v>120</v>
      </c>
      <c r="AF114" s="76" t="s">
        <v>121</v>
      </c>
      <c r="AG114" s="76" t="s">
        <v>120</v>
      </c>
      <c r="AH114" s="77">
        <v>38979.55168981481</v>
      </c>
      <c r="AI114" s="76" t="s">
        <v>120</v>
      </c>
      <c r="AJ114" s="76" t="s">
        <v>121</v>
      </c>
      <c r="AK114" s="77">
        <v>38979.59710648148</v>
      </c>
      <c r="AL114" s="76" t="s">
        <v>121</v>
      </c>
      <c r="AM114" s="77">
        <v>38979.642592592594</v>
      </c>
      <c r="AN114" s="76" t="s">
        <v>121</v>
      </c>
      <c r="AO114" s="76" t="s">
        <v>121</v>
      </c>
      <c r="AP114" s="77">
        <v>38979.73354166667</v>
      </c>
      <c r="AQ114" s="76" t="s">
        <v>121</v>
      </c>
      <c r="AR114" s="76" t="s">
        <v>121</v>
      </c>
      <c r="AS114" s="77">
        <v>38979.77900462963</v>
      </c>
      <c r="AT114" s="76" t="s">
        <v>127</v>
      </c>
      <c r="AU114" s="76" t="s">
        <v>128</v>
      </c>
      <c r="AV114" s="76" t="s">
        <v>127</v>
      </c>
      <c r="AW114" s="77">
        <v>38979.82444444444</v>
      </c>
      <c r="AX114" s="76" t="s">
        <v>130</v>
      </c>
      <c r="AY114" s="77">
        <v>38979.86986111111</v>
      </c>
      <c r="AZ114" s="76" t="s">
        <v>132</v>
      </c>
      <c r="BA114" s="76" t="s">
        <v>132</v>
      </c>
      <c r="BB114" s="77">
        <v>38979.915347222224</v>
      </c>
      <c r="BC114" s="76" t="s">
        <v>134</v>
      </c>
      <c r="BD114" s="77">
        <v>38979.96078703704</v>
      </c>
      <c r="BE114" s="76" t="s">
        <v>134</v>
      </c>
      <c r="BF114" s="76" t="s">
        <v>134</v>
      </c>
      <c r="BG114" s="76" t="s">
        <v>136</v>
      </c>
      <c r="BH114" s="77">
        <v>38980.00622685185</v>
      </c>
      <c r="BI114" s="76" t="s">
        <v>136</v>
      </c>
      <c r="BJ114" s="77">
        <v>38980.051712962966</v>
      </c>
      <c r="BK114" s="76" t="s">
        <v>139</v>
      </c>
      <c r="BL114" s="77">
        <v>39131.59648148148</v>
      </c>
      <c r="BM114" s="76" t="s">
        <v>139</v>
      </c>
      <c r="BN114" s="79">
        <v>39371.13201388889</v>
      </c>
    </row>
    <row r="115" spans="1:66" s="80" customFormat="1" ht="10.5">
      <c r="A115" s="75" t="s">
        <v>142</v>
      </c>
      <c r="B115" s="76" t="s">
        <v>143</v>
      </c>
      <c r="C115" s="76" t="s">
        <v>144</v>
      </c>
      <c r="D115" s="76" t="s">
        <v>145</v>
      </c>
      <c r="E115" s="76" t="s">
        <v>146</v>
      </c>
      <c r="F115" s="76" t="s">
        <v>147</v>
      </c>
      <c r="G115" s="76" t="s">
        <v>148</v>
      </c>
      <c r="H115" s="76" t="s">
        <v>109</v>
      </c>
      <c r="I115" s="76" t="s">
        <v>109</v>
      </c>
      <c r="J115" s="76" t="s">
        <v>109</v>
      </c>
      <c r="K115" s="76" t="s">
        <v>149</v>
      </c>
      <c r="L115" s="78" t="s">
        <v>110</v>
      </c>
      <c r="M115" s="76" t="s">
        <v>111</v>
      </c>
      <c r="N115" s="76" t="s">
        <v>150</v>
      </c>
      <c r="O115" s="76" t="s">
        <v>151</v>
      </c>
      <c r="P115" s="78" t="s">
        <v>113</v>
      </c>
      <c r="Q115" s="77">
        <v>38979.27905092593</v>
      </c>
      <c r="R115" s="76" t="s">
        <v>152</v>
      </c>
      <c r="S115" s="78" t="s">
        <v>115</v>
      </c>
      <c r="T115" s="76" t="s">
        <v>153</v>
      </c>
      <c r="U115" s="76" t="s">
        <v>154</v>
      </c>
      <c r="V115" s="78" t="s">
        <v>117</v>
      </c>
      <c r="W115" s="76" t="s">
        <v>155</v>
      </c>
      <c r="X115" s="78" t="s">
        <v>118</v>
      </c>
      <c r="Y115" s="76" t="s">
        <v>156</v>
      </c>
      <c r="Z115" s="78" t="s">
        <v>119</v>
      </c>
      <c r="AA115" s="76" t="s">
        <v>157</v>
      </c>
      <c r="AB115" s="76" t="s">
        <v>158</v>
      </c>
      <c r="AC115" s="76" t="s">
        <v>159</v>
      </c>
      <c r="AD115" s="76" t="s">
        <v>160</v>
      </c>
      <c r="AE115" s="76" t="s">
        <v>161</v>
      </c>
      <c r="AF115" s="76" t="s">
        <v>162</v>
      </c>
      <c r="AG115" s="76" t="s">
        <v>163</v>
      </c>
      <c r="AH115" s="78" t="s">
        <v>122</v>
      </c>
      <c r="AI115" s="76" t="s">
        <v>164</v>
      </c>
      <c r="AJ115" s="76" t="s">
        <v>165</v>
      </c>
      <c r="AK115" s="78" t="s">
        <v>123</v>
      </c>
      <c r="AL115" s="76" t="s">
        <v>166</v>
      </c>
      <c r="AM115" s="78" t="s">
        <v>124</v>
      </c>
      <c r="AN115" s="76" t="s">
        <v>167</v>
      </c>
      <c r="AO115" s="76" t="s">
        <v>168</v>
      </c>
      <c r="AP115" s="78" t="s">
        <v>125</v>
      </c>
      <c r="AQ115" s="76" t="s">
        <v>169</v>
      </c>
      <c r="AR115" s="76" t="s">
        <v>170</v>
      </c>
      <c r="AS115" s="78" t="s">
        <v>126</v>
      </c>
      <c r="AT115" s="76" t="s">
        <v>171</v>
      </c>
      <c r="AU115" s="76" t="s">
        <v>172</v>
      </c>
      <c r="AV115" s="76" t="s">
        <v>173</v>
      </c>
      <c r="AW115" s="78" t="s">
        <v>129</v>
      </c>
      <c r="AX115" s="76" t="s">
        <v>174</v>
      </c>
      <c r="AY115" s="78" t="s">
        <v>131</v>
      </c>
      <c r="AZ115" s="76" t="s">
        <v>175</v>
      </c>
      <c r="BA115" s="76" t="s">
        <v>176</v>
      </c>
      <c r="BB115" s="78" t="s">
        <v>133</v>
      </c>
      <c r="BC115" s="76" t="s">
        <v>177</v>
      </c>
      <c r="BD115" s="78" t="s">
        <v>135</v>
      </c>
      <c r="BE115" s="76" t="s">
        <v>178</v>
      </c>
      <c r="BF115" s="76" t="s">
        <v>179</v>
      </c>
      <c r="BG115" s="76" t="s">
        <v>180</v>
      </c>
      <c r="BH115" s="78" t="s">
        <v>137</v>
      </c>
      <c r="BI115" s="76" t="s">
        <v>181</v>
      </c>
      <c r="BJ115" s="78" t="s">
        <v>138</v>
      </c>
      <c r="BK115" s="76" t="s">
        <v>182</v>
      </c>
      <c r="BL115" s="78" t="s">
        <v>140</v>
      </c>
      <c r="BM115" s="76" t="s">
        <v>183</v>
      </c>
      <c r="BN115" s="81" t="s">
        <v>141</v>
      </c>
    </row>
  </sheetData>
  <mergeCells count="28">
    <mergeCell ref="A85:I85"/>
    <mergeCell ref="J8:S8"/>
    <mergeCell ref="J20:S20"/>
    <mergeCell ref="J64:S64"/>
    <mergeCell ref="J85:S85"/>
    <mergeCell ref="A8:I8"/>
    <mergeCell ref="A20:I20"/>
    <mergeCell ref="A64:I64"/>
    <mergeCell ref="BH8:BN8"/>
    <mergeCell ref="BH20:BN20"/>
    <mergeCell ref="T8:AC8"/>
    <mergeCell ref="T20:AC20"/>
    <mergeCell ref="AD20:AM20"/>
    <mergeCell ref="AN20:AW20"/>
    <mergeCell ref="AX20:BG20"/>
    <mergeCell ref="AD8:AM8"/>
    <mergeCell ref="AN8:AW8"/>
    <mergeCell ref="AX8:BG8"/>
    <mergeCell ref="BH64:BN64"/>
    <mergeCell ref="BH85:BN85"/>
    <mergeCell ref="T64:AC64"/>
    <mergeCell ref="AD64:AM64"/>
    <mergeCell ref="AN64:AW64"/>
    <mergeCell ref="AX64:BG64"/>
    <mergeCell ref="T85:AC85"/>
    <mergeCell ref="AD85:AM85"/>
    <mergeCell ref="AN85:AW85"/>
    <mergeCell ref="AX85:BG85"/>
  </mergeCells>
  <printOptions/>
  <pageMargins left="0.75" right="0.75" top="0.85" bottom="0.76" header="0.5" footer="0.5"/>
  <pageSetup horizontalDpi="600" verticalDpi="600" orientation="portrait" scale="85" r:id="rId1"/>
  <headerFooter alignWithMargins="0">
    <oddHeader>&amp;C&amp;"Arial,Bold"&amp;12&amp;UMount St. Helens 2004-2007 Dome Sample Catalog&amp;R&amp;"Arial,Bold"&amp;12&amp;UUSGS OFR 08-###</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2008-1130, v. 1.1</dc:title>
  <dc:subject>Catalog of Mount St. Helens 2004-2007 Dome Samples with Major- and Trace-element Chemistry</dc:subject>
  <dc:creator>Carl R. Thornber, John S. Pallister, Michael C. Rowe, Siobhan McConnell, Trystan M. Herriott, Alison Eckberg, Winston C. Stokes, Diane Johnson Cornelius, Richard M. Conrey, Tammy Hannah, Joseph E. Taggart Jr., Monique Adams, Paul J. Lamothe, James R. Budahn and Charles M. Knaack</dc:creator>
  <cp:keywords/>
  <dc:description/>
  <cp:lastModifiedBy>Michael F. Diggles</cp:lastModifiedBy>
  <cp:lastPrinted>2008-04-01T20:24:31Z</cp:lastPrinted>
  <dcterms:created xsi:type="dcterms:W3CDTF">2008-02-19T21:46:58Z</dcterms:created>
  <dcterms:modified xsi:type="dcterms:W3CDTF">2008-12-13T04:08:55Z</dcterms:modified>
  <cp:category/>
  <cp:version/>
  <cp:contentType/>
  <cp:contentStatus/>
</cp:coreProperties>
</file>