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Cover Letter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s 6 and 7" sheetId="7" r:id="rId7"/>
    <sheet name="Table 8 " sheetId="8" r:id="rId8"/>
    <sheet name="Table 9" sheetId="9" r:id="rId9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<sst xmlns="http://schemas.openxmlformats.org/spreadsheetml/2006/main" count="1083" uniqueCount="480">
  <si>
    <t xml:space="preserve">          Dispersion shifted.......................................................................................</t>
  </si>
  <si>
    <t>3359210128</t>
  </si>
  <si>
    <t xml:space="preserve">          Dispersion unshifted .................................................................................</t>
  </si>
  <si>
    <t>3359210131</t>
  </si>
  <si>
    <t xml:space="preserve">       Multimode stepped index..............................................................................</t>
  </si>
  <si>
    <t>3359210134</t>
  </si>
  <si>
    <t xml:space="preserve">       Multimode graded index  .............................................................................</t>
  </si>
  <si>
    <t>3359210434</t>
  </si>
  <si>
    <t xml:space="preserve">   Other applications............................................................................................</t>
  </si>
  <si>
    <t xml:space="preserve">      pt.  Part.            </t>
  </si>
  <si>
    <t/>
  </si>
  <si>
    <t xml:space="preserve">Table 7.  Value of Shipments of Optical Fiber:  2002 and 2001       </t>
  </si>
  <si>
    <t xml:space="preserve">Optical fiber for data and nondata </t>
  </si>
  <si>
    <t xml:space="preserve">  transmission......................................................................................................</t>
  </si>
  <si>
    <t>327215A235</t>
  </si>
  <si>
    <t xml:space="preserve">    Optical fiber used for data </t>
  </si>
  <si>
    <t xml:space="preserve">      transmission..................................................................................................</t>
  </si>
  <si>
    <t>327215A238</t>
  </si>
  <si>
    <t xml:space="preserve">    Optical fiber used for nondata </t>
  </si>
  <si>
    <t xml:space="preserve">Table 8.  Shipments, Exports, Imports, and Apparent Consumption of Insulated Wire and Cable:  2002         </t>
  </si>
  <si>
    <t xml:space="preserve">[Quantity in thousands of units.  Value in millions of dollars]       </t>
  </si>
  <si>
    <t>Manufacturers'</t>
  </si>
  <si>
    <t>shipments</t>
  </si>
  <si>
    <t>Exports of domestic</t>
  </si>
  <si>
    <t>Imports for</t>
  </si>
  <si>
    <t>(f.o.b. plant)</t>
  </si>
  <si>
    <t>merchandise 1/ 2/</t>
  </si>
  <si>
    <t>consumption 1/ 3/</t>
  </si>
  <si>
    <t>Quantity</t>
  </si>
  <si>
    <t>Quanity</t>
  </si>
  <si>
    <t>331491G110,</t>
  </si>
  <si>
    <t>Magnet wire (copper) .............................................................................................................................</t>
  </si>
  <si>
    <t xml:space="preserve">  120, 130, 140,</t>
  </si>
  <si>
    <t xml:space="preserve">  150, 160, 170,</t>
  </si>
  <si>
    <t xml:space="preserve">  180, 190, </t>
  </si>
  <si>
    <t>331491G1A0,</t>
  </si>
  <si>
    <t xml:space="preserve">  1B0, 1C0, 1D0,</t>
  </si>
  <si>
    <t xml:space="preserve">  1E0, 1F0, 1G0,</t>
  </si>
  <si>
    <t xml:space="preserve">  1H0, 1I0</t>
  </si>
  <si>
    <t>Magnet wire (other than</t>
  </si>
  <si>
    <t xml:space="preserve">  copper)..................................................................................................................................................</t>
  </si>
  <si>
    <t>335929A100,</t>
  </si>
  <si>
    <t>Coaxial cable..........................................................................................................................................</t>
  </si>
  <si>
    <t xml:space="preserve">  150</t>
  </si>
  <si>
    <t>3359210125,</t>
  </si>
  <si>
    <t>Optical fiber cables..................................................................................................................................</t>
  </si>
  <si>
    <t>(X)</t>
  </si>
  <si>
    <t xml:space="preserve">  128, 131, 134,</t>
  </si>
  <si>
    <t xml:space="preserve">  3359210434</t>
  </si>
  <si>
    <t>327215A235,</t>
  </si>
  <si>
    <t xml:space="preserve">Optical fibers, bundles, </t>
  </si>
  <si>
    <t xml:space="preserve">  238</t>
  </si>
  <si>
    <t xml:space="preserve">  and cables...............................................................................................................................................</t>
  </si>
  <si>
    <t>335929B110,</t>
  </si>
  <si>
    <t>Other  wire and cable used</t>
  </si>
  <si>
    <t xml:space="preserve">  for telecommunications</t>
  </si>
  <si>
    <t xml:space="preserve">  (except fiber optics)...............................................................................................................................</t>
  </si>
  <si>
    <t xml:space="preserve">  180,</t>
  </si>
  <si>
    <t xml:space="preserve">  335929E150, </t>
  </si>
  <si>
    <t xml:space="preserve">  160</t>
  </si>
  <si>
    <t xml:space="preserve">      NA  Not available.      X  Not applicable.         </t>
  </si>
  <si>
    <t xml:space="preserve">    1/For comparision of North American Industry Classification System (NAICS)-based product codes with Schedule B</t>
  </si>
  <si>
    <t xml:space="preserve">export codes and HTSUSA import codes, see Table 9.            </t>
  </si>
  <si>
    <t xml:space="preserve">   2/Source:  Census Bureau report EM 545, U.S. Exports.        </t>
  </si>
  <si>
    <t xml:space="preserve">   3/Source:  Census Bureau report IM 145, Imports for Consumption.        </t>
  </si>
  <si>
    <t xml:space="preserve">Table 9.  Comparision of North American Industry Classification System (NAICS)-Based Product Codes </t>
  </si>
  <si>
    <t xml:space="preserve">                 with Schedule B Export Codes and HTSUSA Import Codes:  2002         </t>
  </si>
  <si>
    <t>Export</t>
  </si>
  <si>
    <t>Import</t>
  </si>
  <si>
    <t>code 1/</t>
  </si>
  <si>
    <t>code 2/</t>
  </si>
  <si>
    <t>Magnet wire (copper).......................................................................................................................</t>
  </si>
  <si>
    <t>8544.11.0020</t>
  </si>
  <si>
    <t xml:space="preserve">  120, 130,</t>
  </si>
  <si>
    <t>8544.11.0030</t>
  </si>
  <si>
    <t xml:space="preserve">  140, 150,</t>
  </si>
  <si>
    <t>8544.11.0050</t>
  </si>
  <si>
    <t xml:space="preserve">  160, 170,</t>
  </si>
  <si>
    <t xml:space="preserve">  180, 190,</t>
  </si>
  <si>
    <t xml:space="preserve">  1A0, 1B0,</t>
  </si>
  <si>
    <t xml:space="preserve">  1C0, 1D0,</t>
  </si>
  <si>
    <t xml:space="preserve">  1E0, 1F0,</t>
  </si>
  <si>
    <t xml:space="preserve">  1G0, 1H0,</t>
  </si>
  <si>
    <t xml:space="preserve">  1I0</t>
  </si>
  <si>
    <t>Magnet wire (other than copper)....................................................................................................</t>
  </si>
  <si>
    <t>8544.19.0000</t>
  </si>
  <si>
    <t>Coaxial cable.....................................................................................................................................</t>
  </si>
  <si>
    <t>8544.20.0000</t>
  </si>
  <si>
    <t xml:space="preserve">  140, 150</t>
  </si>
  <si>
    <t>Optical fiber cable............................................................................................................................</t>
  </si>
  <si>
    <t>8544.70.0000</t>
  </si>
  <si>
    <t xml:space="preserve">  128, 131,</t>
  </si>
  <si>
    <t xml:space="preserve">  134, 434</t>
  </si>
  <si>
    <t>Optical fibers, optical fiber bundles, and cables............................................................................</t>
  </si>
  <si>
    <t>9001.10.0000</t>
  </si>
  <si>
    <t>9001.10.0030</t>
  </si>
  <si>
    <t>9001.10.0050</t>
  </si>
  <si>
    <t>9001.10.0070</t>
  </si>
  <si>
    <t>9001.10.0075</t>
  </si>
  <si>
    <t>9001.10.0085</t>
  </si>
  <si>
    <t xml:space="preserve">Other wire and cable used for telecommunications </t>
  </si>
  <si>
    <t xml:space="preserve"> (except fiber optics)..........................................................................................................................</t>
  </si>
  <si>
    <t>8544.41.4000</t>
  </si>
  <si>
    <t>8544.49.4000</t>
  </si>
  <si>
    <t xml:space="preserve">  160, 170</t>
  </si>
  <si>
    <t>8544.51.4000</t>
  </si>
  <si>
    <t xml:space="preserve">  180</t>
  </si>
  <si>
    <t>8544.51.7000</t>
  </si>
  <si>
    <t>3359291810,</t>
  </si>
  <si>
    <t xml:space="preserve">  830, 8C0,</t>
  </si>
  <si>
    <t xml:space="preserve">      NA  Not available.            </t>
  </si>
  <si>
    <t xml:space="preserve">     1/Source:  2002 edition, Harmonized System-Based Schedule B, Statistical Classification of Domestic       </t>
  </si>
  <si>
    <t xml:space="preserve">Domestic and Foreign Commodities Exported from the United States.       </t>
  </si>
  <si>
    <t xml:space="preserve">     2/Source:  Harmonized Tariff Schedule of the United States, Annotated (2002).       </t>
  </si>
  <si>
    <t xml:space="preserve">U.S. Census Bureau    </t>
  </si>
  <si>
    <t xml:space="preserve">Insulated Wire and Cable - 2002     </t>
  </si>
  <si>
    <t xml:space="preserve">MA335J(02)-1        </t>
  </si>
  <si>
    <t xml:space="preserve">Issued August 2003      </t>
  </si>
  <si>
    <t xml:space="preserve">See the PDF document for information regarding the scope of the survey,     </t>
  </si>
  <si>
    <t xml:space="preserve">obtaining reports and other pertinent information about this publication.     </t>
  </si>
  <si>
    <t xml:space="preserve">Address inquires concerning these data to Investment Goods Industries      </t>
  </si>
  <si>
    <t xml:space="preserve">Branch, U.S.Department of Commerce, Census Bureau, Manufacturing     </t>
  </si>
  <si>
    <t xml:space="preserve">and Construction Division, Washington, DC 20233-6900, or call      </t>
  </si>
  <si>
    <t xml:space="preserve">Stephanie Angel, 301-763-4698.       </t>
  </si>
  <si>
    <t>EXPANSION OF COVERAGE</t>
  </si>
  <si>
    <t xml:space="preserve">Beginning with the 2000 annual report, a table showing shipments,     </t>
  </si>
  <si>
    <t xml:space="preserve">imports, and exports has been added for selected items.  In addition,     </t>
  </si>
  <si>
    <t xml:space="preserve">the Schedule B export numbers and HTSUSA import numbers are         </t>
  </si>
  <si>
    <t xml:space="preserve">shown.      </t>
  </si>
  <si>
    <t xml:space="preserve">SUMMARY OF FINDINGS     </t>
  </si>
  <si>
    <t xml:space="preserve">In 2002, the total value of manufactures' shipments of copper insulated     </t>
  </si>
  <si>
    <t xml:space="preserve">wire and cable decreased by 31.1 percent to $11,542.3 million from       </t>
  </si>
  <si>
    <t xml:space="preserve">$16,757.6 million in 2001.  Copper magnet wire decreased to $851.1        </t>
  </si>
  <si>
    <t>million in 2002, down 9.8 percent from $943.6 million in 2001.</t>
  </si>
  <si>
    <t xml:space="preserve">Aluminum magnet wire decreased by 14.2 percent in 2002 to $99.4        </t>
  </si>
  <si>
    <t xml:space="preserve">million from the 2001 value of $116.0 million.  In 2002, insulated optical     </t>
  </si>
  <si>
    <t>fiber cable decreased by 54 percent to $1,681.1 million from the 2001</t>
  </si>
  <si>
    <t xml:space="preserve">value of shipment totaling $3,646.2.  Optical fiber had a large decrease       </t>
  </si>
  <si>
    <t xml:space="preserve">in 2002, dropping 67.3 percent to $662.7 million from the 2001 total to       </t>
  </si>
  <si>
    <t xml:space="preserve">total of $2,023.4 million.    </t>
  </si>
  <si>
    <t xml:space="preserve">Quantity of shipments of aluminum insulated wire and cable showed an     </t>
  </si>
  <si>
    <t>an insignificant decrease for 2002, totaling 439.1 million pounds, from</t>
  </si>
  <si>
    <t xml:space="preserve">the 2001 total of 440.8 million pounds.     </t>
  </si>
  <si>
    <t xml:space="preserve">Table 1.  Summary of Shipments of Copper Insulated Wire and Cable:  2002 and 2001        </t>
  </si>
  <si>
    <t xml:space="preserve">[Value in thousands of dollars]       </t>
  </si>
  <si>
    <t xml:space="preserve">  Product</t>
  </si>
  <si>
    <t xml:space="preserve">    code</t>
  </si>
  <si>
    <t>Product description</t>
  </si>
  <si>
    <t>Insulated wire and cable.............................................................................................</t>
  </si>
  <si>
    <t xml:space="preserve"> </t>
  </si>
  <si>
    <t>335929A</t>
  </si>
  <si>
    <t xml:space="preserve">   Electronic wire and cable..........................................................................................</t>
  </si>
  <si>
    <t>335929B</t>
  </si>
  <si>
    <t xml:space="preserve">   Telephone and telegraph wire and cable...................................................................</t>
  </si>
  <si>
    <t>3359291</t>
  </si>
  <si>
    <t xml:space="preserve">   Power wire and cable................................................................................................</t>
  </si>
  <si>
    <t xml:space="preserve">   Portable power cable.................................................................................................</t>
  </si>
  <si>
    <t>335929C</t>
  </si>
  <si>
    <t xml:space="preserve">   Control and signal wire and cable............................................................................</t>
  </si>
  <si>
    <t>335929D</t>
  </si>
  <si>
    <t xml:space="preserve">   Building wire and cable.............................................................................................</t>
  </si>
  <si>
    <t>331491E</t>
  </si>
  <si>
    <t xml:space="preserve">   Apparatus wire and cordage.....................................................................................</t>
  </si>
  <si>
    <t>335929E</t>
  </si>
  <si>
    <t xml:space="preserve">   Other insulated wire and cable.................................................................................</t>
  </si>
  <si>
    <t>331491G</t>
  </si>
  <si>
    <t xml:space="preserve">   Magnet wire..............................................................................................................</t>
  </si>
  <si>
    <t>3359210</t>
  </si>
  <si>
    <t xml:space="preserve">   Insulated optical fiber cable.....................................................................................</t>
  </si>
  <si>
    <t>327215A</t>
  </si>
  <si>
    <t xml:space="preserve">   Optical fiber.............................................................................................................</t>
  </si>
  <si>
    <t>Table 2.  Shipments of Copper Insulated Wire and Cable:  2002 and 2001</t>
  </si>
  <si>
    <t>[Shipments in thousands of pounds.   Value in thousands of dollars]</t>
  </si>
  <si>
    <t>Shipments, including interplant transfers 1/</t>
  </si>
  <si>
    <t>Product</t>
  </si>
  <si>
    <t>2002</t>
  </si>
  <si>
    <t>2001</t>
  </si>
  <si>
    <t>code</t>
  </si>
  <si>
    <t>No.</t>
  </si>
  <si>
    <t>of</t>
  </si>
  <si>
    <t>Copper</t>
  </si>
  <si>
    <t>Total</t>
  </si>
  <si>
    <t>cos.</t>
  </si>
  <si>
    <t>content 2/</t>
  </si>
  <si>
    <t xml:space="preserve">Value </t>
  </si>
  <si>
    <t>Value</t>
  </si>
  <si>
    <t xml:space="preserve">335929 pt. </t>
  </si>
  <si>
    <t>Insulated wire and cable (except magnet wire and</t>
  </si>
  <si>
    <t xml:space="preserve">  optical wire)..........................................................................................................................................................................................</t>
  </si>
  <si>
    <t>(NA)</t>
  </si>
  <si>
    <t xml:space="preserve">335929A </t>
  </si>
  <si>
    <t>Electronic wire and cable.....................................................................................................................................................................</t>
  </si>
  <si>
    <t>r/</t>
  </si>
  <si>
    <t xml:space="preserve">   Coaxial cable, armored or unarmored: </t>
  </si>
  <si>
    <t>335929A100</t>
  </si>
  <si>
    <t xml:space="preserve">       Rigid................................................................................................................................................................................................</t>
  </si>
  <si>
    <t>(D)</t>
  </si>
  <si>
    <t>335929A120</t>
  </si>
  <si>
    <t xml:space="preserve">       Semirigid...........................................................................................................................................................................................</t>
  </si>
  <si>
    <t xml:space="preserve">       Flexible:</t>
  </si>
  <si>
    <t>335929A130</t>
  </si>
  <si>
    <t xml:space="preserve">          135 C and over...........................................................................................................................................................................</t>
  </si>
  <si>
    <t>335929A140</t>
  </si>
  <si>
    <t xml:space="preserve">          Under 135 C.....................................................................................................................................................................................</t>
  </si>
  <si>
    <t>335929A150</t>
  </si>
  <si>
    <t xml:space="preserve">   CATV/broadcast coaxial cable.............................................................................................................................................................</t>
  </si>
  <si>
    <t>335929A160</t>
  </si>
  <si>
    <t xml:space="preserve">   Antenna lead-in wire...................................................................................................................................................................................</t>
  </si>
  <si>
    <t xml:space="preserve">   Hookup wire (single conductor, shielded and </t>
  </si>
  <si>
    <t xml:space="preserve">      nonshielded): </t>
  </si>
  <si>
    <t>335929A170</t>
  </si>
  <si>
    <t xml:space="preserve">        135 C and over temperature rating.....................................................................................................................................................</t>
  </si>
  <si>
    <t>335929A180</t>
  </si>
  <si>
    <t xml:space="preserve">        Under 135 C temperature rating......................................................................................................................................................</t>
  </si>
  <si>
    <t>a/</t>
  </si>
  <si>
    <t>b/</t>
  </si>
  <si>
    <t xml:space="preserve">   Multiconductor electronic wire and cable (shielded</t>
  </si>
  <si>
    <t xml:space="preserve">      and nonshielded):</t>
  </si>
  <si>
    <t>335929A190</t>
  </si>
  <si>
    <t xml:space="preserve">        Flat and ribbon cable......................................................................................................................................................................</t>
  </si>
  <si>
    <t xml:space="preserve">        Other muticonductor electronic wire and cable:</t>
  </si>
  <si>
    <t xml:space="preserve">            Shielded:</t>
  </si>
  <si>
    <t>335929A1A0</t>
  </si>
  <si>
    <t xml:space="preserve">               135 C and over temperature rating.............................................................................................................................................</t>
  </si>
  <si>
    <t>335929A1B0</t>
  </si>
  <si>
    <t xml:space="preserve">               Under 135 C temperature rating..................................................................................................................................................</t>
  </si>
  <si>
    <t xml:space="preserve">            Nonshielded:</t>
  </si>
  <si>
    <t>335929A1C0</t>
  </si>
  <si>
    <t xml:space="preserve">               135 C and over temperature rating.........................................................................................................................................</t>
  </si>
  <si>
    <t>335929A1D0</t>
  </si>
  <si>
    <t>Telephone and telegraph wire and cable..................................................................................................................................................</t>
  </si>
  <si>
    <t>335929B110</t>
  </si>
  <si>
    <t xml:space="preserve">    Jumper and distributing frame wire.......................................................................................................................................................</t>
  </si>
  <si>
    <t>335929B120</t>
  </si>
  <si>
    <t xml:space="preserve">    Station wire and cable.........................................................................................................................................................................</t>
  </si>
  <si>
    <t>335929B130</t>
  </si>
  <si>
    <t xml:space="preserve">    Telephone cord sets and cordage...........................................................................................................................................................</t>
  </si>
  <si>
    <t>335929B140</t>
  </si>
  <si>
    <t xml:space="preserve">    Inside wiring cable..................................................................................................................................................................................</t>
  </si>
  <si>
    <t>335929B150</t>
  </si>
  <si>
    <t xml:space="preserve">    Drop and bridle and duct wire................................................................................................................................................................</t>
  </si>
  <si>
    <t>335929B160</t>
  </si>
  <si>
    <t xml:space="preserve">    Rural and urban distribution wire and cable.......................................................................................................................................</t>
  </si>
  <si>
    <t>335929B170</t>
  </si>
  <si>
    <t xml:space="preserve">    Polyethylene covered exchange area and toll cable</t>
  </si>
  <si>
    <t xml:space="preserve">      (PIC and PULP insulated)......................................................................................................................................................................</t>
  </si>
  <si>
    <t>335929B180</t>
  </si>
  <si>
    <t xml:space="preserve">    Other telephone and telegraph wire and cable.......................................................................................................................................</t>
  </si>
  <si>
    <t>Power wire and cable...................................................................................................................................................................................</t>
  </si>
  <si>
    <t>3359291810</t>
  </si>
  <si>
    <t xml:space="preserve">    Paper insulated cable (all voltages, all types)..........................................................................................................................................</t>
  </si>
  <si>
    <t xml:space="preserve">       Plastic and rubber insulated:</t>
  </si>
  <si>
    <t xml:space="preserve">          2 kV or less:</t>
  </si>
  <si>
    <t>3359291820</t>
  </si>
  <si>
    <t xml:space="preserve">             Portable welding cable................................................................................................................................................................</t>
  </si>
  <si>
    <t>3359291830</t>
  </si>
  <si>
    <t xml:space="preserve">             Underground distribution cable (UD, URD).....................................................................................................................................</t>
  </si>
  <si>
    <t>3359291840</t>
  </si>
  <si>
    <t xml:space="preserve">             Thermoplastic insulated power cable.........................................................................................................................................</t>
  </si>
  <si>
    <t xml:space="preserve">             Thermoset insulated:</t>
  </si>
  <si>
    <t>3359291850</t>
  </si>
  <si>
    <t xml:space="preserve">                 Armored, rubber and cross linked.............................................................................................................................................</t>
  </si>
  <si>
    <t>3359291860</t>
  </si>
  <si>
    <t xml:space="preserve">                 Unarmored, rubber...................................................................................................................................................................</t>
  </si>
  <si>
    <t>3359291870</t>
  </si>
  <si>
    <t xml:space="preserve">                 Unarmored, cross linked..............................................................................................................................................................</t>
  </si>
  <si>
    <t>3359291880</t>
  </si>
  <si>
    <t xml:space="preserve">                 Rubber (R, RH, RHH, RHW)......................................................................................................................................................</t>
  </si>
  <si>
    <t>3359291890</t>
  </si>
  <si>
    <t xml:space="preserve">          Weatherproof cable.........................................................................................................................................................................</t>
  </si>
  <si>
    <t>3359291891</t>
  </si>
  <si>
    <t xml:space="preserve">          Service drop cable, thermoset and thermoplastic </t>
  </si>
  <si>
    <t xml:space="preserve">             insulated.........................................................................................................................................................................................</t>
  </si>
  <si>
    <t xml:space="preserve">          Over 2 kV:</t>
  </si>
  <si>
    <t>33592918C0</t>
  </si>
  <si>
    <t xml:space="preserve">              Underground distribution cable (UD, URD), </t>
  </si>
  <si>
    <t xml:space="preserve">                all insulations (jacketed and unjacketed)....................................................................................................................................</t>
  </si>
  <si>
    <t>33592918D0</t>
  </si>
  <si>
    <t xml:space="preserve">              Thermoplastic insulated power cable,</t>
  </si>
  <si>
    <t xml:space="preserve">                excluding underground..............................................................................................................................................................</t>
  </si>
  <si>
    <t xml:space="preserve">              Thermoset insulated power cable, excluding</t>
  </si>
  <si>
    <t xml:space="preserve">                underground: </t>
  </si>
  <si>
    <t xml:space="preserve">                  2 kV to 15 kV: </t>
  </si>
  <si>
    <t>33592918E0</t>
  </si>
  <si>
    <t xml:space="preserve">                      Armored, rubber and cross-linked..........................................................................................................................................</t>
  </si>
  <si>
    <t>33592918F0</t>
  </si>
  <si>
    <t xml:space="preserve">                      Unarmored, rubber................................................................................................................................................................</t>
  </si>
  <si>
    <t>33592918G0</t>
  </si>
  <si>
    <t xml:space="preserve">                      Unarmored, cross-linked........................................................................................................................................................</t>
  </si>
  <si>
    <t>33592918H0</t>
  </si>
  <si>
    <t xml:space="preserve">                  Over 15.1 kV (rubber and cross-linked)....................................................................................................................................</t>
  </si>
  <si>
    <t>33592918I0</t>
  </si>
  <si>
    <t xml:space="preserve">    Other power wire and cable.............................................................................................................................................................</t>
  </si>
  <si>
    <t>Portable power cable....................................................................................................................................................................................</t>
  </si>
  <si>
    <t>33592918J0</t>
  </si>
  <si>
    <t xml:space="preserve">    2 kV or less portable cable.........................................................................................................................................................................</t>
  </si>
  <si>
    <t>33592918MO</t>
  </si>
  <si>
    <t xml:space="preserve">    Over 2 kV portable crosslinked and noncross-linked..................................................................................................................</t>
  </si>
  <si>
    <t>Control and signal  wire..........................................................................................................................................................................</t>
  </si>
  <si>
    <t>335929C110</t>
  </si>
  <si>
    <t xml:space="preserve">    Signal wire and cable.................................................................................................................................................................................</t>
  </si>
  <si>
    <t xml:space="preserve">    Control wire and cable, excluding elevator cable:</t>
  </si>
  <si>
    <t>335929C120</t>
  </si>
  <si>
    <t xml:space="preserve">        Thermoset insulated............................................................................................................................................................................</t>
  </si>
  <si>
    <t>335929C130</t>
  </si>
  <si>
    <t xml:space="preserve">        Thermoplastic insulated......................................................................................................................................................................</t>
  </si>
  <si>
    <t>a/r/</t>
  </si>
  <si>
    <t>Building wire and cable...............................................................................................................................................................................</t>
  </si>
  <si>
    <t xml:space="preserve">    Building wire and cable having underwriters' labels:</t>
  </si>
  <si>
    <t xml:space="preserve">        Thermoset insulated:</t>
  </si>
  <si>
    <t>335929D110</t>
  </si>
  <si>
    <t xml:space="preserve">            Cross-linked polyethylene (XHHW)...................................................................................................................................................</t>
  </si>
  <si>
    <t>335929D120</t>
  </si>
  <si>
    <t xml:space="preserve">            Cross-linked polyethylene (XLP, USE).................................................................................................................................................</t>
  </si>
  <si>
    <t xml:space="preserve">        Thermoplastic insulated:</t>
  </si>
  <si>
    <t>335929D130</t>
  </si>
  <si>
    <t xml:space="preserve">            Flame-retardant nylon (THHN, THWN)..........................................................................................................................................</t>
  </si>
  <si>
    <t>335929D140</t>
  </si>
  <si>
    <t xml:space="preserve">            Moisture and heat resistant (TW, THW)............................................................................................................................................</t>
  </si>
  <si>
    <t>335929D150</t>
  </si>
  <si>
    <t xml:space="preserve">            Service entrance cable (SER, SEU, ASE).............................................................................................................................................</t>
  </si>
  <si>
    <t xml:space="preserve">            Nonmetallic branch-circuit and underground </t>
  </si>
  <si>
    <t xml:space="preserve">               feeder:</t>
  </si>
  <si>
    <t>335929D160</t>
  </si>
  <si>
    <t xml:space="preserve">                Type NM-B.................................................................................................................................................................................</t>
  </si>
  <si>
    <t>335929D170</t>
  </si>
  <si>
    <t xml:space="preserve">                Type UF and NMC (corrosion resistant)...........................................................................................................................................</t>
  </si>
  <si>
    <t>335929D181</t>
  </si>
  <si>
    <t xml:space="preserve">        Metallic armored cable (AC type)..........................................................................................................................................................</t>
  </si>
  <si>
    <t>335929D183</t>
  </si>
  <si>
    <t xml:space="preserve">        Metallic armored cable (MC type)..........................................................................................................................................................</t>
  </si>
  <si>
    <t>335929D190</t>
  </si>
  <si>
    <t xml:space="preserve">        Other building wire and cable..............................................................................................................................................................</t>
  </si>
  <si>
    <t>Apparatus wire and cordage 3/.....................................................................................................................................................................</t>
  </si>
  <si>
    <t xml:space="preserve">    Flexible cordage:</t>
  </si>
  <si>
    <t>331491E110</t>
  </si>
  <si>
    <t xml:space="preserve">       Thermoset insulated...............................................................................................................................................................................</t>
  </si>
  <si>
    <t>331491E120</t>
  </si>
  <si>
    <t xml:space="preserve">       Thermoplastic, including thermoplastic elastomers..........................................................................................................................</t>
  </si>
  <si>
    <t>331491E180</t>
  </si>
  <si>
    <t xml:space="preserve">       Extension cord sets............................................................................................................................................................................</t>
  </si>
  <si>
    <t>c/</t>
  </si>
  <si>
    <t>331491E190</t>
  </si>
  <si>
    <t xml:space="preserve">       Fixed power supply cords.................................................................................................................................................................</t>
  </si>
  <si>
    <t xml:space="preserve">  </t>
  </si>
  <si>
    <t>331491E1A0</t>
  </si>
  <si>
    <t xml:space="preserve">       Detachable power supply cords.............................................................................................................................................................</t>
  </si>
  <si>
    <t>331491E1B0</t>
  </si>
  <si>
    <t xml:space="preserve">       Retractable power cords and other........................................................................................................................................................</t>
  </si>
  <si>
    <t xml:space="preserve">    Apparatus wire:</t>
  </si>
  <si>
    <t>331491E130</t>
  </si>
  <si>
    <t xml:space="preserve">        Appliance fixture wire....................................................................................................................................................................</t>
  </si>
  <si>
    <t>331491E145</t>
  </si>
  <si>
    <t xml:space="preserve">        Appliance wiring material 14 gauge and larger, </t>
  </si>
  <si>
    <t xml:space="preserve">          including motor lead and transformer lead </t>
  </si>
  <si>
    <t xml:space="preserve">          wire, thermoset and thermoplastic insulated....................................................................................................................................</t>
  </si>
  <si>
    <t>331491E160</t>
  </si>
  <si>
    <t xml:space="preserve">    Submersible pump cable.......................................................................................................................................................................</t>
  </si>
  <si>
    <t>331491E170</t>
  </si>
  <si>
    <t xml:space="preserve">    Other apparatus wire and cordage, including machine</t>
  </si>
  <si>
    <t xml:space="preserve">       tool wire.................................................................................................................................................................................................</t>
  </si>
  <si>
    <t>Other insulated wire and cable......................................................................................................................................................................</t>
  </si>
  <si>
    <t xml:space="preserve">    Automotive:</t>
  </si>
  <si>
    <t>335929E110</t>
  </si>
  <si>
    <t xml:space="preserve">        Bulk automotive primary wire............................................................................................................................................................</t>
  </si>
  <si>
    <t>335929E120</t>
  </si>
  <si>
    <t xml:space="preserve">        Bulk battery cable..............................................................................................................................................................................</t>
  </si>
  <si>
    <t>335929E130</t>
  </si>
  <si>
    <t xml:space="preserve">        Bulk ignition wire.....................................................................................................................................................................................</t>
  </si>
  <si>
    <t>335929E140</t>
  </si>
  <si>
    <t xml:space="preserve">        Other automotive wire and cable...........................................................................................................................................................</t>
  </si>
  <si>
    <t xml:space="preserve">    Airframe, shipboard and ground support cable, </t>
  </si>
  <si>
    <t xml:space="preserve">      excluding coaxial cable and ignition cable: </t>
  </si>
  <si>
    <t>335929E150</t>
  </si>
  <si>
    <t xml:space="preserve">       Airframe and missile, including ground support </t>
  </si>
  <si>
    <t xml:space="preserve">         cable......................................................................................................................................................................................................</t>
  </si>
  <si>
    <t>335929E160</t>
  </si>
  <si>
    <t xml:space="preserve">       Shipboard cable......................................................................................................................................................................................</t>
  </si>
  <si>
    <t>335929E170</t>
  </si>
  <si>
    <t xml:space="preserve">    Other insulated or covered wire and cable, n.e.c.  ....................................................................................................................</t>
  </si>
  <si>
    <t xml:space="preserve">      D  Withheld to avoid disclosing data for individual companies.      NA  Not available.      n.e.c.  Not elsewhere classified.      pt.  Part.            </t>
  </si>
  <si>
    <t xml:space="preserve">r/Revised by 5 percent or more from previously published data.        </t>
  </si>
  <si>
    <t xml:space="preserve">      1/Interplant transfers for 2002 totaled $29,976 and for 2001 totaled $63,355.         </t>
  </si>
  <si>
    <t xml:space="preserve">      2/Aluminum content for 2002 totaled 439,145 thousand pounds and for 2001 totaled 440,760 thousand pounds.  Aluminum shipment                 </t>
  </si>
  <si>
    <t xml:space="preserve">values are included in total value.  See Table 3 for additional details.       </t>
  </si>
  <si>
    <t xml:space="preserve">      3/Data include the following:  (a) all known establishments which insulate wire and cable and then fabricate it into finished products,       </t>
  </si>
  <si>
    <t xml:space="preserve">NAICS product class 331491E and (b) establishments from NAICS product class 334290, that manufacture wire, cord, and flexible cord sets       </t>
  </si>
  <si>
    <t xml:space="preserve">from purchased insulated wire.        </t>
  </si>
  <si>
    <t xml:space="preserve">      Note:  Data presented in this table are for copper content insulated wire and cable.   See Table 3 for aluminum content information.         </t>
  </si>
  <si>
    <t xml:space="preserve">Percent of estimation of each item is indicated as follows:  a/10 to 25 percent of this item is estimated.      b/26 to 50 percent of this item               </t>
  </si>
  <si>
    <t>is estimated.      c/Over 50 percent of this item is estimated.</t>
  </si>
  <si>
    <t xml:space="preserve">Table 3.  Aluminum Shipments of Selected Insulated Wire and Cable:  2002 and 2001     </t>
  </si>
  <si>
    <t xml:space="preserve">[Aluminum gross weight shipments in thousands of pounds]       </t>
  </si>
  <si>
    <t>Aluminum</t>
  </si>
  <si>
    <t>content 1/</t>
  </si>
  <si>
    <t>335929  pt.</t>
  </si>
  <si>
    <t>Insulated wire (except magnet wire).................................................................................................................</t>
  </si>
  <si>
    <t>Electronic wire and cable....................................................................................................................................</t>
  </si>
  <si>
    <t>Power wire and cable...........................................................................................................................................</t>
  </si>
  <si>
    <t xml:space="preserve">    Underground distribution cable, all insulations--2 kV or less..........................................................................</t>
  </si>
  <si>
    <t xml:space="preserve">    Service drop cable, thermoset and thermoplastic insulated.............................................................................</t>
  </si>
  <si>
    <t xml:space="preserve">    Underground distribution cable, all insulations--over 2 kV..............................................................................</t>
  </si>
  <si>
    <t xml:space="preserve">    Thermoset insulated power cable, unarmored, rubber--2 kV</t>
  </si>
  <si>
    <t xml:space="preserve">       to 15 kV...........................................................................................................................................................</t>
  </si>
  <si>
    <t xml:space="preserve">    Thermoset insulated power cable, unarmored, cross-linked--</t>
  </si>
  <si>
    <t xml:space="preserve">      2 kV to 15 kV...................................................................................................................................................</t>
  </si>
  <si>
    <t>335929D1</t>
  </si>
  <si>
    <t>Building wire and cable..........................................................................................................................................</t>
  </si>
  <si>
    <t xml:space="preserve">    Thermoset insulated, cross-linked polyethylene (XHHW)................................................................................</t>
  </si>
  <si>
    <t xml:space="preserve">    Service enterance cable (SER, SEU, ASE)............................................................................................................</t>
  </si>
  <si>
    <t>335929E1</t>
  </si>
  <si>
    <t>Other insulated wire and cable..............................................................................................................................</t>
  </si>
  <si>
    <t xml:space="preserve">      D  Withheld to avoid disclosing data for individual companies.      NA  Not available.      pt.   Part.          </t>
  </si>
  <si>
    <t xml:space="preserve">      1/Value of Aluminum content is included in total value of Table 2.        </t>
  </si>
  <si>
    <t xml:space="preserve">      Note:  Gross weight includes insulating materials, but excludes packing materials.         </t>
  </si>
  <si>
    <t xml:space="preserve">Table 4.  Copper Shipments of Magnet Wire, Including Interplant Transfers:  2002 and 2001         </t>
  </si>
  <si>
    <t xml:space="preserve">[Copper gross weight in thousands of pounds.   Value in thousands of dollars]        </t>
  </si>
  <si>
    <t>Gross</t>
  </si>
  <si>
    <t>weight 2/</t>
  </si>
  <si>
    <t>Magnet wire.....................................................................................................................................................................</t>
  </si>
  <si>
    <t xml:space="preserve">    Class 105 and below:</t>
  </si>
  <si>
    <t>331491G110</t>
  </si>
  <si>
    <t xml:space="preserve">       7 AWG and larger round, including all square and </t>
  </si>
  <si>
    <t xml:space="preserve">         rectangle, film coated.................................................................................................................................................</t>
  </si>
  <si>
    <t>331491G120</t>
  </si>
  <si>
    <t xml:space="preserve">       8 to 21 AWG, film coated...............................................................................................................................................</t>
  </si>
  <si>
    <t>331491G130</t>
  </si>
  <si>
    <t xml:space="preserve">       22 to 32 AWG, film coated..............................................................................................................................................</t>
  </si>
  <si>
    <t>331491G140</t>
  </si>
  <si>
    <t xml:space="preserve">       33 to 44 AWG, film coated..............................................................................................................................................</t>
  </si>
  <si>
    <t xml:space="preserve">    Class 130 to 155: </t>
  </si>
  <si>
    <t>331491G150</t>
  </si>
  <si>
    <t>331491G160</t>
  </si>
  <si>
    <t>331491G170</t>
  </si>
  <si>
    <t>331491G180</t>
  </si>
  <si>
    <t xml:space="preserve">    Class 180 and above: </t>
  </si>
  <si>
    <t>331491G190</t>
  </si>
  <si>
    <t>331491G1A0</t>
  </si>
  <si>
    <t>331491G1B0</t>
  </si>
  <si>
    <t>331491G1C0</t>
  </si>
  <si>
    <t>331491G1I0</t>
  </si>
  <si>
    <t xml:space="preserve">    Miscellaneous film coated, n.e.c.  ....................................................................................................................................</t>
  </si>
  <si>
    <t xml:space="preserve">    Nonfilm coated (fibrous): </t>
  </si>
  <si>
    <t>331491G1D0</t>
  </si>
  <si>
    <t xml:space="preserve">        Class 130 and below.......................................................................................................................................................</t>
  </si>
  <si>
    <t>331491G1F0</t>
  </si>
  <si>
    <t xml:space="preserve">        Class 155 and above.....................................................................................................................................................</t>
  </si>
  <si>
    <t xml:space="preserve">    Nonfilm coated (tape):</t>
  </si>
  <si>
    <t>331491G1E0</t>
  </si>
  <si>
    <t>331491G1G0</t>
  </si>
  <si>
    <t>331491G1H0</t>
  </si>
  <si>
    <t xml:space="preserve">    Miscellaneous nonfilm coated, n.e.c.  ..............................................................................................................................</t>
  </si>
  <si>
    <t xml:space="preserve">      D  Withheld to avoid disclosing data for individual companies.      NA  Not available.      n.e.c.  Not elsewhere classified.           </t>
  </si>
  <si>
    <t xml:space="preserve">      1/Interplant transfers for 2002 totaled 13,960 thousand pounds of copper and 2001 totaled 13,585 thousand pounds of copper.      </t>
  </si>
  <si>
    <t xml:space="preserve">      2/Gross weight includes insulating materials, but excludes packing materials.         </t>
  </si>
  <si>
    <t xml:space="preserve">Table 5.   Aluminum Shipments of Magnet Wire, Including Interplant Transfers:  2002 and 2001        </t>
  </si>
  <si>
    <t xml:space="preserve">[Aluminum gross weight in thousands of pounds.  Value in thousands of dollars]      </t>
  </si>
  <si>
    <t>Magnet wire.............................................................................................................................................................................</t>
  </si>
  <si>
    <t xml:space="preserve">         rectangle, film coated.....................................................................................................................................................</t>
  </si>
  <si>
    <t xml:space="preserve">       8 to 21 AWG, film coated....................................................................................................................................................</t>
  </si>
  <si>
    <t xml:space="preserve">       22 to 32 AWG, film coated.................................................................................................................................................</t>
  </si>
  <si>
    <t xml:space="preserve">       33 to 44 AWG, film coated.................................................................................................................................................</t>
  </si>
  <si>
    <t>-</t>
  </si>
  <si>
    <t xml:space="preserve">    Miscellaneous film coated, n.e.c.  ........................................................................................................................................</t>
  </si>
  <si>
    <t xml:space="preserve">        Class 130 and below............................................................................................................................................................</t>
  </si>
  <si>
    <t xml:space="preserve">        Class 155 and above...........................................................................................................................................................</t>
  </si>
  <si>
    <t xml:space="preserve">    Miscellaneous nonfilm coated, n.e.c.  ...................................................................................................................................</t>
  </si>
  <si>
    <t xml:space="preserve">      -  Represents zero.      D  Withheld to avoid disclosing data for individual companies.      NA  Not available.       </t>
  </si>
  <si>
    <t xml:space="preserve">n.e.c.  Not elsewhere classified.      </t>
  </si>
  <si>
    <t xml:space="preserve">      1/Interplant transfers for 2002 totaled 2,727 thousand pounds of aluminum and for 2001 totaled 4,821       </t>
  </si>
  <si>
    <t xml:space="preserve">thousand pounds of aluminum.          </t>
  </si>
  <si>
    <t xml:space="preserve">      2/Gross weight includes insulating materials, but excludes packing materials.          </t>
  </si>
  <si>
    <t xml:space="preserve">Table 6.  Value of Shipments of Fiber Optic Cable:  2002 and 2001     </t>
  </si>
  <si>
    <t xml:space="preserve">[Thousands of dollars]     </t>
  </si>
  <si>
    <t>33592101</t>
  </si>
  <si>
    <t>Insulated optical fiber cable...............................................................................</t>
  </si>
  <si>
    <t>33592101 pt.</t>
  </si>
  <si>
    <t xml:space="preserve">   Communication applications............................................................................</t>
  </si>
  <si>
    <t xml:space="preserve">       Single-mode stepped-index: </t>
  </si>
  <si>
    <t>3359210125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</si>
</sst>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&quot;$&quot;#,##0.00"/>
    <numFmt numFmtId="167" formatCode="#,##0.0"/>
  </numFmts>
  <fonts count="4">
    <font>
      <sz val="12"/>
      <name val="Lucid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0" fillId="0" borderId="0" xfId="15" applyNumberFormat="1" applyFont="1" applyAlignment="1">
      <alignment/>
      <protection/>
    </xf>
    <xf numFmtId="0" fontId="0" fillId="0" borderId="0" xfId="15" applyNumberFormat="1">
      <alignment/>
      <protection/>
    </xf>
    <xf numFmtId="166" fontId="0" fillId="0" borderId="0" xfId="15" applyAlignment="1">
      <alignment/>
      <protection/>
    </xf>
    <xf numFmtId="0" fontId="0" fillId="0" borderId="0" xfId="15" applyNumberFormat="1" applyFont="1" applyAlignment="1">
      <alignment horizontal="right"/>
      <protection/>
    </xf>
    <xf numFmtId="2" fontId="0" fillId="0" borderId="0" xfId="15" applyNumberFormat="1" applyFont="1" applyAlignment="1">
      <alignment horizontal="center"/>
      <protection/>
    </xf>
    <xf numFmtId="0" fontId="0" fillId="0" borderId="0" xfId="15" applyNumberFormat="1" applyFont="1" applyAlignment="1">
      <alignment horizontal="center"/>
      <protection/>
    </xf>
    <xf numFmtId="2" fontId="0" fillId="0" borderId="0" xfId="15" applyNumberFormat="1" applyFont="1" applyAlignment="1">
      <alignment horizontal="right"/>
      <protection/>
    </xf>
    <xf numFmtId="3" fontId="0" fillId="0" borderId="0" xfId="15" applyNumberFormat="1" applyFont="1" applyAlignment="1">
      <alignment horizontal="right"/>
      <protection/>
    </xf>
    <xf numFmtId="3" fontId="0" fillId="0" borderId="0" xfId="15" applyNumberFormat="1">
      <alignment/>
      <protection/>
    </xf>
    <xf numFmtId="3" fontId="0" fillId="0" borderId="0" xfId="15" applyNumberFormat="1">
      <alignment/>
      <protection locked="0"/>
    </xf>
    <xf numFmtId="165" fontId="0" fillId="0" borderId="0" xfId="15" applyNumberFormat="1">
      <alignment/>
      <protection/>
    </xf>
    <xf numFmtId="3" fontId="0" fillId="0" borderId="0" xfId="15" applyNumberFormat="1" applyFont="1" applyAlignment="1">
      <alignment/>
      <protection/>
    </xf>
    <xf numFmtId="2" fontId="0" fillId="0" borderId="0" xfId="15" applyNumberFormat="1" applyFont="1" applyAlignment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right"/>
    </xf>
  </cellXfs>
  <cellStyles count="2">
    <cellStyle name="Normal" xfId="0"/>
    <cellStyle name="Normal_Tables 6 and 7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showOutlineSymbols="0" zoomScale="87" zoomScaleNormal="87" workbookViewId="0" topLeftCell="A1">
      <selection activeCell="A1" sqref="A1"/>
    </sheetView>
  </sheetViews>
  <sheetFormatPr defaultColWidth="12.5" defaultRowHeight="15"/>
  <sheetData>
    <row r="1" spans="1:8" ht="15">
      <c r="A1" s="1" t="s">
        <v>114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1" t="s">
        <v>115</v>
      </c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1" t="s">
        <v>116</v>
      </c>
      <c r="B5" s="2"/>
      <c r="C5" s="2"/>
      <c r="D5" s="2"/>
      <c r="E5" s="2"/>
      <c r="F5" s="2"/>
      <c r="G5" s="2"/>
      <c r="H5" s="2"/>
    </row>
    <row r="6" spans="1:8" ht="15">
      <c r="A6" s="1" t="s">
        <v>117</v>
      </c>
      <c r="B6" s="2"/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>
      <c r="A8" s="1" t="s">
        <v>118</v>
      </c>
      <c r="B8" s="2"/>
      <c r="C8" s="2"/>
      <c r="D8" s="2"/>
      <c r="E8" s="2"/>
      <c r="F8" s="2"/>
      <c r="G8" s="2"/>
      <c r="H8" s="2"/>
    </row>
    <row r="9" spans="1:8" ht="15">
      <c r="A9" s="1" t="s">
        <v>119</v>
      </c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1" t="s">
        <v>120</v>
      </c>
      <c r="B11" s="2"/>
      <c r="C11" s="2"/>
      <c r="D11" s="2"/>
      <c r="E11" s="2"/>
      <c r="F11" s="2"/>
      <c r="G11" s="2"/>
      <c r="H11" s="2"/>
    </row>
    <row r="12" spans="1:8" ht="15">
      <c r="A12" s="1" t="s">
        <v>121</v>
      </c>
      <c r="B12" s="2"/>
      <c r="C12" s="2"/>
      <c r="D12" s="2"/>
      <c r="E12" s="2"/>
      <c r="F12" s="2"/>
      <c r="G12" s="2"/>
      <c r="H12" s="2"/>
    </row>
    <row r="13" spans="1:8" ht="15">
      <c r="A13" s="1" t="s">
        <v>122</v>
      </c>
      <c r="B13" s="2"/>
      <c r="C13" s="2"/>
      <c r="D13" s="2"/>
      <c r="E13" s="2"/>
      <c r="F13" s="2"/>
      <c r="G13" s="2"/>
      <c r="H13" s="2"/>
    </row>
    <row r="14" spans="1:8" ht="15">
      <c r="A14" s="1" t="s">
        <v>123</v>
      </c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1" t="s">
        <v>124</v>
      </c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1" t="s">
        <v>125</v>
      </c>
      <c r="B18" s="2"/>
      <c r="C18" s="2"/>
      <c r="D18" s="2"/>
      <c r="E18" s="2"/>
      <c r="F18" s="2"/>
      <c r="G18" s="2"/>
      <c r="H18" s="2"/>
    </row>
    <row r="19" spans="1:8" ht="15">
      <c r="A19" s="1" t="s">
        <v>126</v>
      </c>
      <c r="B19" s="2"/>
      <c r="C19" s="2"/>
      <c r="D19" s="2"/>
      <c r="E19" s="2"/>
      <c r="F19" s="2"/>
      <c r="G19" s="2"/>
      <c r="H19" s="2"/>
    </row>
    <row r="20" spans="1:8" ht="15">
      <c r="A20" s="1" t="s">
        <v>127</v>
      </c>
      <c r="B20" s="2"/>
      <c r="C20" s="2"/>
      <c r="D20" s="2"/>
      <c r="E20" s="2"/>
      <c r="F20" s="2"/>
      <c r="G20" s="2"/>
      <c r="H20" s="2"/>
    </row>
    <row r="21" spans="1:8" ht="15">
      <c r="A21" s="1" t="s">
        <v>128</v>
      </c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1" t="s">
        <v>129</v>
      </c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1:8" ht="15">
      <c r="A25" s="1" t="s">
        <v>130</v>
      </c>
      <c r="B25" s="2"/>
      <c r="C25" s="2"/>
      <c r="D25" s="2"/>
      <c r="E25" s="2"/>
      <c r="F25" s="2"/>
      <c r="G25" s="2"/>
      <c r="H25" s="2"/>
    </row>
    <row r="26" spans="1:8" ht="15">
      <c r="A26" s="1" t="s">
        <v>131</v>
      </c>
      <c r="B26" s="2"/>
      <c r="C26" s="2"/>
      <c r="D26" s="2"/>
      <c r="E26" s="2"/>
      <c r="F26" s="2"/>
      <c r="G26" s="2"/>
      <c r="H26" s="2"/>
    </row>
    <row r="27" spans="1:8" ht="15">
      <c r="A27" s="1" t="s">
        <v>132</v>
      </c>
      <c r="B27" s="2"/>
      <c r="C27" s="2"/>
      <c r="D27" s="2"/>
      <c r="E27" s="2"/>
      <c r="F27" s="2"/>
      <c r="G27" s="2"/>
      <c r="H27" s="2"/>
    </row>
    <row r="28" spans="1:8" ht="15">
      <c r="A28" s="1" t="s">
        <v>133</v>
      </c>
      <c r="B28" s="2"/>
      <c r="C28" s="2"/>
      <c r="D28" s="2"/>
      <c r="E28" s="2"/>
      <c r="F28" s="2"/>
      <c r="G28" s="2"/>
      <c r="H28" s="2"/>
    </row>
    <row r="29" spans="1:8" ht="15">
      <c r="A29" s="1" t="s">
        <v>134</v>
      </c>
      <c r="C29" s="3"/>
      <c r="D29" s="3"/>
      <c r="E29" s="4"/>
      <c r="F29" s="2"/>
      <c r="G29" s="2"/>
      <c r="H29" s="2"/>
    </row>
    <row r="30" spans="1:8" ht="15">
      <c r="A30" s="1" t="s">
        <v>135</v>
      </c>
      <c r="C30" s="3"/>
      <c r="D30" s="3"/>
      <c r="E30" s="4"/>
      <c r="F30" s="2"/>
      <c r="G30" s="2"/>
      <c r="H30" s="2"/>
    </row>
    <row r="31" spans="1:8" ht="15">
      <c r="A31" s="1" t="s">
        <v>136</v>
      </c>
      <c r="C31" s="3"/>
      <c r="D31" s="3"/>
      <c r="E31" s="4"/>
      <c r="F31" s="2"/>
      <c r="G31" s="2"/>
      <c r="H31" s="2"/>
    </row>
    <row r="32" spans="1:5" ht="15">
      <c r="A32" s="1" t="s">
        <v>137</v>
      </c>
      <c r="C32" s="3"/>
      <c r="D32" s="3"/>
      <c r="E32" s="4"/>
    </row>
    <row r="33" spans="1:5" ht="15">
      <c r="A33" s="1" t="s">
        <v>138</v>
      </c>
      <c r="C33" s="3"/>
      <c r="D33" s="3"/>
      <c r="E33" s="4"/>
    </row>
    <row r="34" spans="1:5" ht="15">
      <c r="A34" s="1" t="s">
        <v>139</v>
      </c>
      <c r="C34" s="3"/>
      <c r="D34" s="3"/>
      <c r="E34" s="4"/>
    </row>
    <row r="35" spans="3:5" ht="15">
      <c r="C35" s="3"/>
      <c r="D35" s="3"/>
      <c r="E35" s="4"/>
    </row>
    <row r="36" spans="1:5" ht="15">
      <c r="A36" s="1" t="s">
        <v>140</v>
      </c>
      <c r="C36" s="3"/>
      <c r="D36" s="3"/>
      <c r="E36" s="4"/>
    </row>
    <row r="37" spans="1:5" ht="15">
      <c r="A37" s="1" t="s">
        <v>141</v>
      </c>
      <c r="C37" s="3"/>
      <c r="D37" s="3"/>
      <c r="E37" s="4"/>
    </row>
    <row r="38" spans="1:5" ht="15">
      <c r="A38" s="1" t="s">
        <v>142</v>
      </c>
      <c r="C38" s="3"/>
      <c r="D38" s="3"/>
      <c r="E38" s="4"/>
    </row>
    <row r="39" spans="3:5" ht="15">
      <c r="C39" s="3"/>
      <c r="D39" s="3"/>
      <c r="E39" s="4"/>
    </row>
  </sheetData>
  <printOptions/>
  <pageMargins left="0.5" right="0.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OutlineSymbols="0" zoomScale="87" zoomScaleNormal="87" workbookViewId="0" topLeftCell="A1">
      <selection activeCell="A1" sqref="A1"/>
    </sheetView>
  </sheetViews>
  <sheetFormatPr defaultColWidth="8.69921875" defaultRowHeight="15"/>
  <sheetData>
    <row r="1" spans="1:5" ht="15">
      <c r="A1" s="1" t="s">
        <v>143</v>
      </c>
      <c r="B1" s="2"/>
      <c r="C1" s="2"/>
      <c r="D1" s="2"/>
      <c r="E1" s="2"/>
    </row>
    <row r="2" spans="1:5" ht="15">
      <c r="A2" s="1" t="s">
        <v>144</v>
      </c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1" t="s">
        <v>145</v>
      </c>
      <c r="B4" s="2"/>
      <c r="C4" s="2"/>
      <c r="D4" s="2"/>
      <c r="E4" s="2"/>
    </row>
    <row r="5" spans="1:5" ht="15">
      <c r="A5" s="1" t="s">
        <v>146</v>
      </c>
      <c r="B5" s="5" t="s">
        <v>147</v>
      </c>
      <c r="C5" s="2">
        <v>2002</v>
      </c>
      <c r="D5" s="2"/>
      <c r="E5" s="2">
        <v>2001</v>
      </c>
    </row>
    <row r="6" spans="1:5" ht="15">
      <c r="A6" s="2"/>
      <c r="B6" s="2"/>
      <c r="C6" s="2"/>
      <c r="D6" s="2"/>
      <c r="E6" s="2"/>
    </row>
    <row r="7" spans="1:5" ht="15">
      <c r="A7" s="2"/>
      <c r="B7" s="1" t="s">
        <v>148</v>
      </c>
      <c r="C7" s="6">
        <f>SUM(C9:C19)</f>
        <v>11542264</v>
      </c>
      <c r="D7" s="6"/>
      <c r="E7" s="6">
        <f>SUM(E9:E19)</f>
        <v>16757633</v>
      </c>
    </row>
    <row r="8" spans="1:5" ht="15">
      <c r="A8" s="2"/>
      <c r="B8" s="2"/>
      <c r="C8" s="7" t="s">
        <v>149</v>
      </c>
      <c r="D8" s="6"/>
      <c r="E8" s="7" t="s">
        <v>149</v>
      </c>
    </row>
    <row r="9" spans="1:5" ht="15">
      <c r="A9" s="1" t="s">
        <v>150</v>
      </c>
      <c r="B9" s="1" t="s">
        <v>151</v>
      </c>
      <c r="C9" s="8">
        <f>'Table 2'!$G$14</f>
        <v>2233578</v>
      </c>
      <c r="D9" s="6"/>
      <c r="E9" s="8">
        <f>'Table 2'!$L$14</f>
        <v>2657515</v>
      </c>
    </row>
    <row r="10" spans="1:5" ht="15">
      <c r="A10" s="1" t="s">
        <v>152</v>
      </c>
      <c r="B10" s="1" t="s">
        <v>153</v>
      </c>
      <c r="C10" s="8">
        <f>'Table 2'!$G$38</f>
        <v>1271253</v>
      </c>
      <c r="D10" s="6"/>
      <c r="E10" s="8">
        <f>'Table 2'!$L$38</f>
        <v>2074443</v>
      </c>
    </row>
    <row r="11" spans="1:5" ht="15">
      <c r="A11" s="1" t="s">
        <v>154</v>
      </c>
      <c r="B11" s="1" t="s">
        <v>155</v>
      </c>
      <c r="C11" s="8">
        <f>'Table 2'!$G$49</f>
        <v>1391573</v>
      </c>
      <c r="D11" s="6"/>
      <c r="E11" s="8">
        <f>'Table 2'!$L$49</f>
        <v>1545753</v>
      </c>
    </row>
    <row r="12" spans="1:5" ht="15">
      <c r="A12" s="1" t="s">
        <v>154</v>
      </c>
      <c r="B12" s="1" t="s">
        <v>156</v>
      </c>
      <c r="C12" s="8">
        <f>'Table 2'!$G$78</f>
        <v>117890</v>
      </c>
      <c r="D12" s="6"/>
      <c r="E12" s="8">
        <f>'Table 2'!$L$78</f>
        <v>137945</v>
      </c>
    </row>
    <row r="13" spans="1:5" ht="15">
      <c r="A13" s="1" t="s">
        <v>157</v>
      </c>
      <c r="B13" s="1" t="s">
        <v>158</v>
      </c>
      <c r="C13" s="8">
        <f>'Table 2'!$G$82</f>
        <v>204403</v>
      </c>
      <c r="D13" s="9" t="s">
        <v>149</v>
      </c>
      <c r="E13" s="8">
        <f>'Table 2'!$L$82</f>
        <v>197301</v>
      </c>
    </row>
    <row r="14" spans="1:5" ht="15">
      <c r="A14" s="1" t="s">
        <v>159</v>
      </c>
      <c r="B14" s="1" t="s">
        <v>160</v>
      </c>
      <c r="C14" s="8">
        <f>'Table 2'!$G$88</f>
        <v>1955791</v>
      </c>
      <c r="D14" s="9" t="s">
        <v>149</v>
      </c>
      <c r="E14" s="8">
        <f>'Table 2'!$L$88</f>
        <v>2121077</v>
      </c>
    </row>
    <row r="15" spans="1:5" ht="15">
      <c r="A15" s="1" t="s">
        <v>161</v>
      </c>
      <c r="B15" s="1" t="s">
        <v>162</v>
      </c>
      <c r="C15" s="8">
        <f>'Table 2'!$G$105</f>
        <v>617269</v>
      </c>
      <c r="D15" s="9" t="s">
        <v>149</v>
      </c>
      <c r="E15" s="8">
        <f>'Table 2'!$L$105</f>
        <v>735411</v>
      </c>
    </row>
    <row r="16" spans="1:5" ht="15">
      <c r="A16" s="1" t="s">
        <v>163</v>
      </c>
      <c r="B16" s="1" t="s">
        <v>164</v>
      </c>
      <c r="C16" s="8">
        <f>'Table 2'!$G$122</f>
        <v>555640</v>
      </c>
      <c r="D16" s="9" t="s">
        <v>149</v>
      </c>
      <c r="E16" s="8">
        <f>'Table 2'!$L$122</f>
        <v>675032</v>
      </c>
    </row>
    <row r="17" spans="1:5" ht="15">
      <c r="A17" s="1" t="s">
        <v>165</v>
      </c>
      <c r="B17" s="1" t="s">
        <v>166</v>
      </c>
      <c r="C17" s="6">
        <f>'Table 4'!$E$11</f>
        <v>851120</v>
      </c>
      <c r="D17" s="7" t="s">
        <v>149</v>
      </c>
      <c r="E17" s="6">
        <f>'Table 4'!$H$11</f>
        <v>943596</v>
      </c>
    </row>
    <row r="18" spans="1:5" ht="15">
      <c r="A18" s="1" t="s">
        <v>167</v>
      </c>
      <c r="B18" s="1" t="s">
        <v>168</v>
      </c>
      <c r="C18" s="8">
        <f>'Tables 6 and 7'!$D$11</f>
        <v>1681082</v>
      </c>
      <c r="D18" s="9" t="s">
        <v>149</v>
      </c>
      <c r="E18" s="8">
        <f>'Tables 6 and 7'!$F$11</f>
        <v>3646176</v>
      </c>
    </row>
    <row r="19" spans="1:5" ht="15">
      <c r="A19" s="1" t="s">
        <v>169</v>
      </c>
      <c r="B19" s="1" t="s">
        <v>170</v>
      </c>
      <c r="C19" s="8">
        <f>'Tables 6 and 7'!$D$38</f>
        <v>662665</v>
      </c>
      <c r="D19" s="6"/>
      <c r="E19" s="8">
        <f>'Tables 6 and 7'!$F$38</f>
        <v>2023384</v>
      </c>
    </row>
    <row r="22" spans="3:5" ht="15">
      <c r="C22" s="6"/>
      <c r="E22" s="6"/>
    </row>
  </sheetData>
  <printOptions/>
  <pageMargins left="0.5" right="0.5" top="0.5" bottom="0.5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7"/>
  <sheetViews>
    <sheetView showOutlineSymbols="0" zoomScale="87" zoomScaleNormal="87" workbookViewId="0" topLeftCell="A1">
      <selection activeCell="A1" sqref="A1"/>
    </sheetView>
  </sheetViews>
  <sheetFormatPr defaultColWidth="8.69921875" defaultRowHeight="15"/>
  <sheetData>
    <row r="1" spans="1:12" ht="1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3" ht="15">
      <c r="A4" s="2"/>
      <c r="B4" s="2"/>
      <c r="C4" s="5" t="s">
        <v>173</v>
      </c>
    </row>
    <row r="5" ht="15">
      <c r="A5" s="2"/>
    </row>
    <row r="6" spans="1:10" ht="15">
      <c r="A6" s="5" t="s">
        <v>174</v>
      </c>
      <c r="B6" s="5" t="s">
        <v>147</v>
      </c>
      <c r="E6" s="5" t="s">
        <v>175</v>
      </c>
      <c r="J6" s="5" t="s">
        <v>176</v>
      </c>
    </row>
    <row r="7" spans="1:19" ht="15">
      <c r="A7" s="5" t="s">
        <v>177</v>
      </c>
      <c r="C7" s="10" t="s">
        <v>178</v>
      </c>
      <c r="D7" s="2"/>
      <c r="E7" s="2"/>
      <c r="F7" s="2"/>
      <c r="G7" s="2"/>
      <c r="H7" s="10" t="s">
        <v>178</v>
      </c>
      <c r="I7" s="2"/>
      <c r="J7" s="2"/>
      <c r="K7" s="2"/>
      <c r="L7" s="10" t="s">
        <v>149</v>
      </c>
      <c r="O7" s="2"/>
      <c r="P7" s="2"/>
      <c r="Q7" s="2"/>
      <c r="R7" s="2"/>
      <c r="S7" s="2"/>
    </row>
    <row r="8" spans="2:19" ht="15">
      <c r="B8" s="2"/>
      <c r="C8" s="10" t="s">
        <v>179</v>
      </c>
      <c r="D8" s="2"/>
      <c r="E8" s="10" t="s">
        <v>180</v>
      </c>
      <c r="F8" s="2"/>
      <c r="G8" s="10" t="s">
        <v>181</v>
      </c>
      <c r="H8" s="10" t="s">
        <v>179</v>
      </c>
      <c r="I8" s="2"/>
      <c r="J8" s="10" t="s">
        <v>180</v>
      </c>
      <c r="K8" s="2"/>
      <c r="L8" s="10" t="s">
        <v>181</v>
      </c>
      <c r="M8" s="2"/>
      <c r="N8" s="2"/>
      <c r="O8" s="2"/>
      <c r="P8" s="2"/>
      <c r="Q8" s="2"/>
      <c r="R8" s="2"/>
      <c r="S8" s="2"/>
    </row>
    <row r="9" spans="3:19" ht="15">
      <c r="C9" s="10" t="s">
        <v>182</v>
      </c>
      <c r="D9" s="2"/>
      <c r="E9" s="10" t="s">
        <v>183</v>
      </c>
      <c r="F9" s="2"/>
      <c r="G9" s="10" t="s">
        <v>184</v>
      </c>
      <c r="H9" s="10" t="s">
        <v>182</v>
      </c>
      <c r="I9" s="2"/>
      <c r="J9" s="10" t="s">
        <v>183</v>
      </c>
      <c r="K9" s="2"/>
      <c r="L9" s="10" t="s">
        <v>185</v>
      </c>
      <c r="M9" s="2"/>
      <c r="N9" s="2"/>
      <c r="O9" s="2"/>
      <c r="P9" s="2"/>
      <c r="Q9" s="2"/>
      <c r="R9" s="2"/>
      <c r="S9" s="2"/>
    </row>
    <row r="10" spans="1:19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1" t="s">
        <v>186</v>
      </c>
      <c r="B11" s="1" t="s">
        <v>187</v>
      </c>
      <c r="C11" s="2"/>
      <c r="D11" s="2"/>
      <c r="E11" s="2"/>
      <c r="F11" s="2"/>
      <c r="G11" s="2"/>
      <c r="H11" s="2"/>
      <c r="I11" s="2"/>
      <c r="J11" s="2"/>
      <c r="K11" s="2"/>
      <c r="L11" s="2"/>
      <c r="O11" s="2"/>
      <c r="P11" s="2"/>
      <c r="Q11" s="2"/>
      <c r="R11" s="2"/>
      <c r="S11" s="2"/>
    </row>
    <row r="12" spans="2:19" ht="15">
      <c r="B12" s="1" t="s">
        <v>188</v>
      </c>
      <c r="C12" s="10" t="s">
        <v>189</v>
      </c>
      <c r="D12" s="2"/>
      <c r="E12" s="6">
        <f>E14+E38+E49+E78+E82+E88+E105+E122</f>
        <v>2448664</v>
      </c>
      <c r="F12" s="6"/>
      <c r="G12" s="6">
        <f>G14+G38+G49+G78+G82+G88+G105+G122</f>
        <v>8347397</v>
      </c>
      <c r="H12" s="10" t="s">
        <v>189</v>
      </c>
      <c r="I12" s="2"/>
      <c r="J12" s="6">
        <f>J14+J38+J49+J78+J82+J88+J105+J122</f>
        <v>2843740</v>
      </c>
      <c r="K12" s="6"/>
      <c r="L12" s="6">
        <f>L14+L38+L49+L78+L82+L88+L105+L122</f>
        <v>10144477</v>
      </c>
      <c r="M12" s="2"/>
      <c r="N12" s="11"/>
      <c r="O12" s="2"/>
      <c r="P12" s="6"/>
      <c r="Q12" s="11"/>
      <c r="R12" s="6"/>
      <c r="S12" s="6"/>
    </row>
    <row r="13" spans="1:19" ht="15">
      <c r="A13" s="2"/>
      <c r="B13" s="2"/>
      <c r="C13" s="1" t="s">
        <v>149</v>
      </c>
      <c r="D13" s="2"/>
      <c r="E13" s="6"/>
      <c r="F13" s="6"/>
      <c r="G13" s="6"/>
      <c r="H13" s="1" t="s">
        <v>149</v>
      </c>
      <c r="I13" s="2"/>
      <c r="J13" s="6"/>
      <c r="K13" s="6"/>
      <c r="L13" s="6"/>
      <c r="M13" s="2"/>
      <c r="N13" s="2"/>
      <c r="O13" s="2"/>
      <c r="P13" s="6"/>
      <c r="Q13" s="11"/>
      <c r="R13" s="6"/>
      <c r="S13" s="6"/>
    </row>
    <row r="14" spans="1:19" ht="15">
      <c r="A14" s="1" t="s">
        <v>190</v>
      </c>
      <c r="B14" s="1" t="s">
        <v>191</v>
      </c>
      <c r="C14" s="2">
        <v>84</v>
      </c>
      <c r="D14" s="2"/>
      <c r="E14" s="6">
        <f>SUM(E16:E36)+980+7750+1534</f>
        <v>178087</v>
      </c>
      <c r="F14" s="6"/>
      <c r="G14" s="6">
        <f>SUM(G16:G36)+8684+432830+11465</f>
        <v>2233578</v>
      </c>
      <c r="H14" s="2">
        <v>88</v>
      </c>
      <c r="I14" s="9" t="s">
        <v>192</v>
      </c>
      <c r="J14" s="6">
        <f>SUM(J16:J36)+800+10065+1403</f>
        <v>231679</v>
      </c>
      <c r="K14" s="9" t="s">
        <v>192</v>
      </c>
      <c r="L14" s="6">
        <f>SUM(L16:L36)+7760+509198+10568</f>
        <v>2657515</v>
      </c>
      <c r="M14" s="2"/>
      <c r="N14" s="11"/>
      <c r="O14" s="2"/>
      <c r="P14" s="6"/>
      <c r="Q14" s="11"/>
      <c r="R14" s="6"/>
      <c r="S14" s="6"/>
    </row>
    <row r="15" spans="1:19" ht="15">
      <c r="A15" s="2"/>
      <c r="B15" s="1" t="s">
        <v>193</v>
      </c>
      <c r="C15" s="1" t="s">
        <v>149</v>
      </c>
      <c r="D15" s="2"/>
      <c r="E15" s="6"/>
      <c r="F15" s="6"/>
      <c r="G15" s="6"/>
      <c r="H15" s="1" t="s">
        <v>149</v>
      </c>
      <c r="I15" s="2"/>
      <c r="J15" s="6"/>
      <c r="K15" s="6"/>
      <c r="L15" s="6"/>
      <c r="M15" s="2"/>
      <c r="N15" s="2"/>
      <c r="O15" s="2"/>
      <c r="P15" s="6"/>
      <c r="Q15" s="11"/>
      <c r="R15" s="6"/>
      <c r="S15" s="6"/>
    </row>
    <row r="16" spans="1:19" ht="15">
      <c r="A16" s="1" t="s">
        <v>194</v>
      </c>
      <c r="B16" s="1" t="s">
        <v>195</v>
      </c>
      <c r="C16" s="2">
        <v>2</v>
      </c>
      <c r="D16" s="2"/>
      <c r="E16" s="9" t="s">
        <v>196</v>
      </c>
      <c r="F16" s="6"/>
      <c r="G16" s="9" t="s">
        <v>196</v>
      </c>
      <c r="H16" s="2">
        <v>2</v>
      </c>
      <c r="I16" s="2"/>
      <c r="J16" s="9" t="s">
        <v>196</v>
      </c>
      <c r="K16" s="6"/>
      <c r="L16" s="9" t="s">
        <v>196</v>
      </c>
      <c r="M16" s="2"/>
      <c r="N16" s="2"/>
      <c r="O16" s="2"/>
      <c r="P16" s="6"/>
      <c r="Q16" s="11"/>
      <c r="R16" s="6"/>
      <c r="S16" s="6"/>
    </row>
    <row r="17" spans="1:19" ht="15">
      <c r="A17" s="1" t="s">
        <v>197</v>
      </c>
      <c r="B17" s="1" t="s">
        <v>198</v>
      </c>
      <c r="C17" s="2">
        <v>16</v>
      </c>
      <c r="D17" s="2"/>
      <c r="E17" s="6">
        <v>28612</v>
      </c>
      <c r="F17" s="6"/>
      <c r="G17" s="6">
        <v>347589</v>
      </c>
      <c r="H17" s="2">
        <v>16</v>
      </c>
      <c r="I17" s="2"/>
      <c r="J17" s="6">
        <v>38173</v>
      </c>
      <c r="K17" s="6"/>
      <c r="L17" s="6">
        <v>413766</v>
      </c>
      <c r="M17" s="2"/>
      <c r="N17" s="11"/>
      <c r="O17" s="2"/>
      <c r="P17" s="6"/>
      <c r="Q17" s="11"/>
      <c r="R17" s="6"/>
      <c r="S17" s="6"/>
    </row>
    <row r="18" spans="1:19" ht="15">
      <c r="A18" s="2"/>
      <c r="B18" s="1" t="s">
        <v>199</v>
      </c>
      <c r="C18" s="1" t="s">
        <v>149</v>
      </c>
      <c r="D18" s="2"/>
      <c r="E18" s="6"/>
      <c r="F18" s="6"/>
      <c r="G18" s="6"/>
      <c r="H18" s="1" t="s">
        <v>149</v>
      </c>
      <c r="I18" s="2"/>
      <c r="J18" s="6"/>
      <c r="K18" s="6"/>
      <c r="L18" s="6"/>
      <c r="M18" s="2"/>
      <c r="N18" s="2"/>
      <c r="O18" s="2"/>
      <c r="P18" s="6"/>
      <c r="Q18" s="11"/>
      <c r="R18" s="6"/>
      <c r="S18" s="6"/>
    </row>
    <row r="19" spans="1:19" ht="15">
      <c r="A19" s="1" t="s">
        <v>200</v>
      </c>
      <c r="B19" s="1" t="s">
        <v>201</v>
      </c>
      <c r="C19" s="2">
        <v>13</v>
      </c>
      <c r="D19" s="2"/>
      <c r="E19" s="6">
        <v>2807</v>
      </c>
      <c r="F19" s="6"/>
      <c r="G19" s="6">
        <v>63070</v>
      </c>
      <c r="H19" s="2">
        <v>13</v>
      </c>
      <c r="I19" s="10" t="s">
        <v>192</v>
      </c>
      <c r="J19" s="6">
        <v>4685</v>
      </c>
      <c r="K19" s="9" t="s">
        <v>192</v>
      </c>
      <c r="L19" s="6">
        <v>84924</v>
      </c>
      <c r="M19" s="2"/>
      <c r="N19" s="11"/>
      <c r="O19" s="2"/>
      <c r="P19" s="6"/>
      <c r="Q19" s="11"/>
      <c r="R19" s="6"/>
      <c r="S19" s="6"/>
    </row>
    <row r="20" spans="1:19" ht="15">
      <c r="A20" s="1" t="s">
        <v>202</v>
      </c>
      <c r="B20" s="1" t="s">
        <v>203</v>
      </c>
      <c r="C20" s="2">
        <v>23</v>
      </c>
      <c r="D20" s="2"/>
      <c r="E20" s="6">
        <v>14433</v>
      </c>
      <c r="F20" s="6"/>
      <c r="G20" s="6">
        <v>350758</v>
      </c>
      <c r="H20" s="2">
        <v>25</v>
      </c>
      <c r="I20" s="2"/>
      <c r="J20" s="6">
        <v>19668</v>
      </c>
      <c r="K20" s="6"/>
      <c r="L20" s="6">
        <v>450603</v>
      </c>
      <c r="M20" s="2"/>
      <c r="N20" s="11"/>
      <c r="O20" s="2"/>
      <c r="P20" s="6"/>
      <c r="Q20" s="11"/>
      <c r="R20" s="6"/>
      <c r="S20" s="6"/>
    </row>
    <row r="21" spans="1:19" ht="15">
      <c r="A21" s="1" t="s">
        <v>204</v>
      </c>
      <c r="B21" s="1" t="s">
        <v>205</v>
      </c>
      <c r="C21" s="2">
        <v>9</v>
      </c>
      <c r="D21" s="2"/>
      <c r="E21" s="9" t="s">
        <v>196</v>
      </c>
      <c r="F21" s="6"/>
      <c r="G21" s="9" t="s">
        <v>196</v>
      </c>
      <c r="H21" s="2">
        <v>10</v>
      </c>
      <c r="I21" s="2"/>
      <c r="J21" s="9" t="s">
        <v>196</v>
      </c>
      <c r="K21" s="6"/>
      <c r="L21" s="9" t="s">
        <v>196</v>
      </c>
      <c r="M21" s="2"/>
      <c r="N21" s="11"/>
      <c r="O21" s="2"/>
      <c r="P21" s="6"/>
      <c r="Q21" s="11"/>
      <c r="R21" s="6"/>
      <c r="S21" s="6"/>
    </row>
    <row r="22" spans="1:19" ht="15">
      <c r="A22" s="1" t="s">
        <v>206</v>
      </c>
      <c r="B22" s="1" t="s">
        <v>207</v>
      </c>
      <c r="C22" s="2">
        <v>6</v>
      </c>
      <c r="D22" s="10" t="s">
        <v>149</v>
      </c>
      <c r="E22" s="9" t="s">
        <v>196</v>
      </c>
      <c r="F22" s="9" t="s">
        <v>149</v>
      </c>
      <c r="G22" s="9" t="s">
        <v>196</v>
      </c>
      <c r="H22" s="2">
        <v>8</v>
      </c>
      <c r="I22" s="10" t="s">
        <v>149</v>
      </c>
      <c r="J22" s="9" t="s">
        <v>196</v>
      </c>
      <c r="K22" s="9" t="s">
        <v>149</v>
      </c>
      <c r="L22" s="9" t="s">
        <v>196</v>
      </c>
      <c r="M22" s="2"/>
      <c r="N22" s="11"/>
      <c r="O22" s="2"/>
      <c r="P22" s="6"/>
      <c r="Q22" s="11"/>
      <c r="R22" s="6"/>
      <c r="S22" s="6"/>
    </row>
    <row r="23" spans="1:19" ht="15">
      <c r="A23" s="2"/>
      <c r="B23" s="1" t="s">
        <v>208</v>
      </c>
      <c r="C23" s="1" t="s">
        <v>149</v>
      </c>
      <c r="D23" s="2"/>
      <c r="E23" s="6"/>
      <c r="F23" s="6"/>
      <c r="G23" s="6"/>
      <c r="H23" s="1" t="s">
        <v>149</v>
      </c>
      <c r="I23" s="2"/>
      <c r="J23" s="6"/>
      <c r="K23" s="6"/>
      <c r="L23" s="6"/>
      <c r="M23" s="2"/>
      <c r="N23" s="2"/>
      <c r="O23" s="2"/>
      <c r="P23" s="6"/>
      <c r="Q23" s="11"/>
      <c r="R23" s="6"/>
      <c r="S23" s="6"/>
    </row>
    <row r="24" spans="1:19" ht="15">
      <c r="A24" s="2"/>
      <c r="B24" s="1" t="s">
        <v>209</v>
      </c>
      <c r="C24" s="1" t="s">
        <v>149</v>
      </c>
      <c r="D24" s="2"/>
      <c r="E24" s="6"/>
      <c r="F24" s="6"/>
      <c r="G24" s="6"/>
      <c r="H24" s="1" t="s">
        <v>149</v>
      </c>
      <c r="I24" s="2"/>
      <c r="J24" s="6"/>
      <c r="K24" s="6"/>
      <c r="L24" s="6"/>
      <c r="M24" s="2"/>
      <c r="N24" s="2"/>
      <c r="O24" s="2"/>
      <c r="P24" s="6"/>
      <c r="Q24" s="11"/>
      <c r="R24" s="6"/>
      <c r="S24" s="6"/>
    </row>
    <row r="25" spans="1:19" ht="15">
      <c r="A25" s="1" t="s">
        <v>210</v>
      </c>
      <c r="B25" s="1" t="s">
        <v>211</v>
      </c>
      <c r="C25" s="2">
        <v>23</v>
      </c>
      <c r="D25" s="10" t="s">
        <v>149</v>
      </c>
      <c r="E25" s="6">
        <v>10174</v>
      </c>
      <c r="F25" s="9" t="s">
        <v>149</v>
      </c>
      <c r="G25" s="6">
        <v>154172</v>
      </c>
      <c r="H25" s="2">
        <v>24</v>
      </c>
      <c r="I25" s="10" t="s">
        <v>192</v>
      </c>
      <c r="J25" s="6">
        <v>12739</v>
      </c>
      <c r="K25" s="9" t="s">
        <v>192</v>
      </c>
      <c r="L25" s="6">
        <v>210429</v>
      </c>
      <c r="M25" s="2"/>
      <c r="N25" s="11"/>
      <c r="O25" s="2"/>
      <c r="P25" s="6"/>
      <c r="Q25" s="11"/>
      <c r="R25" s="6"/>
      <c r="S25" s="6"/>
    </row>
    <row r="26" spans="1:19" ht="15">
      <c r="A26" s="1" t="s">
        <v>212</v>
      </c>
      <c r="B26" s="1" t="s">
        <v>213</v>
      </c>
      <c r="C26" s="2">
        <v>31</v>
      </c>
      <c r="D26" s="10" t="s">
        <v>214</v>
      </c>
      <c r="E26" s="6">
        <v>18139</v>
      </c>
      <c r="F26" s="9" t="s">
        <v>215</v>
      </c>
      <c r="G26" s="6">
        <v>93737</v>
      </c>
      <c r="H26" s="2">
        <v>34</v>
      </c>
      <c r="I26" s="10" t="s">
        <v>214</v>
      </c>
      <c r="J26" s="6">
        <v>15589</v>
      </c>
      <c r="K26" s="9" t="s">
        <v>215</v>
      </c>
      <c r="L26" s="6">
        <v>99179</v>
      </c>
      <c r="M26" s="2"/>
      <c r="N26" s="11"/>
      <c r="O26" s="2"/>
      <c r="P26" s="6"/>
      <c r="Q26" s="11"/>
      <c r="R26" s="6"/>
      <c r="S26" s="6"/>
    </row>
    <row r="27" spans="1:19" ht="15">
      <c r="A27" s="2"/>
      <c r="B27" s="1" t="s">
        <v>216</v>
      </c>
      <c r="C27" s="1" t="s">
        <v>149</v>
      </c>
      <c r="D27" s="2"/>
      <c r="E27" s="6"/>
      <c r="F27" s="6"/>
      <c r="G27" s="6"/>
      <c r="H27" s="1" t="s">
        <v>149</v>
      </c>
      <c r="I27" s="2"/>
      <c r="J27" s="6"/>
      <c r="K27" s="6"/>
      <c r="L27" s="6"/>
      <c r="M27" s="2"/>
      <c r="N27" s="2"/>
      <c r="O27" s="2"/>
      <c r="P27" s="6"/>
      <c r="Q27" s="11"/>
      <c r="R27" s="6"/>
      <c r="S27" s="6"/>
    </row>
    <row r="28" spans="1:19" ht="15">
      <c r="A28" s="2"/>
      <c r="B28" s="1" t="s">
        <v>217</v>
      </c>
      <c r="C28" s="1" t="s">
        <v>149</v>
      </c>
      <c r="D28" s="2"/>
      <c r="E28" s="6"/>
      <c r="F28" s="6"/>
      <c r="G28" s="6"/>
      <c r="H28" s="1" t="s">
        <v>149</v>
      </c>
      <c r="I28" s="2"/>
      <c r="J28" s="6"/>
      <c r="K28" s="6"/>
      <c r="L28" s="6"/>
      <c r="M28" s="2"/>
      <c r="N28" s="2"/>
      <c r="O28" s="2"/>
      <c r="P28" s="6"/>
      <c r="Q28" s="11"/>
      <c r="R28" s="6"/>
      <c r="S28" s="6"/>
    </row>
    <row r="29" spans="1:19" ht="15">
      <c r="A29" s="1" t="s">
        <v>218</v>
      </c>
      <c r="B29" s="1" t="s">
        <v>219</v>
      </c>
      <c r="C29" s="2">
        <v>19</v>
      </c>
      <c r="D29" s="9" t="s">
        <v>214</v>
      </c>
      <c r="E29" s="6">
        <v>4935</v>
      </c>
      <c r="F29" s="9" t="s">
        <v>149</v>
      </c>
      <c r="G29" s="6">
        <v>64362</v>
      </c>
      <c r="H29" s="2">
        <v>20</v>
      </c>
      <c r="I29" s="9" t="s">
        <v>214</v>
      </c>
      <c r="J29" s="6">
        <v>5577</v>
      </c>
      <c r="K29" s="9" t="s">
        <v>149</v>
      </c>
      <c r="L29" s="6">
        <v>74426</v>
      </c>
      <c r="M29" s="2"/>
      <c r="N29" s="11"/>
      <c r="O29" s="6"/>
      <c r="P29" s="6"/>
      <c r="Q29" s="11"/>
      <c r="R29" s="6"/>
      <c r="S29" s="6"/>
    </row>
    <row r="30" spans="1:19" ht="15">
      <c r="A30" s="2"/>
      <c r="B30" s="1" t="s">
        <v>220</v>
      </c>
      <c r="C30" s="1" t="s">
        <v>149</v>
      </c>
      <c r="D30" s="2"/>
      <c r="E30" s="6"/>
      <c r="F30" s="6"/>
      <c r="G30" s="6"/>
      <c r="H30" s="1" t="s">
        <v>149</v>
      </c>
      <c r="I30" s="2"/>
      <c r="J30" s="6"/>
      <c r="K30" s="6"/>
      <c r="L30" s="6"/>
      <c r="M30" s="2"/>
      <c r="N30" s="2"/>
      <c r="O30" s="2"/>
      <c r="P30" s="6"/>
      <c r="Q30" s="11"/>
      <c r="R30" s="6"/>
      <c r="S30" s="6"/>
    </row>
    <row r="31" spans="1:19" ht="15">
      <c r="A31" s="2"/>
      <c r="B31" s="1" t="s">
        <v>221</v>
      </c>
      <c r="C31" s="1" t="s">
        <v>149</v>
      </c>
      <c r="D31" s="2"/>
      <c r="E31" s="6"/>
      <c r="F31" s="6"/>
      <c r="G31" s="6"/>
      <c r="H31" s="1" t="s">
        <v>149</v>
      </c>
      <c r="I31" s="2"/>
      <c r="J31" s="6"/>
      <c r="K31" s="6"/>
      <c r="L31" s="6"/>
      <c r="M31" s="2"/>
      <c r="N31" s="2"/>
      <c r="O31" s="2"/>
      <c r="P31" s="6"/>
      <c r="Q31" s="11"/>
      <c r="R31" s="6"/>
      <c r="S31" s="6"/>
    </row>
    <row r="32" spans="1:19" ht="15">
      <c r="A32" s="1" t="s">
        <v>222</v>
      </c>
      <c r="B32" s="1" t="s">
        <v>223</v>
      </c>
      <c r="C32" s="2">
        <v>20</v>
      </c>
      <c r="D32" s="2"/>
      <c r="E32" s="6">
        <v>17496</v>
      </c>
      <c r="F32" s="6"/>
      <c r="G32" s="6">
        <v>142090</v>
      </c>
      <c r="H32" s="2">
        <v>20</v>
      </c>
      <c r="I32" s="9" t="s">
        <v>192</v>
      </c>
      <c r="J32" s="6">
        <v>24970</v>
      </c>
      <c r="K32" s="9" t="s">
        <v>192</v>
      </c>
      <c r="L32" s="6">
        <v>200844</v>
      </c>
      <c r="M32" s="2"/>
      <c r="N32" s="11"/>
      <c r="O32" s="2"/>
      <c r="P32" s="6"/>
      <c r="Q32" s="11"/>
      <c r="R32" s="6"/>
      <c r="S32" s="6"/>
    </row>
    <row r="33" spans="1:19" ht="15">
      <c r="A33" s="1" t="s">
        <v>224</v>
      </c>
      <c r="B33" s="1" t="s">
        <v>225</v>
      </c>
      <c r="C33" s="2">
        <v>33</v>
      </c>
      <c r="D33" s="2"/>
      <c r="E33" s="6">
        <v>28582</v>
      </c>
      <c r="F33" s="9" t="s">
        <v>214</v>
      </c>
      <c r="G33" s="6">
        <v>256685</v>
      </c>
      <c r="H33" s="2">
        <v>34</v>
      </c>
      <c r="I33" s="9" t="s">
        <v>192</v>
      </c>
      <c r="J33" s="6">
        <v>31091</v>
      </c>
      <c r="K33" s="9" t="s">
        <v>192</v>
      </c>
      <c r="L33" s="6">
        <v>266414</v>
      </c>
      <c r="M33" s="2"/>
      <c r="N33" s="11"/>
      <c r="O33" s="2"/>
      <c r="P33" s="6"/>
      <c r="Q33" s="11"/>
      <c r="R33" s="6"/>
      <c r="S33" s="6"/>
    </row>
    <row r="34" spans="1:19" ht="15">
      <c r="A34" s="2"/>
      <c r="B34" s="1" t="s">
        <v>226</v>
      </c>
      <c r="C34" s="1" t="s">
        <v>149</v>
      </c>
      <c r="D34" s="2"/>
      <c r="E34" s="6"/>
      <c r="F34" s="6"/>
      <c r="G34" s="6"/>
      <c r="H34" s="1" t="s">
        <v>149</v>
      </c>
      <c r="I34" s="2"/>
      <c r="J34" s="6"/>
      <c r="K34" s="6"/>
      <c r="L34" s="6"/>
      <c r="M34" s="2"/>
      <c r="N34" s="2"/>
      <c r="O34" s="2"/>
      <c r="P34" s="6"/>
      <c r="Q34" s="11"/>
      <c r="R34" s="6"/>
      <c r="S34" s="6"/>
    </row>
    <row r="35" spans="1:19" ht="15">
      <c r="A35" s="1" t="s">
        <v>227</v>
      </c>
      <c r="B35" s="1" t="s">
        <v>228</v>
      </c>
      <c r="C35" s="2">
        <v>10</v>
      </c>
      <c r="D35" s="2"/>
      <c r="E35" s="6">
        <v>7000</v>
      </c>
      <c r="F35" s="6"/>
      <c r="G35" s="6">
        <v>73626</v>
      </c>
      <c r="H35" s="2">
        <v>10</v>
      </c>
      <c r="I35" s="9" t="s">
        <v>192</v>
      </c>
      <c r="J35" s="6">
        <v>8031</v>
      </c>
      <c r="K35" s="9" t="s">
        <v>192</v>
      </c>
      <c r="L35" s="6">
        <v>90308</v>
      </c>
      <c r="M35" s="2"/>
      <c r="N35" s="11"/>
      <c r="O35" s="2"/>
      <c r="P35" s="6"/>
      <c r="Q35" s="11"/>
      <c r="R35" s="6"/>
      <c r="S35" s="6"/>
    </row>
    <row r="36" spans="1:19" ht="15">
      <c r="A36" s="1" t="s">
        <v>229</v>
      </c>
      <c r="B36" s="1" t="s">
        <v>225</v>
      </c>
      <c r="C36" s="2">
        <v>26</v>
      </c>
      <c r="D36" s="2"/>
      <c r="E36" s="6">
        <v>35645</v>
      </c>
      <c r="F36" s="9" t="s">
        <v>214</v>
      </c>
      <c r="G36" s="6">
        <v>234510</v>
      </c>
      <c r="H36" s="2">
        <v>27</v>
      </c>
      <c r="I36" s="2"/>
      <c r="J36" s="6">
        <v>58888</v>
      </c>
      <c r="K36" s="9" t="s">
        <v>192</v>
      </c>
      <c r="L36" s="6">
        <v>239096</v>
      </c>
      <c r="M36" s="2"/>
      <c r="N36" s="11"/>
      <c r="O36" s="2"/>
      <c r="P36" s="6"/>
      <c r="Q36" s="11"/>
      <c r="R36" s="6"/>
      <c r="S36" s="6"/>
    </row>
    <row r="37" spans="1:19" ht="15">
      <c r="A37" s="2"/>
      <c r="B37" s="2"/>
      <c r="C37" s="1" t="s">
        <v>149</v>
      </c>
      <c r="D37" s="2"/>
      <c r="E37" s="6"/>
      <c r="F37" s="6"/>
      <c r="G37" s="6"/>
      <c r="H37" s="1" t="s">
        <v>149</v>
      </c>
      <c r="I37" s="2"/>
      <c r="J37" s="6"/>
      <c r="K37" s="6"/>
      <c r="L37" s="6"/>
      <c r="M37" s="2"/>
      <c r="N37" s="2"/>
      <c r="O37" s="2"/>
      <c r="P37" s="6"/>
      <c r="Q37" s="11"/>
      <c r="R37" s="6"/>
      <c r="S37" s="6"/>
    </row>
    <row r="38" spans="1:19" ht="15">
      <c r="A38" s="1" t="s">
        <v>152</v>
      </c>
      <c r="B38" s="1" t="s">
        <v>230</v>
      </c>
      <c r="C38" s="2">
        <v>25</v>
      </c>
      <c r="D38" s="2"/>
      <c r="E38" s="6">
        <f>SUM(E39:E47)+6161+36983+15645+20053+704</f>
        <v>325463</v>
      </c>
      <c r="F38" s="6"/>
      <c r="G38" s="6">
        <f>SUM(G39:G47)+37869+88662+72832+118491+8714</f>
        <v>1271253</v>
      </c>
      <c r="H38" s="2">
        <v>29</v>
      </c>
      <c r="I38" s="2"/>
      <c r="J38" s="6">
        <f>SUM(J39:J47)+10629+40459+16411+36727</f>
        <v>504818</v>
      </c>
      <c r="K38" s="6"/>
      <c r="L38" s="6">
        <f>SUM(L39:L47)+83939+108950+88376+255307</f>
        <v>2074443</v>
      </c>
      <c r="M38" s="2"/>
      <c r="N38" s="11"/>
      <c r="O38" s="2"/>
      <c r="P38" s="6"/>
      <c r="Q38" s="11"/>
      <c r="R38" s="6"/>
      <c r="S38" s="6"/>
    </row>
    <row r="39" spans="1:19" ht="15">
      <c r="A39" s="1" t="s">
        <v>231</v>
      </c>
      <c r="B39" s="1" t="s">
        <v>232</v>
      </c>
      <c r="C39" s="2">
        <v>4</v>
      </c>
      <c r="D39" s="2"/>
      <c r="E39" s="9" t="s">
        <v>196</v>
      </c>
      <c r="F39" s="6"/>
      <c r="G39" s="9" t="s">
        <v>196</v>
      </c>
      <c r="H39" s="2">
        <v>5</v>
      </c>
      <c r="I39" s="2"/>
      <c r="J39" s="9" t="s">
        <v>196</v>
      </c>
      <c r="K39" s="6"/>
      <c r="L39" s="9" t="s">
        <v>196</v>
      </c>
      <c r="M39" s="2"/>
      <c r="N39" s="2"/>
      <c r="O39" s="2"/>
      <c r="P39" s="6"/>
      <c r="Q39" s="11"/>
      <c r="R39" s="6"/>
      <c r="S39" s="6"/>
    </row>
    <row r="40" spans="1:19" ht="15">
      <c r="A40" s="1" t="s">
        <v>233</v>
      </c>
      <c r="B40" s="1" t="s">
        <v>234</v>
      </c>
      <c r="C40" s="2">
        <v>10</v>
      </c>
      <c r="D40" s="2"/>
      <c r="E40" s="6">
        <v>10167</v>
      </c>
      <c r="F40" s="6"/>
      <c r="G40" s="6">
        <v>42041</v>
      </c>
      <c r="H40" s="2">
        <v>12</v>
      </c>
      <c r="I40" s="2"/>
      <c r="J40" s="6">
        <v>11121</v>
      </c>
      <c r="K40" s="6"/>
      <c r="L40" s="6">
        <v>44378</v>
      </c>
      <c r="M40" s="2"/>
      <c r="N40" s="11"/>
      <c r="O40" s="2"/>
      <c r="P40" s="6"/>
      <c r="Q40" s="11"/>
      <c r="R40" s="6"/>
      <c r="S40" s="6"/>
    </row>
    <row r="41" spans="1:19" ht="15">
      <c r="A41" s="1" t="s">
        <v>235</v>
      </c>
      <c r="B41" s="1" t="s">
        <v>236</v>
      </c>
      <c r="C41" s="2">
        <v>5</v>
      </c>
      <c r="D41" s="2"/>
      <c r="E41" s="9" t="s">
        <v>196</v>
      </c>
      <c r="F41" s="6"/>
      <c r="G41" s="9" t="s">
        <v>196</v>
      </c>
      <c r="H41" s="2">
        <v>6</v>
      </c>
      <c r="I41" s="2"/>
      <c r="J41" s="6">
        <v>2947</v>
      </c>
      <c r="K41" s="6"/>
      <c r="L41" s="6">
        <v>22461</v>
      </c>
      <c r="M41" s="2"/>
      <c r="N41" s="11"/>
      <c r="O41" s="2"/>
      <c r="P41" s="6"/>
      <c r="Q41" s="11"/>
      <c r="R41" s="6"/>
      <c r="S41" s="6"/>
    </row>
    <row r="42" spans="1:19" ht="15">
      <c r="A42" s="1" t="s">
        <v>237</v>
      </c>
      <c r="B42" s="1" t="s">
        <v>238</v>
      </c>
      <c r="C42" s="2">
        <v>13</v>
      </c>
      <c r="D42" s="2"/>
      <c r="E42" s="6">
        <v>64351</v>
      </c>
      <c r="F42" s="6"/>
      <c r="G42" s="6">
        <v>423994</v>
      </c>
      <c r="H42" s="2">
        <v>16</v>
      </c>
      <c r="I42" s="2"/>
      <c r="J42" s="6">
        <v>80947</v>
      </c>
      <c r="K42" s="6"/>
      <c r="L42" s="6">
        <v>639164</v>
      </c>
      <c r="M42" s="2"/>
      <c r="N42" s="11"/>
      <c r="O42" s="2"/>
      <c r="P42" s="6"/>
      <c r="Q42" s="11"/>
      <c r="R42" s="6"/>
      <c r="S42" s="6"/>
    </row>
    <row r="43" spans="1:19" ht="15">
      <c r="A43" s="1" t="s">
        <v>239</v>
      </c>
      <c r="B43" s="1" t="s">
        <v>240</v>
      </c>
      <c r="C43" s="2">
        <v>4</v>
      </c>
      <c r="D43" s="2"/>
      <c r="E43" s="9" t="s">
        <v>196</v>
      </c>
      <c r="F43" s="6"/>
      <c r="G43" s="9" t="s">
        <v>196</v>
      </c>
      <c r="H43" s="2">
        <v>4</v>
      </c>
      <c r="I43" s="2"/>
      <c r="J43" s="9" t="s">
        <v>196</v>
      </c>
      <c r="K43" s="6"/>
      <c r="L43" s="9" t="s">
        <v>196</v>
      </c>
      <c r="M43" s="2"/>
      <c r="N43" s="2"/>
      <c r="O43" s="2"/>
      <c r="P43" s="6"/>
      <c r="Q43" s="11"/>
      <c r="R43" s="6"/>
      <c r="S43" s="6"/>
    </row>
    <row r="44" spans="1:19" ht="15">
      <c r="A44" s="1" t="s">
        <v>241</v>
      </c>
      <c r="B44" s="1" t="s">
        <v>242</v>
      </c>
      <c r="C44" s="2">
        <v>3</v>
      </c>
      <c r="D44" s="2"/>
      <c r="E44" s="9" t="s">
        <v>196</v>
      </c>
      <c r="F44" s="6"/>
      <c r="G44" s="9" t="s">
        <v>196</v>
      </c>
      <c r="H44" s="2">
        <v>4</v>
      </c>
      <c r="I44" s="2"/>
      <c r="J44" s="9" t="s">
        <v>196</v>
      </c>
      <c r="K44" s="6"/>
      <c r="L44" s="9" t="s">
        <v>196</v>
      </c>
      <c r="M44" s="2"/>
      <c r="N44" s="2"/>
      <c r="O44" s="2"/>
      <c r="P44" s="6"/>
      <c r="Q44" s="11"/>
      <c r="R44" s="6"/>
      <c r="S44" s="6"/>
    </row>
    <row r="45" spans="1:19" ht="15">
      <c r="A45" s="1" t="s">
        <v>243</v>
      </c>
      <c r="B45" s="1" t="s">
        <v>244</v>
      </c>
      <c r="C45" s="1" t="s">
        <v>149</v>
      </c>
      <c r="D45" s="2"/>
      <c r="E45" s="6"/>
      <c r="F45" s="6"/>
      <c r="G45" s="6"/>
      <c r="H45" s="1" t="s">
        <v>149</v>
      </c>
      <c r="I45" s="2"/>
      <c r="J45" s="6"/>
      <c r="K45" s="6"/>
      <c r="L45" s="6"/>
      <c r="M45" s="2"/>
      <c r="N45" s="2"/>
      <c r="O45" s="2"/>
      <c r="P45" s="6"/>
      <c r="Q45" s="11"/>
      <c r="R45" s="6"/>
      <c r="S45" s="6"/>
    </row>
    <row r="46" spans="1:19" ht="15">
      <c r="A46" s="2"/>
      <c r="B46" s="1" t="s">
        <v>245</v>
      </c>
      <c r="C46" s="2">
        <v>5</v>
      </c>
      <c r="D46" s="2"/>
      <c r="E46" s="6">
        <v>171399</v>
      </c>
      <c r="F46" s="6"/>
      <c r="G46" s="6">
        <v>478650</v>
      </c>
      <c r="H46" s="2">
        <v>5</v>
      </c>
      <c r="I46" s="2"/>
      <c r="J46" s="6">
        <v>305577</v>
      </c>
      <c r="K46" s="6"/>
      <c r="L46" s="6">
        <v>831868</v>
      </c>
      <c r="M46" s="2"/>
      <c r="N46" s="11"/>
      <c r="O46" s="2"/>
      <c r="P46" s="6"/>
      <c r="Q46" s="11"/>
      <c r="R46" s="6"/>
      <c r="S46" s="6"/>
    </row>
    <row r="47" spans="1:19" ht="15">
      <c r="A47" s="1" t="s">
        <v>246</v>
      </c>
      <c r="B47" s="1" t="s">
        <v>247</v>
      </c>
      <c r="C47" s="2">
        <v>8</v>
      </c>
      <c r="D47" s="2"/>
      <c r="E47" s="9" t="s">
        <v>196</v>
      </c>
      <c r="F47" s="6"/>
      <c r="G47" s="9" t="s">
        <v>196</v>
      </c>
      <c r="H47" s="2">
        <v>7</v>
      </c>
      <c r="I47" s="2"/>
      <c r="J47" s="9" t="s">
        <v>196</v>
      </c>
      <c r="K47" s="6"/>
      <c r="L47" s="9" t="s">
        <v>196</v>
      </c>
      <c r="M47" s="2"/>
      <c r="N47" s="2"/>
      <c r="O47" s="2"/>
      <c r="P47" s="6"/>
      <c r="Q47" s="11"/>
      <c r="R47" s="6"/>
      <c r="S47" s="6"/>
    </row>
    <row r="48" spans="1:19" ht="15">
      <c r="A48" s="2"/>
      <c r="B48" s="2"/>
      <c r="C48" s="1" t="s">
        <v>149</v>
      </c>
      <c r="D48" s="2"/>
      <c r="E48" s="6"/>
      <c r="F48" s="6"/>
      <c r="G48" s="6"/>
      <c r="H48" s="1" t="s">
        <v>149</v>
      </c>
      <c r="I48" s="2"/>
      <c r="J48" s="6"/>
      <c r="K48" s="6"/>
      <c r="L48" s="6"/>
      <c r="M48" s="2"/>
      <c r="N48" s="2"/>
      <c r="O48" s="2"/>
      <c r="P48" s="6"/>
      <c r="Q48" s="11"/>
      <c r="R48" s="6"/>
      <c r="S48" s="6"/>
    </row>
    <row r="49" spans="1:19" ht="15">
      <c r="A49" s="1" t="s">
        <v>154</v>
      </c>
      <c r="B49" s="1" t="s">
        <v>248</v>
      </c>
      <c r="C49" s="2">
        <v>24</v>
      </c>
      <c r="D49" s="2"/>
      <c r="E49" s="6">
        <f>SUM(E50:E76)+5462+11668+4939+21487</f>
        <v>288181</v>
      </c>
      <c r="F49" s="6"/>
      <c r="G49" s="6">
        <f>SUM(G50:G76)+21981+20987+17558+100077</f>
        <v>1391573</v>
      </c>
      <c r="H49" s="2">
        <v>25</v>
      </c>
      <c r="I49" s="2"/>
      <c r="J49" s="6">
        <f>SUM(J50:J76)+8231+17128+5022+26302</f>
        <v>318534</v>
      </c>
      <c r="K49" s="6"/>
      <c r="L49" s="6">
        <f>SUM(L50:L76)+35991+36062+23136+104152</f>
        <v>1545753</v>
      </c>
      <c r="M49" s="2"/>
      <c r="N49" s="11"/>
      <c r="O49" s="2"/>
      <c r="P49" s="6"/>
      <c r="Q49" s="11"/>
      <c r="R49" s="6"/>
      <c r="S49" s="6"/>
    </row>
    <row r="50" spans="1:19" ht="15">
      <c r="A50" s="1" t="s">
        <v>249</v>
      </c>
      <c r="B50" s="1" t="s">
        <v>250</v>
      </c>
      <c r="C50" s="2">
        <v>1</v>
      </c>
      <c r="D50" s="2"/>
      <c r="E50" s="9" t="s">
        <v>196</v>
      </c>
      <c r="F50" s="6"/>
      <c r="G50" s="9" t="s">
        <v>196</v>
      </c>
      <c r="H50" s="2">
        <v>1</v>
      </c>
      <c r="I50" s="2"/>
      <c r="J50" s="9" t="s">
        <v>196</v>
      </c>
      <c r="K50" s="6"/>
      <c r="L50" s="9" t="s">
        <v>196</v>
      </c>
      <c r="M50" s="2"/>
      <c r="N50" s="2"/>
      <c r="O50" s="2"/>
      <c r="P50" s="6"/>
      <c r="Q50" s="11"/>
      <c r="R50" s="6"/>
      <c r="S50" s="6"/>
    </row>
    <row r="51" spans="1:19" ht="15">
      <c r="A51" s="2"/>
      <c r="B51" s="1" t="s">
        <v>251</v>
      </c>
      <c r="C51" s="1" t="s">
        <v>149</v>
      </c>
      <c r="D51" s="2"/>
      <c r="E51" s="6"/>
      <c r="F51" s="6"/>
      <c r="G51" s="6"/>
      <c r="H51" s="1" t="s">
        <v>149</v>
      </c>
      <c r="I51" s="2"/>
      <c r="J51" s="6"/>
      <c r="K51" s="6"/>
      <c r="L51" s="6"/>
      <c r="M51" s="2"/>
      <c r="N51" s="2"/>
      <c r="O51" s="2"/>
      <c r="P51" s="6"/>
      <c r="Q51" s="11"/>
      <c r="R51" s="6"/>
      <c r="S51" s="6"/>
    </row>
    <row r="52" spans="1:19" ht="15">
      <c r="A52" s="2"/>
      <c r="B52" s="1" t="s">
        <v>252</v>
      </c>
      <c r="C52" s="1" t="s">
        <v>149</v>
      </c>
      <c r="D52" s="2"/>
      <c r="E52" s="6"/>
      <c r="F52" s="6"/>
      <c r="G52" s="6"/>
      <c r="H52" s="1" t="s">
        <v>149</v>
      </c>
      <c r="I52" s="2"/>
      <c r="J52" s="6"/>
      <c r="K52" s="6"/>
      <c r="L52" s="6"/>
      <c r="M52" s="2"/>
      <c r="N52" s="2"/>
      <c r="O52" s="2"/>
      <c r="P52" s="6"/>
      <c r="Q52" s="11"/>
      <c r="R52" s="6"/>
      <c r="S52" s="6"/>
    </row>
    <row r="53" spans="1:19" ht="15">
      <c r="A53" s="1" t="s">
        <v>253</v>
      </c>
      <c r="B53" s="1" t="s">
        <v>254</v>
      </c>
      <c r="C53" s="2">
        <v>8</v>
      </c>
      <c r="D53" s="10" t="s">
        <v>214</v>
      </c>
      <c r="E53" s="6">
        <v>14661</v>
      </c>
      <c r="F53" s="10" t="s">
        <v>214</v>
      </c>
      <c r="G53" s="6">
        <v>34033</v>
      </c>
      <c r="H53" s="2">
        <v>8</v>
      </c>
      <c r="I53" s="10" t="s">
        <v>214</v>
      </c>
      <c r="J53" s="6">
        <v>14668</v>
      </c>
      <c r="K53" s="10" t="s">
        <v>214</v>
      </c>
      <c r="L53" s="6">
        <v>37820</v>
      </c>
      <c r="M53" s="2"/>
      <c r="N53" s="11"/>
      <c r="O53" s="2"/>
      <c r="P53" s="6"/>
      <c r="Q53" s="11"/>
      <c r="R53" s="2"/>
      <c r="S53" s="6"/>
    </row>
    <row r="54" spans="1:19" ht="15">
      <c r="A54" s="1" t="s">
        <v>255</v>
      </c>
      <c r="B54" s="1" t="s">
        <v>256</v>
      </c>
      <c r="C54" s="2">
        <v>9</v>
      </c>
      <c r="D54" s="10" t="s">
        <v>214</v>
      </c>
      <c r="E54" s="6">
        <v>7150</v>
      </c>
      <c r="F54" s="6"/>
      <c r="G54" s="6">
        <v>298453</v>
      </c>
      <c r="H54" s="2">
        <v>9</v>
      </c>
      <c r="I54" s="2"/>
      <c r="J54" s="6">
        <v>7742</v>
      </c>
      <c r="K54" s="6"/>
      <c r="L54" s="6">
        <v>296715</v>
      </c>
      <c r="M54" s="2"/>
      <c r="N54" s="11"/>
      <c r="O54" s="2"/>
      <c r="P54" s="6"/>
      <c r="Q54" s="11"/>
      <c r="R54" s="6"/>
      <c r="S54" s="6"/>
    </row>
    <row r="55" spans="1:19" ht="15">
      <c r="A55" s="1" t="s">
        <v>257</v>
      </c>
      <c r="B55" s="1" t="s">
        <v>258</v>
      </c>
      <c r="C55" s="2">
        <v>9</v>
      </c>
      <c r="D55" s="9" t="s">
        <v>215</v>
      </c>
      <c r="E55" s="6">
        <v>19824</v>
      </c>
      <c r="F55" s="9" t="s">
        <v>214</v>
      </c>
      <c r="G55" s="6">
        <v>43322</v>
      </c>
      <c r="H55" s="2">
        <v>9</v>
      </c>
      <c r="I55" s="9" t="s">
        <v>214</v>
      </c>
      <c r="J55" s="6">
        <v>21140</v>
      </c>
      <c r="K55" s="9" t="s">
        <v>214</v>
      </c>
      <c r="L55" s="6">
        <v>54285</v>
      </c>
      <c r="M55" s="2"/>
      <c r="N55" s="11"/>
      <c r="O55" s="6"/>
      <c r="P55" s="6"/>
      <c r="Q55" s="11"/>
      <c r="R55" s="6"/>
      <c r="S55" s="6"/>
    </row>
    <row r="56" spans="1:19" ht="15">
      <c r="A56" s="2"/>
      <c r="B56" s="1" t="s">
        <v>259</v>
      </c>
      <c r="C56" s="1" t="s">
        <v>149</v>
      </c>
      <c r="D56" s="2"/>
      <c r="E56" s="6"/>
      <c r="F56" s="6"/>
      <c r="G56" s="6"/>
      <c r="H56" s="1" t="s">
        <v>149</v>
      </c>
      <c r="I56" s="2"/>
      <c r="J56" s="6"/>
      <c r="K56" s="6"/>
      <c r="L56" s="6"/>
      <c r="M56" s="2"/>
      <c r="N56" s="11"/>
      <c r="O56" s="2"/>
      <c r="P56" s="6"/>
      <c r="Q56" s="11"/>
      <c r="R56" s="6"/>
      <c r="S56" s="6"/>
    </row>
    <row r="57" spans="1:19" ht="15">
      <c r="A57" s="1" t="s">
        <v>260</v>
      </c>
      <c r="B57" s="1" t="s">
        <v>261</v>
      </c>
      <c r="C57" s="2">
        <v>8</v>
      </c>
      <c r="D57" s="10" t="s">
        <v>214</v>
      </c>
      <c r="E57" s="6">
        <v>14398</v>
      </c>
      <c r="F57" s="10" t="s">
        <v>214</v>
      </c>
      <c r="G57" s="6">
        <v>40649</v>
      </c>
      <c r="H57" s="2">
        <v>9</v>
      </c>
      <c r="I57" s="10" t="s">
        <v>149</v>
      </c>
      <c r="J57" s="6">
        <v>13831</v>
      </c>
      <c r="K57" s="9" t="s">
        <v>149</v>
      </c>
      <c r="L57" s="6">
        <v>38132</v>
      </c>
      <c r="M57" s="2"/>
      <c r="N57" s="11"/>
      <c r="O57" s="2"/>
      <c r="P57" s="6"/>
      <c r="Q57" s="11"/>
      <c r="R57" s="6"/>
      <c r="S57" s="6"/>
    </row>
    <row r="58" spans="1:19" ht="15">
      <c r="A58" s="1" t="s">
        <v>262</v>
      </c>
      <c r="B58" s="1" t="s">
        <v>263</v>
      </c>
      <c r="C58" s="2">
        <v>8</v>
      </c>
      <c r="D58" s="2"/>
      <c r="E58" s="6">
        <v>18351</v>
      </c>
      <c r="F58" s="6"/>
      <c r="G58" s="6">
        <v>68774</v>
      </c>
      <c r="H58" s="2">
        <v>7</v>
      </c>
      <c r="I58" s="2"/>
      <c r="J58" s="6">
        <v>20105</v>
      </c>
      <c r="K58" s="6"/>
      <c r="L58" s="6">
        <v>77661</v>
      </c>
      <c r="M58" s="2"/>
      <c r="N58" s="11"/>
      <c r="O58" s="2"/>
      <c r="P58" s="6"/>
      <c r="Q58" s="11"/>
      <c r="R58" s="6"/>
      <c r="S58" s="6"/>
    </row>
    <row r="59" spans="1:19" ht="15">
      <c r="A59" s="1" t="s">
        <v>264</v>
      </c>
      <c r="B59" s="1" t="s">
        <v>265</v>
      </c>
      <c r="C59" s="2">
        <v>8</v>
      </c>
      <c r="D59" s="10" t="s">
        <v>214</v>
      </c>
      <c r="E59" s="6">
        <v>13934</v>
      </c>
      <c r="F59" s="9" t="s">
        <v>214</v>
      </c>
      <c r="G59" s="6">
        <v>38336</v>
      </c>
      <c r="H59" s="2">
        <v>11</v>
      </c>
      <c r="I59" s="2"/>
      <c r="J59" s="6">
        <v>19855</v>
      </c>
      <c r="K59" s="9" t="s">
        <v>214</v>
      </c>
      <c r="L59" s="6">
        <v>65709</v>
      </c>
      <c r="M59" s="2"/>
      <c r="N59" s="11"/>
      <c r="O59" s="2"/>
      <c r="P59" s="6"/>
      <c r="Q59" s="11"/>
      <c r="R59" s="6"/>
      <c r="S59" s="6"/>
    </row>
    <row r="60" spans="1:19" ht="15">
      <c r="A60" s="1" t="s">
        <v>266</v>
      </c>
      <c r="B60" s="1" t="s">
        <v>267</v>
      </c>
      <c r="C60" s="2">
        <v>3</v>
      </c>
      <c r="D60" s="2"/>
      <c r="E60" s="9" t="s">
        <v>196</v>
      </c>
      <c r="F60" s="6"/>
      <c r="G60" s="9" t="s">
        <v>196</v>
      </c>
      <c r="H60" s="2">
        <v>3</v>
      </c>
      <c r="I60" s="2"/>
      <c r="J60" s="9" t="s">
        <v>196</v>
      </c>
      <c r="K60" s="6"/>
      <c r="L60" s="9" t="s">
        <v>196</v>
      </c>
      <c r="M60" s="2"/>
      <c r="N60" s="11"/>
      <c r="O60" s="2"/>
      <c r="P60" s="6"/>
      <c r="Q60" s="11"/>
      <c r="R60" s="6"/>
      <c r="S60" s="6"/>
    </row>
    <row r="61" spans="1:19" ht="15">
      <c r="A61" s="1" t="s">
        <v>268</v>
      </c>
      <c r="B61" s="1" t="s">
        <v>269</v>
      </c>
      <c r="C61" s="2">
        <v>4</v>
      </c>
      <c r="D61" s="10" t="s">
        <v>215</v>
      </c>
      <c r="E61" s="6">
        <v>2103</v>
      </c>
      <c r="F61" s="10" t="s">
        <v>214</v>
      </c>
      <c r="G61" s="6">
        <v>6891</v>
      </c>
      <c r="H61" s="2">
        <v>4</v>
      </c>
      <c r="I61" s="2"/>
      <c r="J61" s="6">
        <v>1980</v>
      </c>
      <c r="K61" s="6"/>
      <c r="L61" s="6">
        <v>7756</v>
      </c>
      <c r="M61" s="2"/>
      <c r="N61" s="11"/>
      <c r="O61" s="2"/>
      <c r="P61" s="6"/>
      <c r="Q61" s="11"/>
      <c r="R61" s="6"/>
      <c r="S61" s="6"/>
    </row>
    <row r="62" spans="1:19" ht="15">
      <c r="A62" s="1" t="s">
        <v>270</v>
      </c>
      <c r="B62" s="1" t="s">
        <v>271</v>
      </c>
      <c r="C62" s="2"/>
      <c r="D62" s="2"/>
      <c r="E62" s="6"/>
      <c r="F62" s="6"/>
      <c r="G62" s="6"/>
      <c r="H62" s="1" t="s">
        <v>149</v>
      </c>
      <c r="I62" s="2"/>
      <c r="J62" s="6"/>
      <c r="K62" s="6"/>
      <c r="L62" s="6"/>
      <c r="M62" s="2"/>
      <c r="N62" s="11"/>
      <c r="O62" s="2"/>
      <c r="P62" s="6"/>
      <c r="Q62" s="11"/>
      <c r="R62" s="6"/>
      <c r="S62" s="6"/>
    </row>
    <row r="63" spans="2:19" ht="15">
      <c r="B63" s="1" t="s">
        <v>272</v>
      </c>
      <c r="C63" s="2">
        <v>4</v>
      </c>
      <c r="D63" s="10" t="s">
        <v>214</v>
      </c>
      <c r="E63" s="6">
        <v>539</v>
      </c>
      <c r="F63" s="6"/>
      <c r="G63" s="6">
        <v>69673</v>
      </c>
      <c r="H63" s="2">
        <v>5</v>
      </c>
      <c r="I63" s="10" t="s">
        <v>214</v>
      </c>
      <c r="J63" s="6">
        <v>405</v>
      </c>
      <c r="K63" s="6"/>
      <c r="L63" s="6">
        <v>72462</v>
      </c>
      <c r="M63" s="2"/>
      <c r="N63" s="11"/>
      <c r="O63" s="2"/>
      <c r="P63" s="6"/>
      <c r="Q63" s="11"/>
      <c r="R63" s="6"/>
      <c r="S63" s="6"/>
    </row>
    <row r="64" spans="1:19" ht="15">
      <c r="A64" s="2"/>
      <c r="B64" s="1" t="s">
        <v>273</v>
      </c>
      <c r="C64" s="1" t="s">
        <v>149</v>
      </c>
      <c r="D64" s="2"/>
      <c r="E64" s="6"/>
      <c r="F64" s="6"/>
      <c r="G64" s="6"/>
      <c r="H64" s="1" t="s">
        <v>149</v>
      </c>
      <c r="I64" s="2"/>
      <c r="J64" s="6"/>
      <c r="K64" s="6"/>
      <c r="L64" s="6"/>
      <c r="M64" s="2"/>
      <c r="N64" s="11"/>
      <c r="O64" s="2"/>
      <c r="P64" s="6"/>
      <c r="Q64" s="11"/>
      <c r="R64" s="6"/>
      <c r="S64" s="6"/>
    </row>
    <row r="65" spans="1:19" ht="15">
      <c r="A65" s="1" t="s">
        <v>274</v>
      </c>
      <c r="B65" s="1" t="s">
        <v>275</v>
      </c>
      <c r="C65" s="1" t="s">
        <v>149</v>
      </c>
      <c r="D65" s="2"/>
      <c r="E65" s="6"/>
      <c r="F65" s="6"/>
      <c r="G65" s="6"/>
      <c r="H65" s="1" t="s">
        <v>149</v>
      </c>
      <c r="I65" s="2"/>
      <c r="J65" s="6"/>
      <c r="K65" s="6"/>
      <c r="L65" s="6"/>
      <c r="N65" s="11"/>
      <c r="O65" s="2"/>
      <c r="P65" s="6"/>
      <c r="Q65" s="11"/>
      <c r="R65" s="6"/>
      <c r="S65" s="6"/>
    </row>
    <row r="66" spans="1:19" ht="15">
      <c r="A66" s="2"/>
      <c r="B66" s="1" t="s">
        <v>276</v>
      </c>
      <c r="C66" s="2">
        <v>9</v>
      </c>
      <c r="D66" s="2"/>
      <c r="E66" s="6">
        <v>57009</v>
      </c>
      <c r="F66" s="6"/>
      <c r="G66" s="6">
        <v>329291</v>
      </c>
      <c r="H66" s="2">
        <v>9</v>
      </c>
      <c r="I66" s="2"/>
      <c r="J66" s="6">
        <v>65449</v>
      </c>
      <c r="K66" s="6"/>
      <c r="L66" s="6">
        <v>379915</v>
      </c>
      <c r="M66" s="2"/>
      <c r="N66" s="11"/>
      <c r="O66" s="2"/>
      <c r="P66" s="6"/>
      <c r="Q66" s="11"/>
      <c r="R66" s="6"/>
      <c r="S66" s="6"/>
    </row>
    <row r="67" spans="1:19" ht="15">
      <c r="A67" s="1" t="s">
        <v>277</v>
      </c>
      <c r="B67" s="1" t="s">
        <v>278</v>
      </c>
      <c r="C67" s="1" t="s">
        <v>149</v>
      </c>
      <c r="D67" s="2"/>
      <c r="E67" s="6"/>
      <c r="F67" s="6"/>
      <c r="G67" s="6"/>
      <c r="H67" s="1" t="s">
        <v>149</v>
      </c>
      <c r="I67" s="2"/>
      <c r="J67" s="6"/>
      <c r="K67" s="6"/>
      <c r="L67" s="6"/>
      <c r="M67" s="2"/>
      <c r="N67" s="11"/>
      <c r="O67" s="2"/>
      <c r="P67" s="6"/>
      <c r="Q67" s="11"/>
      <c r="R67" s="6"/>
      <c r="S67" s="6"/>
    </row>
    <row r="68" spans="1:19" ht="15">
      <c r="A68" s="2"/>
      <c r="B68" s="1" t="s">
        <v>279</v>
      </c>
      <c r="C68" s="2">
        <v>5</v>
      </c>
      <c r="D68" s="2"/>
      <c r="E68" s="9" t="s">
        <v>196</v>
      </c>
      <c r="F68" s="6"/>
      <c r="G68" s="9" t="s">
        <v>196</v>
      </c>
      <c r="H68" s="2">
        <v>4</v>
      </c>
      <c r="I68" s="2"/>
      <c r="J68" s="9" t="s">
        <v>196</v>
      </c>
      <c r="K68" s="6"/>
      <c r="L68" s="9" t="s">
        <v>196</v>
      </c>
      <c r="M68" s="2"/>
      <c r="N68" s="11"/>
      <c r="O68" s="2"/>
      <c r="P68" s="6"/>
      <c r="Q68" s="11"/>
      <c r="R68" s="6"/>
      <c r="S68" s="6"/>
    </row>
    <row r="69" spans="1:19" ht="15">
      <c r="A69" s="2"/>
      <c r="B69" s="1" t="s">
        <v>280</v>
      </c>
      <c r="C69" s="1" t="s">
        <v>149</v>
      </c>
      <c r="D69" s="2"/>
      <c r="E69" s="6"/>
      <c r="F69" s="6"/>
      <c r="G69" s="6"/>
      <c r="H69" s="1" t="s">
        <v>149</v>
      </c>
      <c r="I69" s="2"/>
      <c r="J69" s="6"/>
      <c r="K69" s="6"/>
      <c r="L69" s="6"/>
      <c r="M69" s="2"/>
      <c r="N69" s="11"/>
      <c r="O69" s="2"/>
      <c r="P69" s="6"/>
      <c r="Q69" s="11"/>
      <c r="R69" s="6"/>
      <c r="S69" s="6"/>
    </row>
    <row r="70" spans="1:19" ht="15">
      <c r="A70" s="2"/>
      <c r="B70" s="1" t="s">
        <v>281</v>
      </c>
      <c r="C70" s="1" t="s">
        <v>149</v>
      </c>
      <c r="D70" s="2"/>
      <c r="E70" s="6"/>
      <c r="F70" s="6"/>
      <c r="G70" s="6"/>
      <c r="H70" s="1" t="s">
        <v>149</v>
      </c>
      <c r="I70" s="2"/>
      <c r="J70" s="6"/>
      <c r="K70" s="6"/>
      <c r="L70" s="6"/>
      <c r="M70" s="2"/>
      <c r="N70" s="11"/>
      <c r="O70" s="2"/>
      <c r="P70" s="6"/>
      <c r="Q70" s="11"/>
      <c r="R70" s="6"/>
      <c r="S70" s="6"/>
    </row>
    <row r="71" spans="1:19" ht="15">
      <c r="A71" s="2"/>
      <c r="B71" s="1" t="s">
        <v>282</v>
      </c>
      <c r="C71" s="1" t="s">
        <v>149</v>
      </c>
      <c r="D71" s="2"/>
      <c r="E71" s="6"/>
      <c r="F71" s="6"/>
      <c r="G71" s="6"/>
      <c r="H71" s="1" t="s">
        <v>149</v>
      </c>
      <c r="I71" s="2"/>
      <c r="J71" s="6"/>
      <c r="K71" s="6"/>
      <c r="L71" s="6"/>
      <c r="M71" s="2"/>
      <c r="N71" s="11"/>
      <c r="O71" s="2"/>
      <c r="P71" s="6"/>
      <c r="Q71" s="11"/>
      <c r="R71" s="6"/>
      <c r="S71" s="6"/>
    </row>
    <row r="72" spans="1:19" ht="15">
      <c r="A72" s="1" t="s">
        <v>283</v>
      </c>
      <c r="B72" s="1" t="s">
        <v>284</v>
      </c>
      <c r="C72" s="2">
        <v>8</v>
      </c>
      <c r="D72" s="10" t="s">
        <v>149</v>
      </c>
      <c r="E72" s="6">
        <v>14820</v>
      </c>
      <c r="F72" s="6"/>
      <c r="G72" s="6">
        <v>58358</v>
      </c>
      <c r="H72" s="2">
        <v>8</v>
      </c>
      <c r="I72" s="10" t="s">
        <v>149</v>
      </c>
      <c r="J72" s="6">
        <v>17978</v>
      </c>
      <c r="K72" s="6"/>
      <c r="L72" s="6">
        <v>71573</v>
      </c>
      <c r="M72" s="2"/>
      <c r="N72" s="11"/>
      <c r="O72" s="2"/>
      <c r="P72" s="6"/>
      <c r="Q72" s="11"/>
      <c r="R72" s="6"/>
      <c r="S72" s="6"/>
    </row>
    <row r="73" spans="1:19" ht="15">
      <c r="A73" s="1" t="s">
        <v>285</v>
      </c>
      <c r="B73" s="1" t="s">
        <v>286</v>
      </c>
      <c r="C73" s="2">
        <v>9</v>
      </c>
      <c r="D73" s="10" t="s">
        <v>149</v>
      </c>
      <c r="E73" s="6">
        <v>63794</v>
      </c>
      <c r="F73" s="9" t="s">
        <v>149</v>
      </c>
      <c r="G73" s="6">
        <v>178774</v>
      </c>
      <c r="H73" s="2">
        <v>9</v>
      </c>
      <c r="I73" s="10" t="s">
        <v>149</v>
      </c>
      <c r="J73" s="6">
        <v>64569</v>
      </c>
      <c r="K73" s="9" t="s">
        <v>149</v>
      </c>
      <c r="L73" s="6">
        <v>188802</v>
      </c>
      <c r="M73" s="2"/>
      <c r="N73" s="11"/>
      <c r="O73" s="2"/>
      <c r="P73" s="6"/>
      <c r="Q73" s="11"/>
      <c r="R73" s="6"/>
      <c r="S73" s="6"/>
    </row>
    <row r="74" spans="1:19" ht="15">
      <c r="A74" s="1" t="s">
        <v>287</v>
      </c>
      <c r="B74" s="1" t="s">
        <v>288</v>
      </c>
      <c r="C74" s="2">
        <v>6</v>
      </c>
      <c r="D74" s="10" t="s">
        <v>149</v>
      </c>
      <c r="E74" s="6">
        <v>10140</v>
      </c>
      <c r="F74" s="10" t="s">
        <v>149</v>
      </c>
      <c r="G74" s="6">
        <v>33280</v>
      </c>
      <c r="H74" s="2">
        <v>6</v>
      </c>
      <c r="I74" s="10" t="s">
        <v>149</v>
      </c>
      <c r="J74" s="6">
        <v>10052</v>
      </c>
      <c r="K74" s="10" t="s">
        <v>149</v>
      </c>
      <c r="L74" s="6">
        <v>39902</v>
      </c>
      <c r="M74" s="2"/>
      <c r="N74" s="11"/>
      <c r="O74" s="2"/>
      <c r="P74" s="6"/>
      <c r="Q74" s="11"/>
      <c r="R74" s="2"/>
      <c r="S74" s="6"/>
    </row>
    <row r="75" spans="1:19" ht="15">
      <c r="A75" s="1" t="s">
        <v>289</v>
      </c>
      <c r="B75" s="1" t="s">
        <v>290</v>
      </c>
      <c r="C75" s="2">
        <v>4</v>
      </c>
      <c r="D75" s="2"/>
      <c r="E75" s="9" t="s">
        <v>196</v>
      </c>
      <c r="F75" s="6"/>
      <c r="G75" s="9" t="s">
        <v>196</v>
      </c>
      <c r="H75" s="2">
        <v>4</v>
      </c>
      <c r="I75" s="2"/>
      <c r="J75" s="9" t="s">
        <v>196</v>
      </c>
      <c r="K75" s="6"/>
      <c r="L75" s="9" t="s">
        <v>196</v>
      </c>
      <c r="M75" s="2"/>
      <c r="N75" s="11"/>
      <c r="O75" s="2"/>
      <c r="P75" s="6"/>
      <c r="Q75" s="11"/>
      <c r="R75" s="6"/>
      <c r="S75" s="6"/>
    </row>
    <row r="76" spans="1:19" ht="15">
      <c r="A76" s="1" t="s">
        <v>291</v>
      </c>
      <c r="B76" s="1" t="s">
        <v>292</v>
      </c>
      <c r="C76" s="2">
        <v>5</v>
      </c>
      <c r="D76" s="10" t="s">
        <v>214</v>
      </c>
      <c r="E76" s="6">
        <v>7902</v>
      </c>
      <c r="F76" s="10" t="s">
        <v>214</v>
      </c>
      <c r="G76" s="6">
        <v>31136</v>
      </c>
      <c r="H76" s="2">
        <v>4</v>
      </c>
      <c r="I76" s="10" t="s">
        <v>215</v>
      </c>
      <c r="J76" s="6">
        <v>4077</v>
      </c>
      <c r="K76" s="10" t="s">
        <v>215</v>
      </c>
      <c r="L76" s="6">
        <v>15680</v>
      </c>
      <c r="M76" s="2"/>
      <c r="N76" s="11"/>
      <c r="O76" s="2"/>
      <c r="P76" s="6"/>
      <c r="Q76" s="11"/>
      <c r="R76" s="2"/>
      <c r="S76" s="6"/>
    </row>
    <row r="77" spans="1:19" ht="15">
      <c r="A77" s="2"/>
      <c r="B77" s="2"/>
      <c r="C77" s="1" t="s">
        <v>149</v>
      </c>
      <c r="D77" s="2"/>
      <c r="E77" s="6"/>
      <c r="F77" s="6"/>
      <c r="G77" s="6"/>
      <c r="H77" s="1" t="s">
        <v>149</v>
      </c>
      <c r="I77" s="2"/>
      <c r="J77" s="6"/>
      <c r="K77" s="6"/>
      <c r="L77" s="6"/>
      <c r="M77" s="2"/>
      <c r="N77" s="11"/>
      <c r="O77" s="2"/>
      <c r="P77" s="6"/>
      <c r="Q77" s="11"/>
      <c r="R77" s="6"/>
      <c r="S77" s="6"/>
    </row>
    <row r="78" spans="1:19" ht="15">
      <c r="A78" s="1" t="s">
        <v>154</v>
      </c>
      <c r="B78" s="1" t="s">
        <v>293</v>
      </c>
      <c r="C78" s="2">
        <v>8</v>
      </c>
      <c r="D78" s="2"/>
      <c r="E78" s="6">
        <f>28242+2036</f>
        <v>30278</v>
      </c>
      <c r="F78" s="6"/>
      <c r="G78" s="6">
        <f>106536+11354</f>
        <v>117890</v>
      </c>
      <c r="H78" s="2">
        <v>5</v>
      </c>
      <c r="I78" s="2"/>
      <c r="J78" s="6">
        <f>1877+34746</f>
        <v>36623</v>
      </c>
      <c r="K78" s="6"/>
      <c r="L78" s="6">
        <f>10826+127119</f>
        <v>137945</v>
      </c>
      <c r="M78" s="2"/>
      <c r="N78" s="11"/>
      <c r="O78" s="2"/>
      <c r="P78" s="6"/>
      <c r="Q78" s="11"/>
      <c r="R78" s="6"/>
      <c r="S78" s="6"/>
    </row>
    <row r="79" spans="1:19" ht="15">
      <c r="A79" s="1" t="s">
        <v>294</v>
      </c>
      <c r="B79" s="1" t="s">
        <v>295</v>
      </c>
      <c r="C79" s="2">
        <v>7</v>
      </c>
      <c r="D79" s="2"/>
      <c r="E79" s="9" t="s">
        <v>196</v>
      </c>
      <c r="F79" s="6"/>
      <c r="G79" s="9" t="s">
        <v>196</v>
      </c>
      <c r="H79" s="2">
        <v>7</v>
      </c>
      <c r="I79" s="2"/>
      <c r="J79" s="9" t="s">
        <v>196</v>
      </c>
      <c r="K79" s="6"/>
      <c r="L79" s="9" t="s">
        <v>196</v>
      </c>
      <c r="M79" s="2"/>
      <c r="N79" s="11"/>
      <c r="O79" s="2"/>
      <c r="P79" s="6"/>
      <c r="Q79" s="11"/>
      <c r="R79" s="6"/>
      <c r="S79" s="6"/>
    </row>
    <row r="80" spans="1:19" ht="15">
      <c r="A80" s="1" t="s">
        <v>296</v>
      </c>
      <c r="B80" s="1" t="s">
        <v>297</v>
      </c>
      <c r="C80" s="2">
        <v>3</v>
      </c>
      <c r="D80" s="2"/>
      <c r="E80" s="9" t="s">
        <v>196</v>
      </c>
      <c r="F80" s="6"/>
      <c r="G80" s="9" t="s">
        <v>196</v>
      </c>
      <c r="H80" s="2">
        <v>3</v>
      </c>
      <c r="I80" s="2"/>
      <c r="J80" s="9" t="s">
        <v>196</v>
      </c>
      <c r="K80" s="6"/>
      <c r="L80" s="9" t="s">
        <v>196</v>
      </c>
      <c r="M80" s="2"/>
      <c r="N80" s="11"/>
      <c r="O80" s="2"/>
      <c r="P80" s="6"/>
      <c r="Q80" s="11"/>
      <c r="R80" s="6"/>
      <c r="S80" s="6"/>
    </row>
    <row r="81" spans="1:19" ht="15">
      <c r="A81" s="2"/>
      <c r="B81" s="2"/>
      <c r="C81" s="1" t="s">
        <v>149</v>
      </c>
      <c r="D81" s="2"/>
      <c r="E81" s="6"/>
      <c r="F81" s="6"/>
      <c r="G81" s="6"/>
      <c r="H81" s="1" t="s">
        <v>149</v>
      </c>
      <c r="I81" s="2"/>
      <c r="J81" s="6"/>
      <c r="K81" s="6"/>
      <c r="L81" s="6"/>
      <c r="M81" s="2"/>
      <c r="N81" s="11"/>
      <c r="O81" s="2"/>
      <c r="P81" s="6"/>
      <c r="Q81" s="11"/>
      <c r="R81" s="6"/>
      <c r="S81" s="6"/>
    </row>
    <row r="82" spans="1:19" ht="15">
      <c r="A82" s="1" t="s">
        <v>157</v>
      </c>
      <c r="B82" s="1" t="s">
        <v>298</v>
      </c>
      <c r="C82" s="2">
        <v>20</v>
      </c>
      <c r="D82" s="2"/>
      <c r="E82" s="6">
        <f>SUM(E83:E86)</f>
        <v>41222</v>
      </c>
      <c r="F82" s="6"/>
      <c r="G82" s="6">
        <f>SUM(G83:G86)</f>
        <v>204403</v>
      </c>
      <c r="H82" s="2">
        <v>23</v>
      </c>
      <c r="I82" s="2"/>
      <c r="J82" s="6">
        <f>SUM(J83:J86)</f>
        <v>38438</v>
      </c>
      <c r="K82" s="6"/>
      <c r="L82" s="6">
        <f>SUM(L83:L86)</f>
        <v>197301</v>
      </c>
      <c r="M82" s="2"/>
      <c r="N82" s="11"/>
      <c r="O82" s="2"/>
      <c r="P82" s="6"/>
      <c r="Q82" s="11"/>
      <c r="R82" s="6"/>
      <c r="S82" s="6"/>
    </row>
    <row r="83" spans="1:19" ht="15">
      <c r="A83" s="1" t="s">
        <v>299</v>
      </c>
      <c r="B83" s="1" t="s">
        <v>300</v>
      </c>
      <c r="C83" s="2">
        <v>13</v>
      </c>
      <c r="D83" s="2"/>
      <c r="E83" s="6">
        <v>20174</v>
      </c>
      <c r="F83" s="6"/>
      <c r="G83" s="6">
        <v>126492</v>
      </c>
      <c r="H83" s="2">
        <v>14</v>
      </c>
      <c r="I83" s="2"/>
      <c r="J83" s="6">
        <v>19108</v>
      </c>
      <c r="K83" s="6"/>
      <c r="L83" s="6">
        <v>129448</v>
      </c>
      <c r="M83" s="2"/>
      <c r="N83" s="11"/>
      <c r="O83" s="2"/>
      <c r="P83" s="6"/>
      <c r="Q83" s="11"/>
      <c r="R83" s="6"/>
      <c r="S83" s="6"/>
    </row>
    <row r="84" spans="1:19" ht="15">
      <c r="A84" s="2"/>
      <c r="B84" s="1" t="s">
        <v>301</v>
      </c>
      <c r="C84" s="1" t="s">
        <v>149</v>
      </c>
      <c r="D84" s="2"/>
      <c r="E84" s="6"/>
      <c r="F84" s="6"/>
      <c r="G84" s="6"/>
      <c r="H84" s="1" t="s">
        <v>149</v>
      </c>
      <c r="I84" s="2"/>
      <c r="J84" s="6"/>
      <c r="K84" s="6"/>
      <c r="L84" s="6"/>
      <c r="M84" s="2"/>
      <c r="N84" s="11"/>
      <c r="O84" s="2"/>
      <c r="P84" s="6"/>
      <c r="Q84" s="11"/>
      <c r="R84" s="6"/>
      <c r="S84" s="6"/>
    </row>
    <row r="85" spans="1:19" ht="15">
      <c r="A85" s="1" t="s">
        <v>302</v>
      </c>
      <c r="B85" s="1" t="s">
        <v>303</v>
      </c>
      <c r="C85" s="2">
        <v>7</v>
      </c>
      <c r="D85" s="10" t="s">
        <v>215</v>
      </c>
      <c r="E85" s="6">
        <v>6970</v>
      </c>
      <c r="F85" s="9" t="s">
        <v>214</v>
      </c>
      <c r="G85" s="6">
        <v>33361</v>
      </c>
      <c r="H85" s="2">
        <v>8</v>
      </c>
      <c r="I85" s="10" t="s">
        <v>214</v>
      </c>
      <c r="J85" s="6">
        <v>6408</v>
      </c>
      <c r="K85" s="9" t="s">
        <v>214</v>
      </c>
      <c r="L85" s="6">
        <v>36048</v>
      </c>
      <c r="M85" s="2"/>
      <c r="N85" s="11"/>
      <c r="O85" s="2"/>
      <c r="P85" s="6"/>
      <c r="Q85" s="11"/>
      <c r="R85" s="6"/>
      <c r="S85" s="6"/>
    </row>
    <row r="86" spans="1:19" ht="15">
      <c r="A86" s="1" t="s">
        <v>304</v>
      </c>
      <c r="B86" s="1" t="s">
        <v>305</v>
      </c>
      <c r="C86" s="2">
        <v>14</v>
      </c>
      <c r="D86" s="10" t="s">
        <v>149</v>
      </c>
      <c r="E86" s="6">
        <v>14078</v>
      </c>
      <c r="F86" s="9" t="s">
        <v>149</v>
      </c>
      <c r="G86" s="6">
        <v>44550</v>
      </c>
      <c r="H86" s="2">
        <v>15</v>
      </c>
      <c r="I86" s="10" t="s">
        <v>214</v>
      </c>
      <c r="J86" s="6">
        <v>12922</v>
      </c>
      <c r="K86" s="9" t="s">
        <v>306</v>
      </c>
      <c r="L86" s="6">
        <v>31805</v>
      </c>
      <c r="M86" s="2"/>
      <c r="N86" s="11"/>
      <c r="O86" s="2"/>
      <c r="P86" s="6"/>
      <c r="Q86" s="11"/>
      <c r="R86" s="6"/>
      <c r="S86" s="6"/>
    </row>
    <row r="87" spans="1:19" ht="15">
      <c r="A87" s="2"/>
      <c r="B87" s="2"/>
      <c r="C87" s="1" t="s">
        <v>149</v>
      </c>
      <c r="D87" s="2"/>
      <c r="E87" s="6"/>
      <c r="F87" s="6"/>
      <c r="G87" s="6"/>
      <c r="H87" s="1" t="s">
        <v>149</v>
      </c>
      <c r="I87" s="2"/>
      <c r="J87" s="6"/>
      <c r="K87" s="6"/>
      <c r="L87" s="6"/>
      <c r="M87" s="2"/>
      <c r="N87" s="11"/>
      <c r="O87" s="2"/>
      <c r="P87" s="6"/>
      <c r="Q87" s="11"/>
      <c r="R87" s="6"/>
      <c r="S87" s="6"/>
    </row>
    <row r="88" spans="1:19" ht="15">
      <c r="A88" s="1" t="s">
        <v>159</v>
      </c>
      <c r="B88" s="1" t="s">
        <v>307</v>
      </c>
      <c r="C88" s="2">
        <v>25</v>
      </c>
      <c r="D88" s="2"/>
      <c r="E88" s="6">
        <f>SUM(E91:E103)+5640+52256</f>
        <v>1269936</v>
      </c>
      <c r="F88" s="6"/>
      <c r="G88" s="6">
        <f>SUM(G91:G103)+25041+163030</f>
        <v>1955791</v>
      </c>
      <c r="H88" s="2">
        <v>28</v>
      </c>
      <c r="I88" s="2"/>
      <c r="J88" s="6">
        <f>SUM(J91:J103)+5500+40400</f>
        <v>1329129</v>
      </c>
      <c r="K88" s="6"/>
      <c r="L88" s="6">
        <f>SUM(L91:L103)+26552+147904</f>
        <v>2121077</v>
      </c>
      <c r="M88" s="2"/>
      <c r="N88" s="11"/>
      <c r="O88" s="2"/>
      <c r="P88" s="6"/>
      <c r="Q88" s="11"/>
      <c r="R88" s="6"/>
      <c r="S88" s="6"/>
    </row>
    <row r="89" spans="1:19" ht="15">
      <c r="A89" s="2"/>
      <c r="B89" s="1" t="s">
        <v>308</v>
      </c>
      <c r="C89" s="1" t="s">
        <v>149</v>
      </c>
      <c r="D89" s="2"/>
      <c r="E89" s="6"/>
      <c r="F89" s="6"/>
      <c r="G89" s="6"/>
      <c r="H89" s="1" t="s">
        <v>149</v>
      </c>
      <c r="I89" s="2"/>
      <c r="J89" s="6"/>
      <c r="K89" s="6"/>
      <c r="L89" s="6"/>
      <c r="M89" s="2"/>
      <c r="N89" s="2"/>
      <c r="O89" s="2"/>
      <c r="P89" s="6"/>
      <c r="Q89" s="11"/>
      <c r="R89" s="6"/>
      <c r="S89" s="6"/>
    </row>
    <row r="90" spans="1:19" ht="15">
      <c r="A90" s="2"/>
      <c r="B90" s="1" t="s">
        <v>309</v>
      </c>
      <c r="C90" s="1" t="s">
        <v>149</v>
      </c>
      <c r="D90" s="2"/>
      <c r="E90" s="6"/>
      <c r="F90" s="6"/>
      <c r="G90" s="6"/>
      <c r="H90" s="1" t="s">
        <v>149</v>
      </c>
      <c r="I90" s="2"/>
      <c r="J90" s="6"/>
      <c r="K90" s="6"/>
      <c r="L90" s="6"/>
      <c r="M90" s="2"/>
      <c r="N90" s="2"/>
      <c r="O90" s="2"/>
      <c r="P90" s="6"/>
      <c r="Q90" s="11"/>
      <c r="R90" s="6"/>
      <c r="S90" s="6"/>
    </row>
    <row r="91" spans="1:19" ht="15">
      <c r="A91" s="1" t="s">
        <v>310</v>
      </c>
      <c r="B91" s="1" t="s">
        <v>311</v>
      </c>
      <c r="C91" s="2">
        <v>14</v>
      </c>
      <c r="D91" s="10" t="s">
        <v>214</v>
      </c>
      <c r="E91" s="6">
        <v>43709</v>
      </c>
      <c r="F91" s="10" t="s">
        <v>214</v>
      </c>
      <c r="G91" s="6">
        <v>91335</v>
      </c>
      <c r="H91" s="2">
        <v>16</v>
      </c>
      <c r="I91" s="10" t="s">
        <v>149</v>
      </c>
      <c r="J91" s="6">
        <v>47441</v>
      </c>
      <c r="K91" s="9" t="s">
        <v>149</v>
      </c>
      <c r="L91" s="6">
        <v>106169</v>
      </c>
      <c r="M91" s="2"/>
      <c r="N91" s="11"/>
      <c r="O91" s="2"/>
      <c r="P91" s="6"/>
      <c r="Q91" s="11"/>
      <c r="R91" s="6"/>
      <c r="S91" s="6"/>
    </row>
    <row r="92" spans="1:19" ht="15">
      <c r="A92" s="1" t="s">
        <v>312</v>
      </c>
      <c r="B92" s="1" t="s">
        <v>313</v>
      </c>
      <c r="C92" s="2">
        <v>13</v>
      </c>
      <c r="D92" s="10" t="s">
        <v>215</v>
      </c>
      <c r="E92" s="6">
        <v>19534</v>
      </c>
      <c r="F92" s="10" t="s">
        <v>214</v>
      </c>
      <c r="G92" s="6">
        <v>47104</v>
      </c>
      <c r="H92" s="2">
        <v>13</v>
      </c>
      <c r="I92" s="10" t="s">
        <v>149</v>
      </c>
      <c r="J92" s="6">
        <v>26880</v>
      </c>
      <c r="K92" s="9" t="s">
        <v>149</v>
      </c>
      <c r="L92" s="6">
        <v>64139</v>
      </c>
      <c r="M92" s="2"/>
      <c r="N92" s="11"/>
      <c r="O92" s="2"/>
      <c r="P92" s="6"/>
      <c r="Q92" s="11"/>
      <c r="R92" s="6"/>
      <c r="S92" s="6"/>
    </row>
    <row r="93" spans="1:19" ht="15">
      <c r="A93" s="2"/>
      <c r="B93" s="1" t="s">
        <v>314</v>
      </c>
      <c r="C93" s="1" t="s">
        <v>149</v>
      </c>
      <c r="D93" s="2"/>
      <c r="E93" s="6"/>
      <c r="F93" s="6"/>
      <c r="G93" s="6"/>
      <c r="H93" s="1" t="s">
        <v>149</v>
      </c>
      <c r="I93" s="2"/>
      <c r="J93" s="6"/>
      <c r="K93" s="6"/>
      <c r="L93" s="6"/>
      <c r="M93" s="2"/>
      <c r="N93" s="2"/>
      <c r="O93" s="2"/>
      <c r="P93" s="6"/>
      <c r="Q93" s="11"/>
      <c r="R93" s="6"/>
      <c r="S93" s="6"/>
    </row>
    <row r="94" spans="1:19" ht="15">
      <c r="A94" s="1" t="s">
        <v>315</v>
      </c>
      <c r="B94" s="1" t="s">
        <v>316</v>
      </c>
      <c r="C94" s="2">
        <v>16</v>
      </c>
      <c r="D94" s="10" t="s">
        <v>149</v>
      </c>
      <c r="E94" s="6">
        <v>659924</v>
      </c>
      <c r="F94" s="9" t="s">
        <v>149</v>
      </c>
      <c r="G94" s="6">
        <v>807940</v>
      </c>
      <c r="H94" s="2">
        <v>17</v>
      </c>
      <c r="I94" s="10" t="s">
        <v>149</v>
      </c>
      <c r="J94" s="6">
        <v>748069</v>
      </c>
      <c r="K94" s="9" t="s">
        <v>149</v>
      </c>
      <c r="L94" s="6">
        <v>965580</v>
      </c>
      <c r="M94" s="2"/>
      <c r="N94" s="11"/>
      <c r="O94" s="2"/>
      <c r="P94" s="6"/>
      <c r="Q94" s="11"/>
      <c r="R94" s="6"/>
      <c r="S94" s="6"/>
    </row>
    <row r="95" spans="1:19" ht="15">
      <c r="A95" s="1" t="s">
        <v>317</v>
      </c>
      <c r="B95" s="1" t="s">
        <v>318</v>
      </c>
      <c r="C95" s="2">
        <v>10</v>
      </c>
      <c r="D95" s="10" t="s">
        <v>214</v>
      </c>
      <c r="E95" s="6">
        <v>1929</v>
      </c>
      <c r="F95" s="10" t="s">
        <v>214</v>
      </c>
      <c r="G95" s="6">
        <v>3490</v>
      </c>
      <c r="H95" s="2">
        <v>11</v>
      </c>
      <c r="I95" s="10" t="s">
        <v>215</v>
      </c>
      <c r="J95" s="6">
        <v>1716</v>
      </c>
      <c r="K95" s="10" t="s">
        <v>215</v>
      </c>
      <c r="L95" s="6">
        <v>3277</v>
      </c>
      <c r="M95" s="2"/>
      <c r="N95" s="11"/>
      <c r="O95" s="2"/>
      <c r="P95" s="6"/>
      <c r="Q95" s="11"/>
      <c r="R95" s="6"/>
      <c r="S95" s="6"/>
    </row>
    <row r="96" spans="1:19" ht="15">
      <c r="A96" s="1" t="s">
        <v>319</v>
      </c>
      <c r="B96" s="1" t="s">
        <v>320</v>
      </c>
      <c r="C96" s="2">
        <v>10</v>
      </c>
      <c r="D96" s="10" t="s">
        <v>149</v>
      </c>
      <c r="E96" s="6">
        <v>10044</v>
      </c>
      <c r="F96" s="6"/>
      <c r="G96" s="6">
        <v>105319</v>
      </c>
      <c r="H96" s="2">
        <v>9</v>
      </c>
      <c r="I96" s="10" t="s">
        <v>215</v>
      </c>
      <c r="J96" s="6">
        <v>8326</v>
      </c>
      <c r="K96" s="6"/>
      <c r="L96" s="6">
        <v>109375</v>
      </c>
      <c r="M96" s="2"/>
      <c r="N96" s="11"/>
      <c r="O96" s="2"/>
      <c r="P96" s="6"/>
      <c r="Q96" s="11"/>
      <c r="R96" s="6"/>
      <c r="S96" s="6"/>
    </row>
    <row r="97" spans="1:19" ht="15">
      <c r="A97" s="2"/>
      <c r="B97" s="1" t="s">
        <v>321</v>
      </c>
      <c r="C97" s="2"/>
      <c r="D97" s="2"/>
      <c r="E97" s="6"/>
      <c r="F97" s="6"/>
      <c r="G97" s="6"/>
      <c r="H97" s="2"/>
      <c r="I97" s="2"/>
      <c r="J97" s="6"/>
      <c r="K97" s="6"/>
      <c r="L97" s="6"/>
      <c r="M97" s="2"/>
      <c r="N97" s="2"/>
      <c r="O97" s="2"/>
      <c r="P97" s="6"/>
      <c r="Q97" s="11"/>
      <c r="R97" s="6"/>
      <c r="S97" s="6"/>
    </row>
    <row r="98" spans="1:19" ht="15">
      <c r="A98" s="2"/>
      <c r="B98" s="1" t="s">
        <v>322</v>
      </c>
      <c r="C98" s="2"/>
      <c r="D98" s="2"/>
      <c r="E98" s="6"/>
      <c r="F98" s="6"/>
      <c r="G98" s="6"/>
      <c r="H98" s="2"/>
      <c r="I98" s="2"/>
      <c r="J98" s="6"/>
      <c r="K98" s="6"/>
      <c r="L98" s="6"/>
      <c r="M98" s="2"/>
      <c r="N98" s="2"/>
      <c r="O98" s="2"/>
      <c r="P98" s="6"/>
      <c r="Q98" s="11"/>
      <c r="R98" s="6"/>
      <c r="S98" s="6"/>
    </row>
    <row r="99" spans="1:19" ht="15">
      <c r="A99" s="1" t="s">
        <v>323</v>
      </c>
      <c r="B99" s="1" t="s">
        <v>324</v>
      </c>
      <c r="C99" s="2">
        <v>8</v>
      </c>
      <c r="D99" s="10" t="s">
        <v>149</v>
      </c>
      <c r="E99" s="6">
        <v>424641</v>
      </c>
      <c r="F99" s="9" t="s">
        <v>149</v>
      </c>
      <c r="G99" s="6">
        <v>593383</v>
      </c>
      <c r="H99" s="2">
        <v>9</v>
      </c>
      <c r="I99" s="10" t="s">
        <v>149</v>
      </c>
      <c r="J99" s="6">
        <v>396079</v>
      </c>
      <c r="K99" s="9" t="s">
        <v>149</v>
      </c>
      <c r="L99" s="6">
        <v>570501</v>
      </c>
      <c r="M99" s="2"/>
      <c r="N99" s="11"/>
      <c r="O99" s="2"/>
      <c r="P99" s="6"/>
      <c r="Q99" s="11"/>
      <c r="R99" s="6"/>
      <c r="S99" s="6"/>
    </row>
    <row r="100" spans="1:19" ht="15">
      <c r="A100" s="1" t="s">
        <v>325</v>
      </c>
      <c r="B100" s="1" t="s">
        <v>326</v>
      </c>
      <c r="C100" s="2">
        <v>9</v>
      </c>
      <c r="D100" s="10" t="s">
        <v>149</v>
      </c>
      <c r="E100" s="6">
        <v>40060</v>
      </c>
      <c r="F100" s="9" t="s">
        <v>149</v>
      </c>
      <c r="G100" s="6">
        <v>67963</v>
      </c>
      <c r="H100" s="2">
        <v>10</v>
      </c>
      <c r="I100" s="10" t="s">
        <v>149</v>
      </c>
      <c r="J100" s="6">
        <v>39489</v>
      </c>
      <c r="K100" s="9" t="s">
        <v>149</v>
      </c>
      <c r="L100" s="6">
        <v>67100</v>
      </c>
      <c r="M100" s="2"/>
      <c r="N100" s="11"/>
      <c r="O100" s="2"/>
      <c r="P100" s="6"/>
      <c r="Q100" s="11"/>
      <c r="R100" s="6"/>
      <c r="S100" s="6"/>
    </row>
    <row r="101" spans="1:19" ht="15">
      <c r="A101" s="1" t="s">
        <v>327</v>
      </c>
      <c r="B101" s="1" t="s">
        <v>328</v>
      </c>
      <c r="C101" s="2">
        <v>2</v>
      </c>
      <c r="D101" s="2"/>
      <c r="E101" s="9" t="s">
        <v>196</v>
      </c>
      <c r="F101" s="6"/>
      <c r="G101" s="9" t="s">
        <v>196</v>
      </c>
      <c r="H101" s="2">
        <v>2</v>
      </c>
      <c r="I101" s="2"/>
      <c r="J101" s="9" t="s">
        <v>196</v>
      </c>
      <c r="K101" s="6"/>
      <c r="L101" s="9" t="s">
        <v>196</v>
      </c>
      <c r="M101" s="2"/>
      <c r="N101" s="2"/>
      <c r="O101" s="2"/>
      <c r="P101" s="6"/>
      <c r="Q101" s="11"/>
      <c r="R101" s="6"/>
      <c r="S101" s="6"/>
    </row>
    <row r="102" spans="1:19" ht="15">
      <c r="A102" s="1" t="s">
        <v>329</v>
      </c>
      <c r="B102" s="1" t="s">
        <v>330</v>
      </c>
      <c r="C102" s="2">
        <v>5</v>
      </c>
      <c r="D102" s="2"/>
      <c r="E102" s="9" t="s">
        <v>196</v>
      </c>
      <c r="F102" s="6"/>
      <c r="G102" s="9" t="s">
        <v>196</v>
      </c>
      <c r="H102" s="2">
        <v>5</v>
      </c>
      <c r="I102" s="2"/>
      <c r="J102" s="9" t="s">
        <v>196</v>
      </c>
      <c r="K102" s="6"/>
      <c r="L102" s="9" t="s">
        <v>196</v>
      </c>
      <c r="M102" s="2"/>
      <c r="N102" s="2"/>
      <c r="O102" s="2"/>
      <c r="P102" s="6"/>
      <c r="Q102" s="11"/>
      <c r="R102" s="6"/>
      <c r="S102" s="6"/>
    </row>
    <row r="103" spans="1:19" ht="15">
      <c r="A103" s="1" t="s">
        <v>331</v>
      </c>
      <c r="B103" s="1" t="s">
        <v>332</v>
      </c>
      <c r="C103" s="2">
        <v>11</v>
      </c>
      <c r="D103" s="10" t="s">
        <v>214</v>
      </c>
      <c r="E103" s="6">
        <v>12199</v>
      </c>
      <c r="F103" s="10" t="s">
        <v>149</v>
      </c>
      <c r="G103" s="6">
        <v>51186</v>
      </c>
      <c r="H103" s="2">
        <v>11</v>
      </c>
      <c r="I103" s="10" t="s">
        <v>214</v>
      </c>
      <c r="J103" s="6">
        <v>15229</v>
      </c>
      <c r="K103" s="10" t="s">
        <v>214</v>
      </c>
      <c r="L103" s="6">
        <v>60480</v>
      </c>
      <c r="M103" s="2"/>
      <c r="N103" s="11"/>
      <c r="O103" s="2"/>
      <c r="P103" s="6"/>
      <c r="Q103" s="11"/>
      <c r="R103" s="2"/>
      <c r="S103" s="6"/>
    </row>
    <row r="104" spans="1:19" ht="15">
      <c r="A104" s="2"/>
      <c r="B104" s="2"/>
      <c r="C104" s="2"/>
      <c r="D104" s="2"/>
      <c r="E104" s="6"/>
      <c r="F104" s="6"/>
      <c r="G104" s="6"/>
      <c r="H104" s="2"/>
      <c r="I104" s="2"/>
      <c r="J104" s="6"/>
      <c r="K104" s="6"/>
      <c r="L104" s="6"/>
      <c r="M104" s="2"/>
      <c r="N104" s="2"/>
      <c r="O104" s="2"/>
      <c r="P104" s="6"/>
      <c r="Q104" s="11"/>
      <c r="R104" s="6"/>
      <c r="S104" s="6"/>
    </row>
    <row r="105" spans="1:19" ht="15">
      <c r="A105" s="1" t="s">
        <v>161</v>
      </c>
      <c r="B105" s="1" t="s">
        <v>333</v>
      </c>
      <c r="C105" s="2">
        <v>43</v>
      </c>
      <c r="D105" s="2"/>
      <c r="E105" s="6">
        <f>SUM(E107:E120)</f>
        <v>184887</v>
      </c>
      <c r="F105" s="6"/>
      <c r="G105" s="6">
        <f>SUM(G107:G120)</f>
        <v>617269</v>
      </c>
      <c r="H105" s="2">
        <v>45</v>
      </c>
      <c r="I105" s="2"/>
      <c r="J105" s="6">
        <f>SUM(J107:J120)</f>
        <v>216324</v>
      </c>
      <c r="K105" s="6"/>
      <c r="L105" s="6">
        <f>SUM(L107:L120)</f>
        <v>735411</v>
      </c>
      <c r="M105" s="2"/>
      <c r="N105" s="11"/>
      <c r="O105" s="2"/>
      <c r="P105" s="6"/>
      <c r="Q105" s="11"/>
      <c r="R105" s="6"/>
      <c r="S105" s="6"/>
    </row>
    <row r="106" spans="1:19" ht="15">
      <c r="A106" s="2"/>
      <c r="B106" s="1" t="s">
        <v>334</v>
      </c>
      <c r="C106" s="1" t="s">
        <v>149</v>
      </c>
      <c r="D106" s="2"/>
      <c r="E106" s="6"/>
      <c r="F106" s="6"/>
      <c r="G106" s="6"/>
      <c r="H106" s="1" t="s">
        <v>149</v>
      </c>
      <c r="I106" s="2"/>
      <c r="J106" s="6"/>
      <c r="K106" s="6"/>
      <c r="L106" s="6"/>
      <c r="M106" s="2"/>
      <c r="N106" s="2"/>
      <c r="O106" s="2"/>
      <c r="P106" s="6"/>
      <c r="Q106" s="11"/>
      <c r="R106" s="6"/>
      <c r="S106" s="6"/>
    </row>
    <row r="107" spans="1:19" ht="15">
      <c r="A107" s="1" t="s">
        <v>335</v>
      </c>
      <c r="B107" s="1" t="s">
        <v>336</v>
      </c>
      <c r="C107" s="2">
        <v>11</v>
      </c>
      <c r="D107" s="10" t="s">
        <v>149</v>
      </c>
      <c r="E107" s="6">
        <v>11287</v>
      </c>
      <c r="F107" s="9" t="s">
        <v>149</v>
      </c>
      <c r="G107" s="6">
        <v>46128</v>
      </c>
      <c r="H107" s="2">
        <v>10</v>
      </c>
      <c r="I107" s="10" t="s">
        <v>149</v>
      </c>
      <c r="J107" s="6">
        <v>13962</v>
      </c>
      <c r="K107" s="9" t="s">
        <v>149</v>
      </c>
      <c r="L107" s="6">
        <v>56247</v>
      </c>
      <c r="M107" s="2"/>
      <c r="N107" s="11"/>
      <c r="O107" s="2"/>
      <c r="P107" s="6"/>
      <c r="Q107" s="11"/>
      <c r="R107" s="6"/>
      <c r="S107" s="6"/>
    </row>
    <row r="108" spans="1:17" ht="15">
      <c r="A108" s="1" t="s">
        <v>337</v>
      </c>
      <c r="B108" s="1" t="s">
        <v>338</v>
      </c>
      <c r="C108" s="2">
        <v>17</v>
      </c>
      <c r="D108" s="10" t="s">
        <v>214</v>
      </c>
      <c r="E108" s="6">
        <v>27765</v>
      </c>
      <c r="F108" s="10" t="s">
        <v>215</v>
      </c>
      <c r="G108" s="6">
        <v>56211</v>
      </c>
      <c r="H108" s="2">
        <v>17</v>
      </c>
      <c r="I108" s="10" t="s">
        <v>214</v>
      </c>
      <c r="J108" s="6">
        <v>27858</v>
      </c>
      <c r="K108" s="10" t="s">
        <v>214</v>
      </c>
      <c r="L108" s="6">
        <v>58618</v>
      </c>
      <c r="M108" s="2"/>
      <c r="N108" s="2"/>
      <c r="Q108" s="11"/>
    </row>
    <row r="109" spans="1:19" ht="15">
      <c r="A109" s="1" t="s">
        <v>339</v>
      </c>
      <c r="B109" s="1" t="s">
        <v>340</v>
      </c>
      <c r="C109" s="2">
        <v>8</v>
      </c>
      <c r="D109" s="10" t="s">
        <v>215</v>
      </c>
      <c r="E109" s="6">
        <v>32112</v>
      </c>
      <c r="F109" s="10" t="s">
        <v>341</v>
      </c>
      <c r="G109" s="6">
        <v>136598</v>
      </c>
      <c r="H109" s="2">
        <v>7</v>
      </c>
      <c r="I109" s="2"/>
      <c r="J109" s="6">
        <v>46703</v>
      </c>
      <c r="K109" s="6"/>
      <c r="L109" s="6">
        <v>191282</v>
      </c>
      <c r="M109" s="2"/>
      <c r="N109" s="11"/>
      <c r="O109" s="2"/>
      <c r="P109" s="6"/>
      <c r="Q109" s="11"/>
      <c r="R109" s="6"/>
      <c r="S109" s="6"/>
    </row>
    <row r="110" spans="1:19" ht="15">
      <c r="A110" s="1" t="s">
        <v>342</v>
      </c>
      <c r="B110" s="1" t="s">
        <v>343</v>
      </c>
      <c r="C110" s="2">
        <v>13</v>
      </c>
      <c r="D110" s="10" t="s">
        <v>344</v>
      </c>
      <c r="E110" s="6">
        <v>9661</v>
      </c>
      <c r="F110" s="10" t="s">
        <v>149</v>
      </c>
      <c r="G110" s="6">
        <v>65855</v>
      </c>
      <c r="H110" s="2">
        <v>15</v>
      </c>
      <c r="I110" s="2"/>
      <c r="J110" s="6">
        <v>12679</v>
      </c>
      <c r="K110" s="6"/>
      <c r="L110" s="6">
        <v>71283</v>
      </c>
      <c r="M110" s="2"/>
      <c r="N110" s="11"/>
      <c r="O110" s="2"/>
      <c r="P110" s="6"/>
      <c r="Q110" s="11"/>
      <c r="R110" s="6"/>
      <c r="S110" s="6"/>
    </row>
    <row r="111" spans="1:19" ht="15">
      <c r="A111" s="1" t="s">
        <v>345</v>
      </c>
      <c r="B111" s="1" t="s">
        <v>346</v>
      </c>
      <c r="C111" s="2">
        <v>4</v>
      </c>
      <c r="D111" s="2"/>
      <c r="E111" s="6">
        <v>647</v>
      </c>
      <c r="F111" s="9" t="s">
        <v>214</v>
      </c>
      <c r="G111" s="6">
        <v>2048</v>
      </c>
      <c r="H111" s="2">
        <v>4</v>
      </c>
      <c r="I111" s="2"/>
      <c r="J111" s="6">
        <v>772</v>
      </c>
      <c r="K111" s="9" t="s">
        <v>214</v>
      </c>
      <c r="L111" s="6">
        <v>2093</v>
      </c>
      <c r="M111" s="2"/>
      <c r="N111" s="2"/>
      <c r="O111" s="2"/>
      <c r="P111" s="6"/>
      <c r="Q111" s="11"/>
      <c r="R111" s="6"/>
      <c r="S111" s="6"/>
    </row>
    <row r="112" spans="1:19" ht="15">
      <c r="A112" s="1" t="s">
        <v>347</v>
      </c>
      <c r="B112" s="1" t="s">
        <v>348</v>
      </c>
      <c r="C112" s="2">
        <v>9</v>
      </c>
      <c r="D112" s="9" t="s">
        <v>214</v>
      </c>
      <c r="E112" s="6">
        <v>803</v>
      </c>
      <c r="F112" s="6"/>
      <c r="G112" s="6">
        <v>12111</v>
      </c>
      <c r="H112" s="2">
        <v>9</v>
      </c>
      <c r="I112" s="9" t="s">
        <v>214</v>
      </c>
      <c r="J112" s="6">
        <v>738</v>
      </c>
      <c r="K112" s="6"/>
      <c r="L112" s="6">
        <v>12479</v>
      </c>
      <c r="M112" s="2"/>
      <c r="N112" s="2"/>
      <c r="O112" s="2"/>
      <c r="P112" s="6"/>
      <c r="Q112" s="11"/>
      <c r="R112" s="6"/>
      <c r="S112" s="6"/>
    </row>
    <row r="113" spans="1:19" ht="15">
      <c r="A113" s="2"/>
      <c r="B113" s="1" t="s">
        <v>349</v>
      </c>
      <c r="C113" s="1" t="s">
        <v>149</v>
      </c>
      <c r="D113" s="2"/>
      <c r="E113" s="6"/>
      <c r="F113" s="6"/>
      <c r="G113" s="6"/>
      <c r="H113" s="1" t="s">
        <v>149</v>
      </c>
      <c r="I113" s="2"/>
      <c r="J113" s="6"/>
      <c r="K113" s="6"/>
      <c r="L113" s="6"/>
      <c r="M113" s="2"/>
      <c r="N113" s="2"/>
      <c r="O113" s="2"/>
      <c r="P113" s="6"/>
      <c r="Q113" s="11"/>
      <c r="R113" s="6"/>
      <c r="S113" s="6"/>
    </row>
    <row r="114" spans="1:19" ht="15">
      <c r="A114" s="1" t="s">
        <v>350</v>
      </c>
      <c r="B114" s="1" t="s">
        <v>351</v>
      </c>
      <c r="C114" s="2">
        <v>20</v>
      </c>
      <c r="D114" s="2"/>
      <c r="E114" s="6">
        <v>30254</v>
      </c>
      <c r="F114" s="9" t="s">
        <v>214</v>
      </c>
      <c r="G114" s="6">
        <v>86329</v>
      </c>
      <c r="H114" s="2">
        <v>21</v>
      </c>
      <c r="I114" s="2"/>
      <c r="J114" s="6">
        <v>31943</v>
      </c>
      <c r="K114" s="9" t="s">
        <v>214</v>
      </c>
      <c r="L114" s="6">
        <v>86180</v>
      </c>
      <c r="M114" s="2"/>
      <c r="N114" s="11"/>
      <c r="O114" s="2"/>
      <c r="P114" s="6"/>
      <c r="Q114" s="11"/>
      <c r="R114" s="6"/>
      <c r="S114" s="6"/>
    </row>
    <row r="115" spans="1:19" ht="15">
      <c r="A115" s="1" t="s">
        <v>352</v>
      </c>
      <c r="B115" s="1" t="s">
        <v>353</v>
      </c>
      <c r="C115" s="1" t="s">
        <v>149</v>
      </c>
      <c r="D115" s="2"/>
      <c r="E115" s="6"/>
      <c r="F115" s="6"/>
      <c r="G115" s="6"/>
      <c r="H115" s="1" t="s">
        <v>149</v>
      </c>
      <c r="I115" s="2"/>
      <c r="J115" s="6"/>
      <c r="K115" s="6"/>
      <c r="L115" s="6"/>
      <c r="M115" s="2"/>
      <c r="N115" s="2"/>
      <c r="O115" s="2"/>
      <c r="P115" s="6"/>
      <c r="Q115" s="11"/>
      <c r="R115" s="6"/>
      <c r="S115" s="6"/>
    </row>
    <row r="116" spans="1:19" ht="15">
      <c r="A116" s="2"/>
      <c r="B116" s="1" t="s">
        <v>354</v>
      </c>
      <c r="C116" s="1" t="s">
        <v>149</v>
      </c>
      <c r="D116" s="2"/>
      <c r="E116" s="6"/>
      <c r="F116" s="6"/>
      <c r="G116" s="6"/>
      <c r="H116" s="1" t="s">
        <v>149</v>
      </c>
      <c r="I116" s="2"/>
      <c r="J116" s="6"/>
      <c r="K116" s="6"/>
      <c r="L116" s="6"/>
      <c r="M116" s="2"/>
      <c r="N116" s="2"/>
      <c r="O116" s="2"/>
      <c r="P116" s="6"/>
      <c r="Q116" s="11"/>
      <c r="R116" s="6"/>
      <c r="S116" s="6"/>
    </row>
    <row r="117" spans="1:19" ht="15">
      <c r="A117" s="2"/>
      <c r="B117" s="1" t="s">
        <v>355</v>
      </c>
      <c r="C117" s="2">
        <v>10</v>
      </c>
      <c r="D117" s="9" t="s">
        <v>214</v>
      </c>
      <c r="E117" s="6">
        <v>29812</v>
      </c>
      <c r="F117" s="9" t="s">
        <v>149</v>
      </c>
      <c r="G117" s="6">
        <v>72185</v>
      </c>
      <c r="H117" s="2">
        <v>11</v>
      </c>
      <c r="I117" s="2"/>
      <c r="J117" s="6">
        <v>40357</v>
      </c>
      <c r="K117" s="9" t="s">
        <v>149</v>
      </c>
      <c r="L117" s="6">
        <v>118144</v>
      </c>
      <c r="M117" s="2"/>
      <c r="N117" s="11"/>
      <c r="O117" s="2"/>
      <c r="P117" s="6"/>
      <c r="Q117" s="11"/>
      <c r="R117" s="6"/>
      <c r="S117" s="6"/>
    </row>
    <row r="118" spans="1:19" ht="15">
      <c r="A118" s="1" t="s">
        <v>356</v>
      </c>
      <c r="B118" s="1" t="s">
        <v>357</v>
      </c>
      <c r="C118" s="2">
        <v>9</v>
      </c>
      <c r="D118" s="2"/>
      <c r="E118" s="6">
        <v>15853</v>
      </c>
      <c r="F118" s="6"/>
      <c r="G118" s="6">
        <v>52018</v>
      </c>
      <c r="H118" s="2">
        <v>9</v>
      </c>
      <c r="I118" s="2"/>
      <c r="J118" s="6">
        <v>14628</v>
      </c>
      <c r="K118" s="6"/>
      <c r="L118" s="6">
        <v>51872</v>
      </c>
      <c r="M118" s="2"/>
      <c r="N118" s="11"/>
      <c r="O118" s="2"/>
      <c r="P118" s="6"/>
      <c r="Q118" s="11"/>
      <c r="R118" s="6"/>
      <c r="S118" s="6"/>
    </row>
    <row r="119" spans="1:17" ht="15">
      <c r="A119" s="1" t="s">
        <v>358</v>
      </c>
      <c r="B119" s="1" t="s">
        <v>359</v>
      </c>
      <c r="C119" s="1" t="s">
        <v>149</v>
      </c>
      <c r="H119" s="1" t="s">
        <v>149</v>
      </c>
      <c r="M119" s="2"/>
      <c r="N119" s="2"/>
      <c r="Q119" s="11"/>
    </row>
    <row r="120" spans="1:19" ht="15">
      <c r="A120" s="2"/>
      <c r="B120" s="1" t="s">
        <v>360</v>
      </c>
      <c r="C120" s="2">
        <v>17</v>
      </c>
      <c r="D120" s="2"/>
      <c r="E120" s="6">
        <v>26693</v>
      </c>
      <c r="F120" s="6"/>
      <c r="G120" s="6">
        <v>87786</v>
      </c>
      <c r="H120" s="2">
        <v>18</v>
      </c>
      <c r="I120" s="2"/>
      <c r="J120" s="6">
        <v>26684</v>
      </c>
      <c r="K120" s="9" t="s">
        <v>192</v>
      </c>
      <c r="L120" s="6">
        <v>87213</v>
      </c>
      <c r="M120" s="2"/>
      <c r="N120" s="11"/>
      <c r="O120" s="2"/>
      <c r="P120" s="6"/>
      <c r="Q120" s="11"/>
      <c r="R120" s="6"/>
      <c r="S120" s="6"/>
    </row>
    <row r="121" spans="1:19" ht="15">
      <c r="A121" s="2"/>
      <c r="B121" s="2"/>
      <c r="C121" s="1" t="s">
        <v>149</v>
      </c>
      <c r="D121" s="2"/>
      <c r="E121" s="6"/>
      <c r="F121" s="6"/>
      <c r="G121" s="6"/>
      <c r="H121" s="1" t="s">
        <v>149</v>
      </c>
      <c r="I121" s="2"/>
      <c r="J121" s="6"/>
      <c r="K121" s="6"/>
      <c r="L121" s="6"/>
      <c r="M121" s="2"/>
      <c r="N121" s="2"/>
      <c r="O121" s="2"/>
      <c r="P121" s="6"/>
      <c r="Q121" s="6"/>
      <c r="R121" s="6"/>
      <c r="S121" s="6"/>
    </row>
    <row r="122" spans="1:19" ht="15">
      <c r="A122" s="1" t="s">
        <v>163</v>
      </c>
      <c r="B122" s="1" t="s">
        <v>361</v>
      </c>
      <c r="C122" s="2">
        <v>45</v>
      </c>
      <c r="D122" s="2"/>
      <c r="E122" s="6">
        <f>SUM(E124:E133)+9912+2102</f>
        <v>130610</v>
      </c>
      <c r="F122" s="6"/>
      <c r="G122" s="6">
        <f>SUM(G124:G133)+17536+84604</f>
        <v>555640</v>
      </c>
      <c r="H122" s="2">
        <v>44</v>
      </c>
      <c r="I122" s="9" t="s">
        <v>192</v>
      </c>
      <c r="J122" s="6">
        <f>SUM(J124:J133)+9975+4648</f>
        <v>168195</v>
      </c>
      <c r="K122" s="9" t="s">
        <v>192</v>
      </c>
      <c r="L122" s="6">
        <f>SUM(L124:L133)+18965+71603</f>
        <v>675032</v>
      </c>
      <c r="M122" s="2"/>
      <c r="N122" s="11"/>
      <c r="O122" s="2"/>
      <c r="P122" s="6"/>
      <c r="Q122" s="11"/>
      <c r="R122" s="6"/>
      <c r="S122" s="6"/>
    </row>
    <row r="123" spans="1:19" ht="15">
      <c r="A123" s="2"/>
      <c r="B123" s="1" t="s">
        <v>362</v>
      </c>
      <c r="C123" s="1" t="s">
        <v>149</v>
      </c>
      <c r="D123" s="2"/>
      <c r="E123" s="6"/>
      <c r="F123" s="6"/>
      <c r="G123" s="6"/>
      <c r="H123" s="1" t="s">
        <v>149</v>
      </c>
      <c r="I123" s="2"/>
      <c r="J123" s="6"/>
      <c r="K123" s="6"/>
      <c r="L123" s="6"/>
      <c r="M123" s="2"/>
      <c r="N123" s="2"/>
      <c r="O123" s="2"/>
      <c r="P123" s="6"/>
      <c r="Q123" s="6"/>
      <c r="R123" s="6"/>
      <c r="S123" s="6"/>
    </row>
    <row r="124" spans="1:19" ht="15">
      <c r="A124" s="1" t="s">
        <v>363</v>
      </c>
      <c r="B124" s="1" t="s">
        <v>364</v>
      </c>
      <c r="C124" s="2">
        <v>13</v>
      </c>
      <c r="D124" s="10" t="s">
        <v>149</v>
      </c>
      <c r="E124" s="6">
        <v>64502</v>
      </c>
      <c r="F124" s="9" t="s">
        <v>149</v>
      </c>
      <c r="G124" s="6">
        <v>139497</v>
      </c>
      <c r="H124" s="2">
        <v>13</v>
      </c>
      <c r="I124" s="10" t="s">
        <v>215</v>
      </c>
      <c r="J124" s="6">
        <v>86452</v>
      </c>
      <c r="K124" s="9" t="s">
        <v>215</v>
      </c>
      <c r="L124" s="6">
        <v>181208</v>
      </c>
      <c r="M124" s="2"/>
      <c r="N124" s="11"/>
      <c r="O124" s="2"/>
      <c r="P124" s="6"/>
      <c r="Q124" s="11"/>
      <c r="R124" s="6"/>
      <c r="S124" s="6"/>
    </row>
    <row r="125" spans="1:19" ht="15">
      <c r="A125" s="1" t="s">
        <v>365</v>
      </c>
      <c r="B125" s="1" t="s">
        <v>366</v>
      </c>
      <c r="C125" s="2">
        <v>6</v>
      </c>
      <c r="D125" s="2"/>
      <c r="E125" s="9" t="s">
        <v>196</v>
      </c>
      <c r="F125" s="6"/>
      <c r="G125" s="9" t="s">
        <v>196</v>
      </c>
      <c r="H125" s="2">
        <v>6</v>
      </c>
      <c r="I125" s="2"/>
      <c r="J125" s="9" t="s">
        <v>196</v>
      </c>
      <c r="K125" s="6"/>
      <c r="L125" s="9" t="s">
        <v>196</v>
      </c>
      <c r="M125" s="2"/>
      <c r="N125" s="2"/>
      <c r="O125" s="2"/>
      <c r="P125" s="6"/>
      <c r="Q125" s="6"/>
      <c r="R125" s="6"/>
      <c r="S125" s="6"/>
    </row>
    <row r="126" spans="1:19" ht="15">
      <c r="A126" s="1" t="s">
        <v>367</v>
      </c>
      <c r="B126" s="1" t="s">
        <v>368</v>
      </c>
      <c r="C126" s="2">
        <v>8</v>
      </c>
      <c r="D126" s="2"/>
      <c r="E126" s="9" t="s">
        <v>196</v>
      </c>
      <c r="F126" s="6"/>
      <c r="G126" s="9" t="s">
        <v>196</v>
      </c>
      <c r="H126" s="2">
        <v>8</v>
      </c>
      <c r="I126" s="2"/>
      <c r="J126" s="9" t="s">
        <v>196</v>
      </c>
      <c r="K126" s="6"/>
      <c r="L126" s="9" t="s">
        <v>196</v>
      </c>
      <c r="M126" s="2"/>
      <c r="N126" s="2"/>
      <c r="O126" s="2"/>
      <c r="P126" s="6"/>
      <c r="Q126" s="6"/>
      <c r="R126" s="6"/>
      <c r="S126" s="6"/>
    </row>
    <row r="127" spans="1:19" ht="15">
      <c r="A127" s="1" t="s">
        <v>369</v>
      </c>
      <c r="B127" s="1" t="s">
        <v>370</v>
      </c>
      <c r="C127" s="2">
        <v>8</v>
      </c>
      <c r="D127" s="2"/>
      <c r="E127" s="6">
        <v>11149</v>
      </c>
      <c r="F127" s="6"/>
      <c r="G127" s="6">
        <v>65653</v>
      </c>
      <c r="H127" s="2">
        <v>9</v>
      </c>
      <c r="I127" s="9" t="s">
        <v>192</v>
      </c>
      <c r="J127" s="6">
        <v>21286</v>
      </c>
      <c r="K127" s="9" t="s">
        <v>192</v>
      </c>
      <c r="L127" s="6">
        <v>117961</v>
      </c>
      <c r="M127" s="2"/>
      <c r="N127" s="11"/>
      <c r="O127" s="2"/>
      <c r="P127" s="6"/>
      <c r="Q127" s="11"/>
      <c r="R127" s="6"/>
      <c r="S127" s="6"/>
    </row>
    <row r="128" spans="1:19" ht="15">
      <c r="A128" s="2"/>
      <c r="B128" s="1" t="s">
        <v>371</v>
      </c>
      <c r="C128" s="1" t="s">
        <v>149</v>
      </c>
      <c r="D128" s="2"/>
      <c r="E128" s="6"/>
      <c r="F128" s="6"/>
      <c r="G128" s="6"/>
      <c r="H128" s="1" t="s">
        <v>149</v>
      </c>
      <c r="I128" s="2"/>
      <c r="J128" s="6"/>
      <c r="K128" s="6"/>
      <c r="L128" s="6"/>
      <c r="M128" s="2"/>
      <c r="N128" s="2"/>
      <c r="O128" s="2"/>
      <c r="P128" s="6"/>
      <c r="Q128" s="6"/>
      <c r="R128" s="6"/>
      <c r="S128" s="6"/>
    </row>
    <row r="129" spans="1:19" ht="15">
      <c r="A129" s="2"/>
      <c r="B129" s="1" t="s">
        <v>372</v>
      </c>
      <c r="C129" s="1" t="s">
        <v>149</v>
      </c>
      <c r="D129" s="2"/>
      <c r="E129" s="6"/>
      <c r="F129" s="6"/>
      <c r="G129" s="6"/>
      <c r="H129" s="1" t="s">
        <v>149</v>
      </c>
      <c r="I129" s="2"/>
      <c r="J129" s="6"/>
      <c r="K129" s="6"/>
      <c r="L129" s="6"/>
      <c r="M129" s="2"/>
      <c r="N129" s="2"/>
      <c r="O129" s="2"/>
      <c r="P129" s="6"/>
      <c r="Q129" s="6"/>
      <c r="R129" s="6"/>
      <c r="S129" s="6"/>
    </row>
    <row r="130" spans="1:14" ht="15">
      <c r="A130" s="1" t="s">
        <v>373</v>
      </c>
      <c r="B130" s="1" t="s">
        <v>374</v>
      </c>
      <c r="C130" s="1" t="s">
        <v>149</v>
      </c>
      <c r="H130" s="1" t="s">
        <v>149</v>
      </c>
      <c r="M130" s="2"/>
      <c r="N130" s="2"/>
    </row>
    <row r="131" spans="1:19" ht="15">
      <c r="A131" s="1" t="s">
        <v>149</v>
      </c>
      <c r="B131" s="1" t="s">
        <v>375</v>
      </c>
      <c r="C131" s="2">
        <v>10</v>
      </c>
      <c r="D131" s="2"/>
      <c r="E131" s="6">
        <v>1757</v>
      </c>
      <c r="F131" s="6"/>
      <c r="G131" s="6">
        <v>22298</v>
      </c>
      <c r="H131" s="2">
        <v>10</v>
      </c>
      <c r="I131" s="2"/>
      <c r="J131" s="6">
        <v>2349</v>
      </c>
      <c r="K131" s="6"/>
      <c r="L131" s="6">
        <v>28205</v>
      </c>
      <c r="M131" s="2"/>
      <c r="N131" s="11"/>
      <c r="O131" s="2"/>
      <c r="P131" s="6"/>
      <c r="Q131" s="11"/>
      <c r="R131" s="6"/>
      <c r="S131" s="6"/>
    </row>
    <row r="132" spans="1:19" ht="15">
      <c r="A132" s="1" t="s">
        <v>376</v>
      </c>
      <c r="B132" s="1" t="s">
        <v>377</v>
      </c>
      <c r="C132" s="2">
        <v>5</v>
      </c>
      <c r="D132" s="9" t="s">
        <v>149</v>
      </c>
      <c r="E132" s="6">
        <v>2785</v>
      </c>
      <c r="F132" s="9" t="s">
        <v>149</v>
      </c>
      <c r="G132" s="6">
        <v>8754</v>
      </c>
      <c r="H132" s="2">
        <v>5</v>
      </c>
      <c r="I132" s="9" t="s">
        <v>214</v>
      </c>
      <c r="J132" s="6">
        <v>2316</v>
      </c>
      <c r="K132" s="9" t="s">
        <v>214</v>
      </c>
      <c r="L132" s="6">
        <v>7795</v>
      </c>
      <c r="M132" s="2"/>
      <c r="N132" s="11"/>
      <c r="O132" s="6"/>
      <c r="P132" s="6"/>
      <c r="Q132" s="11"/>
      <c r="R132" s="6"/>
      <c r="S132" s="6"/>
    </row>
    <row r="133" spans="1:19" ht="15">
      <c r="A133" s="1" t="s">
        <v>378</v>
      </c>
      <c r="B133" s="1" t="s">
        <v>379</v>
      </c>
      <c r="C133" s="2">
        <v>21</v>
      </c>
      <c r="D133" s="9" t="s">
        <v>341</v>
      </c>
      <c r="E133" s="6">
        <v>38403</v>
      </c>
      <c r="F133" s="9" t="s">
        <v>215</v>
      </c>
      <c r="G133" s="6">
        <v>217298</v>
      </c>
      <c r="H133" s="2">
        <v>23</v>
      </c>
      <c r="I133" s="9" t="s">
        <v>341</v>
      </c>
      <c r="J133" s="6">
        <v>41169</v>
      </c>
      <c r="K133" s="9" t="s">
        <v>215</v>
      </c>
      <c r="L133" s="6">
        <v>249295</v>
      </c>
      <c r="M133" s="2"/>
      <c r="N133" s="11"/>
      <c r="O133" s="6"/>
      <c r="P133" s="6"/>
      <c r="Q133" s="11"/>
      <c r="R133" s="6"/>
      <c r="S133" s="6"/>
    </row>
    <row r="134" spans="1:6" ht="15">
      <c r="A134" s="2"/>
      <c r="B134" s="2"/>
      <c r="C134" s="2"/>
      <c r="D134" s="2"/>
      <c r="E134" s="2"/>
      <c r="F134" s="2"/>
    </row>
    <row r="135" spans="1:6" ht="15">
      <c r="A135" s="1" t="s">
        <v>380</v>
      </c>
      <c r="B135" s="2"/>
      <c r="C135" s="2"/>
      <c r="D135" s="2"/>
      <c r="E135" s="2"/>
      <c r="F135" s="2"/>
    </row>
    <row r="136" spans="1:6" ht="15">
      <c r="A136" s="1" t="s">
        <v>381</v>
      </c>
      <c r="B136" s="2"/>
      <c r="C136" s="2"/>
      <c r="D136" s="2"/>
      <c r="E136" s="2"/>
      <c r="F136" s="2"/>
    </row>
    <row r="137" spans="1:6" ht="15">
      <c r="A137" s="1" t="s">
        <v>149</v>
      </c>
      <c r="B137" s="2"/>
      <c r="C137" s="2"/>
      <c r="D137" s="2"/>
      <c r="E137" s="2"/>
      <c r="F137" s="2"/>
    </row>
    <row r="138" spans="1:6" ht="15">
      <c r="A138" s="1" t="s">
        <v>382</v>
      </c>
      <c r="B138" s="2"/>
      <c r="C138" s="2"/>
      <c r="D138" s="2"/>
      <c r="E138" s="2"/>
      <c r="F138" s="2"/>
    </row>
    <row r="139" spans="1:6" ht="15">
      <c r="A139" s="1" t="s">
        <v>383</v>
      </c>
      <c r="B139" s="2"/>
      <c r="C139" s="2"/>
      <c r="D139" s="2"/>
      <c r="E139" s="2"/>
      <c r="F139" s="2"/>
    </row>
    <row r="140" ht="15">
      <c r="A140" s="1" t="s">
        <v>384</v>
      </c>
    </row>
    <row r="141" spans="1:6" ht="15">
      <c r="A141" s="1" t="s">
        <v>385</v>
      </c>
      <c r="B141" s="2"/>
      <c r="C141" s="2"/>
      <c r="D141" s="2"/>
      <c r="E141" s="2"/>
      <c r="F141" s="2"/>
    </row>
    <row r="142" spans="1:6" ht="15">
      <c r="A142" s="1" t="s">
        <v>386</v>
      </c>
      <c r="B142" s="2"/>
      <c r="C142" s="2"/>
      <c r="D142" s="2"/>
      <c r="E142" s="2"/>
      <c r="F142" s="2"/>
    </row>
    <row r="143" spans="1:6" ht="15">
      <c r="A143" s="1" t="s">
        <v>387</v>
      </c>
      <c r="B143" s="2"/>
      <c r="C143" s="2"/>
      <c r="D143" s="2"/>
      <c r="E143" s="2"/>
      <c r="F143" s="2"/>
    </row>
    <row r="145" spans="1:6" ht="15">
      <c r="A145" s="1" t="s">
        <v>388</v>
      </c>
      <c r="B145" s="2"/>
      <c r="C145" s="2"/>
      <c r="D145" s="2"/>
      <c r="E145" s="2"/>
      <c r="F145" s="2"/>
    </row>
    <row r="146" spans="1:6" ht="15">
      <c r="A146" s="1" t="s">
        <v>389</v>
      </c>
      <c r="B146" s="2"/>
      <c r="C146" s="2"/>
      <c r="D146" s="2"/>
      <c r="E146" s="2"/>
      <c r="F146" s="2"/>
    </row>
    <row r="147" spans="1:6" ht="15">
      <c r="A147" s="1" t="s">
        <v>390</v>
      </c>
      <c r="B147" s="2"/>
      <c r="C147" s="2"/>
      <c r="D147" s="2"/>
      <c r="E147" s="2"/>
      <c r="F147" s="2"/>
    </row>
  </sheetData>
  <printOptions/>
  <pageMargins left="0.5" right="0.5" top="0.5" bottom="0.5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showOutlineSymbols="0" zoomScale="87" zoomScaleNormal="87" workbookViewId="0" topLeftCell="A1">
      <selection activeCell="A1" sqref="A1"/>
    </sheetView>
  </sheetViews>
  <sheetFormatPr defaultColWidth="8.69921875" defaultRowHeight="15"/>
  <sheetData>
    <row r="1" spans="1:20" ht="13.5" customHeight="1">
      <c r="A1" s="1" t="s">
        <v>391</v>
      </c>
      <c r="B1" s="2"/>
      <c r="C1" s="2"/>
      <c r="D1" s="2"/>
      <c r="E1" s="2"/>
      <c r="F1" s="2"/>
      <c r="G1" s="2"/>
      <c r="H1" s="2"/>
      <c r="I1" s="2"/>
      <c r="J1" s="2"/>
      <c r="K1" s="2"/>
      <c r="S1" s="2"/>
      <c r="T1" s="2"/>
    </row>
    <row r="2" spans="1:20" ht="13.5" customHeight="1">
      <c r="A2" s="1" t="s">
        <v>392</v>
      </c>
      <c r="B2" s="2"/>
      <c r="C2" s="2"/>
      <c r="D2" s="2"/>
      <c r="E2" s="2"/>
      <c r="F2" s="2"/>
      <c r="G2" s="2"/>
      <c r="H2" s="2"/>
      <c r="I2" s="2"/>
      <c r="J2" s="2"/>
      <c r="K2" s="2"/>
      <c r="S2" s="2"/>
      <c r="T2" s="2"/>
    </row>
    <row r="3" spans="1:20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T3" s="2"/>
    </row>
    <row r="4" spans="1:20" ht="13.5" customHeight="1">
      <c r="A4" s="2"/>
      <c r="B4" s="2"/>
      <c r="C4" s="5" t="s">
        <v>175</v>
      </c>
      <c r="F4" s="5" t="s">
        <v>176</v>
      </c>
      <c r="I4" s="2"/>
      <c r="J4" s="2"/>
      <c r="K4" s="2"/>
      <c r="S4" s="2"/>
      <c r="T4" s="2"/>
    </row>
    <row r="5" spans="1:20" ht="13.5" customHeight="1">
      <c r="A5" s="2"/>
      <c r="B5" s="2"/>
      <c r="J5" s="2"/>
      <c r="K5" s="2"/>
      <c r="S5" s="1" t="s">
        <v>149</v>
      </c>
      <c r="T5" s="2"/>
    </row>
    <row r="6" spans="1:20" ht="13.5" customHeight="1">
      <c r="A6" s="5" t="s">
        <v>174</v>
      </c>
      <c r="B6" s="5" t="s">
        <v>147</v>
      </c>
      <c r="C6" s="10" t="s">
        <v>178</v>
      </c>
      <c r="D6" s="2"/>
      <c r="E6" s="10" t="s">
        <v>149</v>
      </c>
      <c r="F6" s="10" t="s">
        <v>178</v>
      </c>
      <c r="G6" s="2"/>
      <c r="J6" s="2"/>
      <c r="K6" s="2"/>
      <c r="L6" s="2"/>
      <c r="S6" s="2"/>
      <c r="T6" s="2"/>
    </row>
    <row r="7" spans="1:20" ht="13.5" customHeight="1">
      <c r="A7" s="5" t="s">
        <v>177</v>
      </c>
      <c r="C7" s="10" t="s">
        <v>179</v>
      </c>
      <c r="D7" s="2"/>
      <c r="E7" s="10" t="s">
        <v>393</v>
      </c>
      <c r="F7" s="10" t="s">
        <v>179</v>
      </c>
      <c r="G7" s="2"/>
      <c r="H7" s="10" t="s">
        <v>393</v>
      </c>
      <c r="J7" s="2"/>
      <c r="K7" s="2"/>
      <c r="L7" s="2"/>
      <c r="M7" s="2"/>
      <c r="N7" s="2"/>
      <c r="S7" s="2"/>
      <c r="T7" s="2"/>
    </row>
    <row r="8" spans="3:19" ht="13.5" customHeight="1">
      <c r="C8" s="10" t="s">
        <v>182</v>
      </c>
      <c r="D8" s="2"/>
      <c r="E8" s="10" t="s">
        <v>394</v>
      </c>
      <c r="F8" s="10" t="s">
        <v>182</v>
      </c>
      <c r="G8" s="2"/>
      <c r="H8" s="10" t="s">
        <v>394</v>
      </c>
      <c r="J8" s="2"/>
      <c r="K8" s="2"/>
      <c r="L8" s="2"/>
      <c r="M8" s="2"/>
      <c r="N8" s="2"/>
      <c r="S8" s="2"/>
    </row>
    <row r="9" spans="1:19" ht="13.5" customHeight="1">
      <c r="A9" s="2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S9" s="2"/>
    </row>
    <row r="10" spans="1:19" ht="13.5" customHeight="1">
      <c r="A10" s="1" t="s">
        <v>395</v>
      </c>
      <c r="B10" s="1" t="s">
        <v>396</v>
      </c>
      <c r="C10" s="10" t="s">
        <v>189</v>
      </c>
      <c r="D10" s="2"/>
      <c r="E10" s="6">
        <v>439145</v>
      </c>
      <c r="F10" s="10" t="s">
        <v>189</v>
      </c>
      <c r="G10" s="2"/>
      <c r="H10" s="6">
        <v>440760</v>
      </c>
      <c r="J10" s="2"/>
      <c r="K10" s="6"/>
      <c r="L10" s="2"/>
      <c r="M10" s="6"/>
      <c r="N10" s="11"/>
      <c r="S10" s="10" t="s">
        <v>149</v>
      </c>
    </row>
    <row r="11" spans="1:19" ht="13.5" customHeight="1">
      <c r="A11" s="2"/>
      <c r="B11" s="2"/>
      <c r="C11" s="1" t="s">
        <v>149</v>
      </c>
      <c r="D11" s="2"/>
      <c r="E11" s="6"/>
      <c r="F11" s="1" t="s">
        <v>149</v>
      </c>
      <c r="G11" s="2"/>
      <c r="H11" s="6"/>
      <c r="J11" s="2"/>
      <c r="K11" s="6"/>
      <c r="L11" s="2"/>
      <c r="M11" s="6"/>
      <c r="N11" s="6"/>
      <c r="S11" s="6"/>
    </row>
    <row r="12" spans="1:19" ht="13.5" customHeight="1">
      <c r="A12" s="1" t="s">
        <v>150</v>
      </c>
      <c r="B12" s="1" t="s">
        <v>397</v>
      </c>
      <c r="C12" s="2">
        <v>2</v>
      </c>
      <c r="D12" s="2"/>
      <c r="E12" s="9" t="s">
        <v>196</v>
      </c>
      <c r="F12" s="2">
        <v>3</v>
      </c>
      <c r="G12" s="2"/>
      <c r="H12" s="9" t="s">
        <v>196</v>
      </c>
      <c r="J12" s="2"/>
      <c r="K12" s="6"/>
      <c r="L12" s="2"/>
      <c r="M12" s="6"/>
      <c r="N12" s="6"/>
      <c r="S12" s="6"/>
    </row>
    <row r="13" spans="1:19" ht="13.5" customHeight="1">
      <c r="A13" s="2"/>
      <c r="B13" s="2"/>
      <c r="C13" s="2"/>
      <c r="D13" s="2"/>
      <c r="E13" s="6"/>
      <c r="F13" s="2"/>
      <c r="G13" s="2"/>
      <c r="H13" s="6"/>
      <c r="J13" s="2"/>
      <c r="K13" s="6"/>
      <c r="L13" s="2"/>
      <c r="M13" s="6"/>
      <c r="N13" s="6"/>
      <c r="S13" s="6"/>
    </row>
    <row r="14" spans="1:19" ht="13.5" customHeight="1">
      <c r="A14" s="1" t="s">
        <v>154</v>
      </c>
      <c r="B14" s="1" t="s">
        <v>398</v>
      </c>
      <c r="C14" s="2">
        <v>13</v>
      </c>
      <c r="D14" s="2"/>
      <c r="E14" s="6">
        <v>296547</v>
      </c>
      <c r="F14" s="2">
        <v>10</v>
      </c>
      <c r="G14" s="2"/>
      <c r="H14" s="6">
        <v>289486</v>
      </c>
      <c r="J14" s="2"/>
      <c r="K14" s="6"/>
      <c r="L14" s="2"/>
      <c r="M14" s="6"/>
      <c r="N14" s="11"/>
      <c r="S14" s="6"/>
    </row>
    <row r="15" spans="1:11" ht="13.5" customHeight="1">
      <c r="A15" s="1" t="s">
        <v>255</v>
      </c>
      <c r="B15" s="1" t="s">
        <v>399</v>
      </c>
      <c r="C15" s="2">
        <v>6</v>
      </c>
      <c r="D15" s="2"/>
      <c r="E15" s="6">
        <v>175469</v>
      </c>
      <c r="F15" s="2">
        <v>6</v>
      </c>
      <c r="G15" s="2"/>
      <c r="H15" s="6">
        <v>167026</v>
      </c>
      <c r="J15" s="2"/>
      <c r="K15" s="6"/>
    </row>
    <row r="16" spans="1:19" ht="13.5" customHeight="1">
      <c r="A16" s="1" t="s">
        <v>270</v>
      </c>
      <c r="B16" s="1" t="s">
        <v>400</v>
      </c>
      <c r="C16" s="2">
        <v>3</v>
      </c>
      <c r="D16" s="2"/>
      <c r="E16" s="6">
        <v>43176</v>
      </c>
      <c r="F16" s="2">
        <v>3</v>
      </c>
      <c r="G16" s="2"/>
      <c r="H16" s="6">
        <v>42639</v>
      </c>
      <c r="J16" s="2"/>
      <c r="K16" s="6"/>
      <c r="L16" s="2"/>
      <c r="M16" s="6"/>
      <c r="N16" s="6"/>
      <c r="S16" s="6"/>
    </row>
    <row r="17" spans="1:14" ht="13.5" customHeight="1">
      <c r="A17" s="1" t="s">
        <v>274</v>
      </c>
      <c r="B17" s="1" t="s">
        <v>401</v>
      </c>
      <c r="C17" s="2">
        <v>9</v>
      </c>
      <c r="D17" s="2"/>
      <c r="E17" s="6">
        <v>44114</v>
      </c>
      <c r="F17" s="2">
        <v>8</v>
      </c>
      <c r="G17" s="2"/>
      <c r="H17" s="6">
        <v>48299</v>
      </c>
      <c r="J17" s="2"/>
      <c r="K17" s="6"/>
      <c r="L17" s="2"/>
      <c r="M17" s="6"/>
      <c r="N17" s="6"/>
    </row>
    <row r="18" spans="1:19" ht="13.5" customHeight="1">
      <c r="A18" s="1" t="s">
        <v>285</v>
      </c>
      <c r="B18" s="1" t="s">
        <v>402</v>
      </c>
      <c r="C18" s="1" t="s">
        <v>149</v>
      </c>
      <c r="D18" s="2"/>
      <c r="E18" s="6"/>
      <c r="F18" s="1" t="s">
        <v>149</v>
      </c>
      <c r="G18" s="2"/>
      <c r="H18" s="6"/>
      <c r="J18" s="2"/>
      <c r="K18" s="6"/>
      <c r="L18" s="2"/>
      <c r="M18" s="6"/>
      <c r="N18" s="6"/>
      <c r="S18" s="6"/>
    </row>
    <row r="19" spans="1:19" ht="13.5" customHeight="1">
      <c r="A19" s="2"/>
      <c r="B19" s="1" t="s">
        <v>403</v>
      </c>
      <c r="C19" s="2">
        <v>5</v>
      </c>
      <c r="D19" s="2"/>
      <c r="E19" s="6">
        <v>2781</v>
      </c>
      <c r="F19" s="2">
        <v>5</v>
      </c>
      <c r="G19" s="2"/>
      <c r="H19" s="6">
        <v>4285</v>
      </c>
      <c r="J19" s="2"/>
      <c r="K19" s="6"/>
      <c r="L19" s="2"/>
      <c r="M19" s="6"/>
      <c r="N19" s="11"/>
      <c r="S19" s="6"/>
    </row>
    <row r="20" spans="1:19" ht="13.5" customHeight="1">
      <c r="A20" s="1" t="s">
        <v>287</v>
      </c>
      <c r="B20" s="1" t="s">
        <v>404</v>
      </c>
      <c r="C20" s="2"/>
      <c r="D20" s="2"/>
      <c r="E20" s="6"/>
      <c r="F20" s="2"/>
      <c r="G20" s="2"/>
      <c r="H20" s="6"/>
      <c r="J20" s="2"/>
      <c r="K20" s="6"/>
      <c r="L20" s="2"/>
      <c r="M20" s="6"/>
      <c r="N20" s="6"/>
      <c r="S20" s="6"/>
    </row>
    <row r="21" spans="1:19" ht="13.5" customHeight="1">
      <c r="A21" s="2"/>
      <c r="B21" s="1" t="s">
        <v>405</v>
      </c>
      <c r="C21" s="2">
        <v>3</v>
      </c>
      <c r="D21" s="2"/>
      <c r="E21" s="9" t="s">
        <v>196</v>
      </c>
      <c r="F21" s="2">
        <v>3</v>
      </c>
      <c r="G21" s="2"/>
      <c r="H21" s="9" t="s">
        <v>196</v>
      </c>
      <c r="J21" s="2"/>
      <c r="K21" s="6"/>
      <c r="L21" s="2"/>
      <c r="M21" s="6"/>
      <c r="N21" s="6"/>
      <c r="S21" s="6"/>
    </row>
    <row r="22" spans="1:19" ht="13.5" customHeight="1">
      <c r="A22" s="2"/>
      <c r="B22" s="2"/>
      <c r="C22" s="2"/>
      <c r="D22" s="2"/>
      <c r="E22" s="6"/>
      <c r="F22" s="2"/>
      <c r="G22" s="2"/>
      <c r="H22" s="6"/>
      <c r="J22" s="2"/>
      <c r="K22" s="6"/>
      <c r="L22" s="2"/>
      <c r="M22" s="6"/>
      <c r="N22" s="6"/>
      <c r="S22" s="6"/>
    </row>
    <row r="23" spans="1:19" ht="13.5" customHeight="1">
      <c r="A23" s="1" t="s">
        <v>406</v>
      </c>
      <c r="B23" s="1" t="s">
        <v>407</v>
      </c>
      <c r="C23" s="2">
        <v>6</v>
      </c>
      <c r="D23" s="2"/>
      <c r="E23" s="6">
        <v>85078</v>
      </c>
      <c r="F23" s="2">
        <v>6</v>
      </c>
      <c r="G23" s="2"/>
      <c r="H23" s="6">
        <v>86470</v>
      </c>
      <c r="J23" s="2"/>
      <c r="K23" s="6"/>
      <c r="L23" s="2"/>
      <c r="M23" s="6"/>
      <c r="N23" s="11"/>
      <c r="S23" s="6"/>
    </row>
    <row r="24" spans="1:11" ht="13.5" customHeight="1">
      <c r="A24" s="1" t="s">
        <v>310</v>
      </c>
      <c r="B24" s="1" t="s">
        <v>408</v>
      </c>
      <c r="C24" s="2">
        <v>6</v>
      </c>
      <c r="D24" s="2"/>
      <c r="E24" s="6">
        <v>19859</v>
      </c>
      <c r="F24" s="2">
        <v>6</v>
      </c>
      <c r="G24" s="2"/>
      <c r="H24" s="6">
        <v>23753</v>
      </c>
      <c r="J24" s="2"/>
      <c r="K24" s="6"/>
    </row>
    <row r="25" spans="1:19" ht="13.5" customHeight="1">
      <c r="A25" s="1" t="s">
        <v>319</v>
      </c>
      <c r="B25" s="1" t="s">
        <v>409</v>
      </c>
      <c r="C25" s="2">
        <v>6</v>
      </c>
      <c r="E25" s="6">
        <v>33905</v>
      </c>
      <c r="F25" s="2">
        <v>5</v>
      </c>
      <c r="H25" s="6">
        <v>34401</v>
      </c>
      <c r="J25" s="2"/>
      <c r="K25" s="6"/>
      <c r="L25" s="2"/>
      <c r="M25" s="6"/>
      <c r="N25" s="11"/>
      <c r="S25" s="6"/>
    </row>
    <row r="26" spans="1:19" ht="13.5" customHeight="1">
      <c r="A26" s="2"/>
      <c r="B26" s="2"/>
      <c r="C26" s="2"/>
      <c r="E26" s="6"/>
      <c r="F26" s="2"/>
      <c r="H26" s="6"/>
      <c r="J26" s="2"/>
      <c r="K26" s="6"/>
      <c r="L26" s="2"/>
      <c r="M26" s="6"/>
      <c r="N26" s="11"/>
      <c r="S26" s="6"/>
    </row>
    <row r="27" spans="1:19" ht="13.5" customHeight="1">
      <c r="A27" s="1" t="s">
        <v>410</v>
      </c>
      <c r="B27" s="1" t="s">
        <v>411</v>
      </c>
      <c r="C27" s="2">
        <v>3</v>
      </c>
      <c r="D27" s="2"/>
      <c r="E27" s="9" t="s">
        <v>196</v>
      </c>
      <c r="F27" s="2">
        <v>3</v>
      </c>
      <c r="G27" s="2"/>
      <c r="H27" s="9" t="s">
        <v>196</v>
      </c>
      <c r="J27" s="6"/>
      <c r="K27" s="6"/>
      <c r="L27" s="2"/>
      <c r="M27" s="6"/>
      <c r="N27" s="6"/>
      <c r="S27" s="6"/>
    </row>
    <row r="28" spans="1:19" ht="13.5" customHeight="1">
      <c r="A28" s="2"/>
      <c r="B28" s="2"/>
      <c r="C28" s="2"/>
      <c r="D28" s="2"/>
      <c r="E28" s="6"/>
      <c r="F28" s="2"/>
      <c r="G28" s="2"/>
      <c r="H28" s="2"/>
      <c r="I28" s="2"/>
      <c r="J28" s="2"/>
      <c r="K28" s="2"/>
      <c r="S28" s="6"/>
    </row>
    <row r="29" spans="1:19" ht="15">
      <c r="A29" s="1" t="s">
        <v>412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S29" s="6"/>
    </row>
    <row r="30" spans="1:19" ht="15">
      <c r="A30" s="1" t="s">
        <v>149</v>
      </c>
      <c r="B30" s="2"/>
      <c r="C30" s="2"/>
      <c r="D30" s="2"/>
      <c r="E30" s="2"/>
      <c r="F30" s="2"/>
      <c r="G30" s="2"/>
      <c r="H30" s="2"/>
      <c r="S30" s="6"/>
    </row>
    <row r="31" spans="1:20" ht="15">
      <c r="A31" s="1" t="s">
        <v>413</v>
      </c>
      <c r="D31" s="2"/>
      <c r="E31" s="6"/>
      <c r="F31" s="2"/>
      <c r="G31" s="2"/>
      <c r="H31" s="2"/>
      <c r="I31" s="2"/>
      <c r="S31" s="6"/>
      <c r="T31" s="2"/>
    </row>
    <row r="32" ht="15">
      <c r="I32" s="2"/>
    </row>
    <row r="33" spans="1:20" ht="15">
      <c r="A33" s="1" t="s">
        <v>414</v>
      </c>
      <c r="B33" s="2"/>
      <c r="C33" s="2"/>
      <c r="S33" s="2"/>
      <c r="T33" s="2"/>
    </row>
    <row r="34" spans="19:20" ht="15">
      <c r="S34" s="2"/>
      <c r="T34" s="2"/>
    </row>
    <row r="35" spans="19:20" ht="15">
      <c r="S35" s="2"/>
      <c r="T35" s="2"/>
    </row>
    <row r="36" spans="19:20" ht="15">
      <c r="S36" s="2"/>
      <c r="T36" s="2"/>
    </row>
    <row r="37" ht="15">
      <c r="S37" s="2"/>
    </row>
  </sheetData>
  <printOptions/>
  <pageMargins left="0.5" right="0.5" top="0.5" bottom="0.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3.69921875" style="0" customWidth="1"/>
    <col min="2" max="2" width="50.69921875" style="0" customWidth="1"/>
    <col min="3" max="3" width="5.69921875" style="0" customWidth="1"/>
    <col min="4" max="5" width="10.69921875" style="0" customWidth="1"/>
    <col min="6" max="6" width="5.69921875" style="0" customWidth="1"/>
    <col min="7" max="8" width="10.69921875" style="0" customWidth="1"/>
    <col min="9" max="16384" width="9.69921875" style="0" customWidth="1"/>
  </cols>
  <sheetData>
    <row r="1" spans="1:8" ht="15">
      <c r="A1" s="1" t="s">
        <v>415</v>
      </c>
      <c r="B1" s="2"/>
      <c r="C1" s="2"/>
      <c r="D1" s="2"/>
      <c r="E1" s="2"/>
      <c r="F1" s="2"/>
      <c r="G1" s="2"/>
      <c r="H1" s="2"/>
    </row>
    <row r="2" spans="1:8" ht="15">
      <c r="A2" s="1" t="s">
        <v>416</v>
      </c>
      <c r="B2" s="2"/>
      <c r="C2" s="2"/>
      <c r="D2" s="2"/>
      <c r="E2" s="2"/>
      <c r="F2" s="2"/>
      <c r="G2" s="2"/>
      <c r="H2" s="2"/>
    </row>
    <row r="4" spans="1:3" ht="15">
      <c r="A4" s="2"/>
      <c r="B4" s="2"/>
      <c r="C4" s="5" t="s">
        <v>173</v>
      </c>
    </row>
    <row r="5" spans="1:8" ht="15">
      <c r="A5" s="2"/>
      <c r="B5" s="2"/>
      <c r="C5" s="2"/>
      <c r="D5" s="2"/>
      <c r="E5" s="2"/>
      <c r="F5" s="2"/>
      <c r="G5" s="2"/>
      <c r="H5" s="2"/>
    </row>
    <row r="6" spans="1:14" ht="15">
      <c r="A6" s="2"/>
      <c r="B6" s="2"/>
      <c r="C6" s="2"/>
      <c r="D6" s="5" t="s">
        <v>175</v>
      </c>
      <c r="E6" s="2"/>
      <c r="F6" s="2"/>
      <c r="G6" s="5" t="s">
        <v>176</v>
      </c>
      <c r="H6" s="2"/>
      <c r="M6" s="2"/>
      <c r="N6" s="2"/>
    </row>
    <row r="7" spans="1:14" ht="15">
      <c r="A7" s="5" t="s">
        <v>174</v>
      </c>
      <c r="B7" s="5" t="s">
        <v>147</v>
      </c>
      <c r="C7" s="10" t="s">
        <v>178</v>
      </c>
      <c r="D7" s="2"/>
      <c r="E7" s="2"/>
      <c r="F7" s="10" t="s">
        <v>178</v>
      </c>
      <c r="G7" s="2"/>
      <c r="H7" s="2"/>
      <c r="L7" s="2"/>
      <c r="M7" s="2"/>
      <c r="N7" s="2"/>
    </row>
    <row r="8" spans="1:14" ht="15">
      <c r="A8" s="5" t="s">
        <v>177</v>
      </c>
      <c r="B8" s="2"/>
      <c r="C8" s="10" t="s">
        <v>179</v>
      </c>
      <c r="D8" s="10" t="s">
        <v>417</v>
      </c>
      <c r="E8" s="2"/>
      <c r="F8" s="10" t="s">
        <v>179</v>
      </c>
      <c r="G8" s="10" t="s">
        <v>417</v>
      </c>
      <c r="H8" s="2"/>
      <c r="L8" s="2"/>
      <c r="M8" s="2"/>
      <c r="N8" s="2"/>
    </row>
    <row r="9" spans="3:15" ht="15">
      <c r="C9" s="10" t="s">
        <v>182</v>
      </c>
      <c r="D9" s="10" t="s">
        <v>418</v>
      </c>
      <c r="E9" s="10" t="s">
        <v>185</v>
      </c>
      <c r="F9" s="10" t="s">
        <v>182</v>
      </c>
      <c r="G9" s="10" t="s">
        <v>418</v>
      </c>
      <c r="H9" s="10" t="s">
        <v>185</v>
      </c>
      <c r="L9" s="2"/>
      <c r="M9" s="2"/>
      <c r="N9" s="2"/>
      <c r="O9" s="2"/>
    </row>
    <row r="10" spans="1:14" ht="15">
      <c r="A10" s="2"/>
      <c r="B10" s="2"/>
      <c r="C10" s="2"/>
      <c r="D10" s="2"/>
      <c r="E10" s="2"/>
      <c r="F10" s="2"/>
      <c r="G10" s="2"/>
      <c r="H10" s="2"/>
      <c r="L10" s="2"/>
      <c r="N10" s="2"/>
    </row>
    <row r="11" spans="1:15" ht="15">
      <c r="A11" s="1" t="s">
        <v>165</v>
      </c>
      <c r="B11" s="1" t="s">
        <v>419</v>
      </c>
      <c r="C11" s="10" t="s">
        <v>189</v>
      </c>
      <c r="D11" s="6">
        <f>SUM(D14:D38)+526+1+10880+2488+658</f>
        <v>585031</v>
      </c>
      <c r="E11" s="6">
        <f>SUM(E14:E38)+2851+4+15949+32953+1601</f>
        <v>851120</v>
      </c>
      <c r="F11" s="10" t="s">
        <v>189</v>
      </c>
      <c r="G11" s="6">
        <f>SUM(G14:G38)+1111+1+16371+2580+616</f>
        <v>627575</v>
      </c>
      <c r="H11" s="6">
        <f>SUM(H14:H38)+5961+4+22420+32682+1717</f>
        <v>943596</v>
      </c>
      <c r="L11" s="6"/>
      <c r="M11" s="11"/>
      <c r="N11" s="6"/>
      <c r="O11" s="11"/>
    </row>
    <row r="12" spans="2:14" ht="15">
      <c r="B12" s="1" t="s">
        <v>420</v>
      </c>
      <c r="C12" s="1" t="s">
        <v>149</v>
      </c>
      <c r="D12" s="6"/>
      <c r="E12" s="6"/>
      <c r="F12" s="1" t="s">
        <v>149</v>
      </c>
      <c r="G12" s="6"/>
      <c r="H12" s="6"/>
      <c r="L12" s="6"/>
      <c r="M12" s="6"/>
      <c r="N12" s="6"/>
    </row>
    <row r="13" spans="1:6" ht="15">
      <c r="A13" s="1" t="s">
        <v>421</v>
      </c>
      <c r="B13" s="1" t="s">
        <v>422</v>
      </c>
      <c r="C13" s="1" t="s">
        <v>149</v>
      </c>
      <c r="F13" s="1" t="s">
        <v>149</v>
      </c>
    </row>
    <row r="14" spans="2:15" ht="15">
      <c r="B14" s="1" t="s">
        <v>423</v>
      </c>
      <c r="C14" s="2">
        <v>5</v>
      </c>
      <c r="D14" s="6">
        <v>10556</v>
      </c>
      <c r="E14" s="6">
        <v>13582</v>
      </c>
      <c r="F14" s="2">
        <v>6</v>
      </c>
      <c r="G14" s="6">
        <v>9600</v>
      </c>
      <c r="H14" s="6">
        <v>11541</v>
      </c>
      <c r="L14" s="6"/>
      <c r="M14" s="11"/>
      <c r="N14" s="6"/>
      <c r="O14" s="11"/>
    </row>
    <row r="15" spans="1:15" ht="15">
      <c r="A15" s="1" t="s">
        <v>424</v>
      </c>
      <c r="B15" s="1" t="s">
        <v>425</v>
      </c>
      <c r="C15" s="2">
        <v>5</v>
      </c>
      <c r="D15" s="6">
        <v>37561</v>
      </c>
      <c r="E15" s="6">
        <v>37520</v>
      </c>
      <c r="F15" s="2">
        <v>6</v>
      </c>
      <c r="G15" s="6">
        <v>32991</v>
      </c>
      <c r="H15" s="6">
        <v>34168</v>
      </c>
      <c r="L15" s="6"/>
      <c r="M15" s="11"/>
      <c r="N15" s="6"/>
      <c r="O15" s="11"/>
    </row>
    <row r="16" spans="1:15" ht="15">
      <c r="A16" s="1" t="s">
        <v>426</v>
      </c>
      <c r="B16" s="1" t="s">
        <v>427</v>
      </c>
      <c r="C16" s="2">
        <v>6</v>
      </c>
      <c r="D16" s="6">
        <v>1791</v>
      </c>
      <c r="E16" s="6">
        <v>2815</v>
      </c>
      <c r="F16" s="2">
        <v>6</v>
      </c>
      <c r="G16" s="6">
        <v>1406</v>
      </c>
      <c r="H16" s="6">
        <v>2443</v>
      </c>
      <c r="L16" s="6"/>
      <c r="M16" s="11"/>
      <c r="N16" s="6"/>
      <c r="O16" s="11"/>
    </row>
    <row r="17" spans="1:14" ht="15">
      <c r="A17" s="1" t="s">
        <v>428</v>
      </c>
      <c r="B17" s="1" t="s">
        <v>429</v>
      </c>
      <c r="C17" s="2">
        <v>6</v>
      </c>
      <c r="D17" s="9" t="s">
        <v>196</v>
      </c>
      <c r="E17" s="9" t="s">
        <v>196</v>
      </c>
      <c r="F17" s="2">
        <v>6</v>
      </c>
      <c r="G17" s="9" t="s">
        <v>196</v>
      </c>
      <c r="H17" s="9" t="s">
        <v>196</v>
      </c>
      <c r="L17" s="6"/>
      <c r="M17" s="6"/>
      <c r="N17" s="6"/>
    </row>
    <row r="18" spans="2:6" ht="15">
      <c r="B18" s="1" t="s">
        <v>430</v>
      </c>
      <c r="C18" s="1" t="s">
        <v>149</v>
      </c>
      <c r="F18" s="1" t="s">
        <v>149</v>
      </c>
    </row>
    <row r="19" spans="1:14" ht="15">
      <c r="A19" s="1" t="s">
        <v>431</v>
      </c>
      <c r="B19" s="1" t="s">
        <v>422</v>
      </c>
      <c r="C19" s="1" t="s">
        <v>149</v>
      </c>
      <c r="D19" s="6"/>
      <c r="E19" s="6"/>
      <c r="F19" s="1" t="s">
        <v>149</v>
      </c>
      <c r="G19" s="6"/>
      <c r="H19" s="6"/>
      <c r="L19" s="6"/>
      <c r="M19" s="6"/>
      <c r="N19" s="6"/>
    </row>
    <row r="20" spans="1:14" ht="15">
      <c r="A20" s="2"/>
      <c r="B20" s="1" t="s">
        <v>423</v>
      </c>
      <c r="C20" s="2">
        <v>1</v>
      </c>
      <c r="D20" s="9" t="s">
        <v>196</v>
      </c>
      <c r="E20" s="9" t="s">
        <v>196</v>
      </c>
      <c r="F20" s="2">
        <v>1</v>
      </c>
      <c r="G20" s="9" t="s">
        <v>196</v>
      </c>
      <c r="H20" s="9" t="s">
        <v>196</v>
      </c>
      <c r="L20" s="6"/>
      <c r="M20" s="6"/>
      <c r="N20" s="6"/>
    </row>
    <row r="21" spans="1:15" ht="15">
      <c r="A21" s="1" t="s">
        <v>432</v>
      </c>
      <c r="B21" s="1" t="s">
        <v>425</v>
      </c>
      <c r="C21" s="2">
        <v>12</v>
      </c>
      <c r="D21" s="6">
        <v>14284</v>
      </c>
      <c r="E21" s="6">
        <v>20608</v>
      </c>
      <c r="F21" s="2">
        <v>11</v>
      </c>
      <c r="G21" s="6">
        <v>17280</v>
      </c>
      <c r="H21" s="6">
        <v>25376</v>
      </c>
      <c r="L21" s="6"/>
      <c r="M21" s="11"/>
      <c r="N21" s="6"/>
      <c r="O21" s="11"/>
    </row>
    <row r="22" spans="1:15" ht="15">
      <c r="A22" s="1" t="s">
        <v>433</v>
      </c>
      <c r="B22" s="1" t="s">
        <v>427</v>
      </c>
      <c r="C22" s="2">
        <v>14</v>
      </c>
      <c r="D22" s="6">
        <v>50416</v>
      </c>
      <c r="E22" s="6">
        <v>80914</v>
      </c>
      <c r="F22" s="2">
        <v>15</v>
      </c>
      <c r="G22" s="6">
        <v>61263</v>
      </c>
      <c r="H22" s="6">
        <v>102672</v>
      </c>
      <c r="L22" s="6"/>
      <c r="M22" s="11"/>
      <c r="N22" s="6"/>
      <c r="O22" s="11"/>
    </row>
    <row r="23" spans="1:15" ht="15">
      <c r="A23" s="1" t="s">
        <v>434</v>
      </c>
      <c r="B23" s="1" t="s">
        <v>429</v>
      </c>
      <c r="C23" s="2">
        <v>12</v>
      </c>
      <c r="D23" s="6">
        <v>15788</v>
      </c>
      <c r="E23" s="6">
        <v>47089</v>
      </c>
      <c r="F23" s="2">
        <v>13</v>
      </c>
      <c r="G23" s="6">
        <v>17330</v>
      </c>
      <c r="H23" s="6">
        <v>52999</v>
      </c>
      <c r="L23" s="6"/>
      <c r="M23" s="11"/>
      <c r="N23" s="6"/>
      <c r="O23" s="11"/>
    </row>
    <row r="24" spans="2:14" ht="15">
      <c r="B24" s="1" t="s">
        <v>435</v>
      </c>
      <c r="C24" s="1" t="s">
        <v>149</v>
      </c>
      <c r="D24" s="6"/>
      <c r="E24" s="6"/>
      <c r="F24" s="1" t="s">
        <v>149</v>
      </c>
      <c r="G24" s="6"/>
      <c r="H24" s="6"/>
      <c r="L24" s="6"/>
      <c r="M24" s="6"/>
      <c r="N24" s="6"/>
    </row>
    <row r="25" spans="1:6" ht="15">
      <c r="A25" s="1" t="s">
        <v>436</v>
      </c>
      <c r="B25" s="1" t="s">
        <v>422</v>
      </c>
      <c r="C25" s="1" t="s">
        <v>149</v>
      </c>
      <c r="F25" s="1" t="s">
        <v>149</v>
      </c>
    </row>
    <row r="26" spans="1:15" ht="15">
      <c r="A26" s="2"/>
      <c r="B26" s="1" t="s">
        <v>423</v>
      </c>
      <c r="C26" s="2">
        <v>7</v>
      </c>
      <c r="D26" s="6">
        <v>27182</v>
      </c>
      <c r="E26" s="6">
        <v>43344</v>
      </c>
      <c r="F26" s="2">
        <v>7</v>
      </c>
      <c r="G26" s="6">
        <v>34093</v>
      </c>
      <c r="H26" s="6">
        <v>56594</v>
      </c>
      <c r="L26" s="6"/>
      <c r="M26" s="11"/>
      <c r="N26" s="6"/>
      <c r="O26" s="11"/>
    </row>
    <row r="27" spans="1:15" ht="15">
      <c r="A27" s="1" t="s">
        <v>437</v>
      </c>
      <c r="B27" s="1" t="s">
        <v>425</v>
      </c>
      <c r="C27" s="2">
        <v>12</v>
      </c>
      <c r="D27" s="6">
        <v>264969</v>
      </c>
      <c r="E27" s="6">
        <v>309608</v>
      </c>
      <c r="F27" s="2">
        <v>12</v>
      </c>
      <c r="G27" s="6">
        <v>273525</v>
      </c>
      <c r="H27" s="6">
        <v>325388</v>
      </c>
      <c r="L27" s="6"/>
      <c r="M27" s="11"/>
      <c r="N27" s="6"/>
      <c r="O27" s="11"/>
    </row>
    <row r="28" spans="1:15" ht="15">
      <c r="A28" s="1" t="s">
        <v>438</v>
      </c>
      <c r="B28" s="1" t="s">
        <v>427</v>
      </c>
      <c r="C28" s="2">
        <v>12</v>
      </c>
      <c r="D28" s="6">
        <v>114062</v>
      </c>
      <c r="E28" s="6">
        <v>161651</v>
      </c>
      <c r="F28" s="2">
        <v>12</v>
      </c>
      <c r="G28" s="6">
        <v>117843</v>
      </c>
      <c r="H28" s="6">
        <v>174343</v>
      </c>
      <c r="L28" s="6"/>
      <c r="M28" s="11"/>
      <c r="N28" s="6"/>
      <c r="O28" s="11"/>
    </row>
    <row r="29" spans="1:15" ht="15">
      <c r="A29" s="1" t="s">
        <v>439</v>
      </c>
      <c r="B29" s="1" t="s">
        <v>429</v>
      </c>
      <c r="C29" s="2">
        <v>10</v>
      </c>
      <c r="D29" s="6">
        <v>6989</v>
      </c>
      <c r="E29" s="6">
        <v>28229</v>
      </c>
      <c r="F29" s="2">
        <v>11</v>
      </c>
      <c r="G29" s="6">
        <v>6049</v>
      </c>
      <c r="H29" s="6">
        <v>26312</v>
      </c>
      <c r="L29" s="6"/>
      <c r="M29" s="11"/>
      <c r="N29" s="6"/>
      <c r="O29" s="11"/>
    </row>
    <row r="30" spans="1:14" ht="15">
      <c r="A30" s="1" t="s">
        <v>440</v>
      </c>
      <c r="B30" s="1" t="s">
        <v>441</v>
      </c>
      <c r="C30" s="2">
        <v>2</v>
      </c>
      <c r="D30" s="9" t="s">
        <v>196</v>
      </c>
      <c r="E30" s="9" t="s">
        <v>196</v>
      </c>
      <c r="F30" s="2">
        <v>2</v>
      </c>
      <c r="G30" s="9" t="s">
        <v>196</v>
      </c>
      <c r="H30" s="9" t="s">
        <v>196</v>
      </c>
      <c r="L30" s="6"/>
      <c r="M30" s="6"/>
      <c r="N30" s="6"/>
    </row>
    <row r="31" spans="1:14" ht="15">
      <c r="A31" s="2"/>
      <c r="B31" s="2"/>
      <c r="C31" s="2"/>
      <c r="D31" s="6"/>
      <c r="E31" s="6"/>
      <c r="F31" s="2"/>
      <c r="G31" s="6"/>
      <c r="H31" s="6"/>
      <c r="L31" s="6"/>
      <c r="M31" s="6"/>
      <c r="N31" s="6"/>
    </row>
    <row r="32" spans="2:6" ht="15">
      <c r="B32" s="1" t="s">
        <v>442</v>
      </c>
      <c r="C32" s="1" t="s">
        <v>149</v>
      </c>
      <c r="F32" s="1" t="s">
        <v>149</v>
      </c>
    </row>
    <row r="33" spans="1:14" ht="15">
      <c r="A33" s="1" t="s">
        <v>443</v>
      </c>
      <c r="B33" s="1" t="s">
        <v>444</v>
      </c>
      <c r="C33" s="2">
        <v>3</v>
      </c>
      <c r="D33" s="9" t="s">
        <v>196</v>
      </c>
      <c r="E33" s="9" t="s">
        <v>196</v>
      </c>
      <c r="F33" s="2">
        <v>3</v>
      </c>
      <c r="G33" s="9" t="s">
        <v>196</v>
      </c>
      <c r="H33" s="9" t="s">
        <v>196</v>
      </c>
      <c r="L33" s="6"/>
      <c r="M33" s="6"/>
      <c r="N33" s="6"/>
    </row>
    <row r="34" spans="1:15" ht="15">
      <c r="A34" s="1" t="s">
        <v>445</v>
      </c>
      <c r="B34" s="1" t="s">
        <v>446</v>
      </c>
      <c r="C34" s="2">
        <v>6</v>
      </c>
      <c r="D34" s="6">
        <v>9908</v>
      </c>
      <c r="E34" s="6">
        <v>24574</v>
      </c>
      <c r="F34" s="2">
        <v>6</v>
      </c>
      <c r="G34" s="6">
        <v>12634</v>
      </c>
      <c r="H34" s="6">
        <v>29990</v>
      </c>
      <c r="L34" s="6"/>
      <c r="M34" s="11"/>
      <c r="N34" s="6"/>
      <c r="O34" s="11"/>
    </row>
    <row r="35" spans="2:6" ht="15">
      <c r="B35" s="1" t="s">
        <v>447</v>
      </c>
      <c r="C35" s="1" t="s">
        <v>149</v>
      </c>
      <c r="F35" s="1" t="s">
        <v>149</v>
      </c>
    </row>
    <row r="36" spans="1:15" ht="15">
      <c r="A36" s="1" t="s">
        <v>448</v>
      </c>
      <c r="B36" s="1" t="s">
        <v>444</v>
      </c>
      <c r="C36" s="2">
        <v>4</v>
      </c>
      <c r="D36" s="6">
        <v>12486</v>
      </c>
      <c r="E36" s="6">
        <v>18764</v>
      </c>
      <c r="F36" s="2">
        <v>4</v>
      </c>
      <c r="G36" s="6">
        <v>16772</v>
      </c>
      <c r="H36" s="6">
        <v>25671</v>
      </c>
      <c r="L36" s="6"/>
      <c r="M36" s="11"/>
      <c r="N36" s="6"/>
      <c r="O36" s="11"/>
    </row>
    <row r="37" spans="1:15" ht="15">
      <c r="A37" s="1" t="s">
        <v>449</v>
      </c>
      <c r="B37" s="1" t="s">
        <v>446</v>
      </c>
      <c r="C37" s="2">
        <v>5</v>
      </c>
      <c r="D37" s="6">
        <v>4486</v>
      </c>
      <c r="E37" s="6">
        <v>9064</v>
      </c>
      <c r="F37" s="2">
        <v>5</v>
      </c>
      <c r="G37" s="6">
        <v>6110</v>
      </c>
      <c r="H37" s="6">
        <v>13315</v>
      </c>
      <c r="L37" s="6"/>
      <c r="M37" s="11"/>
      <c r="N37" s="6"/>
      <c r="O37" s="11"/>
    </row>
    <row r="38" spans="1:14" ht="15">
      <c r="A38" s="1" t="s">
        <v>450</v>
      </c>
      <c r="B38" s="1" t="s">
        <v>451</v>
      </c>
      <c r="C38" s="2">
        <v>2</v>
      </c>
      <c r="D38" s="9" t="s">
        <v>196</v>
      </c>
      <c r="E38" s="9" t="s">
        <v>196</v>
      </c>
      <c r="F38" s="2">
        <v>1</v>
      </c>
      <c r="G38" s="9" t="s">
        <v>196</v>
      </c>
      <c r="H38" s="9" t="s">
        <v>196</v>
      </c>
      <c r="L38" s="6"/>
      <c r="M38" s="6"/>
      <c r="N38" s="6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1" t="s">
        <v>452</v>
      </c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1" t="s">
        <v>453</v>
      </c>
      <c r="B42" s="2"/>
      <c r="C42" s="2"/>
      <c r="D42" s="2"/>
      <c r="E42" s="2"/>
      <c r="F42" s="2"/>
      <c r="G42" s="2"/>
      <c r="H42" s="2"/>
    </row>
    <row r="43" spans="1:4" ht="15">
      <c r="A43" s="1" t="s">
        <v>454</v>
      </c>
      <c r="B43" s="2"/>
      <c r="C43" s="2"/>
      <c r="D43" s="2"/>
    </row>
  </sheetData>
  <printOptions/>
  <pageMargins left="0.5" right="0.5" top="0.5" bottom="0.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1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3.69921875" style="0" customWidth="1"/>
    <col min="2" max="2" width="50.69921875" style="0" customWidth="1"/>
    <col min="3" max="3" width="5.69921875" style="0" customWidth="1"/>
    <col min="4" max="5" width="10.69921875" style="0" customWidth="1"/>
    <col min="6" max="6" width="5.69921875" style="0" customWidth="1"/>
    <col min="7" max="8" width="10.69921875" style="0" customWidth="1"/>
    <col min="9" max="16384" width="9.69921875" style="0" customWidth="1"/>
  </cols>
  <sheetData>
    <row r="1" spans="1:8" ht="15">
      <c r="A1" s="1" t="s">
        <v>455</v>
      </c>
      <c r="B1" s="2"/>
      <c r="C1" s="2"/>
      <c r="D1" s="2"/>
      <c r="E1" s="2"/>
      <c r="F1" s="2"/>
      <c r="G1" s="2"/>
      <c r="H1" s="2"/>
    </row>
    <row r="2" spans="1:8" ht="15">
      <c r="A2" s="1" t="s">
        <v>456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3" ht="15">
      <c r="A4" s="2"/>
      <c r="B4" s="2"/>
      <c r="C4" s="5" t="s">
        <v>173</v>
      </c>
    </row>
    <row r="6" spans="1:15" ht="15">
      <c r="A6" s="10" t="s">
        <v>149</v>
      </c>
      <c r="C6" s="2"/>
      <c r="D6" s="5" t="s">
        <v>175</v>
      </c>
      <c r="E6" s="2"/>
      <c r="F6" s="2"/>
      <c r="G6" s="5" t="s">
        <v>176</v>
      </c>
      <c r="H6" s="2"/>
      <c r="O6" s="2"/>
    </row>
    <row r="7" spans="1:6" ht="15">
      <c r="A7" s="5" t="s">
        <v>174</v>
      </c>
      <c r="B7" s="5" t="s">
        <v>147</v>
      </c>
      <c r="C7" s="10" t="s">
        <v>178</v>
      </c>
      <c r="F7" s="10" t="s">
        <v>178</v>
      </c>
    </row>
    <row r="8" spans="1:15" ht="15">
      <c r="A8" s="5" t="s">
        <v>177</v>
      </c>
      <c r="B8" s="2"/>
      <c r="C8" s="10" t="s">
        <v>179</v>
      </c>
      <c r="D8" s="10" t="s">
        <v>417</v>
      </c>
      <c r="E8" s="2"/>
      <c r="F8" s="10" t="s">
        <v>179</v>
      </c>
      <c r="G8" s="10" t="s">
        <v>417</v>
      </c>
      <c r="H8" s="2"/>
      <c r="M8" s="2"/>
      <c r="N8" s="2"/>
      <c r="O8" s="2"/>
    </row>
    <row r="9" spans="1:15" ht="15">
      <c r="A9" s="2"/>
      <c r="C9" s="10" t="s">
        <v>182</v>
      </c>
      <c r="D9" s="10" t="s">
        <v>418</v>
      </c>
      <c r="E9" s="10" t="s">
        <v>185</v>
      </c>
      <c r="F9" s="10" t="s">
        <v>182</v>
      </c>
      <c r="G9" s="10" t="s">
        <v>418</v>
      </c>
      <c r="H9" s="10" t="s">
        <v>185</v>
      </c>
      <c r="M9" s="2"/>
      <c r="N9" s="2"/>
      <c r="O9" s="2"/>
    </row>
    <row r="10" spans="1:15" ht="15">
      <c r="A10" s="2"/>
      <c r="B10" s="2"/>
      <c r="C10" s="2"/>
      <c r="D10" s="2"/>
      <c r="E10" s="2"/>
      <c r="F10" s="2"/>
      <c r="G10" s="2"/>
      <c r="H10" s="2"/>
      <c r="M10" s="2"/>
      <c r="O10" s="2"/>
    </row>
    <row r="11" spans="1:16" ht="15">
      <c r="A11" s="1" t="s">
        <v>165</v>
      </c>
      <c r="B11" s="1" t="s">
        <v>457</v>
      </c>
      <c r="C11" s="9" t="s">
        <v>189</v>
      </c>
      <c r="D11" s="6">
        <f>SUM(D14:D38)+605+16+2+1+1+1+1258+1+4104+3048</f>
        <v>55461</v>
      </c>
      <c r="E11" s="6">
        <f>SUM(E14:E38)+1037+63+7+6+3+1398+6+6566+5271</f>
        <v>99403</v>
      </c>
      <c r="F11" s="9" t="s">
        <v>189</v>
      </c>
      <c r="G11" s="6">
        <f>SUM(G14:G38)+488+15+4+1+1+1+1604+1+5360+2414</f>
        <v>63382</v>
      </c>
      <c r="H11" s="6">
        <f>SUM(H14:H38)+996+68+4+7+6+3+2054+13+8998+4003</f>
        <v>115800</v>
      </c>
      <c r="M11" s="6"/>
      <c r="N11" s="11"/>
      <c r="O11" s="6"/>
      <c r="P11" s="11"/>
    </row>
    <row r="12" spans="2:15" ht="15">
      <c r="B12" s="1" t="s">
        <v>420</v>
      </c>
      <c r="C12" s="6"/>
      <c r="D12" s="6"/>
      <c r="E12" s="6"/>
      <c r="F12" s="6"/>
      <c r="G12" s="6"/>
      <c r="H12" s="6"/>
      <c r="M12" s="6"/>
      <c r="N12" s="6"/>
      <c r="O12" s="6"/>
    </row>
    <row r="13" spans="1:2" ht="15">
      <c r="A13" s="1" t="s">
        <v>421</v>
      </c>
      <c r="B13" s="1" t="s">
        <v>422</v>
      </c>
    </row>
    <row r="14" spans="2:15" ht="15">
      <c r="B14" s="1" t="s">
        <v>458</v>
      </c>
      <c r="C14" s="6">
        <v>4</v>
      </c>
      <c r="D14" s="9" t="s">
        <v>196</v>
      </c>
      <c r="E14" s="9" t="s">
        <v>196</v>
      </c>
      <c r="F14" s="6">
        <v>4</v>
      </c>
      <c r="G14" s="9" t="s">
        <v>196</v>
      </c>
      <c r="H14" s="9" t="s">
        <v>196</v>
      </c>
      <c r="M14" s="6"/>
      <c r="N14" s="6"/>
      <c r="O14" s="6"/>
    </row>
    <row r="15" spans="1:16" ht="15">
      <c r="A15" s="1" t="s">
        <v>424</v>
      </c>
      <c r="B15" s="1" t="s">
        <v>459</v>
      </c>
      <c r="C15" s="6">
        <v>5</v>
      </c>
      <c r="D15" s="6">
        <v>11367</v>
      </c>
      <c r="E15" s="6">
        <v>18010</v>
      </c>
      <c r="F15" s="6">
        <v>5</v>
      </c>
      <c r="G15" s="6">
        <v>11554</v>
      </c>
      <c r="H15" s="6">
        <v>20474</v>
      </c>
      <c r="M15" s="6"/>
      <c r="N15" s="11"/>
      <c r="O15" s="6"/>
      <c r="P15" s="11"/>
    </row>
    <row r="16" spans="1:15" ht="15">
      <c r="A16" s="1" t="s">
        <v>426</v>
      </c>
      <c r="B16" s="1" t="s">
        <v>460</v>
      </c>
      <c r="C16" s="6">
        <v>1</v>
      </c>
      <c r="D16" s="9" t="s">
        <v>196</v>
      </c>
      <c r="E16" s="9" t="s">
        <v>196</v>
      </c>
      <c r="F16" s="6">
        <v>2</v>
      </c>
      <c r="G16" s="9" t="s">
        <v>196</v>
      </c>
      <c r="H16" s="9" t="s">
        <v>196</v>
      </c>
      <c r="M16" s="6"/>
      <c r="N16" s="6"/>
      <c r="O16" s="6"/>
    </row>
    <row r="17" spans="1:15" ht="15">
      <c r="A17" s="1" t="s">
        <v>428</v>
      </c>
      <c r="B17" s="1" t="s">
        <v>461</v>
      </c>
      <c r="C17" s="6">
        <v>1</v>
      </c>
      <c r="D17" s="9" t="s">
        <v>196</v>
      </c>
      <c r="E17" s="9" t="s">
        <v>196</v>
      </c>
      <c r="F17" s="6">
        <v>1</v>
      </c>
      <c r="G17" s="9" t="s">
        <v>196</v>
      </c>
      <c r="H17" s="9" t="s">
        <v>196</v>
      </c>
      <c r="M17" s="6"/>
      <c r="N17" s="6"/>
      <c r="O17" s="6"/>
    </row>
    <row r="18" ht="15">
      <c r="B18" s="1" t="s">
        <v>430</v>
      </c>
    </row>
    <row r="19" spans="1:2" ht="15">
      <c r="A19" s="1" t="s">
        <v>431</v>
      </c>
      <c r="B19" s="1" t="s">
        <v>422</v>
      </c>
    </row>
    <row r="20" spans="1:15" ht="15">
      <c r="A20" s="2"/>
      <c r="B20" s="1" t="s">
        <v>458</v>
      </c>
      <c r="C20" s="6">
        <v>1</v>
      </c>
      <c r="D20" s="9" t="s">
        <v>196</v>
      </c>
      <c r="E20" s="9" t="s">
        <v>196</v>
      </c>
      <c r="F20" s="6">
        <v>1</v>
      </c>
      <c r="G20" s="9" t="s">
        <v>196</v>
      </c>
      <c r="H20" s="9" t="s">
        <v>196</v>
      </c>
      <c r="M20" s="6"/>
      <c r="N20" s="6"/>
      <c r="O20" s="6"/>
    </row>
    <row r="21" spans="1:16" ht="15">
      <c r="A21" s="1" t="s">
        <v>432</v>
      </c>
      <c r="B21" s="1" t="s">
        <v>459</v>
      </c>
      <c r="C21" s="6">
        <v>4</v>
      </c>
      <c r="D21" s="6">
        <v>3896</v>
      </c>
      <c r="E21" s="6">
        <v>7379</v>
      </c>
      <c r="F21" s="6">
        <v>4</v>
      </c>
      <c r="G21" s="6">
        <v>5171</v>
      </c>
      <c r="H21" s="6">
        <v>10055</v>
      </c>
      <c r="M21" s="6"/>
      <c r="N21" s="11"/>
      <c r="O21" s="6"/>
      <c r="P21" s="11"/>
    </row>
    <row r="22" spans="1:16" ht="15">
      <c r="A22" s="1" t="s">
        <v>433</v>
      </c>
      <c r="B22" s="1" t="s">
        <v>460</v>
      </c>
      <c r="C22" s="6">
        <v>4</v>
      </c>
      <c r="D22" s="6">
        <v>1213</v>
      </c>
      <c r="E22" s="6">
        <v>3261</v>
      </c>
      <c r="F22" s="6">
        <v>4</v>
      </c>
      <c r="G22" s="6">
        <v>1274</v>
      </c>
      <c r="H22" s="6">
        <v>3380</v>
      </c>
      <c r="M22" s="6"/>
      <c r="N22" s="11"/>
      <c r="O22" s="6"/>
      <c r="P22" s="11"/>
    </row>
    <row r="23" spans="1:15" ht="15">
      <c r="A23" s="1" t="s">
        <v>434</v>
      </c>
      <c r="B23" s="1" t="s">
        <v>461</v>
      </c>
      <c r="C23" s="10" t="s">
        <v>462</v>
      </c>
      <c r="D23" s="10" t="s">
        <v>462</v>
      </c>
      <c r="E23" s="10" t="s">
        <v>462</v>
      </c>
      <c r="F23" s="10" t="s">
        <v>462</v>
      </c>
      <c r="G23" s="10" t="s">
        <v>462</v>
      </c>
      <c r="H23" s="10" t="s">
        <v>462</v>
      </c>
      <c r="M23" s="2"/>
      <c r="N23" s="6"/>
      <c r="O23" s="2"/>
    </row>
    <row r="24" spans="2:15" ht="15">
      <c r="B24" s="1" t="s">
        <v>435</v>
      </c>
      <c r="C24" s="6"/>
      <c r="D24" s="6"/>
      <c r="E24" s="6"/>
      <c r="F24" s="6"/>
      <c r="G24" s="6"/>
      <c r="H24" s="6"/>
      <c r="M24" s="6"/>
      <c r="N24" s="6"/>
      <c r="O24" s="6"/>
    </row>
    <row r="25" spans="1:2" ht="15">
      <c r="A25" s="1" t="s">
        <v>436</v>
      </c>
      <c r="B25" s="1" t="s">
        <v>422</v>
      </c>
    </row>
    <row r="26" spans="1:16" ht="15">
      <c r="A26" s="2"/>
      <c r="B26" s="1" t="s">
        <v>458</v>
      </c>
      <c r="C26" s="6">
        <v>4</v>
      </c>
      <c r="D26" s="6">
        <v>1360</v>
      </c>
      <c r="E26" s="6">
        <v>3042</v>
      </c>
      <c r="F26" s="6">
        <v>4</v>
      </c>
      <c r="G26" s="6">
        <v>1703</v>
      </c>
      <c r="H26" s="6">
        <v>3876</v>
      </c>
      <c r="M26" s="6"/>
      <c r="N26" s="11"/>
      <c r="O26" s="6"/>
      <c r="P26" s="11"/>
    </row>
    <row r="27" spans="1:16" ht="15">
      <c r="A27" s="1" t="s">
        <v>437</v>
      </c>
      <c r="B27" s="1" t="s">
        <v>459</v>
      </c>
      <c r="C27" s="6">
        <v>8</v>
      </c>
      <c r="D27" s="6">
        <v>21197</v>
      </c>
      <c r="E27" s="6">
        <v>39198</v>
      </c>
      <c r="F27" s="6">
        <v>9</v>
      </c>
      <c r="G27" s="6">
        <v>26538</v>
      </c>
      <c r="H27" s="6">
        <v>47030</v>
      </c>
      <c r="M27" s="6"/>
      <c r="N27" s="11"/>
      <c r="O27" s="6"/>
      <c r="P27" s="11"/>
    </row>
    <row r="28" spans="1:16" ht="15">
      <c r="A28" s="1" t="s">
        <v>438</v>
      </c>
      <c r="B28" s="1" t="s">
        <v>460</v>
      </c>
      <c r="C28" s="6">
        <v>5</v>
      </c>
      <c r="D28" s="6">
        <v>1895</v>
      </c>
      <c r="E28" s="6">
        <v>4781</v>
      </c>
      <c r="F28" s="6">
        <v>7</v>
      </c>
      <c r="G28" s="6">
        <v>2145</v>
      </c>
      <c r="H28" s="6">
        <v>5717</v>
      </c>
      <c r="M28" s="6"/>
      <c r="N28" s="11"/>
      <c r="O28" s="6"/>
      <c r="P28" s="11"/>
    </row>
    <row r="29" spans="1:15" ht="15">
      <c r="A29" s="1" t="s">
        <v>439</v>
      </c>
      <c r="B29" s="1" t="s">
        <v>461</v>
      </c>
      <c r="C29" s="6">
        <v>1</v>
      </c>
      <c r="D29" s="9" t="s">
        <v>196</v>
      </c>
      <c r="E29" s="9" t="s">
        <v>196</v>
      </c>
      <c r="F29" s="6">
        <v>1</v>
      </c>
      <c r="G29" s="9" t="s">
        <v>196</v>
      </c>
      <c r="H29" s="9" t="s">
        <v>196</v>
      </c>
      <c r="M29" s="6"/>
      <c r="N29" s="6"/>
      <c r="O29" s="6"/>
    </row>
    <row r="30" spans="1:16" ht="15">
      <c r="A30" s="1" t="s">
        <v>440</v>
      </c>
      <c r="B30" s="1" t="s">
        <v>463</v>
      </c>
      <c r="C30" s="6">
        <v>1</v>
      </c>
      <c r="D30" s="9" t="s">
        <v>196</v>
      </c>
      <c r="E30" s="9" t="s">
        <v>196</v>
      </c>
      <c r="F30" s="6">
        <v>1</v>
      </c>
      <c r="G30" s="9" t="s">
        <v>196</v>
      </c>
      <c r="H30" s="9" t="s">
        <v>196</v>
      </c>
      <c r="M30" s="6"/>
      <c r="N30" s="11"/>
      <c r="O30" s="6"/>
      <c r="P30" s="11"/>
    </row>
    <row r="31" spans="1:16" ht="15">
      <c r="A31" s="2"/>
      <c r="B31" s="2"/>
      <c r="C31" s="6"/>
      <c r="D31" s="6"/>
      <c r="E31" s="6"/>
      <c r="F31" s="6"/>
      <c r="G31" s="6"/>
      <c r="H31" s="6"/>
      <c r="M31" s="6"/>
      <c r="N31" s="11"/>
      <c r="O31" s="6"/>
      <c r="P31" s="11"/>
    </row>
    <row r="32" ht="15">
      <c r="B32" s="1" t="s">
        <v>442</v>
      </c>
    </row>
    <row r="33" spans="1:15" ht="15">
      <c r="A33" s="1" t="s">
        <v>443</v>
      </c>
      <c r="B33" s="1" t="s">
        <v>464</v>
      </c>
      <c r="C33" s="10" t="s">
        <v>462</v>
      </c>
      <c r="D33" s="10" t="s">
        <v>462</v>
      </c>
      <c r="E33" s="10" t="s">
        <v>462</v>
      </c>
      <c r="F33" s="10" t="s">
        <v>462</v>
      </c>
      <c r="G33" s="10" t="s">
        <v>462</v>
      </c>
      <c r="H33" s="10" t="s">
        <v>462</v>
      </c>
      <c r="M33" s="2"/>
      <c r="N33" s="2"/>
      <c r="O33" s="2"/>
    </row>
    <row r="34" spans="1:15" ht="15">
      <c r="A34" s="1" t="s">
        <v>445</v>
      </c>
      <c r="B34" s="1" t="s">
        <v>465</v>
      </c>
      <c r="C34" s="2">
        <v>1</v>
      </c>
      <c r="D34" s="9" t="s">
        <v>196</v>
      </c>
      <c r="E34" s="9" t="s">
        <v>196</v>
      </c>
      <c r="F34" s="2">
        <v>1</v>
      </c>
      <c r="G34" s="9" t="s">
        <v>196</v>
      </c>
      <c r="H34" s="9" t="s">
        <v>196</v>
      </c>
      <c r="M34" s="6"/>
      <c r="N34" s="6"/>
      <c r="O34" s="6"/>
    </row>
    <row r="35" ht="15">
      <c r="B35" s="1" t="s">
        <v>447</v>
      </c>
    </row>
    <row r="36" spans="1:15" ht="15">
      <c r="A36" s="1" t="s">
        <v>448</v>
      </c>
      <c r="B36" s="1" t="s">
        <v>464</v>
      </c>
      <c r="C36" s="2">
        <v>2</v>
      </c>
      <c r="D36" s="9" t="s">
        <v>196</v>
      </c>
      <c r="E36" s="9" t="s">
        <v>196</v>
      </c>
      <c r="F36" s="2">
        <v>2</v>
      </c>
      <c r="G36" s="9" t="s">
        <v>196</v>
      </c>
      <c r="H36" s="9" t="s">
        <v>196</v>
      </c>
      <c r="M36" s="6"/>
      <c r="N36" s="6"/>
      <c r="O36" s="6"/>
    </row>
    <row r="37" spans="1:16" ht="15">
      <c r="A37" s="1" t="s">
        <v>449</v>
      </c>
      <c r="B37" s="1" t="s">
        <v>465</v>
      </c>
      <c r="C37" s="2">
        <v>3</v>
      </c>
      <c r="D37" s="6">
        <v>5496</v>
      </c>
      <c r="E37" s="6">
        <v>9375</v>
      </c>
      <c r="F37" s="2">
        <v>3</v>
      </c>
      <c r="G37" s="6">
        <v>5108</v>
      </c>
      <c r="H37" s="6">
        <v>9116</v>
      </c>
      <c r="M37" s="6"/>
      <c r="N37" s="11"/>
      <c r="O37" s="6"/>
      <c r="P37" s="11"/>
    </row>
    <row r="38" spans="1:15" ht="15">
      <c r="A38" s="1" t="s">
        <v>450</v>
      </c>
      <c r="B38" s="1" t="s">
        <v>466</v>
      </c>
      <c r="C38" s="10" t="s">
        <v>462</v>
      </c>
      <c r="D38" s="10" t="s">
        <v>462</v>
      </c>
      <c r="E38" s="10" t="s">
        <v>462</v>
      </c>
      <c r="F38" s="10" t="s">
        <v>462</v>
      </c>
      <c r="G38" s="10" t="s">
        <v>462</v>
      </c>
      <c r="H38" s="10" t="s">
        <v>462</v>
      </c>
      <c r="M38" s="2"/>
      <c r="N38" s="2"/>
      <c r="O38" s="2"/>
    </row>
    <row r="40" spans="1:8" ht="15">
      <c r="A40" s="1" t="s">
        <v>467</v>
      </c>
      <c r="B40" s="2"/>
      <c r="C40" s="2"/>
      <c r="D40" s="2"/>
      <c r="E40" s="2"/>
      <c r="F40" s="2"/>
      <c r="G40" s="6"/>
      <c r="H40" s="6"/>
    </row>
    <row r="41" spans="1:8" ht="15">
      <c r="A41" s="1" t="s">
        <v>468</v>
      </c>
      <c r="B41" s="2"/>
      <c r="C41" s="2"/>
      <c r="D41" s="2"/>
      <c r="E41" s="2"/>
      <c r="F41" s="2"/>
      <c r="G41" s="6"/>
      <c r="H41" s="6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1" t="s">
        <v>469</v>
      </c>
      <c r="B43" s="2"/>
      <c r="C43" s="2"/>
      <c r="D43" s="2"/>
      <c r="E43" s="2"/>
      <c r="F43" s="2"/>
      <c r="G43" s="2"/>
      <c r="H43" s="2"/>
    </row>
    <row r="44" spans="1:8" ht="15">
      <c r="A44" s="1" t="s">
        <v>470</v>
      </c>
      <c r="B44" s="2"/>
      <c r="C44" s="2"/>
      <c r="D44" s="2"/>
      <c r="E44" s="2"/>
      <c r="F44" s="2"/>
      <c r="G44" s="2"/>
      <c r="H44" s="2"/>
    </row>
    <row r="45" spans="1:8" ht="15">
      <c r="A45" s="1" t="s">
        <v>471</v>
      </c>
      <c r="B45" s="2"/>
      <c r="C45" s="2"/>
      <c r="D45" s="2"/>
      <c r="E45" s="2"/>
      <c r="F45" s="2"/>
      <c r="G45" s="2"/>
      <c r="H45" s="2"/>
    </row>
    <row r="46" spans="7:8" ht="15">
      <c r="G46" s="2"/>
      <c r="H46" s="2"/>
    </row>
    <row r="47" spans="7:8" ht="15">
      <c r="G47" s="2"/>
      <c r="H47" s="2"/>
    </row>
    <row r="48" spans="7:8" ht="15">
      <c r="G48" s="2"/>
      <c r="H48" s="2"/>
    </row>
    <row r="49" spans="7:8" ht="15">
      <c r="G49" s="2"/>
      <c r="H49" s="2"/>
    </row>
    <row r="50" spans="7:8" ht="15">
      <c r="G50" s="2"/>
      <c r="H50" s="2"/>
    </row>
    <row r="51" spans="7:8" ht="15">
      <c r="G51" s="2"/>
      <c r="H51" s="2"/>
    </row>
    <row r="52" spans="7:8" ht="15">
      <c r="G52" s="2"/>
      <c r="H52" s="2"/>
    </row>
    <row r="53" spans="7:8" ht="15">
      <c r="G53" s="2"/>
      <c r="H53" s="2"/>
    </row>
    <row r="54" spans="7:8" ht="15">
      <c r="G54" s="2"/>
      <c r="H54" s="2"/>
    </row>
    <row r="55" spans="7:8" ht="15">
      <c r="G55" s="2"/>
      <c r="H55" s="2"/>
    </row>
    <row r="56" spans="7:8" ht="15">
      <c r="G56" s="2"/>
      <c r="H56" s="2"/>
    </row>
    <row r="57" spans="7:8" ht="15">
      <c r="G57" s="2"/>
      <c r="H57" s="2"/>
    </row>
    <row r="58" spans="7:8" ht="15">
      <c r="G58" s="2"/>
      <c r="H58" s="2"/>
    </row>
    <row r="59" spans="7:8" ht="15">
      <c r="G59" s="2"/>
      <c r="H59" s="2"/>
    </row>
    <row r="60" spans="7:8" ht="15">
      <c r="G60" s="2"/>
      <c r="H60" s="2"/>
    </row>
    <row r="61" spans="7:8" ht="15">
      <c r="G61" s="2"/>
      <c r="H61" s="2"/>
    </row>
    <row r="62" spans="7:8" ht="15">
      <c r="G62" s="2"/>
      <c r="H62" s="2"/>
    </row>
    <row r="63" spans="7:8" ht="15">
      <c r="G63" s="2"/>
      <c r="H63" s="2"/>
    </row>
    <row r="64" spans="7:8" ht="15">
      <c r="G64" s="6"/>
      <c r="H64" s="2"/>
    </row>
    <row r="65" spans="7:8" ht="15">
      <c r="G65" s="6"/>
      <c r="H65" s="2"/>
    </row>
    <row r="66" spans="7:8" ht="15">
      <c r="G66" s="6"/>
      <c r="H66" s="2"/>
    </row>
    <row r="67" spans="7:8" ht="15">
      <c r="G67" s="6"/>
      <c r="H67" s="2"/>
    </row>
    <row r="68" spans="7:8" ht="15">
      <c r="G68" s="6"/>
      <c r="H68" s="2"/>
    </row>
    <row r="69" spans="7:8" ht="15">
      <c r="G69" s="6"/>
      <c r="H69" s="2"/>
    </row>
    <row r="70" spans="7:8" ht="15">
      <c r="G70" s="6"/>
      <c r="H70" s="2"/>
    </row>
    <row r="71" spans="7:8" ht="15">
      <c r="G71" s="2"/>
      <c r="H71" s="2"/>
    </row>
    <row r="72" spans="7:8" ht="15">
      <c r="G72" s="2"/>
      <c r="H72" s="2"/>
    </row>
    <row r="73" spans="7:8" ht="15">
      <c r="G73" s="2"/>
      <c r="H73" s="2"/>
    </row>
    <row r="74" spans="7:8" ht="15">
      <c r="G74" s="2"/>
      <c r="H74" s="2"/>
    </row>
    <row r="75" spans="7:8" ht="15">
      <c r="G75" s="2"/>
      <c r="H75" s="2"/>
    </row>
    <row r="76" spans="7:8" ht="15">
      <c r="G76" s="2"/>
      <c r="H76" s="2"/>
    </row>
    <row r="77" spans="7:8" ht="15">
      <c r="G77" s="2"/>
      <c r="H77" s="2"/>
    </row>
    <row r="78" spans="7:8" ht="15">
      <c r="G78" s="2"/>
      <c r="H78" s="2"/>
    </row>
    <row r="79" spans="7:8" ht="15">
      <c r="G79" s="2"/>
      <c r="H79" s="2"/>
    </row>
    <row r="80" spans="7:8" ht="15">
      <c r="G80" s="2"/>
      <c r="H80" s="2"/>
    </row>
    <row r="81" spans="7:8" ht="15">
      <c r="G81" s="2"/>
      <c r="H81" s="2"/>
    </row>
  </sheetData>
  <printOptions/>
  <pageMargins left="0.5" right="0.5" top="0.5" bottom="0.5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2.69921875" style="14" customWidth="1"/>
    <col min="2" max="2" width="33.69921875" style="14" customWidth="1"/>
    <col min="3" max="3" width="5.69921875" style="14" customWidth="1"/>
    <col min="4" max="4" width="11.69921875" style="14" customWidth="1"/>
    <col min="5" max="5" width="5.69921875" style="14" customWidth="1"/>
    <col min="6" max="6" width="11.69921875" style="14" customWidth="1"/>
    <col min="7" max="16384" width="9.69921875" style="14" customWidth="1"/>
  </cols>
  <sheetData>
    <row r="1" spans="1:6" ht="15">
      <c r="A1" s="12" t="s">
        <v>472</v>
      </c>
      <c r="B1" s="13"/>
      <c r="C1" s="13"/>
      <c r="D1" s="13"/>
      <c r="E1" s="13"/>
      <c r="F1" s="13"/>
    </row>
    <row r="2" spans="1:6" ht="15">
      <c r="A2" s="12" t="s">
        <v>473</v>
      </c>
      <c r="B2" s="13"/>
      <c r="C2" s="13"/>
      <c r="D2" s="13"/>
      <c r="E2" s="13"/>
      <c r="F2" s="13"/>
    </row>
    <row r="3" spans="1:6" ht="15">
      <c r="A3" s="13"/>
      <c r="B3" s="13"/>
      <c r="C3" s="13"/>
      <c r="D3" s="13"/>
      <c r="E3" s="13"/>
      <c r="F3" s="13"/>
    </row>
    <row r="4" spans="1:5" ht="15">
      <c r="A4" s="15" t="s">
        <v>149</v>
      </c>
      <c r="B4" s="13"/>
      <c r="C4" s="16" t="s">
        <v>175</v>
      </c>
      <c r="E4" s="16" t="s">
        <v>176</v>
      </c>
    </row>
    <row r="6" spans="1:5" ht="15">
      <c r="A6" s="17" t="s">
        <v>174</v>
      </c>
      <c r="B6" s="17" t="s">
        <v>147</v>
      </c>
      <c r="C6" s="18" t="s">
        <v>178</v>
      </c>
      <c r="E6" s="18" t="s">
        <v>178</v>
      </c>
    </row>
    <row r="7" spans="1:10" ht="15">
      <c r="A7" s="17" t="s">
        <v>177</v>
      </c>
      <c r="B7" s="13"/>
      <c r="C7" s="19" t="s">
        <v>179</v>
      </c>
      <c r="D7" s="20"/>
      <c r="E7" s="19" t="s">
        <v>179</v>
      </c>
      <c r="F7" s="20"/>
      <c r="I7" s="20"/>
      <c r="J7" s="20"/>
    </row>
    <row r="8" spans="3:10" ht="15">
      <c r="C8" s="19" t="s">
        <v>182</v>
      </c>
      <c r="D8" s="15" t="s">
        <v>185</v>
      </c>
      <c r="E8" s="19" t="s">
        <v>182</v>
      </c>
      <c r="F8" s="15" t="s">
        <v>185</v>
      </c>
      <c r="I8" s="20"/>
      <c r="J8" s="13"/>
    </row>
    <row r="9" spans="2:10" ht="15">
      <c r="B9" s="13"/>
      <c r="C9" s="20"/>
      <c r="D9" s="13"/>
      <c r="E9" s="20"/>
      <c r="F9" s="13"/>
      <c r="I9" s="20"/>
      <c r="J9" s="13"/>
    </row>
    <row r="11" spans="1:11" ht="15">
      <c r="A11" s="12" t="s">
        <v>474</v>
      </c>
      <c r="B11" s="12" t="s">
        <v>475</v>
      </c>
      <c r="C11" s="20">
        <v>31</v>
      </c>
      <c r="D11" s="21">
        <f>SUM(D15:D19)</f>
        <v>1681082</v>
      </c>
      <c r="E11" s="20">
        <v>32</v>
      </c>
      <c r="F11" s="20">
        <f>SUM(F15:F19)</f>
        <v>3646176</v>
      </c>
      <c r="I11" s="20"/>
      <c r="J11" s="20"/>
      <c r="K11" s="22"/>
    </row>
    <row r="12" spans="1:10" ht="15">
      <c r="A12" s="13"/>
      <c r="B12" s="13"/>
      <c r="C12" s="20"/>
      <c r="D12" s="20"/>
      <c r="E12" s="20"/>
      <c r="F12" s="20"/>
      <c r="I12" s="20"/>
      <c r="J12" s="20"/>
    </row>
    <row r="13" spans="1:11" ht="15">
      <c r="A13" s="12" t="s">
        <v>476</v>
      </c>
      <c r="B13" s="12" t="s">
        <v>477</v>
      </c>
      <c r="C13" s="20">
        <v>23</v>
      </c>
      <c r="D13" s="20">
        <f>D11-D19</f>
        <v>1662173</v>
      </c>
      <c r="E13" s="20">
        <v>21</v>
      </c>
      <c r="F13" s="20">
        <f>F11-F19</f>
        <v>3622920</v>
      </c>
      <c r="I13" s="20"/>
      <c r="J13" s="20"/>
      <c r="K13" s="22"/>
    </row>
    <row r="14" spans="1:10" ht="15">
      <c r="A14" s="13"/>
      <c r="B14" s="12" t="s">
        <v>478</v>
      </c>
      <c r="C14" s="20"/>
      <c r="D14" s="23" t="s">
        <v>149</v>
      </c>
      <c r="E14" s="20"/>
      <c r="F14" s="20"/>
      <c r="I14" s="20"/>
      <c r="J14" s="20"/>
    </row>
    <row r="15" spans="1:11" ht="15">
      <c r="A15" s="12" t="s">
        <v>479</v>
      </c>
      <c r="B15" s="12" t="s">
        <v>0</v>
      </c>
      <c r="C15" s="20">
        <v>11</v>
      </c>
      <c r="D15" s="20">
        <v>618761</v>
      </c>
      <c r="E15" s="20">
        <v>11</v>
      </c>
      <c r="F15" s="20">
        <v>1330498</v>
      </c>
      <c r="I15" s="20"/>
      <c r="J15" s="20"/>
      <c r="K15" s="22"/>
    </row>
    <row r="16" spans="1:11" ht="15">
      <c r="A16" s="12" t="s">
        <v>1</v>
      </c>
      <c r="B16" s="12" t="s">
        <v>2</v>
      </c>
      <c r="C16" s="20">
        <v>20</v>
      </c>
      <c r="D16" s="20">
        <v>832013</v>
      </c>
      <c r="E16" s="20">
        <v>21</v>
      </c>
      <c r="F16" s="20">
        <v>2030982</v>
      </c>
      <c r="I16" s="20"/>
      <c r="J16" s="20"/>
      <c r="K16" s="22"/>
    </row>
    <row r="17" spans="1:11" ht="15">
      <c r="A17" s="12" t="s">
        <v>3</v>
      </c>
      <c r="B17" s="12" t="s">
        <v>4</v>
      </c>
      <c r="C17" s="20">
        <v>5</v>
      </c>
      <c r="D17" s="20">
        <v>59333</v>
      </c>
      <c r="E17" s="20">
        <v>5</v>
      </c>
      <c r="F17" s="20">
        <v>55283</v>
      </c>
      <c r="I17" s="20"/>
      <c r="J17" s="20"/>
      <c r="K17" s="22"/>
    </row>
    <row r="18" spans="1:11" ht="15">
      <c r="A18" s="12" t="s">
        <v>5</v>
      </c>
      <c r="B18" s="12" t="s">
        <v>6</v>
      </c>
      <c r="C18" s="20">
        <v>18</v>
      </c>
      <c r="D18" s="20">
        <v>152066</v>
      </c>
      <c r="E18" s="20">
        <v>17</v>
      </c>
      <c r="F18" s="20">
        <v>206157</v>
      </c>
      <c r="I18" s="20"/>
      <c r="J18" s="20"/>
      <c r="K18" s="22"/>
    </row>
    <row r="19" spans="1:11" ht="15">
      <c r="A19" s="12" t="s">
        <v>7</v>
      </c>
      <c r="B19" s="12" t="s">
        <v>8</v>
      </c>
      <c r="C19" s="20">
        <v>8</v>
      </c>
      <c r="D19" s="20">
        <v>18909</v>
      </c>
      <c r="E19" s="20">
        <v>11</v>
      </c>
      <c r="F19" s="20">
        <v>23256</v>
      </c>
      <c r="I19" s="20"/>
      <c r="J19" s="20"/>
      <c r="K19" s="22"/>
    </row>
    <row r="20" spans="1:10" ht="15">
      <c r="A20" s="13"/>
      <c r="B20" s="13"/>
      <c r="C20" s="20"/>
      <c r="D20" s="20"/>
      <c r="E20" s="20"/>
      <c r="F20" s="20"/>
      <c r="I20" s="20"/>
      <c r="J20" s="20"/>
    </row>
    <row r="21" spans="1:10" ht="15">
      <c r="A21" s="12" t="s">
        <v>9</v>
      </c>
      <c r="B21" s="13"/>
      <c r="C21" s="20"/>
      <c r="D21" s="20"/>
      <c r="E21" s="13"/>
      <c r="F21" s="20"/>
      <c r="I21" s="13"/>
      <c r="J21" s="20"/>
    </row>
    <row r="23" spans="1:10" ht="15">
      <c r="A23" s="13"/>
      <c r="B23" s="13"/>
      <c r="C23" s="20"/>
      <c r="D23" s="20"/>
      <c r="E23" s="13"/>
      <c r="F23" s="20"/>
      <c r="I23" s="13"/>
      <c r="J23" s="20"/>
    </row>
    <row r="24" spans="1:10" ht="15">
      <c r="A24" s="13"/>
      <c r="B24" s="13"/>
      <c r="C24" s="20"/>
      <c r="D24" s="20"/>
      <c r="E24" s="13"/>
      <c r="F24" s="20"/>
      <c r="I24" s="13"/>
      <c r="J24" s="20"/>
    </row>
    <row r="27" ht="15">
      <c r="A27" s="24" t="s">
        <v>10</v>
      </c>
    </row>
    <row r="28" spans="1:10" ht="15">
      <c r="A28" s="12" t="s">
        <v>11</v>
      </c>
      <c r="B28" s="13"/>
      <c r="C28" s="20"/>
      <c r="D28" s="20"/>
      <c r="E28" s="13"/>
      <c r="F28" s="20"/>
      <c r="I28" s="13"/>
      <c r="J28" s="20"/>
    </row>
    <row r="29" spans="1:10" ht="15">
      <c r="A29" s="12" t="s">
        <v>473</v>
      </c>
      <c r="B29" s="13"/>
      <c r="C29" s="20"/>
      <c r="D29" s="20"/>
      <c r="E29" s="13"/>
      <c r="F29" s="20"/>
      <c r="I29" s="13"/>
      <c r="J29" s="20"/>
    </row>
    <row r="30" spans="1:10" ht="15">
      <c r="A30" s="13"/>
      <c r="B30" s="13"/>
      <c r="C30" s="20"/>
      <c r="D30" s="20"/>
      <c r="E30" s="13"/>
      <c r="F30" s="20"/>
      <c r="I30" s="13"/>
      <c r="J30" s="20"/>
    </row>
    <row r="31" spans="1:5" ht="15">
      <c r="A31" s="15" t="s">
        <v>149</v>
      </c>
      <c r="B31" s="13"/>
      <c r="C31" s="16" t="s">
        <v>175</v>
      </c>
      <c r="E31" s="16" t="s">
        <v>176</v>
      </c>
    </row>
    <row r="33" spans="1:5" ht="15">
      <c r="A33" s="17" t="s">
        <v>174</v>
      </c>
      <c r="B33" s="17" t="s">
        <v>147</v>
      </c>
      <c r="C33" s="18" t="s">
        <v>178</v>
      </c>
      <c r="E33" s="18" t="s">
        <v>178</v>
      </c>
    </row>
    <row r="34" spans="1:10" ht="15">
      <c r="A34" s="17" t="s">
        <v>177</v>
      </c>
      <c r="B34" s="13"/>
      <c r="C34" s="19" t="s">
        <v>179</v>
      </c>
      <c r="D34" s="20"/>
      <c r="E34" s="19" t="s">
        <v>179</v>
      </c>
      <c r="F34" s="20"/>
      <c r="I34" s="20"/>
      <c r="J34" s="20"/>
    </row>
    <row r="35" spans="3:10" ht="15">
      <c r="C35" s="19" t="s">
        <v>182</v>
      </c>
      <c r="D35" s="15" t="s">
        <v>185</v>
      </c>
      <c r="E35" s="19" t="s">
        <v>182</v>
      </c>
      <c r="F35" s="15" t="s">
        <v>185</v>
      </c>
      <c r="I35" s="20"/>
      <c r="J35" s="13"/>
    </row>
    <row r="37" spans="2:10" ht="15">
      <c r="B37" s="12" t="s">
        <v>12</v>
      </c>
      <c r="C37" s="20"/>
      <c r="D37" s="13"/>
      <c r="E37" s="20"/>
      <c r="F37" s="13"/>
      <c r="I37" s="20"/>
      <c r="J37" s="13"/>
    </row>
    <row r="38" spans="1:11" ht="15">
      <c r="A38" s="13"/>
      <c r="B38" s="12" t="s">
        <v>13</v>
      </c>
      <c r="C38" s="20">
        <v>20</v>
      </c>
      <c r="D38" s="20">
        <f>D41+D43</f>
        <v>662665</v>
      </c>
      <c r="E38" s="20">
        <v>21</v>
      </c>
      <c r="F38" s="20">
        <f>F41+F43</f>
        <v>2023384</v>
      </c>
      <c r="I38" s="20"/>
      <c r="J38" s="20"/>
      <c r="K38" s="22"/>
    </row>
    <row r="39" spans="2:10" ht="15">
      <c r="B39" s="13"/>
      <c r="C39" s="13"/>
      <c r="D39" s="20"/>
      <c r="E39" s="13"/>
      <c r="F39" s="20"/>
      <c r="I39" s="13"/>
      <c r="J39" s="20"/>
    </row>
    <row r="40" spans="1:10" ht="15">
      <c r="A40" s="12" t="s">
        <v>14</v>
      </c>
      <c r="B40" s="12" t="s">
        <v>15</v>
      </c>
      <c r="C40" s="13"/>
      <c r="D40" s="20"/>
      <c r="E40" s="13"/>
      <c r="F40" s="20"/>
      <c r="I40" s="13"/>
      <c r="J40" s="20"/>
    </row>
    <row r="41" spans="2:11" ht="15">
      <c r="B41" s="12" t="s">
        <v>16</v>
      </c>
      <c r="C41" s="13">
        <v>12</v>
      </c>
      <c r="D41" s="20">
        <v>595985</v>
      </c>
      <c r="E41" s="13">
        <v>11</v>
      </c>
      <c r="F41" s="20">
        <v>1881806</v>
      </c>
      <c r="I41" s="13"/>
      <c r="J41" s="20"/>
      <c r="K41" s="22"/>
    </row>
    <row r="42" spans="1:10" ht="15">
      <c r="A42" s="12" t="s">
        <v>17</v>
      </c>
      <c r="B42" s="12" t="s">
        <v>18</v>
      </c>
      <c r="C42" s="13"/>
      <c r="D42" s="20"/>
      <c r="E42" s="13"/>
      <c r="F42" s="20"/>
      <c r="I42" s="13"/>
      <c r="J42" s="20"/>
    </row>
    <row r="43" spans="1:11" ht="15">
      <c r="A43" s="13"/>
      <c r="B43" s="12" t="s">
        <v>16</v>
      </c>
      <c r="C43" s="13">
        <v>8</v>
      </c>
      <c r="D43" s="20">
        <v>66680</v>
      </c>
      <c r="E43" s="13">
        <v>10</v>
      </c>
      <c r="F43" s="20">
        <v>141578</v>
      </c>
      <c r="I43" s="13"/>
      <c r="J43" s="20"/>
      <c r="K43" s="22"/>
    </row>
    <row r="44" spans="2:6" ht="15">
      <c r="B44" s="13"/>
      <c r="C44" s="13"/>
      <c r="D44" s="13"/>
      <c r="E44" s="13"/>
      <c r="F44" s="13"/>
    </row>
  </sheetData>
  <printOptions/>
  <pageMargins left="0.5" right="0.5" top="0.5" bottom="0.5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5.69921875" style="0" customWidth="1"/>
    <col min="2" max="2" width="27.69921875" style="0" customWidth="1"/>
    <col min="3" max="4" width="9.69921875" style="0" customWidth="1"/>
    <col min="5" max="5" width="12.69921875" style="0" customWidth="1"/>
    <col min="6" max="6" width="9.69921875" style="0" customWidth="1"/>
    <col min="7" max="7" width="10.69921875" style="0" customWidth="1"/>
    <col min="8" max="16384" width="9.69921875" style="0" customWidth="1"/>
  </cols>
  <sheetData>
    <row r="1" ht="15">
      <c r="A1" s="25" t="s">
        <v>19</v>
      </c>
    </row>
    <row r="2" ht="15">
      <c r="A2" s="25" t="s">
        <v>20</v>
      </c>
    </row>
    <row r="4" ht="15">
      <c r="C4" s="26" t="s">
        <v>21</v>
      </c>
    </row>
    <row r="5" spans="3:7" ht="15">
      <c r="C5" s="26" t="s">
        <v>22</v>
      </c>
      <c r="E5" s="26" t="s">
        <v>23</v>
      </c>
      <c r="G5" s="26" t="s">
        <v>24</v>
      </c>
    </row>
    <row r="6" spans="1:7" ht="15">
      <c r="A6" s="26" t="s">
        <v>174</v>
      </c>
      <c r="B6" s="26" t="s">
        <v>147</v>
      </c>
      <c r="C6" s="26" t="s">
        <v>25</v>
      </c>
      <c r="E6" s="26" t="s">
        <v>26</v>
      </c>
      <c r="G6" s="26" t="s">
        <v>27</v>
      </c>
    </row>
    <row r="7" ht="15">
      <c r="A7" s="26" t="s">
        <v>177</v>
      </c>
    </row>
    <row r="8" spans="3:8" ht="15">
      <c r="C8" s="27" t="s">
        <v>28</v>
      </c>
      <c r="D8" s="27" t="s">
        <v>185</v>
      </c>
      <c r="E8" s="27" t="s">
        <v>29</v>
      </c>
      <c r="F8" s="27" t="s">
        <v>185</v>
      </c>
      <c r="G8" s="27" t="s">
        <v>28</v>
      </c>
      <c r="H8" s="27" t="s">
        <v>185</v>
      </c>
    </row>
    <row r="11" spans="1:8" ht="15">
      <c r="A11" s="25" t="s">
        <v>30</v>
      </c>
      <c r="B11" s="25" t="s">
        <v>31</v>
      </c>
      <c r="C11" s="28">
        <v>585</v>
      </c>
      <c r="D11" s="28">
        <v>851.1</v>
      </c>
      <c r="E11" s="28">
        <v>72.6</v>
      </c>
      <c r="F11" s="28">
        <v>307.5</v>
      </c>
      <c r="G11" s="28">
        <v>33.6</v>
      </c>
      <c r="H11" s="28">
        <v>125.5</v>
      </c>
    </row>
    <row r="12" spans="1:8" ht="15">
      <c r="A12" s="25" t="s">
        <v>32</v>
      </c>
      <c r="E12" s="28"/>
      <c r="F12" s="28"/>
      <c r="G12" s="28"/>
      <c r="H12" s="28"/>
    </row>
    <row r="13" spans="1:8" ht="15">
      <c r="A13" s="25" t="s">
        <v>33</v>
      </c>
      <c r="E13" s="28"/>
      <c r="F13" s="28"/>
      <c r="G13" s="28"/>
      <c r="H13" s="28"/>
    </row>
    <row r="14" spans="1:8" ht="15">
      <c r="A14" s="25" t="s">
        <v>34</v>
      </c>
      <c r="E14" s="28"/>
      <c r="F14" s="28"/>
      <c r="G14" s="28"/>
      <c r="H14" s="28"/>
    </row>
    <row r="15" spans="1:8" ht="15">
      <c r="A15" s="25" t="s">
        <v>35</v>
      </c>
      <c r="E15" s="28"/>
      <c r="F15" s="28"/>
      <c r="G15" s="28"/>
      <c r="H15" s="28"/>
    </row>
    <row r="16" spans="1:8" ht="15">
      <c r="A16" s="25" t="s">
        <v>36</v>
      </c>
      <c r="E16" s="28"/>
      <c r="F16" s="28"/>
      <c r="G16" s="28"/>
      <c r="H16" s="28"/>
    </row>
    <row r="17" spans="1:8" ht="15">
      <c r="A17" s="25" t="s">
        <v>37</v>
      </c>
      <c r="E17" s="28"/>
      <c r="F17" s="28"/>
      <c r="G17" s="28"/>
      <c r="H17" s="28"/>
    </row>
    <row r="18" spans="1:8" ht="15">
      <c r="A18" s="25" t="s">
        <v>38</v>
      </c>
      <c r="E18" s="28"/>
      <c r="F18" s="28"/>
      <c r="G18" s="28"/>
      <c r="H18" s="28"/>
    </row>
    <row r="19" spans="5:8" ht="15">
      <c r="E19" s="28"/>
      <c r="F19" s="28"/>
      <c r="G19" s="28"/>
      <c r="H19" s="28"/>
    </row>
    <row r="20" spans="1:2" ht="15">
      <c r="A20" s="25" t="s">
        <v>30</v>
      </c>
      <c r="B20" s="25" t="s">
        <v>39</v>
      </c>
    </row>
    <row r="21" spans="1:8" ht="15">
      <c r="A21" s="25" t="s">
        <v>32</v>
      </c>
      <c r="B21" s="25" t="s">
        <v>40</v>
      </c>
      <c r="C21" s="28">
        <v>55.5</v>
      </c>
      <c r="D21" s="28">
        <v>99.4</v>
      </c>
      <c r="E21" s="28">
        <v>17.7</v>
      </c>
      <c r="F21" s="28">
        <v>107.8</v>
      </c>
      <c r="G21" s="28">
        <v>1.4</v>
      </c>
      <c r="H21" s="28">
        <v>10.7</v>
      </c>
    </row>
    <row r="22" spans="1:8" ht="15">
      <c r="A22" s="25" t="s">
        <v>33</v>
      </c>
      <c r="E22" s="28"/>
      <c r="F22" s="28"/>
      <c r="G22" s="28"/>
      <c r="H22" s="28"/>
    </row>
    <row r="23" spans="1:8" ht="13.5" customHeight="1">
      <c r="A23" s="25" t="s">
        <v>34</v>
      </c>
      <c r="E23" s="28"/>
      <c r="F23" s="28"/>
      <c r="G23" s="28"/>
      <c r="H23" s="28"/>
    </row>
    <row r="24" spans="1:8" ht="15">
      <c r="A24" s="25" t="s">
        <v>35</v>
      </c>
      <c r="E24" s="28"/>
      <c r="F24" s="28"/>
      <c r="G24" s="28"/>
      <c r="H24" s="28"/>
    </row>
    <row r="25" spans="1:8" ht="15">
      <c r="A25" s="25" t="s">
        <v>36</v>
      </c>
      <c r="E25" s="28"/>
      <c r="F25" s="28"/>
      <c r="G25" s="28"/>
      <c r="H25" s="28"/>
    </row>
    <row r="26" spans="1:8" ht="15">
      <c r="A26" s="25" t="s">
        <v>37</v>
      </c>
      <c r="E26" s="28"/>
      <c r="F26" s="28"/>
      <c r="G26" s="28"/>
      <c r="H26" s="28"/>
    </row>
    <row r="27" spans="1:8" ht="15">
      <c r="A27" s="25" t="s">
        <v>38</v>
      </c>
      <c r="E27" s="28"/>
      <c r="F27" s="28"/>
      <c r="G27" s="28"/>
      <c r="H27" s="28"/>
    </row>
    <row r="28" spans="5:8" ht="15">
      <c r="E28" s="28"/>
      <c r="F28" s="28"/>
      <c r="G28" s="28"/>
      <c r="H28" s="28"/>
    </row>
    <row r="29" spans="1:8" ht="15">
      <c r="A29" s="25" t="s">
        <v>41</v>
      </c>
      <c r="B29" s="25" t="s">
        <v>42</v>
      </c>
      <c r="C29" s="28">
        <v>54.6</v>
      </c>
      <c r="D29" s="28">
        <v>1202.9</v>
      </c>
      <c r="E29" s="28">
        <v>46.6</v>
      </c>
      <c r="F29" s="28">
        <v>359</v>
      </c>
      <c r="G29" s="28">
        <v>31.2</v>
      </c>
      <c r="H29" s="28">
        <v>262.2</v>
      </c>
    </row>
    <row r="30" spans="1:8" ht="15">
      <c r="A30" s="25" t="s">
        <v>32</v>
      </c>
      <c r="E30" s="28"/>
      <c r="F30" s="28"/>
      <c r="G30" s="28"/>
      <c r="H30" s="28"/>
    </row>
    <row r="31" spans="1:8" ht="15">
      <c r="A31" s="25" t="s">
        <v>43</v>
      </c>
      <c r="E31" s="28"/>
      <c r="F31" s="28"/>
      <c r="G31" s="28"/>
      <c r="H31" s="28"/>
    </row>
    <row r="32" spans="5:8" ht="15">
      <c r="E32" s="28"/>
      <c r="F32" s="28"/>
      <c r="G32" s="28"/>
      <c r="H32" s="28"/>
    </row>
    <row r="33" spans="1:8" ht="15">
      <c r="A33" s="25" t="s">
        <v>44</v>
      </c>
      <c r="B33" s="25" t="s">
        <v>45</v>
      </c>
      <c r="C33" s="27" t="s">
        <v>46</v>
      </c>
      <c r="D33" s="28">
        <v>1681.1</v>
      </c>
      <c r="E33" s="28">
        <v>524.6</v>
      </c>
      <c r="F33" s="28">
        <v>187</v>
      </c>
      <c r="G33" s="28">
        <v>434.7</v>
      </c>
      <c r="H33" s="28">
        <v>155.5</v>
      </c>
    </row>
    <row r="34" spans="1:8" ht="15">
      <c r="A34" s="25" t="s">
        <v>47</v>
      </c>
      <c r="E34" s="28"/>
      <c r="F34" s="28"/>
      <c r="G34" s="28"/>
      <c r="H34" s="28"/>
    </row>
    <row r="35" spans="1:8" ht="15">
      <c r="A35" s="25" t="s">
        <v>48</v>
      </c>
      <c r="E35" s="28"/>
      <c r="F35" s="28"/>
      <c r="G35" s="28"/>
      <c r="H35" s="28"/>
    </row>
    <row r="36" spans="5:8" ht="15">
      <c r="E36" s="28"/>
      <c r="F36" s="28"/>
      <c r="G36" s="28"/>
      <c r="H36" s="28"/>
    </row>
    <row r="37" spans="1:2" ht="15">
      <c r="A37" s="25" t="s">
        <v>49</v>
      </c>
      <c r="B37" s="25" t="s">
        <v>50</v>
      </c>
    </row>
    <row r="38" spans="1:8" ht="15">
      <c r="A38" s="25" t="s">
        <v>51</v>
      </c>
      <c r="B38" s="25" t="s">
        <v>52</v>
      </c>
      <c r="C38" s="27" t="s">
        <v>46</v>
      </c>
      <c r="D38" s="28">
        <v>662.7</v>
      </c>
      <c r="E38" s="28">
        <v>2065.8</v>
      </c>
      <c r="F38" s="28">
        <v>287</v>
      </c>
      <c r="G38" s="28">
        <v>96</v>
      </c>
      <c r="H38" s="28">
        <v>22.1</v>
      </c>
    </row>
    <row r="39" spans="5:8" ht="15">
      <c r="E39" s="28"/>
      <c r="F39" s="28"/>
      <c r="G39" s="28"/>
      <c r="H39" s="28"/>
    </row>
    <row r="40" spans="1:2" ht="15">
      <c r="A40" s="25" t="s">
        <v>53</v>
      </c>
      <c r="B40" s="25" t="s">
        <v>54</v>
      </c>
    </row>
    <row r="41" spans="1:2" ht="15">
      <c r="A41" s="25" t="s">
        <v>32</v>
      </c>
      <c r="B41" s="25" t="s">
        <v>55</v>
      </c>
    </row>
    <row r="42" spans="1:8" ht="15">
      <c r="A42" s="25" t="s">
        <v>33</v>
      </c>
      <c r="B42" s="25" t="s">
        <v>56</v>
      </c>
      <c r="C42" s="28">
        <v>330</v>
      </c>
      <c r="D42" s="28">
        <v>1302.3</v>
      </c>
      <c r="E42" s="29" t="s">
        <v>189</v>
      </c>
      <c r="F42" s="29" t="s">
        <v>189</v>
      </c>
      <c r="G42" s="29" t="s">
        <v>189</v>
      </c>
      <c r="H42" s="28">
        <v>366.8</v>
      </c>
    </row>
    <row r="43" ht="15">
      <c r="A43" s="25" t="s">
        <v>57</v>
      </c>
    </row>
    <row r="44" ht="15">
      <c r="A44" s="25" t="s">
        <v>58</v>
      </c>
    </row>
    <row r="45" ht="15">
      <c r="A45" s="25" t="s">
        <v>59</v>
      </c>
    </row>
    <row r="47" ht="15">
      <c r="A47" s="25" t="s">
        <v>60</v>
      </c>
    </row>
    <row r="49" ht="15">
      <c r="A49" s="25" t="s">
        <v>61</v>
      </c>
    </row>
    <row r="50" ht="15">
      <c r="A50" s="25" t="s">
        <v>62</v>
      </c>
    </row>
    <row r="51" ht="15">
      <c r="A51" s="25" t="s">
        <v>63</v>
      </c>
    </row>
    <row r="52" ht="15">
      <c r="A52" s="25" t="s">
        <v>64</v>
      </c>
    </row>
  </sheetData>
  <printOptions/>
  <pageMargins left="0.5" right="0.5" top="0.5" bottom="0.5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7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3.69921875" style="0" customWidth="1"/>
    <col min="2" max="2" width="51.69921875" style="0" customWidth="1"/>
    <col min="3" max="4" width="14.69921875" style="0" customWidth="1"/>
    <col min="5" max="16384" width="9.69921875" style="0" customWidth="1"/>
  </cols>
  <sheetData>
    <row r="1" ht="15">
      <c r="A1" s="25" t="s">
        <v>65</v>
      </c>
    </row>
    <row r="2" ht="15">
      <c r="A2" s="25" t="s">
        <v>66</v>
      </c>
    </row>
    <row r="4" spans="1:4" ht="15">
      <c r="A4" s="26" t="s">
        <v>174</v>
      </c>
      <c r="C4" s="27" t="s">
        <v>67</v>
      </c>
      <c r="D4" s="27" t="s">
        <v>68</v>
      </c>
    </row>
    <row r="5" spans="1:4" ht="15">
      <c r="A5" s="26" t="s">
        <v>177</v>
      </c>
      <c r="B5" s="26" t="s">
        <v>147</v>
      </c>
      <c r="C5" s="27" t="s">
        <v>69</v>
      </c>
      <c r="D5" s="27" t="s">
        <v>70</v>
      </c>
    </row>
    <row r="8" spans="1:4" ht="15">
      <c r="A8" s="25" t="s">
        <v>30</v>
      </c>
      <c r="B8" s="25" t="s">
        <v>71</v>
      </c>
      <c r="C8" s="27" t="s">
        <v>72</v>
      </c>
      <c r="D8" s="27" t="s">
        <v>72</v>
      </c>
    </row>
    <row r="9" spans="1:4" ht="15">
      <c r="A9" s="25" t="s">
        <v>73</v>
      </c>
      <c r="C9" s="27" t="s">
        <v>74</v>
      </c>
      <c r="D9" s="27" t="s">
        <v>74</v>
      </c>
    </row>
    <row r="10" spans="1:4" ht="15">
      <c r="A10" s="25" t="s">
        <v>75</v>
      </c>
      <c r="C10" s="27" t="s">
        <v>76</v>
      </c>
      <c r="D10" s="27" t="s">
        <v>76</v>
      </c>
    </row>
    <row r="11" ht="15">
      <c r="A11" s="25" t="s">
        <v>77</v>
      </c>
    </row>
    <row r="12" ht="15">
      <c r="A12" s="25" t="s">
        <v>78</v>
      </c>
    </row>
    <row r="13" ht="15">
      <c r="A13" s="25" t="s">
        <v>79</v>
      </c>
    </row>
    <row r="14" ht="15">
      <c r="A14" s="25" t="s">
        <v>80</v>
      </c>
    </row>
    <row r="15" ht="15">
      <c r="A15" s="25" t="s">
        <v>81</v>
      </c>
    </row>
    <row r="16" ht="15">
      <c r="A16" s="25" t="s">
        <v>82</v>
      </c>
    </row>
    <row r="17" ht="15">
      <c r="A17" s="25" t="s">
        <v>83</v>
      </c>
    </row>
    <row r="19" spans="1:4" ht="15">
      <c r="A19" s="25" t="s">
        <v>30</v>
      </c>
      <c r="B19" s="25" t="s">
        <v>84</v>
      </c>
      <c r="C19" s="27" t="s">
        <v>85</v>
      </c>
      <c r="D19" s="27" t="s">
        <v>85</v>
      </c>
    </row>
    <row r="20" ht="15">
      <c r="A20" s="25" t="s">
        <v>73</v>
      </c>
    </row>
    <row r="21" ht="15">
      <c r="A21" s="25" t="s">
        <v>75</v>
      </c>
    </row>
    <row r="22" ht="15">
      <c r="A22" s="25" t="s">
        <v>77</v>
      </c>
    </row>
    <row r="23" ht="15">
      <c r="A23" s="25" t="s">
        <v>78</v>
      </c>
    </row>
    <row r="24" ht="15">
      <c r="A24" s="25" t="s">
        <v>79</v>
      </c>
    </row>
    <row r="25" ht="15">
      <c r="A25" s="25" t="s">
        <v>80</v>
      </c>
    </row>
    <row r="26" ht="15">
      <c r="A26" s="25" t="s">
        <v>81</v>
      </c>
    </row>
    <row r="27" ht="15">
      <c r="A27" s="25" t="s">
        <v>82</v>
      </c>
    </row>
    <row r="28" ht="15">
      <c r="A28" s="25" t="s">
        <v>83</v>
      </c>
    </row>
    <row r="30" spans="1:4" ht="15">
      <c r="A30" s="25" t="s">
        <v>41</v>
      </c>
      <c r="B30" s="25" t="s">
        <v>86</v>
      </c>
      <c r="C30" s="27" t="s">
        <v>87</v>
      </c>
      <c r="D30" s="27" t="s">
        <v>87</v>
      </c>
    </row>
    <row r="31" ht="15">
      <c r="A31" s="25" t="s">
        <v>73</v>
      </c>
    </row>
    <row r="32" ht="15">
      <c r="A32" s="25" t="s">
        <v>88</v>
      </c>
    </row>
    <row r="34" spans="1:4" ht="15">
      <c r="A34" s="25" t="s">
        <v>44</v>
      </c>
      <c r="B34" s="25" t="s">
        <v>89</v>
      </c>
      <c r="C34" s="27" t="s">
        <v>90</v>
      </c>
      <c r="D34" s="27" t="s">
        <v>90</v>
      </c>
    </row>
    <row r="35" ht="15">
      <c r="A35" s="25" t="s">
        <v>91</v>
      </c>
    </row>
    <row r="36" ht="15">
      <c r="A36" s="25" t="s">
        <v>92</v>
      </c>
    </row>
    <row r="38" spans="1:4" ht="15">
      <c r="A38" s="25" t="s">
        <v>49</v>
      </c>
      <c r="B38" s="25" t="s">
        <v>93</v>
      </c>
      <c r="C38" s="27" t="s">
        <v>94</v>
      </c>
      <c r="D38" s="27" t="s">
        <v>95</v>
      </c>
    </row>
    <row r="39" spans="1:4" ht="15">
      <c r="A39" s="25" t="s">
        <v>51</v>
      </c>
      <c r="D39" s="27" t="s">
        <v>96</v>
      </c>
    </row>
    <row r="40" ht="15">
      <c r="D40" s="27" t="s">
        <v>97</v>
      </c>
    </row>
    <row r="41" ht="15">
      <c r="D41" s="27" t="s">
        <v>98</v>
      </c>
    </row>
    <row r="42" ht="15">
      <c r="D42" s="27" t="s">
        <v>99</v>
      </c>
    </row>
    <row r="44" spans="1:2" ht="15">
      <c r="A44" s="25" t="s">
        <v>53</v>
      </c>
      <c r="B44" s="25" t="s">
        <v>100</v>
      </c>
    </row>
    <row r="45" spans="1:4" ht="15">
      <c r="A45" s="25" t="s">
        <v>73</v>
      </c>
      <c r="B45" s="25" t="s">
        <v>101</v>
      </c>
      <c r="C45" s="27" t="s">
        <v>189</v>
      </c>
      <c r="D45" s="27" t="s">
        <v>102</v>
      </c>
    </row>
    <row r="46" spans="1:4" ht="15">
      <c r="A46" s="25" t="s">
        <v>88</v>
      </c>
      <c r="D46" s="27" t="s">
        <v>103</v>
      </c>
    </row>
    <row r="47" spans="1:4" ht="15">
      <c r="A47" s="25" t="s">
        <v>104</v>
      </c>
      <c r="D47" s="27" t="s">
        <v>105</v>
      </c>
    </row>
    <row r="48" spans="1:4" ht="15">
      <c r="A48" s="25" t="s">
        <v>106</v>
      </c>
      <c r="D48" s="27" t="s">
        <v>107</v>
      </c>
    </row>
    <row r="49" ht="15">
      <c r="A49" s="25" t="s">
        <v>108</v>
      </c>
    </row>
    <row r="50" ht="15">
      <c r="A50" s="25" t="s">
        <v>109</v>
      </c>
    </row>
    <row r="51" ht="15">
      <c r="A51" s="25" t="s">
        <v>376</v>
      </c>
    </row>
    <row r="53" ht="15">
      <c r="A53" s="25" t="s">
        <v>110</v>
      </c>
    </row>
    <row r="55" ht="15">
      <c r="A55" s="25" t="s">
        <v>111</v>
      </c>
    </row>
    <row r="56" ht="15">
      <c r="A56" s="25" t="s">
        <v>112</v>
      </c>
    </row>
    <row r="57" ht="15">
      <c r="A57" s="25" t="s">
        <v>113</v>
      </c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Directorate</dc:creator>
  <cp:keywords/>
  <dc:description/>
  <cp:lastModifiedBy>Economic Directorate</cp:lastModifiedBy>
  <dcterms:created xsi:type="dcterms:W3CDTF">2005-08-10T12:30:36Z</dcterms:created>
  <dcterms:modified xsi:type="dcterms:W3CDTF">2005-08-10T12:30:36Z</dcterms:modified>
  <cp:category/>
  <cp:version/>
  <cp:contentType/>
  <cp:contentStatus/>
</cp:coreProperties>
</file>