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8220" windowWidth="17400" windowHeight="2820" tabRatio="947" firstSheet="1" activeTab="2"/>
  </bookViews>
  <sheets>
    <sheet name="Future Iterations" sheetId="1" state="hidden" r:id="rId1"/>
    <sheet name="Introduction" sheetId="2" r:id="rId2"/>
    <sheet name="Transformational Targets" sheetId="3" r:id="rId3"/>
    <sheet name="System-Initiative Counts" sheetId="4" r:id="rId4"/>
    <sheet name="Component Priorities" sheetId="5" r:id="rId5"/>
    <sheet name="Fully Implemented Targets" sheetId="6" r:id="rId6"/>
    <sheet name="Other Systems of Interest" sheetId="7" r:id="rId7"/>
    <sheet name="Other System of Interest Notes" sheetId="8" r:id="rId8"/>
  </sheets>
  <externalReferences>
    <externalReference r:id="rId11"/>
  </externalReferences>
  <definedNames>
    <definedName name="_xlnm._FilterDatabase" localSheetId="5" hidden="1">'Fully Implemented Targets'!$A$1:$N$14</definedName>
    <definedName name="_xlnm._FilterDatabase" localSheetId="0" hidden="1">'Future Iterations'!$A$1:$M$41</definedName>
    <definedName name="_xlnm._FilterDatabase" localSheetId="6" hidden="1">'Other Systems of Interest'!$A$2:$H$156</definedName>
    <definedName name="_xlnm._FilterDatabase" localSheetId="2" hidden="1">'Transformational Targets'!$A$1:$Q$96</definedName>
    <definedName name="App_F_Tab_2">'Other Systems of Interest'!$A$8:$D$130</definedName>
    <definedName name="_xlnm.Print_Area" localSheetId="5">'Fully Implemented Targets'!$A$1:$N$20</definedName>
    <definedName name="_xlnm.Print_Area" localSheetId="1">'Introduction'!$A$1:$L$280</definedName>
    <definedName name="_xlnm.Print_Area" localSheetId="6">'Other Systems of Interest'!$A$1:$G$156</definedName>
    <definedName name="_xlnm.Print_Area" localSheetId="3">'System-Initiative Counts'!$A$1:$I$33</definedName>
    <definedName name="_xlnm.Print_Area" localSheetId="2">'Transformational Targets'!$A$1:$N$106</definedName>
    <definedName name="_xlnm.Print_Titles" localSheetId="4">'Component Priorities'!$1:$2</definedName>
    <definedName name="_xlnm.Print_Titles" localSheetId="5">'Fully Implemented Targets'!$1:$1</definedName>
    <definedName name="_xlnm.Print_Titles" localSheetId="0">'Future Iterations'!$1:$1</definedName>
    <definedName name="_xlnm.Print_Titles" localSheetId="6">'Other Systems of Interest'!$1:$2</definedName>
    <definedName name="_xlnm.Print_Titles" localSheetId="2">'Transformational Targets'!$1:$1</definedName>
    <definedName name="result">#REF!</definedName>
    <definedName name="SysFunc">'[1]System Interfaces'!$A$1017:$A$1078</definedName>
    <definedName name="wade">#REF!</definedName>
    <definedName name="Z_595C3648_7BA1_40BF_BEAF_D626A9182B64_.wvu.Cols" localSheetId="5" hidden="1">'Fully Implemented Targets'!#REF!,'Fully Implemented Targets'!$E:$H</definedName>
    <definedName name="Z_595C3648_7BA1_40BF_BEAF_D626A9182B64_.wvu.Cols" localSheetId="3" hidden="1">'System-Initiative Counts'!#REF!,'System-Initiative Counts'!$A:$F</definedName>
    <definedName name="Z_595C3648_7BA1_40BF_BEAF_D626A9182B64_.wvu.Cols" localSheetId="2" hidden="1">'Transformational Targets'!#REF!,'Transformational Targets'!$E:$H</definedName>
    <definedName name="Z_595C3648_7BA1_40BF_BEAF_D626A9182B64_.wvu.FilterData" localSheetId="5" hidden="1">'Fully Implemented Targets'!$A$1:$K$4</definedName>
    <definedName name="Z_595C3648_7BA1_40BF_BEAF_D626A9182B64_.wvu.FilterData" localSheetId="3" hidden="1">'System-Initiative Counts'!#REF!</definedName>
    <definedName name="Z_595C3648_7BA1_40BF_BEAF_D626A9182B64_.wvu.FilterData" localSheetId="2" hidden="1">'Transformational Targets'!$A$1:$K$33</definedName>
    <definedName name="Z_595C3648_7BA1_40BF_BEAF_D626A9182B64_.wvu.PrintTitles" localSheetId="5" hidden="1">'Fully Implemented Targets'!$1:$1</definedName>
    <definedName name="Z_595C3648_7BA1_40BF_BEAF_D626A9182B64_.wvu.PrintTitles" localSheetId="3" hidden="1">'System-Initiative Counts'!#REF!</definedName>
    <definedName name="Z_595C3648_7BA1_40BF_BEAF_D626A9182B64_.wvu.PrintTitles" localSheetId="2" hidden="1">'Transformational Targets'!$1:$1</definedName>
  </definedNames>
  <calcPr fullCalcOnLoad="1"/>
</workbook>
</file>

<file path=xl/sharedStrings.xml><?xml version="1.0" encoding="utf-8"?>
<sst xmlns="http://schemas.openxmlformats.org/spreadsheetml/2006/main" count="3145" uniqueCount="1238">
  <si>
    <t>PRIDE:  The Army I&amp;E Domain is awaiting completion of an Enterprise Business Architecture in order to develop a Domain Transition Plan. This system will be included in any transition plan as either a core system, a system to be reengineered, or a system for sunsetting.</t>
  </si>
  <si>
    <t>REMIS:  The Army I&amp;E Domain is awaiting completion of an Enterprise Business Architecture in order to develop a Domain Transition Plan. This system will be included in any transition plan as either a core system, a system to be reengineered, or a system for sunsetting.</t>
  </si>
  <si>
    <t>Is an Acquisition Category (ACAT) I-AC Automated Information System program. As the Navy component of the Defense Personnel Records Imaging System, EMPRS is the single authoritative source for active, reserve, retired, and Navy veteran permanent Official Military Personnel File (OMPF). Supports various personnel actions, such as mobilization, career progression, casualty assistance, entitlement verification, and member and family support. (Note 9)</t>
  </si>
  <si>
    <t>FMS is tasked with the design development and deployment of an integrated Force Management System that will establish accurate, consistent and timely Force Structure information to the Army Force Management community. FMS replaces four legacy Force Structure Systems (RDScs, TAADS, SAMAScs, and SACS). FMS is the Army system to support DoD J-8 Global Force Management (GFM) initiatives/mandate. (Note 10)</t>
  </si>
  <si>
    <t>PV
MV
FV</t>
  </si>
  <si>
    <t>MHS1
MHS2
MHS3</t>
  </si>
  <si>
    <t>REMIS is a custom-designed, comprehensive USACE enterprise real property system submitted for both special interest and for obligation of dev/mod over 1M. USACE serves as the real estate agent for Army, Air Force, Civil Works, and other Federal Agencies such as Environmental Protection Agency and National Aeronautics and Space Administration. Acquisition, disposal, out-grant administration and various other life-cycle real estate transactions are recorded in REMIS. USACE is the official source of record for Army military land records. REMIS administers and manages property that is outgranted to others at Army and Air force installations. REMIS interfaces with CEFMS to generate billings for civil and military out-grants that produce revenue. REMIS is the official source of record for USACE civil works inventory of public lands, buildings and structures. REMIS interfaces with CEFMS for capitalization of real property as financial assets. REMIS is essential for continued compliance with Chief Financial Officers Act of 1990. REMIS is the enterprise automated information system that provides USACE 38 Districts' Real Estate staff with 
a uniform method of recording, storing, retrieving, and reporting information related to USACE real estate transactions 
and activities at civil works projects, military installations and for work performed for other Federal agencies that 
USACE serves. REMIS supports the President's Management Agenda and Executive Order 13327, generates 
annual USACE Federal Real Property Profile (FMR102-84) for GSA and the Payment in Lieu of Taxes (PILT) for 
Dept. of Interior, Bureau of Land Management.  (Note 27)</t>
  </si>
  <si>
    <t>DECKPLATE is being designed as the ERP Naval Aviation Business Warehouse (BW) solution.  DECKPLATE Data Warehouse and Reporting System is being developed to provide a singelconsolidated reposiotory for current and historical Naval Aviation Flight, maintenance and usage data for naval aircraft, engines, components, related support equipment, and personnel capability and qualification data for the purpose of reporting and ligistic/engineering analysis.  DECKPLATE acqisition plan is that it will replace all NALDA II Legacy functionality.  DECKPLATE will be the authoritative data source for 19 years of detailed maintnance data and over 40 years of flight data.  The system will provide enhanced user reporting and analysis capability allowing users to access correlate and analyze from umlutiple sources.  DECKPLATE provides an on-line, integrated life cycle logistics readiness and operational weapons systems database, and the tools to sustain critical support anlysis.  DECKPLATE will incorporate the funcitonality of the electronic readiness improvement program (eRIIP) and future data reporting requirements to support the planned interfaces 
between DECKPLATE and the Supply Maintenance Aviation Reengineering Team (SMART) and NAVAIR ERP 
systems.  The Naval Aviation senior leadership is still working the plan to integrate/migrate to ERP and DECKPLATE 
is being designed as the ERP Business Warehouse (BW) solution.</t>
  </si>
  <si>
    <t>BCS3</t>
  </si>
  <si>
    <t>Battle Command Sustainment Support System</t>
  </si>
  <si>
    <t>2210</t>
  </si>
  <si>
    <t>0203</t>
  </si>
  <si>
    <t>Corps/Theater Automatic Data Processing Service Center Consolidation</t>
  </si>
  <si>
    <t>SPOT</t>
  </si>
  <si>
    <t>Automated Civil Engineer System</t>
  </si>
  <si>
    <t>Air Force Recruiting Information Support System</t>
  </si>
  <si>
    <t>Defense Civilian Personnel Data System</t>
  </si>
  <si>
    <t>GFM:  This is a DTS information management system that has been approved for funding by the WSLM/MSSM IRB in July 2005.  This system is part of the Distribution Portfolio.</t>
  </si>
  <si>
    <t>GOARMYED:  Part of the educational and training needs of the military.</t>
  </si>
  <si>
    <t>Standard Financial Information Structure</t>
  </si>
  <si>
    <t>0421
2510
note 8</t>
  </si>
  <si>
    <t>Vendor Pay Inquiry System</t>
  </si>
  <si>
    <t>FM</t>
  </si>
  <si>
    <t>P&amp;R</t>
  </si>
  <si>
    <t>Component</t>
  </si>
  <si>
    <t>Navy</t>
  </si>
  <si>
    <t>DLA</t>
  </si>
  <si>
    <t xml:space="preserve"> Federal IAE</t>
  </si>
  <si>
    <t>Provide accurate, reliable and timely financial information to support decision making</t>
  </si>
  <si>
    <t>1885</t>
  </si>
  <si>
    <t>AFMSTT</t>
  </si>
  <si>
    <t>Air Force Modeling &amp; Simulation Training Toolkit</t>
  </si>
  <si>
    <t>9996</t>
  </si>
  <si>
    <t>AFMSTT software functions first and foremost as a training tool, and it is useful in large scale battle staff training exercises.</t>
  </si>
  <si>
    <t>1688</t>
  </si>
  <si>
    <t>DBSS</t>
  </si>
  <si>
    <t>Defense Blood Standard System</t>
  </si>
  <si>
    <t>0567</t>
  </si>
  <si>
    <t>DBSS supports the mission of the DoD (Health Affairs) to enhance DoD and our Nation´s security by providing health support for the full range of military operations and sustaining the health of all those entrusted to our care.</t>
  </si>
  <si>
    <t>DERMAS</t>
  </si>
  <si>
    <t>DECA Electronic Records Management Archiving System</t>
  </si>
  <si>
    <t>6535</t>
  </si>
  <si>
    <t>1133</t>
  </si>
  <si>
    <t>CAISI</t>
  </si>
  <si>
    <t>CSS Automated Information Systems Interface</t>
  </si>
  <si>
    <t>0599</t>
  </si>
  <si>
    <t>Force Management System (FMS)</t>
  </si>
  <si>
    <t>IMITS -Teleradiology</t>
  </si>
  <si>
    <t xml:space="preserve">The Deployable Disbursing System (DDS) provides automated disbursing support to the nation's warfighters. DDS supports operations in a fluid and remote environment where connectivity is not always possible. It¿s also used in peacetime disbursing operations in overseas environments enhancing the readiness posture of Army Finance Corps and Marine Corps fiscal support to respond to directives from the national command center. It supports DoD performance based management goals by providing standard business practices in accordance with DoDFMR Vol. V which replaces current spreadsheet technology thus reducing the risk for fraud, waste or abuse. DDS also streamlines Army and Marine Corps processes by integrating entitlement and accounting systems. </t>
  </si>
  <si>
    <t>DDS</t>
  </si>
  <si>
    <t>Deployable Disbursing System</t>
  </si>
  <si>
    <t>8192</t>
  </si>
  <si>
    <t>Military Equipment Valuation and Accountability</t>
  </si>
  <si>
    <t>AMC-AWPS is a Web &amp; CITRIX Server based networked, software solution for managing workload, resources and tracking performance. AWPS is a "capstone" system that processes existing data from depot planning, time keeping, payroll, and scheduling systems while allowing for user inputs. The AMC-AWPS system and all its components are designed to improve visibility of all work by establishing baselines and measuring resources (government and contractor) against the planned workload to determine value-added and return on investments (ROI). This data is used in forecasting models that allow commands to study potential outcomes of various workload and resourcing scenarios.</t>
  </si>
  <si>
    <t>BSM 
E-CONVERGENCE</t>
  </si>
  <si>
    <t>2948
Note 7</t>
  </si>
  <si>
    <t>This program is a new start and received its own unique BIN and funding line in PB09.  Previous funding reflects genesis of the program under Birdtrack BIN 1734.</t>
  </si>
  <si>
    <t>2907</t>
  </si>
  <si>
    <t>CCARS</t>
  </si>
  <si>
    <t>Reduce the number of urgent military pay problems</t>
  </si>
  <si>
    <t>Expand Electronic Commerce (EC) capabilities</t>
  </si>
  <si>
    <t>Priority ID</t>
  </si>
  <si>
    <t>Priorities</t>
  </si>
  <si>
    <t>Component Priority Table</t>
  </si>
  <si>
    <t>System / Initiative Counts</t>
  </si>
  <si>
    <t>ARMY1</t>
  </si>
  <si>
    <t>CSE
MV</t>
  </si>
  <si>
    <t>TTMS supports technical training and force development.  It also supports the design, development and validation of technical training and training course management.</t>
  </si>
  <si>
    <t xml:space="preserve">C4S integrates and synchronizes IT capabilities across multiple USTRANSCOM and COCOM distribution processes and information core services.  </t>
  </si>
  <si>
    <t>DPfM provides the DPO with effective and efficient materiel and non-materiel options to support distribution solutions that enhance strategic support to worldwide customers. The Distribution Portfolio Manager provides justification for IT investment decisions for both the Warfighting and Business Mission Areas.</t>
  </si>
  <si>
    <t>End-to-End Supply Chain Cap Analysis</t>
  </si>
  <si>
    <t>Continued analysis of E2E sub-gap dependencies will provide additional focus areas for the distribution community.</t>
  </si>
  <si>
    <t>PSD is a roll-up of two BINs - 0421 (PSD IT Support) and 2510 (vPSC)</t>
  </si>
  <si>
    <t>IBS:  This is a DTS information management system that has been approved for funding by the WSLM/MSSM IRB in July 2005.  The Annual Certification approval for FYDP was on 1 July, 2006.  This system is part of the Distribution Portfolio.</t>
  </si>
  <si>
    <t>ICODES:  This is a DTS information management system that has been approved for funding by the WSLM/MSSM IRB in July 2005.  The Annual Review was on 1 August, 2006.  This system is part of the Distribution Portfolio.</t>
  </si>
  <si>
    <t>IFS:  The Army I&amp;E Domain is awaiting completion of an Enterprise Business Architecture in order to develop a Domain Transition Plan. This system will be included in any transition plan as either a core system, a system to be reengineered, or a system for sunsetting. Currently conducting an IFS Server Consolidation and Technical Refresh.</t>
  </si>
  <si>
    <t>iPERMS:  Replaces the PERMS system with enhancements.</t>
  </si>
  <si>
    <t>IRRIS:  This is a DTS information management system approved for funding by the WSLM/MSSM IRB in July 2005. The FY07 Annual Review was on 1 August, 2006.  This system is part of the Distribution Portfolio.</t>
  </si>
  <si>
    <t>JFAST:  This is a DTS information management system approved for funding by the WSLM/MSSM IRB in July 2005.  It was recertified at the November 2005 WSLM/MSSM IRB.  The FY07 Certification and the Annual Review was on 1 August, 2006.  This system is part of the Distribution Portfolio.</t>
  </si>
  <si>
    <t>1661</t>
  </si>
  <si>
    <t>1767</t>
  </si>
  <si>
    <t>1929</t>
  </si>
  <si>
    <t>0186
6434
6436
6437
Note 4</t>
  </si>
  <si>
    <t>WMA-FL
Note 5</t>
  </si>
  <si>
    <t>0230
Note 6</t>
  </si>
  <si>
    <t>A re-engineered process for electronically purchasing Air Force commodities, enabling strategic sourcing and providing oversight of purchases. It provides Senior Leaders and Commodity Councils with essential spend data for informed investment decisions/strategic sourcing, planning and budgeting decisions. Facilitates data sharing across domains. Supports e-Gov initiatives: Expanded electronic government, reduce burdens on business, enable digital communication using the language of business (XML), apply industry best practices to government, support E-Authentication Initiative.</t>
  </si>
  <si>
    <r>
      <t>WSLMSE</t>
    </r>
    <r>
      <rPr>
        <sz val="9"/>
        <rFont val="Arial"/>
        <family val="2"/>
      </rPr>
      <t xml:space="preserve"> - Weapon System Lifecycle Management System Entity</t>
    </r>
  </si>
  <si>
    <t>ANG Reserve Order Writing System</t>
  </si>
  <si>
    <t>MSTPO</t>
  </si>
  <si>
    <t>DENIX</t>
  </si>
  <si>
    <t>Defense Environmental Network and Information Exchange</t>
  </si>
  <si>
    <t>1352</t>
  </si>
  <si>
    <t>DIMHRS - Army</t>
  </si>
  <si>
    <t>Defense Integrated Military Human Resource System - Army</t>
  </si>
  <si>
    <t>MTS</t>
  </si>
  <si>
    <t>Movement Tracking System</t>
  </si>
  <si>
    <t>0527</t>
  </si>
  <si>
    <t>Online Suite of Systems (Interim)</t>
  </si>
  <si>
    <t>DMHRSI</t>
  </si>
  <si>
    <t>Defense Medical Human Resources System-Internet</t>
  </si>
  <si>
    <t>0611</t>
  </si>
  <si>
    <t>EIDS</t>
  </si>
  <si>
    <t>Executive Information and Decision Support</t>
  </si>
  <si>
    <t>0510</t>
  </si>
  <si>
    <t>0082</t>
  </si>
  <si>
    <t>PSR</t>
  </si>
  <si>
    <t>Patient Safety Reporting System</t>
  </si>
  <si>
    <t>0111</t>
  </si>
  <si>
    <t>TOL</t>
  </si>
  <si>
    <t>6593</t>
  </si>
  <si>
    <t>BIN</t>
  </si>
  <si>
    <t>0573</t>
  </si>
  <si>
    <t>Condition Based Maintenance - Data Warehouse</t>
  </si>
  <si>
    <t>MC4</t>
  </si>
  <si>
    <t>Medical Communications For Combat Casualty Care</t>
  </si>
  <si>
    <t>1175</t>
  </si>
  <si>
    <t>Enterprise Army Workload and Performance System</t>
  </si>
  <si>
    <t>1454</t>
  </si>
  <si>
    <t>LINX</t>
  </si>
  <si>
    <t>Law Enforcement Information Exchange</t>
  </si>
  <si>
    <t>1198</t>
  </si>
  <si>
    <t>Total Force Manpower Management System</t>
  </si>
  <si>
    <t>1926</t>
  </si>
  <si>
    <t>MSC-HRMS</t>
  </si>
  <si>
    <t>Military Sealift Command Human Resources Management System</t>
  </si>
  <si>
    <t>6513</t>
  </si>
  <si>
    <t>Deckplate</t>
  </si>
  <si>
    <t>Decision Knowledge Programming for Logistics Analysis and Technical Evaluation</t>
  </si>
  <si>
    <t>1590</t>
  </si>
  <si>
    <t>JTDI</t>
  </si>
  <si>
    <t>Joint Technical Data Integration</t>
  </si>
  <si>
    <t>NERMS</t>
  </si>
  <si>
    <t>Navy Emergency Response Management System</t>
  </si>
  <si>
    <t>MERIT</t>
  </si>
  <si>
    <t>Marine Corps Equipment Readiness Information Tool</t>
  </si>
  <si>
    <t>USMC</t>
  </si>
  <si>
    <t>Common Operational Picture for Distribution and Deployment</t>
  </si>
  <si>
    <t>Comprehensive Cost and Requirement System</t>
  </si>
  <si>
    <t>Create Optimized Processes and Integrated systems</t>
  </si>
  <si>
    <t>Optimize Investments for Mission Accomplishment</t>
  </si>
  <si>
    <t>Transform Applications and Data into Web-based Capabilities to Improve Effectiveness and Gain Efficiencies</t>
  </si>
  <si>
    <t>Total Force Structure Management System</t>
  </si>
  <si>
    <t>1654</t>
  </si>
  <si>
    <t>CPA</t>
  </si>
  <si>
    <t>Legacy</t>
  </si>
  <si>
    <t>Provides integrated, real-time technical, training and maintenance data to maintainers, analysts and warfighters.</t>
  </si>
  <si>
    <t>JCCS</t>
  </si>
  <si>
    <t>Joint Contingency Contracting System</t>
  </si>
  <si>
    <t>Global Air Transportation Execution System</t>
  </si>
  <si>
    <t>0879</t>
  </si>
  <si>
    <t>Defense Transportation Coordination Initiative</t>
  </si>
  <si>
    <t>AFSAS</t>
  </si>
  <si>
    <t>Air Force Safety Automated System</t>
  </si>
  <si>
    <t>8064</t>
  </si>
  <si>
    <t>ARMS</t>
  </si>
  <si>
    <t>Aviation Resource Management System</t>
  </si>
  <si>
    <t>8082</t>
  </si>
  <si>
    <t>CAMIS</t>
  </si>
  <si>
    <t>Enterprise / Component / Medical</t>
  </si>
  <si>
    <t>Cadet Administrative Management Information System</t>
  </si>
  <si>
    <t>4075</t>
  </si>
  <si>
    <t>Joint Engineering Data Management Information and Control System</t>
  </si>
  <si>
    <t>Family of Systems</t>
  </si>
  <si>
    <t>Ordnance Information System</t>
  </si>
  <si>
    <t>Planning Resource for Infrastructure Development and Evaluation</t>
  </si>
  <si>
    <t>Rental Facilities Mgmt Info System</t>
  </si>
  <si>
    <t>TFMMS</t>
  </si>
  <si>
    <t>Federal Procurement Data System-Next Generation</t>
  </si>
  <si>
    <t>ORCA</t>
  </si>
  <si>
    <t>WDOL</t>
  </si>
  <si>
    <t>MEPCOM VIPS</t>
  </si>
  <si>
    <t>Military Entrance Processing Command Virtual Interactive Processing System</t>
  </si>
  <si>
    <t>Transition Level
Enterprise / Component</t>
  </si>
  <si>
    <t>Business Enterprise Priority
Primary</t>
  </si>
  <si>
    <t>Business Enterprise Priorities
Other</t>
  </si>
  <si>
    <t>USTRANSCOM</t>
  </si>
  <si>
    <t>System / Initiative Name</t>
  </si>
  <si>
    <t>System Acronym</t>
  </si>
  <si>
    <t>MS&amp;SM</t>
  </si>
  <si>
    <t>RP&amp;ILM</t>
  </si>
  <si>
    <t>Lead CBM</t>
  </si>
  <si>
    <t>Real Property Accountability</t>
  </si>
  <si>
    <t>NDAA Category</t>
  </si>
  <si>
    <t>New</t>
  </si>
  <si>
    <t>Modify</t>
  </si>
  <si>
    <t>AFRIMS</t>
  </si>
  <si>
    <t>Air Force Restoration Information Management System</t>
  </si>
  <si>
    <t>AFRIMS is an automated tool which allows Restoration Program Managers at an installation, MAJCOM, and/or Air Staff levels to manage funding and schedule information pertaining to the AF environmental cleanup program. Information is used to track command performance, construct various budget submittals, and respond to other program information requests.</t>
  </si>
  <si>
    <t>AIM</t>
  </si>
  <si>
    <t>Acquisition Information Management</t>
  </si>
  <si>
    <t>0007</t>
  </si>
  <si>
    <t xml:space="preserve">AIM is a non-ACAT, web-based system that supports Program Managers and Headquarters personnel in Acquisition Program oversight and statutory and regulatory reporting. It also supports them by providing required capabilities related to program management, budget development and funds management, procurement and contract management, and acquisition logistics planning and management. These capabilities include Probability of Success (Ps) support to the program oversight process, Acquisition Program Baseline (APB) development support to Program Managers, Chief, Information Officer (CIO) Assessment to support the Clinger-Cohen Act, and SmartCharts to support the budget planning process in Congress. The AIM capabilities are currently scheduled to transition under the Future Business System starting in FY09. Once transitioned, future year AIM investments currently shown in the funding line will be transitioned to and captured under the FBS funding line. Final transition milestones will be established upon FBS Acquisition Program Baseline approval during the FBS milestone B decision review. AIM termination is currently planned for FY 2012. </t>
  </si>
  <si>
    <t>CARS</t>
  </si>
  <si>
    <t>Consolidated Acquisition Reporting System</t>
  </si>
  <si>
    <t>6042</t>
  </si>
  <si>
    <t>Assessment &amp; Demonstration Center will quickly build solution components, algorithms and decision-support, modeling, and visualization logic into prototypes supporting concept and technology demonstration using a format that enables the Military Health Systems and the Air Force Medical Service to rapidly, efficiently and systematically apply knowledge in health modeling and informatics; data handling and storage; data transmission, data / information assurance, data mining and analysis; modeling and simulation; visualization support; continuous centralized monitoring and understandable display solutions. Product lines include: Knowledge Mgmt -- Rapid collection, storage, analysis, dissemination, and protection of USAF active duty and dependent patient information; AF/SG Health Modeling and Informatics Testbed --- Implement rapid focused development/study efforts; Decision support center -- Rapidly scalable analysis/visualization capability; Domain Expertise -- Epidemiology, Health Modeling and Informatics, display, animation &amp; data mining.</t>
  </si>
  <si>
    <t>ER, N/BRAC Environmental cleanup site risk ranking, cost estimating, budgeting and tracking.</t>
  </si>
  <si>
    <t>RPCIPR</t>
  </si>
  <si>
    <t>1298</t>
  </si>
  <si>
    <t>Air Education and Training Command (AETC) Decision Support System</t>
  </si>
  <si>
    <t>0149</t>
  </si>
  <si>
    <t>Hazardous Materials Information Resource System</t>
  </si>
  <si>
    <t>USD(P)</t>
  </si>
  <si>
    <t>Business Enterprise Information Services</t>
  </si>
  <si>
    <t>Defense Enterprise Accounting and Management System</t>
  </si>
  <si>
    <t>Defense Enterprise Accounting and Management System - Air Force</t>
  </si>
  <si>
    <t>Enterprise Funds Distribution (Initiative)</t>
  </si>
  <si>
    <t>9990</t>
  </si>
  <si>
    <t>SV-1, DLA, SFIS</t>
  </si>
  <si>
    <t>NMO Web Portal Services transforms communications between warfighters and business people with availability and delivery of information, in line with Net-Centric Operations Concept Framework. NMO provides value-added information, web and computing capabilities, linked to mission critical data, provides access to reliable data through web-based, data brokering and database operations and networked services. NMO data brokering and web services and collaborative efforts, synchronize data and people, meeting GIG and are moving more activities to an enterprise solution, thereby minimizing URL´s already in existence.</t>
  </si>
  <si>
    <t>5050</t>
  </si>
  <si>
    <t>5040</t>
  </si>
  <si>
    <t>0487</t>
  </si>
  <si>
    <t>0478</t>
  </si>
  <si>
    <t>0483</t>
  </si>
  <si>
    <t>1126</t>
  </si>
  <si>
    <t>0473</t>
  </si>
  <si>
    <t>4072</t>
  </si>
  <si>
    <t>0581</t>
  </si>
  <si>
    <t>0158</t>
  </si>
  <si>
    <t>0591</t>
  </si>
  <si>
    <t>0278</t>
  </si>
  <si>
    <t>6516</t>
  </si>
  <si>
    <t>6582</t>
  </si>
  <si>
    <t>0329</t>
  </si>
  <si>
    <t>0178</t>
  </si>
  <si>
    <t>SDI</t>
  </si>
  <si>
    <t>Standard Disbursing Initiative</t>
  </si>
  <si>
    <t>Agile Transportation for the 21st Century</t>
  </si>
  <si>
    <t>AT21</t>
  </si>
  <si>
    <t>C4S MIT</t>
  </si>
  <si>
    <t>DAI</t>
  </si>
  <si>
    <t>Defense Agencies Initiative</t>
  </si>
  <si>
    <t>EFD</t>
  </si>
  <si>
    <t>JDPAC</t>
  </si>
  <si>
    <t>LMD</t>
  </si>
  <si>
    <t>Logistics Master Data</t>
  </si>
  <si>
    <t>Port Management Automation</t>
  </si>
  <si>
    <t>PMA</t>
  </si>
  <si>
    <t>A collaborative web-based program management tool. SPO reporting to HHQ. Program Management reporting. The System Metric and Reporting Tool (SMART) helps program managers manage programs easier and standardizes command and control of program management across the acquisitions enterprise. In addition, senior executives have a more timely access to information they routinely request and don't have to interrupt a program manager to obtain this data. SMART currently generates deliverable schedule reports, monthly acquisitions reports, and risk impact assessments. Consistent and objective assessment - Authoritative source for program issues, accomplishments, and schedule - Replace standard reports and reviews with access to real time program information.</t>
  </si>
  <si>
    <t>Leveraging the Power of Information to Transform Global Operations</t>
  </si>
  <si>
    <t>USAF1</t>
  </si>
  <si>
    <t>USAF2</t>
  </si>
  <si>
    <t>USAF3</t>
  </si>
  <si>
    <t>USAF4</t>
  </si>
  <si>
    <t>USAF5</t>
  </si>
  <si>
    <t>USAF6</t>
  </si>
  <si>
    <t>USAF7</t>
  </si>
  <si>
    <t>USAF8</t>
  </si>
  <si>
    <t>Graduate Training Integrated Management System</t>
  </si>
  <si>
    <t>1130</t>
  </si>
  <si>
    <t>Technical Training Management System</t>
  </si>
  <si>
    <t>KBCRS</t>
  </si>
  <si>
    <t>US MILITARY ENTRANCE PROCESSING COMMAND INTEGRATED RESOURCE SYSTEM (USMEPCOM MIRS): MIRS provides the automation and communications capability for USMEPCOM to meet its peacetime, mobilization, and wartime military manpower accession mission for the Armed Services. USMEPCOM conducts its work through 65 MEPS across the country. The main objectives of the 65 Military Entrance Processing Stations (MEPS) is to conduct aptitude tests, medical examinations, and administratively process, enlist, and ship applicants for the Armed Forces and Reserves; conduct aptitude tests, medical examinations and determine acceptability, administratively process, allocate, induct and ship Selective Service System registrants, when required; and provide aptitude and medical examination services for other Federal agencies, as requested MIRS interfaces with recruiting capabilities for the services, incorporating the concept of electronic data sharing using standard Department of Defense (DoD) data elements between USMEPCOM and all the Armed Services recruiting and accession commands. In the event a military draft is required, MIRS directly supports mobilization through electronic links with the Selective Service 
system and its ability to provide processing and shipment to boot camp capability for those drafted into military service.</t>
  </si>
  <si>
    <t>Web-enables a set of vertically integrated applications for ammunition inventory positioning the Naval ammunition community for assumption into the Global Combat Support System (GCSS) family of systems.</t>
  </si>
  <si>
    <t>System of Systems</t>
  </si>
  <si>
    <t>HQIIS</t>
  </si>
  <si>
    <t>Headquarters Installation Information System</t>
  </si>
  <si>
    <t>1758</t>
  </si>
  <si>
    <t>HQIIS is an Army enterprise level information system that supports the Army Installation and Environment community. HQIIS will function as the comprehensive information repository for master installation, site, and base data with web-based query and reporting capability. HQIIS also serves as the Armys single interfacing system for satisfying statutory and regulatory real property reporting requirements.</t>
  </si>
  <si>
    <t>EPAS</t>
  </si>
  <si>
    <t>Environmental Performance Assessment System</t>
  </si>
  <si>
    <t>1066</t>
  </si>
  <si>
    <t>EPAS is a web-based system designed to assist Army users in the collection, tracking, and analysis of the Armys environmental compliance data. EPAS is an essential tool for all who are involved with the Armys Environmental Compliance Program, to include installations, the Installation Management Agency (IMA) Regions and Major Commands, the U.S. Army Environmental Center (USAEC), and Army Headquarters (HQDA).</t>
  </si>
  <si>
    <t>GIS-NG</t>
  </si>
  <si>
    <t>Geographic Information System - National Guard</t>
  </si>
  <si>
    <t>1149</t>
  </si>
  <si>
    <t>GIS-integral tool in mgmt of training lands &amp; key in the National Guard decision making. Provide mapping &amp; analysis &amp; tool for visualization of complex data relationships &amp; to analyze data across functions. Capability to attach databases to maps &amp; show db info visually.</t>
  </si>
  <si>
    <t>FEMS</t>
  </si>
  <si>
    <t>Facilities and Equipment Management System</t>
  </si>
  <si>
    <t>FEMS meets the DOD standard for Facilities and Equipment Maintenance. FEMS can handle all the requirements of a maintenance system, inventory, property accountability and utilization requirement of a vehicle management system. FEM is actually a customization of MAXIMO Enterprise Base System Software which is a COTS package. The customization is provided to each service (Army, Navy, Air Force) to fulfill unique requirements. MAXIMO is a total asset maintenance system that encompasses every aspect the life-cycle management of a facility from planning and scheduling tasks to purchasing and inventory management. It offers high-level cost-control features, database level applications for real-time integration with corporate financial systems, and support of industry-standard databases.</t>
  </si>
  <si>
    <t>ISRWEB</t>
  </si>
  <si>
    <t>Installation Status Report</t>
  </si>
  <si>
    <t>1138</t>
  </si>
  <si>
    <t>ISRWEB is the term given to the web-based system (applications and supporting databases) that support the ISR Program. The Installation Status Report provides a description of an Army Installations infrastructure, city-type services, and natural infrastructure condition. There are several applications/modules that compose the ISRWEB: Command Viewer, Data Administrator, Administration Module, ISR Infrastructure Data Entry, ISR Natural Infrastructure Data Entry, and ISR Services/Service Based Costing (SBC) Data Entry.</t>
  </si>
  <si>
    <t>I&amp;EM</t>
  </si>
  <si>
    <t>Installation and Equipment Management</t>
  </si>
  <si>
    <t>1925</t>
  </si>
  <si>
    <t>The I&amp;EM Initiative is designed to integrate cross-business activities that drive the utilization and sustainment of the ARNG installations, with the objective of increasing resource utilization, training time availability, and streamlining interaction between state and Federal installation functions. This includes planning and executing resources that support unit and individual training, facilities management, equipment demand planning for mobilization and transformation, as well as supporting MSCA reporting needs.</t>
  </si>
  <si>
    <t>BRACFACTS</t>
  </si>
  <si>
    <t>BRACFACTS is a database enabling the Army to expeditiously track and execute BRAC 2005 recommendations and continue to dispose of excess/surplus legacy BRAC and non-BRAC property.</t>
  </si>
  <si>
    <t>Base Realignment and Closure Facts</t>
  </si>
  <si>
    <t>Training Business Area (TBA) primary objective is to increase readiness and improve sustainability of AF weapon systems/equipment by improving the visibility, accuracy, and availability of training and certification information.  TBA will be the USAF standard logistics, communications and information personnel training and certification application.  TBA supports base, wing and work center level training management activities by automating training management business processes and paper training records.  TBA will provide anticipatory enterprise training management with a Common Operating Picture that eliminates duplicate capacity currently provided by numerous legacy processes.  TBA will be a Global Combat Support Systems Air Force (GCSS-AF) Integration Framework (IF) level four compliant application that supports rapid, agile deployments, employment, sustainment, and reset (reconstitution) of the Total Force through automated individual training (qualification/certification/training history) records and plans available real-time, worldwide.</t>
  </si>
  <si>
    <t>TFARS</t>
  </si>
  <si>
    <t>Total Force Authorization and Requirements System</t>
  </si>
  <si>
    <t>2469</t>
  </si>
  <si>
    <t>TFARS will enhance mission support to the Navy by improving quality and integration of critical data, to provide a single authoritative source for manpower data, and to track all manpower resources.  The demand for manpower data to achieve the Navy's goal requires point of entry validation, a powerful query engine, the ability to change processing based on policy changes, and real time access to related manpower and personnel data for total manpower information query, analysis and simulation.</t>
  </si>
  <si>
    <t>VPSC</t>
  </si>
  <si>
    <t>Virtual Personnel Services Center</t>
  </si>
  <si>
    <t>2510</t>
  </si>
  <si>
    <t>1791</t>
  </si>
  <si>
    <t>1790</t>
  </si>
  <si>
    <t>The aim of the VIPS Transformation Program is to improve USMEPCOM's ability to execute its primary accession qualification and pre-qualification mission by completely re-engineering our business processes to meet Accession Community of Interests (COI) current and evolving needs, and to expand the community's capacity to support mobilization. In particular, VIPS will: enable business processes to virtually pre-qualify / qualify applicants anytime and anywhere; make accession data appropriately and securely available to applicants and accession partners; ensure compliance with applicable DoD directives and policies; and will take advantage of automated data capture devices to enhance data integrity. The USMEPCOM of the future will be less dependent on fixed facilities, nearly paperless, highly automated, and supported by a modern open system that is easily accessible. In this environment, VIPS data will be readily available and easily shared with Accession COI and stakeholder organizations.</t>
  </si>
  <si>
    <t>DMHRSi</t>
  </si>
  <si>
    <t>GFEBS</t>
  </si>
  <si>
    <t>GCSS-MC</t>
  </si>
  <si>
    <t>GTN 21</t>
  </si>
  <si>
    <t>LMP</t>
  </si>
  <si>
    <t>TC-AIMS II</t>
  </si>
  <si>
    <t>EIDS provides timely, accurate, appropriate decision information to support the TRICARE Management Activity and DoD MHS. Provides centralized data store for the MHS; more than 100 terabytes of data; supports decision making by senior MHS personnel, post-decision monitoring of the effects of business decisions. Comprised of data repository, data warehouse, several data marts; provides exceptionally robust database and suite of decision support tools to empower the effective management of MHS health care operations. The medical data received, processed, stored, transmitted, and reported are unique to MHS. Medical data created by the MTF are neither standard nor normalized prior to processing by EIDS. The data, including beneficiary, provider, financial, and health care use information, are processed to improve data quality, then integrated, made available to MHS and external users through a variety of products and specialized data sets.</t>
  </si>
  <si>
    <t>MeRITS</t>
  </si>
  <si>
    <t>MeRITS is United States Army Medical Research &amp; Materiel Commands (USAMRMCs) Oracle11i implementation enabling Army Medical Research entities and their affiliated global laboratories to repository and knowledge manage authenticated research data. MeRITS will transform current document validation processes from manual to the industry best practices model of electronic document management, clinical data management, publication, and submission. This transformation will be incremental building upon electronic Document Management (e-DM).</t>
  </si>
  <si>
    <t>Medical Research Information Technology System</t>
  </si>
  <si>
    <t>1952</t>
  </si>
  <si>
    <t>The Virtual Personnel Services Center (VPSC) is a program that will interface with the Defense Integrated Military Human Resource System (DIMHRS) and will provide Air Force unique human resource services not delivered with DIMHRS.  VPSC will enable Air Force personnel to accomplish selected personnel actions ona self-service basis worldwide.  For individual airmen and other members of the AIr Force, the VPSC provides facilities to perform the majority of a member's Air Force unique HR functions in a self-service fashion, twenty-four hours a day, seven days a week, eliminating the need to file and process multiple paper reports or to speak with a live representative.  For the Air Force Personnel staff, the VPSC will provide a consolidated set of information and tools that will enable them to put the right person with the the right skills at the right place, at the right time, a the least cost.  The VPSC represents an HR toolkit that can simultaneously deliver immediate savings in time, effort, and cost while integrating with DIMHRS.</t>
  </si>
  <si>
    <t>Global Transportation Network 21</t>
  </si>
  <si>
    <t>Logistics Modernization Program</t>
  </si>
  <si>
    <t>MHS &amp; Military Medical CIOS Management Operations</t>
  </si>
  <si>
    <t>These investments delivered major transformation capabilities and enhancements to DLA EBS</t>
  </si>
  <si>
    <t>The Cadet Command Information Management Module (CCIMM) is a sub-component of the AAC-IAA. This CCIMM Dev/Mod initiative is a life cycle replacement for older, first generation, web based technology that can no longer support vendor maintenance specifications, new security requirements, and changing functional processes. The CCIMM first generation web technology was designed in 1998 and followed with more than 500 modifications to meet changing requirements. The original solution has now reached its full life cycle capability. New requirements generated from Lean Six Sigma reviews, law, business process improvements, marketing forces, information assurance mandates, new operating systems, the AAC-IAA, and COTS integration are either no longer supportable or too costly to implement on the obsolete technology. Current corporate data bases and applications cannot be economically maintained or updated; and existing functional capabilities are experiencing operational outages and performance issues that require hundreds of maintenance hours to remedy.</t>
  </si>
  <si>
    <t>Army Accessions Command - Integrated Automation Architecture - Direct Commissioning and Accessioning</t>
  </si>
  <si>
    <t>AAC-IAA-DCA</t>
  </si>
  <si>
    <t>AAC-IAA-LEADS II</t>
  </si>
  <si>
    <t>Army Accessions Command - Integrated Automation Architecture - Leads II</t>
  </si>
  <si>
    <t>The FUDSMIS is a single information system to be used by DoD, HQDA, HQUSACE, Divisions, &amp; Districts to manage and execute the Formerly Used Defense Sites (FUDS) Program. The system allows all program &amp; project managers the ability to track &amp; report FUDS property, project &amp; phase data required for FUDS planning, programming, budgeting, and execution. FUDSMIS is critical for USACE to fulfill its mission as assigned by DoD &amp; HQDA, to effectively manage and execute the FUDS program and report the program status in a timely manner. FUDSMIS is mandated by DoD to support DoD's Restoration Management Information System (RMIS). The long term goal is to incorporate the DoD PPBES &amp; Defense Environmental Restoration Program (DERP) management features (including the military munitions response &amp; geographic information systems as required by DoD) into the FUDSMIS and to have all FUDSMIS functions seamlessly integrated with DoD's RMIS and linked with the Corps' corporate systems as appropriate. (Note 11)</t>
  </si>
  <si>
    <t>GATES develops a fully integrated transportation system for AMC to support USTRANSCOM's defense transportation system 2010 and DoD's ITV integration plan requirements. Supports DoD passenger reservations and worldwide aerial port management and manifesting for intermodal (air/ground) transportation operations. (Note 12)</t>
  </si>
  <si>
    <t>Global Freight Management (GFM) provides DoD Installation Transportation Officers (ITOs) with an electronic commerce capability for procurement of commercial freight transportation services and provides a real-time data feed to warfighters. The GFM system supplies more timely and accurate routing information to shippers and substantially improves the ability of SDDC to support DoD shipping. (Note 13)</t>
  </si>
  <si>
    <t>Formerly known as eArmyU, Go Army Ed is a state-of-the-art online learning initiative that provides active duty enlisted Soldiers and officers the opportunity to pursue a college degree or certificate anytime, anywhere. By providing access to a variety of online degree programs and related educational services via a comprehensive web portal. The system eliminates many of the barriers to education that Soldiers have traditionally faced throughout their military careers. (Note 14)</t>
  </si>
  <si>
    <t>Note 11</t>
  </si>
  <si>
    <t>Note 14</t>
  </si>
  <si>
    <t>Note 25</t>
  </si>
  <si>
    <t>Note 26</t>
  </si>
  <si>
    <t>Note 27</t>
  </si>
  <si>
    <t>The Export Control Automated Support System (ECASS) is an electronic database of export license information that supports the Department of Commerce Bureau of Industry and Security's (BIS) export licensing process and enforcement activities.  As a non-DoD Business System, this system does not have a DITPR ID.</t>
  </si>
  <si>
    <t>Provides web-based appointing, scheduling, registration, and operating room management to MTF and their associated beneficiaries.</t>
  </si>
  <si>
    <t>PAS has 2 components - the first is the Coding and Compliance Editor (PAS-CCE) for coding patient visits with industry-standard International Classification of Disease and Common Procedural Terminology codes. In turn, the second component, Chargemaster Based Billing (PAS-CMBB), will use the coded data to provide support for billing patients with other health insurance.</t>
  </si>
  <si>
    <t>Increment 1 of the PSR system consists of COTS software products as follows: SafeCare SIS 7.0, performs web-based patient safety event management; TapRoot, supports root cause analysis; and MedMARx, a product used for tracking and reducing medication errors. This funding covers software acquisition, integration with other systems, deployment within the MHS, and sustainment of the software, once deployed. The justification for this effort is in compliance with Public Law 106-398, the NDAA of 2001.</t>
  </si>
  <si>
    <t>The Warehouse Management System is a DeCA business system being implemented to support DeCA’s primary mission. The updated system includes voice activated picking and a performance management tool. Later in FY07, a new Transportation Management system will be implemented.</t>
  </si>
  <si>
    <t>The AMP is an end-to-end modeling and simulation environment to support programmatic analysis, exercises, wargames, planning, execution analysis, and peacetime operations. This will result in a highly organized approach to mobility modeling in a single environment and will be accessed on a single hardware platform.  (Note 1)</t>
  </si>
  <si>
    <t>Integrates sustainment and distribution information into Army Battle Command (ABCS), Joint Command and Control (JC2) and their Common Operating Picture (COP). (Note 2)</t>
  </si>
  <si>
    <t>Note 12</t>
  </si>
  <si>
    <t>Note 13</t>
  </si>
  <si>
    <t>Note 15</t>
  </si>
  <si>
    <t>Supply chain visibility/asset tracking and integrated battlefield communications supporting logisticians. (Note 3)</t>
  </si>
  <si>
    <t>eAWPS</t>
  </si>
  <si>
    <t>NAVY2
NAVY4</t>
  </si>
  <si>
    <t>Navy2</t>
  </si>
  <si>
    <t>0049</t>
  </si>
  <si>
    <t>AHLTA</t>
  </si>
  <si>
    <t>Medical</t>
  </si>
  <si>
    <t>1263</t>
  </si>
  <si>
    <t>2939</t>
  </si>
  <si>
    <t xml:space="preserve">Improve Operational Capabilities through Improved Real-Time C2, Decision Support and Predictive Analysis </t>
  </si>
  <si>
    <t xml:space="preserve">Optimize Enterprise Performance through Transformation and Continuous Improvement across Functional Boundaries </t>
  </si>
  <si>
    <t xml:space="preserve">The recent certification of TFARS re-applied dev/mod funding for TFMMS to TFARS. FY06 dev/mod funding previously submitted for TFMMS are now being executed on TFARS functionality. TFARS provides the ability to track Total Force manpower resources and authorizations. TFARS will adopt proven “best practices” position management, enhance manpower service delivery, web-enabled self service from sailor to CNO, and ensure future migration to DIMHRS. </t>
  </si>
  <si>
    <t>MHS1</t>
  </si>
  <si>
    <t>6594</t>
  </si>
  <si>
    <t>JEHRI</t>
  </si>
  <si>
    <t>Joint Electronic Health Record Interoperability</t>
  </si>
  <si>
    <t>MHS2</t>
  </si>
  <si>
    <t>Defense Medical Logistics Standard System</t>
  </si>
  <si>
    <t>0613</t>
  </si>
  <si>
    <t>MHS3</t>
  </si>
  <si>
    <t>Integrated medical information technology system initiative focusing on the radiological consultation model center implemented at Wright Patterson AFB and expanding to WHMC and other Medical Treatment Facilities.</t>
  </si>
  <si>
    <t>iNFADS is the Real Property Inventory (RPI) for the DON. This enterprise system includes all of the data necessary to support RPI, Planning, and Acquisition for the Navy and Marine Corps. iNFADS has been operational since 2001.</t>
  </si>
  <si>
    <t>ePROCUREMENT</t>
  </si>
  <si>
    <t>The NMCI initiative's principle objective is to replace numerous independent and disparate networks ashore with a single secure network, interfaced with ISNS (afloat), One Net (ashore OCONUS) and the Marine Corps Enterprise Network to provide a secure, seamless, interoperable IM/IT infrastructure as the transportation layer for transformed business practices.</t>
  </si>
  <si>
    <t xml:space="preserve">NTCSS </t>
  </si>
  <si>
    <t>Navy Tacticial Command Support System</t>
  </si>
  <si>
    <t xml:space="preserve">The CARTS program is a total system replacement of the Defense Commissary Agency's (DeCA's) existing point-of-sale (POS) system, including all commissaries, server centers, and test beds. From its headquarters at Fort Lee, VA, DeCA operates stores (approximately 3,100 checkout lanes) through three regional offices with approximately 15,000 employees. Commissaries are located in most countries where U.S. military forces reside. </t>
  </si>
  <si>
    <t>ARMY2</t>
  </si>
  <si>
    <t>ARMY3</t>
  </si>
  <si>
    <t>ARMY4</t>
  </si>
  <si>
    <t>ARMY5</t>
  </si>
  <si>
    <t>NAVY1</t>
  </si>
  <si>
    <t>NAVY2</t>
  </si>
  <si>
    <t>NAVY3</t>
  </si>
  <si>
    <t>NAVY4</t>
  </si>
  <si>
    <t>NAVY5</t>
  </si>
  <si>
    <t>Intragovernmental Transactions/
Intragovernmental Value Added Network</t>
  </si>
  <si>
    <t>Provide ERP Systems for Asset Accountability, Budget Execution and Accounting</t>
  </si>
  <si>
    <t>Improve Business Practices through Continuous Process Improvement to Decrease Operational Cost and Cycle Times, and Reduce Unnecessary Work and Rework</t>
  </si>
  <si>
    <t>Strengthen Army IT Governance and IT Portfolio Management, including Enterprise-Wide, Cross-Domain Synchronization</t>
  </si>
  <si>
    <t>Defense Security Assistance Management System</t>
  </si>
  <si>
    <t>0582</t>
  </si>
  <si>
    <t>Electronic Military Personnel Records System</t>
  </si>
  <si>
    <t>0737</t>
  </si>
  <si>
    <t>1146</t>
  </si>
  <si>
    <t>0851</t>
  </si>
  <si>
    <t>CSE</t>
  </si>
  <si>
    <t>IDE</t>
  </si>
  <si>
    <t>NALDA II</t>
  </si>
  <si>
    <t>Naval Aviation Logistics Data Analysis II</t>
  </si>
  <si>
    <t>1274</t>
  </si>
  <si>
    <t>1143</t>
  </si>
  <si>
    <t>1372</t>
  </si>
  <si>
    <t>1145</t>
  </si>
  <si>
    <t>2512</t>
  </si>
  <si>
    <t>1822</t>
  </si>
  <si>
    <t>1838</t>
  </si>
  <si>
    <t>1667</t>
  </si>
  <si>
    <t>1820</t>
  </si>
  <si>
    <t>1140</t>
  </si>
  <si>
    <t>1135</t>
  </si>
  <si>
    <t>Scientific and Technology Enterprise System</t>
  </si>
  <si>
    <t>1299</t>
  </si>
  <si>
    <t>Worldwide Port System</t>
  </si>
  <si>
    <t>0410</t>
  </si>
  <si>
    <t>1156</t>
  </si>
  <si>
    <t>0213</t>
  </si>
  <si>
    <t>1170</t>
  </si>
  <si>
    <t>BEP Priority</t>
  </si>
  <si>
    <t>AV</t>
  </si>
  <si>
    <t>RPA</t>
  </si>
  <si>
    <t>PV</t>
  </si>
  <si>
    <t>FV</t>
  </si>
  <si>
    <t>MV</t>
  </si>
  <si>
    <t>USTC1</t>
  </si>
  <si>
    <t>USTC2</t>
  </si>
  <si>
    <t>USTC3</t>
  </si>
  <si>
    <t>USTC4</t>
  </si>
  <si>
    <t>DLA1</t>
  </si>
  <si>
    <t>DLA2</t>
  </si>
  <si>
    <t>DLA3</t>
  </si>
  <si>
    <t>DLA4</t>
  </si>
  <si>
    <t>DFAS1</t>
  </si>
  <si>
    <t>DFAS2</t>
  </si>
  <si>
    <t>DFAS3</t>
  </si>
  <si>
    <t>DEAMS</t>
  </si>
  <si>
    <t>0137</t>
  </si>
  <si>
    <t>AV
MV
FV</t>
  </si>
  <si>
    <t>Note 6</t>
  </si>
  <si>
    <t>The TRICARE Management Activity purchases healthcare for uniformed services beneficiaries. The TRICARE E-Commerce System provides an integrated system for the solicitation, contract award, deliverable tracking, financial accounting, receivables, and payables for the purchased health care. The system also provides reporting of Purchased Care dollar expenditures by DMIS ID, Intermediate Command, component, etc.</t>
  </si>
  <si>
    <t>IBM-MES</t>
  </si>
  <si>
    <t>Industrial Based Modernization Manufacturing Execution System</t>
  </si>
  <si>
    <t>1756</t>
  </si>
  <si>
    <t>PV
AV
MV
RPA
FV</t>
  </si>
  <si>
    <r>
      <t>Navy Cash</t>
    </r>
    <r>
      <rPr>
        <vertAlign val="superscript"/>
        <sz val="10"/>
        <rFont val="Arial"/>
        <family val="0"/>
      </rPr>
      <t>TM</t>
    </r>
  </si>
  <si>
    <t>Army3</t>
  </si>
  <si>
    <t>Improve the Accuracy and Timeliness of Information Provided to Army Decision Makers</t>
  </si>
  <si>
    <t>Provide Access to More Reliable and Accurate Personnel Information for Warfighting Mission Planning</t>
  </si>
  <si>
    <t>JOCAS II</t>
  </si>
  <si>
    <t>Job Order Cost Accounting System II</t>
  </si>
  <si>
    <t>1033</t>
  </si>
  <si>
    <t>Operational Support Modernization Program</t>
  </si>
  <si>
    <t>SFMIS</t>
  </si>
  <si>
    <t>Security Forces Management Information System</t>
  </si>
  <si>
    <t>1687</t>
  </si>
  <si>
    <t>SV-1, Air Force</t>
  </si>
  <si>
    <t>MSC-EC/EDI</t>
  </si>
  <si>
    <t>MSC - Electronic Commerce/Electronic Data Interchange</t>
  </si>
  <si>
    <t>1147</t>
  </si>
  <si>
    <t>GFM</t>
  </si>
  <si>
    <t>Global Freight Management</t>
  </si>
  <si>
    <t>0467</t>
  </si>
  <si>
    <t>ICODES</t>
  </si>
  <si>
    <t>Integrated Computerized Deployment System</t>
  </si>
  <si>
    <t>0055</t>
  </si>
  <si>
    <t>Unique Item Identification Registry</t>
  </si>
  <si>
    <t>MHS</t>
  </si>
  <si>
    <t>ARMY6</t>
  </si>
  <si>
    <t>IGT/IVAN</t>
  </si>
  <si>
    <t>AIT is a suite of technologies that enable and facilitate the accurate and rapid transmission of source data to automated information systems (AIS), thereby enhancing the ability to identify, track, document and control deploying forces, equipment, personnel and cargo.</t>
  </si>
  <si>
    <t>WMA-FL = Warfighting Mission Area - Focused Logistics</t>
  </si>
  <si>
    <t>Global Combat Support System-Air Force, Integration Framework</t>
  </si>
  <si>
    <t>GCSS-AF IF</t>
  </si>
  <si>
    <t>IRSS V7</t>
  </si>
  <si>
    <t>Information Resource Support System</t>
  </si>
  <si>
    <t>1422</t>
  </si>
  <si>
    <t>Note 28</t>
  </si>
  <si>
    <t>Note 29</t>
  </si>
  <si>
    <t>Note 30</t>
  </si>
  <si>
    <t>Note 31</t>
  </si>
  <si>
    <t>RPILM Initiatives</t>
  </si>
  <si>
    <t>6521</t>
  </si>
  <si>
    <t>6312</t>
  </si>
  <si>
    <t>0499</t>
  </si>
  <si>
    <t>6534</t>
  </si>
  <si>
    <t>6576</t>
  </si>
  <si>
    <t>6574</t>
  </si>
  <si>
    <t>0143</t>
  </si>
  <si>
    <t>1794</t>
  </si>
  <si>
    <t>6577</t>
  </si>
  <si>
    <t>0688</t>
  </si>
  <si>
    <t>1125</t>
  </si>
  <si>
    <t>1051</t>
  </si>
  <si>
    <t>5070</t>
  </si>
  <si>
    <t>0314</t>
  </si>
  <si>
    <t>6298</t>
  </si>
  <si>
    <t>Air Force, SFIS</t>
  </si>
  <si>
    <t>DLA, SFIS</t>
  </si>
  <si>
    <t>CABS</t>
  </si>
  <si>
    <t>CAMS-FM/G081 is the central common source of all unclassified maintenance data for Mobility airlift aircraft. It accumulates, validates, processes, stores, and makes accessible to Air Force and AMC managers the data necessary to keep AMC assigned and gained aircraft combat-ready. (Note 4)</t>
  </si>
  <si>
    <t>Transition from MILS to EDI or XML</t>
  </si>
  <si>
    <t>MILS to EDI or XML</t>
  </si>
  <si>
    <t>STEP</t>
  </si>
  <si>
    <t>Implementation of the Standard for the Exchange of Product Model Data</t>
  </si>
  <si>
    <t>DoD EMALL</t>
  </si>
  <si>
    <t>SVWS</t>
  </si>
  <si>
    <t>Keystone-Recruit Quota System Client Server</t>
  </si>
  <si>
    <t>Personnel Electronic Record Management System</t>
  </si>
  <si>
    <t>0556</t>
  </si>
  <si>
    <t>DERMAS is DeCA's DoDD 5015.2 compliant electronic records system that captures data and images in a commonly accessible repository to satisfy the legal and regulatory requirements of records management and to provide Agency decision makers a resource to improve operational efficiency.  The system supports document management, records management, e-mail archiving, workflow collaboration, and a number of other capabilities through a Web interface available to DeCA employees around the world.</t>
  </si>
  <si>
    <t>DISS</t>
  </si>
  <si>
    <t>Defense Information System for Security</t>
  </si>
  <si>
    <t>0594</t>
  </si>
  <si>
    <t>To improve information sharing capabilities, accelerate clearance processing timelines, reduce security vulnerabilities, and increase DoD’s security mission capability, the Defense Security Service (DSS) has directed the implementation of the Defense Information System for Security (DISS) in compliance with the Expanded Electronic Government Initiative, President's Management Agenda Government-Wide Initiative #4 and within the DoD Enterprise Architecture Framework. DISS is tasked to consolidate the DoD security mission into one Enterprise System that will automate the implementation of improved national investigative and adjudicative standards to eliminate costly and inefficient work processes and increase information collaboration across the community.</t>
  </si>
  <si>
    <t>DOEHRS-IH</t>
  </si>
  <si>
    <t>Defense Occupational &amp; Environmental Health Readiness System - Industrial Hygiene</t>
  </si>
  <si>
    <t>1042</t>
  </si>
  <si>
    <t>DOEHRS-IH supports the MHS Industrial Hygiene program by providing tools for the following capabilities: Industrial Hygiene decision support, capture of chemical, biological and radiological exposure information, respiratory protection data capture and management, enrollment into medical surveillance programs based on individual exposure history, real time laboratory result access, and mobile data collection and synchronization. DOEHRS-IH is a comprehensive occupational health system to effectively plan for and execute medical readiness.</t>
  </si>
  <si>
    <t>Exchange Pricing</t>
  </si>
  <si>
    <t>EP</t>
  </si>
  <si>
    <t>1012</t>
  </si>
  <si>
    <t>Exchange Pricing (EP) is a business process improvement mandated by the Office of the Secretary of Defense (OSD) (Comptroller) to mitigate the financial problems the Army has experienced with granting excess credit through its current supply practices.  Exchange Pricing will affect the entire Army - all units that receive credit today for unserviceable reparables will be an EP player.  Exchange Pricing is a business process improvement - it is not a system.  It is basically a change in the way credit is provided to customers for unserviceable reparables.  OSD mandated that the Army move to Exchange Pricing in FY 2001 with Program Budget Decision (PBD) 422 - it should be noted that the Navy and Air Force have been in an Exchange Pricing environment for the past 6 years.  It was estimated by OSD that due to the Armys current credit practices, infusions into the Army Working Capital Fund of approximately $100 million dollars was required in the past.  Implementation of the Exchange Pricing initiative will prevent this credit imbalance.</t>
  </si>
  <si>
    <t>IIT</t>
  </si>
  <si>
    <t>Integrated Information Tool</t>
  </si>
  <si>
    <t>The objective of the OSMP is to integrate and modernize the Air Force operational support functions (combat support and business) to deliver greater Warfighter effectiveness and generate efficiencies. The OSMP uses a full DOTMLPF construct to address the opportunities and issues related to modernization across the spectrum of Operational Support.</t>
  </si>
  <si>
    <t xml:space="preserve">DSFAS is DISA’s implementation of the Business Transformation Agency (BTA)/Defense Agency Initiative (DAI) that is an approved Defense Business Systems Management Council (DBSMC) initiative to transform DoD financial management systems. DSFAS is not an update of legacy systems, but an implementation of integrated financial management capabilities that will subsume many systems and standardize business processes. Once complete, DSFAS will improve alignment between financial processes and core missions. It will transform the budget, finance, and accounting operations of the Defense Agencies to achieve accurate and reliable financial information in support of financial accountability and effective and efficient decision making throughout the Defense Agencies. The system, once implemented will provide a real time, web based system of integrated business processes that can be used by Defense Agency financial managers, auditors, and the Defense Finance and Accounting Service (DFAS) to make sound business decisions to support the warfighter. DSFAS will serve as the financial management system for both DISA Defense Working Capital Fund (DWCF) and General Fund (GF) 
operations. </t>
  </si>
  <si>
    <t>MEPCOM Integrated Resource System</t>
  </si>
  <si>
    <t>Enterprise Human Resources System</t>
  </si>
  <si>
    <t>ACQUILINE</t>
  </si>
  <si>
    <t>ATEC Decision Support System (Web)</t>
  </si>
  <si>
    <t>RM-Online</t>
  </si>
  <si>
    <t>CAMS-ME</t>
  </si>
  <si>
    <t>Capital Asset Management System-Military Equipment</t>
  </si>
  <si>
    <t>Navy Cash</t>
  </si>
  <si>
    <t>Total Force Administration System</t>
  </si>
  <si>
    <t>Common Food Management System</t>
  </si>
  <si>
    <t>Enhanced Technical Information Management System</t>
  </si>
  <si>
    <t>Financial Information Resource System</t>
  </si>
  <si>
    <t>Initiatives</t>
  </si>
  <si>
    <t>Total</t>
  </si>
  <si>
    <t>DoDSTM</t>
  </si>
  <si>
    <t>OICA</t>
  </si>
  <si>
    <t>CFMS</t>
  </si>
  <si>
    <t>PDMI</t>
  </si>
  <si>
    <t>Product Data Management Initiative</t>
  </si>
  <si>
    <t>Army2</t>
  </si>
  <si>
    <t>The Matrix Mapping Tool (MMT), formally called the Integration Framework, provides a common baseline of systems and warfighting activities from which to conduct analysis of deficiencies and redundancies. This tool is used to support Joint Integrating Concepts and Roadmaps and frame the systems engineering planning.  This system is being developed under Joint System Architecture Development (JSAD) with a DITPR ID pending.</t>
  </si>
  <si>
    <t>PPIRS</t>
  </si>
  <si>
    <t>FBO</t>
  </si>
  <si>
    <t>Future Combat Systems Advanced Collaborative Environment</t>
  </si>
  <si>
    <t>Flight training, Flight resource management. Flight and ground training tracking, resource analysis, scheduling, utilization decision making.</t>
  </si>
  <si>
    <t>Air National Guard order issuance, force mobilization. Creation and management of all types of orders, worldwide access. Facilitates CFO Act compliance.</t>
  </si>
  <si>
    <t>Enterprise wide USAFA Automated Information System (AIS) that tracks the progress of cadets from pre-candidacy through rigorous academic, physical, ethical/moral, military training programs, while enrolled, and throughout active duty.</t>
  </si>
  <si>
    <t>ARN</t>
  </si>
  <si>
    <t>SV-1, Army, SFIS</t>
  </si>
  <si>
    <t>Delivers, tracks and reports Ancillary, Readiness, Mobility, Supplemental and Miscellaneous Training to the entire AF. AF Joint Knowledge Development and Distribution (JKDDC) portal for all JKDDC training. AF Training Record (AFTR), a fully incorporated module, is an Electronic Training Plan to manage enlisted career field training events.</t>
  </si>
  <si>
    <t>Development of operational and tactical levels of warfighting decision-making skills, campaign planning and strategy analysis.</t>
  </si>
  <si>
    <t>Provides a web-based mishap reporting and data management tool that allows quick, accurate tracking of mishaps and trends.</t>
  </si>
  <si>
    <t>AFSO21</t>
  </si>
  <si>
    <t>Army, SFIS</t>
  </si>
  <si>
    <t>It is through the implementation of the CBM Data Warehouse (CBM-DW) that the Army CBM Mission to transform Army Aviation Maintenance to Condition Based Maintenance, by Converting Condition and Usage Data Into Maintenance Actions may be realized. The CBM-DW is the enabling layer for the engineering and logistics analysis and sustainment activities that are vital to achieve the Army CBM objectives. The development of the CBM-DW supports these engineering and logistic activities by assembling, normalizing and integrating data from disparate sources and functions. The data maintained by the CBM-DW will be extracted from existing sources such as the Unit Level Logistics System Aviation Enhanced (ULLS-A E) and onboard Digital Source Collectors (DSC) which monitor health and usage. Logistics and engineering are the primary functional areas supported. The initial capabilities of the CBM-DW will give engineers the ability to: identify maintenance actions that affect Condition Indicators (CIs) and recommend component maintenance actions based on CI; also available will be the hours since install, last overhaul, &amp; time since new. Future capabilities will enable the provision of early fault detection in
critical components.</t>
  </si>
  <si>
    <t>MCEITS:  EIE effort required to support other transformation and the DoD Enterprise</t>
  </si>
  <si>
    <t xml:space="preserve">MSC-EC/EDI:  This is a DTS information management application that is part of the Financial Management IRB.  This system is part of the Distribution Portfolio. </t>
  </si>
  <si>
    <t>MSTPO:  MSTPO is the office established to define pay requirements for DIMHRS and is not a system.</t>
  </si>
  <si>
    <t>MTS:  Tactical requirement to provide communication and tracking that will direct the movement of combat-service-support assets in the theater of operations.</t>
  </si>
  <si>
    <t>OSS:  Interim system will be sunset as GFEBS deploys across Army.</t>
  </si>
  <si>
    <t>The DEERS, RAPIDS, and CAC programs are interdependent and interrelated. DEERS is the Department of Defense (DoD) person data repository (PDR), CAC uses the DEERS database for authentication and personnel information, and RAPIDS is the system that supports the Uniformed Services Identification card program to provide on-line updates to DEERS and issues the CAC to Service members, civilian employees, and eligible contractors to access DoD facilities and networks. All three programs are built consistent with net-centric guidance, to build on existing infrastructure and system components. DEERS is the central PDR for the entire DoD containing personnel data on more than 25 million persons. The PDR contains data related to DoD affiliation, identity token information, educational benefits, reserve/guard employment, languages, contingencies, biometrics, PKI information, military pay, and clinical information. It ensures only eligible beneficiaries receive benefits/entitlements and automates the related processes. RAPIDS is the Department’s enterprise solution for issuing Uniformed Services Identification and Privilege Cards for the DoD.  CAC is an integrated circuit chip. The information stored 
on this chip is tightly controlled and is used primarily as an authentication token for identification, logical and physical access, 
benefits, and other e-business applications, to digitally sign documents such as email, encrypt information, and establish 
secure web sessions to access and update their information via the Internet.</t>
  </si>
  <si>
    <t>DIMHRS-Army is an Army-specific integrated personnel and pay program with the mission of preparing the Army for the implementation of DIMHRS (Pers/Pay) within the Army Component. Those activities include preparing existing human resources data for migration to DIMHRS, business process development, as well as training, testing, help desk, and system interface. (Note 7).</t>
  </si>
  <si>
    <t>The industrial base community has an immediate need for automated tools to enable them to improve shop floor operations. Implementation of a Manufacturing Execution System (MES) will provide immediate assistance to these operations. The objective of this effort is to implement MES software across the AMC industrial base environment. The solution will be standard for all industrial base sites. Current industrial base business processes do not adequately support maintenance and remanufacturing. MES will provide manufacturing support that the arsenals require, and the maintenance repair and overhaul (MRO) support the depots require. MES is a modified commercial off-the-shelf software, and is defined as an application that manages the end-to-end processes in a plant from point of order release into manufacturing to point of product delivery, into finished goods. MES is an effective method to deliver information from the shop floor to plant managers in real time. It facilitates, monitors and controls production activities at the maintenance shop floor. MES is an integrated hardware and software solution designed to measure and control 
activities in the production areas of manufacturing organizations to increase productivity and improve quality. MES will 
also provide the industrial community an infrastructure that is easily configured to suit new business practices, 
equipment, or product lines without high costs or risks.</t>
  </si>
  <si>
    <t>The Assistant Secretary of Defense (NII) software tool, Acquisition Program List Uniform Synopsis (A-Plus),  is a web application that provides program status, Acquisition Program Baseline information, Regulatory status, Oversight Review, Senior Leadership Feedback, Congressional/Government Accounting Office/Inspector General interest information and program documentation information.  Acquisition Visibility/Defense Acquisition Business Transformation will coordinate with the business system owner to register this system in the DITPR.</t>
  </si>
  <si>
    <t>The following SV-1 entities are not systems and are not reflected in the ETP:</t>
  </si>
  <si>
    <t>EL</t>
  </si>
  <si>
    <t>Environmental Liabilities</t>
  </si>
  <si>
    <t>DSAMS is a DOD standard system which provides timely and accurate data of the FMS case development and implementation processes. Phase two is under development and will contain data on the entire life cycle processes of International Military Education and Training</t>
  </si>
  <si>
    <t>CBM Support</t>
  </si>
  <si>
    <t>5090</t>
  </si>
  <si>
    <t>BSM</t>
  </si>
  <si>
    <t>Business Systems Modernization</t>
  </si>
  <si>
    <t xml:space="preserve">DLA2
</t>
  </si>
  <si>
    <t>6502</t>
  </si>
  <si>
    <t>CRM</t>
  </si>
  <si>
    <t>Customer Relationship Management</t>
  </si>
  <si>
    <t>6503</t>
  </si>
  <si>
    <t>DPMS</t>
  </si>
  <si>
    <t>Distribution Planning and Management System</t>
  </si>
  <si>
    <t>Reutilization Business Integration</t>
  </si>
  <si>
    <t>RBI</t>
  </si>
  <si>
    <t>Business Systems Modernization (BSM) Energy will be converged into the BSM architecture after both programs achieve Full Operational Capability (FOC). The BSM BSM-Energy Convergence will integrate both systems. An Analysis of Alternatives and Business Case Analysis will determine the preferred alternative, and will address a range of alternatives that include status quo, incremental enhancement of BSM-Energy, and a fully integrated SAP Oil and Gas ERP solution.</t>
  </si>
  <si>
    <t>Fully Implemented System Programs</t>
  </si>
  <si>
    <t>Fully Implemented Initiatives</t>
  </si>
  <si>
    <t>Provides Air Force security forces with an information system capable of permitting: storage &amp; retrieval of data necessary for supporting the day-to-day operational demands of security forces units, aiding management in making problem-solving decisions, establishing standardization throughout the security forces career field, and providing interoperability between units and their higher headquarters. Provides the Air Force with the congressionally mandated Defense Incident Based Reporting System (DIBRS) reporting capability. SFMIS is the replacement program for the legacy Air Force Security Forces SPAS program. It provides a subset of SPAS functions, but improves data quality and provides a centralized function to support MAJCOM and Air Staff needs.</t>
  </si>
  <si>
    <t>Online Representations and Certifications Application</t>
  </si>
  <si>
    <t>Transportation Coordinators' Automated Information for Movements System II</t>
  </si>
  <si>
    <t>RPA
FV</t>
  </si>
  <si>
    <t>DAMIR</t>
  </si>
  <si>
    <t>DIMHRS</t>
  </si>
  <si>
    <t>DPAS</t>
  </si>
  <si>
    <t>DTS</t>
  </si>
  <si>
    <t>IUID</t>
  </si>
  <si>
    <t>RPIR</t>
  </si>
  <si>
    <t>SFIS</t>
  </si>
  <si>
    <t>SPS</t>
  </si>
  <si>
    <t>VPIS</t>
  </si>
  <si>
    <t>Common Supplier Engagement</t>
  </si>
  <si>
    <t>DITPR ID</t>
  </si>
  <si>
    <t>Standard Procurement System</t>
  </si>
  <si>
    <t>DCPS</t>
  </si>
  <si>
    <t>Defense Civilian Pay System</t>
  </si>
  <si>
    <t>Defense Integrated Military Human Resources System</t>
  </si>
  <si>
    <t>Defense Travel System</t>
  </si>
  <si>
    <t>National Security Personnel System</t>
  </si>
  <si>
    <t>Initiative</t>
  </si>
  <si>
    <t>System</t>
  </si>
  <si>
    <t>Defense Property Accountability System</t>
  </si>
  <si>
    <t>DMLSS</t>
  </si>
  <si>
    <t>EWS-R</t>
  </si>
  <si>
    <t>M3CMO</t>
  </si>
  <si>
    <t>PAS</t>
  </si>
  <si>
    <t>Integrated Air and Missile Defense Roadmap V1 System</t>
  </si>
  <si>
    <t>IBS</t>
  </si>
  <si>
    <t>Integrated Booking System</t>
  </si>
  <si>
    <t>0054</t>
  </si>
  <si>
    <t>IFS</t>
  </si>
  <si>
    <t>Integrated Facilities System</t>
  </si>
  <si>
    <t>iPERMS</t>
  </si>
  <si>
    <t>JFAST</t>
  </si>
  <si>
    <t>Joint Flow and Analysis System for Transportation</t>
  </si>
  <si>
    <t>MCTFS</t>
  </si>
  <si>
    <t>Marine Corps Total Force System</t>
  </si>
  <si>
    <t>1154</t>
  </si>
  <si>
    <t>Matrix Mapping Tool</t>
  </si>
  <si>
    <t>8428</t>
  </si>
  <si>
    <t>PRIDE</t>
  </si>
  <si>
    <t>Personnel Service Delivery</t>
  </si>
  <si>
    <t>RFMIS</t>
  </si>
  <si>
    <t>WPS</t>
  </si>
  <si>
    <t>2076</t>
  </si>
  <si>
    <t>MilPay Systems Transition Program Office</t>
  </si>
  <si>
    <t>Command, Control, Communications, and Computer Systems Multi-Component Information Transformation</t>
  </si>
  <si>
    <t>AEDB</t>
  </si>
  <si>
    <t>Army Environmental Database</t>
  </si>
  <si>
    <t>JFAST is a user-friendly analysis tool that quickly determines transportation feasibility. Regional CINCs and USTRANSCOM employ JFAST to analyze the transportation requirements for the execution of operations, Crisis Action Plans, OPLANs, CONPLAN with Time Phased Force Deployment Data (TPFDD), Course of Action development, "what-if" scenarios, and exercises. (Note 20)</t>
  </si>
  <si>
    <t>Is a future Enterprise Information Environment Mission Area (EIEMA) system that will support the Business Mission Area as well as the rest of the USMC IT portfolio. Within MCEITS, the Marine Corps will have a cohesive, integrated web environment for navigating both USMC and Joint information sources and applications. (Note 21)</t>
  </si>
  <si>
    <t>MSC's EC/EDI initiative provides MSC with a centralized system to send and receive electronic business information. The center supports translation and transmission requirements of Electronic Data Interchange (EDI) either via a traditional Value Added Network (VAN) or the Internet. EC enhances the operation and readiness advocated in the MSC mission. The EC/EDI interface effectively enables MSC to coordinate and resolve business, functional, and technical interoperability challenge. (Note 22)</t>
  </si>
  <si>
    <t>Satisifies the Army need to track the location of vehicles and communicate with vehicle operators for command and control in order to facilitate the Velocity Management (VM) and Battlefield Distribution (BD) initiatives. Provides commanders and staff with real time vehicle management information. (Note 24)</t>
  </si>
  <si>
    <t>Provides commitment and obligation accounting for commands and installations; tracks funds as available, committed and obligated. (Note 25)</t>
  </si>
  <si>
    <t>PRIDE is a facilities/installation management system supporting NGB-ARI. It is COTS system encompassing all ARI functions and replacing several automated facility management systems, including Desktop Resource for Real Property (DRREAL).  (Note 26)</t>
  </si>
  <si>
    <t>VIS</t>
  </si>
  <si>
    <t>Virtual Insight</t>
  </si>
  <si>
    <t>1047</t>
  </si>
  <si>
    <t>LIMS-CIL</t>
  </si>
  <si>
    <t>Laboratory Information Management System (LIMS)</t>
  </si>
  <si>
    <t>Virtual InSight (VIS) is an enterprise commercial-off-the-shelf solution that will be used throughout the Acquisition Community to support the milestone decision review process. VIS is the standard business practice and method that all Army programs will use to streamline the activities associated with preparing, coordinating and staffing programmatic documentation required for milestone decision reviews. VIS functionality provides users with a collaborative environment that provides for general project plan visibility and execution; document management; issue management and access to the authoritative repository of all programmatic documentation providing both current status and program history. On-going efforts are to scale up to target population of 850K users.</t>
  </si>
  <si>
    <t>VISION</t>
  </si>
  <si>
    <t>Versatile Information System Integrated Online Nationwide</t>
  </si>
  <si>
    <t>1055</t>
  </si>
  <si>
    <t>Repository for test and evaluation planning documents, data and reports.</t>
  </si>
  <si>
    <t>STEM</t>
  </si>
  <si>
    <t>Army Science &amp; Technology Enterprise Management</t>
  </si>
  <si>
    <t>1048</t>
  </si>
  <si>
    <t>RFMIS provides for the acquiring, managing and disposing of Civil Program, Military Recruiting Program and non-recruiting military in-leases (i.e. land leases, parking leases, storage leases and office leases) by the U.S. Army Corps of Engineers. Additionally, this information system incorporates monitoring of program execution, financial management, document management, corporate information decision support, performance measurement, policy and guidance development support and a workflow management tool for external agencies. (Note 28)</t>
  </si>
  <si>
    <t>WPS is a LAN-based automated information system that supports water port operations for DOD Common User cargo and force deployments by providing cargo management, documentation, and accountability to water port and regional commanders while providing In-Transit Visibility to higher echelons. (Note 29)</t>
  </si>
  <si>
    <t>Provides for an integrated data and process layer in support of the Physical Disability Evaluation capabilities and the PDCAPS, AW2 (formerly DS3) and CRSC application systems. Provides for a single user web interface that supports accountability and tracking of Soldiers within the process spanning Point of Injury through medical treatment, the Medical Evaluation Board process, the Physical Disability Evaluation Process, transition and up to 5 years post-transition. (Note 30)</t>
  </si>
  <si>
    <t>ACI2</t>
  </si>
  <si>
    <t>Army Criminal Investigation/Criminal Intelligence</t>
  </si>
  <si>
    <t>1177</t>
  </si>
  <si>
    <t>The Army Criminal Investigation / Criminal Intelligence system is a system, which allows agents to enter investigative case information. Users have the ability to enter information, track case related activity, perform complex searches (subjects, victims, offenses, dispositions) and are able to produce various reports. About 10,000 Reports of Investigation (ROI) cases are opened per year. The initial re-engineering effort will combine two major existing systems the Automated Criminal Investigative Reporting System (ACIRS III+), and the CIDC Criminal Intelligence System. The system is under-going a final stabilization effort to complete the current contract. The new contract will convert the system to the web.</t>
  </si>
  <si>
    <t>CPOL</t>
  </si>
  <si>
    <t>Civilian Personnel Online</t>
  </si>
  <si>
    <t>1169</t>
  </si>
  <si>
    <t>A web-enabled application serving as the Army Civilian HR portal. Provides access to various Army civilian HR applications. CPOL also serves as a central clearinghouse for information concerning Army civilians. personnel. Examples of information available through this website includes legal and regulatory reference material, position classification and qualification standards, newsletters, staff directories, NAF information, and other employment opportunities, a position description library, and information concerning regionalization and modernization.</t>
  </si>
  <si>
    <t>ISM</t>
  </si>
  <si>
    <t>Installation Support Mode</t>
  </si>
  <si>
    <t>5046</t>
  </si>
  <si>
    <t>The Installation Support Modules (ISM) system consists of five standardized, web based, custom-developed automation applications packaged into functional modules that integrate day-to-day Army Installation business practices and processes. Four of the modules support Human Resources business functions (In/Out-Processing; Transition Processing; Personnel Locator; and Education Management), while the fifth module (Central Issue Facility) supports Logistical business functions. The ISM system assists Commanders in CONUS and OCONUS educate, train, equip, sustain, deploy and transition soldiers. The ISM system is web based, DIACAP compliant, and in the sustainment phase of its life cycle.</t>
  </si>
  <si>
    <t>Army Accessions Command - Integrated Automation Architecture - Cadet Command Information Managment Module</t>
  </si>
  <si>
    <t>AAC-IAA-CCIMM</t>
  </si>
  <si>
    <t>6040</t>
  </si>
  <si>
    <t>The integrated Joint Distribution Architecture (JDA) and Joint Deployment Enterprise Architecture (JDEA) provides the framework for the comprehensive mapping and alignment of the Defense Distribution and Deployment environment (supply, forces, and transportation) to support current and future warfighter requirements.</t>
  </si>
  <si>
    <t>JDDE delineates Control Mechanisms and Provide Data Visibility for the Joint Deployment and Distribution Enterprise.</t>
  </si>
  <si>
    <t xml:space="preserve">TFMMR will be an integrated analysis and simulation system for forecasting and creating what-if scenarios to optimize planning and allocation activities. TFMMR will integrate the Marine Corps Total Force manpower planning processes, directly supporting the Human Resource Development Process well into the 21st century. TFMMR will support the USMC position to continue moving away from stove piped, duplicative approaches for IT resources, to one centered on providing common resources to all USMC decision-makers. </t>
  </si>
  <si>
    <t>The purpose of ARN Program is significantly improve U.S. Apparel industry’s ability to meet DOD requirement through a pro research development and technology transfer for the apparel related industries.</t>
  </si>
  <si>
    <t>Apparel Research Network (ARN) Supply Chain System</t>
  </si>
  <si>
    <t>ENBOSS is used to manage U.S. Army Reserve inventory of real property throughout the life cycle of each facility, from acquisition through disposal. The ENBOSS system utilizes an integrated suite of software applications developed for ACSIM-AR, and is comprised of the following system modules: EMAAR (Engineer Management Automation Army Reserve), RISER (Resource Information System, Engineer Reserve), and ARGISS (Army Reserve Geographic Information Support System). ENBOSS supports 205,000 Army Reserve soldiers located in 3,600 facilities worldwide providing integrated automated business applications for military construction, facilities operations and maintenance, real property/real estate, and environmental stewardship.</t>
  </si>
  <si>
    <t>ERLS provides the ability to conform to two public laws concerning identification and reduction of specific items deemed to be hazardous and tracks green procurements.</t>
  </si>
  <si>
    <t xml:space="preserve">Support the Warfighter by Accelerating Business Systems Modernization and the Transition to Net-Centric Data   </t>
  </si>
  <si>
    <t>MEVA</t>
  </si>
  <si>
    <t>VIPS</t>
  </si>
  <si>
    <t>Virtual Interactive Processing System</t>
  </si>
  <si>
    <t>USAF1
USAF6
USAF8</t>
  </si>
  <si>
    <t>MHS1
MHS2</t>
  </si>
  <si>
    <t>USAF5
USAF6</t>
  </si>
  <si>
    <t>Learning and Growth:  Ensure a diverse, enabled, empowered and motivated workforce that delivers and sustains supply chain excellence</t>
  </si>
  <si>
    <t>FLIS is a logistics database of over six million active and six million inactive items of supply providing information for the military services, civilian agencies, contractors, NATO countries, and other friendly foreign governments.</t>
  </si>
  <si>
    <t>COTS web-based system that replaces the HOMES3 client server system. HOMES is an installation-level housing operations/ management system that supports the housing counselors providing on-post government housing, off-post housing, unaccompanied personnel housing (UPH) and furnishings management. The system provides housing management statistical data and reports to the installation, MACOMs, IMA, and HQ, DA.</t>
  </si>
  <si>
    <t>Electronic Document Access</t>
  </si>
  <si>
    <t>Ontology/Intelligent Collaborative Assistance</t>
  </si>
  <si>
    <t>Past Performance Information Retrieval System</t>
  </si>
  <si>
    <t>HazMat</t>
  </si>
  <si>
    <t>GISR</t>
  </si>
  <si>
    <t>Geographic Information System - Repository</t>
  </si>
  <si>
    <t>1035</t>
  </si>
  <si>
    <t>RPAR</t>
  </si>
  <si>
    <t>Real Property Acceptance Requirements</t>
  </si>
  <si>
    <t>Top Level</t>
  </si>
  <si>
    <t>Detail</t>
  </si>
  <si>
    <t>No</t>
  </si>
  <si>
    <t>Yes</t>
  </si>
  <si>
    <t>AF FIP</t>
  </si>
  <si>
    <t>Air Force Financial Improvement Plan</t>
  </si>
  <si>
    <t>AT&amp;L</t>
  </si>
  <si>
    <t>Tri-Care Management Activity</t>
  </si>
  <si>
    <t>DFAS</t>
  </si>
  <si>
    <t>Defense Medical Human Resources System - Internet</t>
  </si>
  <si>
    <t>OSD</t>
  </si>
  <si>
    <t>WSLM</t>
  </si>
  <si>
    <t>Army</t>
  </si>
  <si>
    <t>DISA</t>
  </si>
  <si>
    <t>Enterprise</t>
  </si>
  <si>
    <t>DCPDS</t>
  </si>
  <si>
    <t>DHRA</t>
  </si>
  <si>
    <t>APS</t>
  </si>
  <si>
    <t>Automated Purchase System</t>
  </si>
  <si>
    <t>Personnel Visibility</t>
  </si>
  <si>
    <t>Real Property Inventory Requirements</t>
  </si>
  <si>
    <t>GEX</t>
  </si>
  <si>
    <t>Global Exchange Service</t>
  </si>
  <si>
    <t>DAAS</t>
  </si>
  <si>
    <t>Defense Automatic Addressing System</t>
  </si>
  <si>
    <t>Enterprise Wide Scheduling and Registration</t>
  </si>
  <si>
    <t>CARTS</t>
  </si>
  <si>
    <t>System Programs*</t>
  </si>
  <si>
    <t>*Note:  System Count does not include the following non-program systems implementing target initiatives: ADS and CAMS-ME</t>
  </si>
  <si>
    <t>Commissary Advanced Resale Transaction System</t>
  </si>
  <si>
    <t>DeCA</t>
  </si>
  <si>
    <t>HRM</t>
  </si>
  <si>
    <t>System / Initiative</t>
  </si>
  <si>
    <t>Comptroller</t>
  </si>
  <si>
    <t>CCR</t>
  </si>
  <si>
    <t>Central Contractor Registration</t>
  </si>
  <si>
    <t>EPLS</t>
  </si>
  <si>
    <t>eSRS</t>
  </si>
  <si>
    <t>Federal Business Opportunities</t>
  </si>
  <si>
    <t>FedReg</t>
  </si>
  <si>
    <t>Federal Agency Registration</t>
  </si>
  <si>
    <t>FedTeDS</t>
  </si>
  <si>
    <t>FPDS-NG</t>
  </si>
  <si>
    <t>Provides comprehensive, accurate &amp; timely aviation logistics data, analysis &amp; reporting capabilities via a system-of-systems</t>
  </si>
  <si>
    <t>Expeditionary Combat Support System</t>
  </si>
  <si>
    <t>Future BEP</t>
  </si>
  <si>
    <t>Certification Authority</t>
  </si>
  <si>
    <t>Financial Visibility</t>
  </si>
  <si>
    <t>AF</t>
  </si>
  <si>
    <t>DLS</t>
  </si>
  <si>
    <t>NSIPS</t>
  </si>
  <si>
    <t>Navy Standard Integrated Personnel System</t>
  </si>
  <si>
    <t>Distributed Learning System</t>
  </si>
  <si>
    <t>Navy Enterprise Resource Planning</t>
  </si>
  <si>
    <t>Federal IAE</t>
  </si>
  <si>
    <t>BEIS</t>
  </si>
  <si>
    <t>Go Army Ed</t>
  </si>
  <si>
    <t>GOARMYED</t>
  </si>
  <si>
    <t>Acquisition Visibility</t>
  </si>
  <si>
    <t>Materiel Visibility</t>
  </si>
  <si>
    <t>Acquisition Visibility Materiel Visibility</t>
  </si>
  <si>
    <t>USXPORTS</t>
  </si>
  <si>
    <t>DLMS Bridge</t>
  </si>
  <si>
    <t>Hazardous Materials Management</t>
  </si>
  <si>
    <t>ASN</t>
  </si>
  <si>
    <t>Shipment Visibility/ Warfighter Support</t>
  </si>
  <si>
    <t>ADSEIA</t>
  </si>
  <si>
    <t>DoD Master Data</t>
  </si>
  <si>
    <t>DoD Reference Data Management</t>
  </si>
  <si>
    <t>DODAAD Reengineering</t>
  </si>
  <si>
    <t>DoD Standard Truck Manifest</t>
  </si>
  <si>
    <t>CAS</t>
  </si>
  <si>
    <t>Common Adaptive Strategy</t>
  </si>
  <si>
    <t>EDA</t>
  </si>
  <si>
    <t>Assisted Determination of Semantic Equivalence by Intelligent Agents</t>
  </si>
  <si>
    <t>Advance Shipping Notice</t>
  </si>
  <si>
    <t>Contractor Performance Assessment Reporting System</t>
  </si>
  <si>
    <t>Defense Logistics Management System Bridge</t>
  </si>
  <si>
    <t>DoD ELDE Metadata Repository</t>
  </si>
  <si>
    <t>DoD Logistics Metadata Repository for Shared Enterprise Level Data Elements</t>
  </si>
  <si>
    <t>DoD RDM</t>
  </si>
  <si>
    <t>DMD</t>
  </si>
  <si>
    <t>DoD Actvity Addressing System Reengineering Initiative</t>
  </si>
  <si>
    <t>EBMD</t>
  </si>
  <si>
    <t>Enterprise Business Meta Data</t>
  </si>
  <si>
    <t>none</t>
  </si>
  <si>
    <t>ADS is the system that is implementing the DFAS SDI initiative.</t>
  </si>
  <si>
    <t>Navy ERP BIN is 0186, the other BIN's correspond to the Navy ERP Pilots.</t>
  </si>
  <si>
    <t>ADS
Note 1</t>
  </si>
  <si>
    <t>BSM-ENERGY
Note 2</t>
  </si>
  <si>
    <t>CAMS-ME
Note 3</t>
  </si>
  <si>
    <t>Internal Processes: Improve DLA performance through better processes and business arrangements</t>
  </si>
  <si>
    <t>Stewardship: Manage DLA resources for best customer value</t>
  </si>
  <si>
    <t>Program currently funded out of the Integrated Acquisition Environment (IAE) Initiative</t>
  </si>
  <si>
    <t>0230
Note 1</t>
  </si>
  <si>
    <t>The Defense Trade Controls System (D-TRADE) is a Department of State electronic licensing system that receives and adjudicates fully electronic defense export authorization requests properly submitted by any U.S. person who is a defense trade registrant and wishes to permanently export unclassified defense articles via the Form DSP-5 or furnish defense services via Technical Assistance Agreements (TAAs).  As a non-DoD Business System, this system does not have a DITPR ID.</t>
  </si>
  <si>
    <t>The Defense Commissary Agency (DeCA) Enterprise Business System (DEBS) migrates several key processes into one system. It eliminates several legacy systems in accordance with the DeCA Strategic Plan, eliminates redundancies, and saves costs to the overall business process.</t>
  </si>
  <si>
    <t xml:space="preserve">MERIT receives Congressional R&amp;D funding through the Life Cycle Modeling Initiative (LCMI) portfolio, sourced from DLA and direct appropriation from Congress. The Materiel Readiness Integrated Product Team (MRIPT) initiated the LCMI portfolio and approved, and included a three-phase development plan. The MERIT tool, a web-based set of decision support modules that integrates current and historical data and converts it to quality logistics intelligence, was completed in Phase I. The LCMI initiatives under way for Phase II are: Total Support Cost (TSC) tool to enable users and PMs to identify problematic repair parts/equipment, evaluate need for rebuild programs/new procurement. Decision Support Tool Kit (DSTK): a suite of decision support models/tools to enable PMs to evaluate their equipment for effective life cycle sustainment programs. Supply Chain Optimization, Performance, and Enhancement (SCOPE): enterprise view of the USMC wholesale and retail supply posture. Master Schedule Support Tool (MSST): automated master work schedule for the Maintenance Directorate and Maintenance Centers (LOGCOM). Asset Enterprise Management Information Tool (AEMIT): automated gun book for the Fire Support Systems PM. Prototype model is for the howitzers. 50/50 Tool: 
automated depot maintenance report for Congress. These decision support tools and initiatives enable 
users to solve and prevent readiness problems by drastically reducing the data gathering effort. </t>
  </si>
  <si>
    <t>Federal Technical Data Solution</t>
  </si>
  <si>
    <t>PPBE Business Intelligence Data Warehouse</t>
  </si>
  <si>
    <t>DPfM</t>
  </si>
  <si>
    <t>Note 8</t>
  </si>
  <si>
    <t>Note 9</t>
  </si>
  <si>
    <t>Note 10</t>
  </si>
  <si>
    <t>Joint Deployment Distribution Operations Center</t>
  </si>
  <si>
    <t>JEDMICS</t>
  </si>
  <si>
    <t>1043</t>
  </si>
  <si>
    <t>unspecified</t>
  </si>
  <si>
    <t>Identified Source of Information</t>
  </si>
  <si>
    <t>SNaP-IT
BIN</t>
  </si>
  <si>
    <t>Acronym</t>
  </si>
  <si>
    <t>Name</t>
  </si>
  <si>
    <t>N/A</t>
  </si>
  <si>
    <t>ID Pending</t>
  </si>
  <si>
    <t>OSS</t>
  </si>
  <si>
    <t>AFEWT</t>
  </si>
  <si>
    <t>Air Force Educational Wargaming Toolkit</t>
  </si>
  <si>
    <t>5048</t>
  </si>
  <si>
    <t>AF Smart Operations 21</t>
  </si>
  <si>
    <t>AFWAY</t>
  </si>
  <si>
    <t>Air Force Way</t>
  </si>
  <si>
    <t>1109</t>
  </si>
  <si>
    <t>ADLS</t>
  </si>
  <si>
    <t>Advanced Distributed Learning System</t>
  </si>
  <si>
    <t>5101</t>
  </si>
  <si>
    <t>TRICARE Online (TOL) is the MHS internet point of entry that provides 9.1 million beneficiaries easy access to available healthcare services and information through an enterprise-wide secure infrastructure. TOL is a secure internet portal for use by beneficiaries, providers, and managers worldwide to communicate healthcare information. TOL serves as the access portal for patients to make online appointments with healthcare providers. TOL increases beneficiary access to care, optimizes MHS provider resources, supports MHS disease and population management initiatives, and transforms MHS business processes, such as scheduling and appointing. TOL provides the ability to order pharmacy refills over a web browser interface. In addition, TOL ensures appropriate privacy policies and mechanisms are in place and provides enterprise security solutions.</t>
  </si>
  <si>
    <t xml:space="preserve">GTIMS supports flight training, resource management, resource tracking, analysis and scheduling, flight operations management and centralization of flight and training data for decision support. </t>
  </si>
  <si>
    <t>ERLS</t>
  </si>
  <si>
    <t>Environmental Reporting Logistics System</t>
  </si>
  <si>
    <t>1065</t>
  </si>
  <si>
    <t>FLIS</t>
  </si>
  <si>
    <t>Federal Logistics Information System</t>
  </si>
  <si>
    <t>5068</t>
  </si>
  <si>
    <t>FUDSMIS</t>
  </si>
  <si>
    <t>Formerly Used Defense Sites Management Information System</t>
  </si>
  <si>
    <t>Internet Navy Facility Assets Data Store</t>
  </si>
  <si>
    <t>6984</t>
  </si>
  <si>
    <t>NORM</t>
  </si>
  <si>
    <t>Normalized Database</t>
  </si>
  <si>
    <t>7001</t>
  </si>
  <si>
    <t>SMART</t>
  </si>
  <si>
    <t>System Metric and Reporting Tool</t>
  </si>
  <si>
    <t>1083</t>
  </si>
  <si>
    <t>AV
CSE
MV
FV</t>
  </si>
  <si>
    <t>PV
AV
CSE
MV
FV</t>
  </si>
  <si>
    <t>Consolidates separate installation capabilities: Real Property Inventory; Real Estate Administration; Space Management; Engineering Management/Project Management; Real Property Planning; Environmental Compliance &amp; Monitoring; and Conservation.</t>
  </si>
  <si>
    <t>iNFADS</t>
  </si>
  <si>
    <t>Listing of Systems &amp; Initiatives of Interest to the DoD Enterprise or Components</t>
  </si>
  <si>
    <t>Business Systems Modernization - Energy</t>
  </si>
  <si>
    <t>Defense Acquisition Management Information Retrieval</t>
  </si>
  <si>
    <t>Defense Medical Logistics Standard Support</t>
  </si>
  <si>
    <t>Global Combat Support System - Army</t>
  </si>
  <si>
    <t>General Fund Enterprise Business System</t>
  </si>
  <si>
    <t>1600</t>
  </si>
  <si>
    <t>The STES application will provide the following capabilities and address the identified issues: - Resolve security problems of unauthorized availability of mission critical scientific, technical, or engineering data by unauthorized US and foreign nationals through a distribution code wizard, process flows and guidance on document classification and distribution to help assure positive control of mission-related documents - Centralize database search contracts to reduce overall costs and improve search success and provide access to the enterprise search capabilities via the STES application - Implement reporting metrics, trend analysis, and clear process flow and management in the STES capability for scientists, engineers, general users, and management to support reporting requirements and improve management oversight of scientific and technical data - Establish career development for STINFO Officers and provide the associated training, testing and certification via the STES application as well as introductory STINFO training for general STES users - Establish interface with DTIC to facilitate AF compliance with directed reporting 
requirements for scientific and technical experiments and projects.</t>
  </si>
  <si>
    <t>3110</t>
  </si>
  <si>
    <t>2961</t>
  </si>
  <si>
    <t>3112</t>
  </si>
  <si>
    <t>2651</t>
  </si>
  <si>
    <t>Codification of the Joint Deployment Distribution Operations Center</t>
  </si>
  <si>
    <t>Joint Distribution Process Analysis Center</t>
  </si>
  <si>
    <t>Note 19</t>
  </si>
  <si>
    <t>Note 20</t>
  </si>
  <si>
    <t>Note 21</t>
  </si>
  <si>
    <t>Note 22</t>
  </si>
  <si>
    <t>Note 23</t>
  </si>
  <si>
    <t>Note 24</t>
  </si>
  <si>
    <t>Army continues to consolidate SARSS-2AC/B at Redstone Arsenal.  As a result of downsizing, the Log Domain is reducing overhead and server redundancy while improving centralized visibility of logistics data through this consolidation. (Note 5)</t>
  </si>
  <si>
    <t>DENIX is a central clearinghouse for environmental, safety and occupational health (ESOH) news, information, policy, and guidance. DENIX provides ESOH professionals an up-to-date, multi-functional resource to assist in preserving and protecting the natural environment, achieving greater energy efficiency, providing a safer and healthier work environment and meeting readiness and compliance needs of Congressional and DoD ESOH requirements. (Note 6)</t>
  </si>
  <si>
    <t>DSS is a fully deployed core system that supports wholesale and retail distribution for DoD inventory control points, service maintenance depots, civil emergencies, and foreign military sales. DSS controls the storage, allocation, and movement of the Air Force, Navy, Army, Marine, some GSA and DLA inventories. The primary function of DSS is a warehousing and distribution system that provides visibility regarding quantity, condition, and location of assets including worldwide inventory status for selected items. (Note 8)</t>
  </si>
  <si>
    <t>THEATER Enterprise-Wide Logistics System (TEWLS) supports critical medical logistics warfighter requirements in a net-centric environment. It ties the national, regional, and deployed units into a single business environment. It creates the necessary links for planners, commercial partners, and AMEDD logisticians to accomplish essential care in the theater through a single ¿customer facing¿ portal. It removes disparate data and replaces it with a single instance of actionable data. TEWLS supports today¿s modern, non-contiguous battlefield at the regional, COCOM, and Service levels by leveraging emerging Medical Materiel Executive Agency and Theater Lead Agent infrastructure concepts to manage the entire medical supply chain from the industrial base to the end user. TEWLS transitions TAMMIS and USAMMA´s Revolution in Logistics (URL) systems beginning in FY 07 to a joint web-enabled, multi-tier operational enterprise architecutre under the DMLSS family of systems.</t>
  </si>
  <si>
    <t>Inteligent Road/Rail Information Server</t>
  </si>
  <si>
    <t xml:space="preserve">A-PLUS </t>
  </si>
  <si>
    <t xml:space="preserve">CTASC </t>
  </si>
  <si>
    <t>DASHBOARD</t>
  </si>
  <si>
    <t xml:space="preserve">DPD-DW </t>
  </si>
  <si>
    <t xml:space="preserve">D-Trade </t>
  </si>
  <si>
    <t xml:space="preserve">ECASS </t>
  </si>
  <si>
    <t>IAMD Roadmap V1</t>
  </si>
  <si>
    <t>MMT</t>
  </si>
  <si>
    <t xml:space="preserve">OSMP </t>
  </si>
  <si>
    <t>System/
Initiative</t>
  </si>
  <si>
    <t>The Navy's Dashboard is a small effort that manually enters programmatic data into the Dashboard database consolidating common data contained in various reports to prevent duplication of data.  Dashboard provides information on Navy program indicators such as contracts, cost, performance and schedule.  Acquisition Visibility/Defense Acquisition Business Transformation will coordinate with the business system owner to register this system in the DITPR.</t>
  </si>
  <si>
    <t>Defense Trade Controls System</t>
  </si>
  <si>
    <t>Export Control Automated Support System</t>
  </si>
  <si>
    <t>ENBOSS</t>
  </si>
  <si>
    <t>Engineering and Base Operations Support System</t>
  </si>
  <si>
    <t>GATES</t>
  </si>
  <si>
    <t>Improve financial performance by automating manual processes, eliminating redundancies and by promoting risk management</t>
  </si>
  <si>
    <t>0577</t>
  </si>
  <si>
    <t>0578</t>
  </si>
  <si>
    <t>FM Support</t>
  </si>
  <si>
    <t>0295</t>
  </si>
  <si>
    <t>CBMA MSSM</t>
  </si>
  <si>
    <t>0587</t>
  </si>
  <si>
    <t>WSLM CBMA</t>
  </si>
  <si>
    <t>One Supply</t>
  </si>
  <si>
    <t>TFSMS</t>
  </si>
  <si>
    <t>TFMMR</t>
  </si>
  <si>
    <t>Total Force Manpower Models Reengineering</t>
  </si>
  <si>
    <t>1617</t>
  </si>
  <si>
    <t>ERMP-BAM</t>
  </si>
  <si>
    <t>Enterprise Risk Management Program - Business Activity Monitoring</t>
  </si>
  <si>
    <t>1785</t>
  </si>
  <si>
    <t>BSM-Energy Convergence</t>
  </si>
  <si>
    <t>ADC</t>
  </si>
  <si>
    <t>Assessment Demonstration Center</t>
  </si>
  <si>
    <t>IMITS-TR</t>
  </si>
  <si>
    <t>1020</t>
  </si>
  <si>
    <t>NMO</t>
  </si>
  <si>
    <t>Navy Medicine On-Line</t>
  </si>
  <si>
    <t>TEWLS</t>
  </si>
  <si>
    <t>Theater Enterprise Wide Logistics System</t>
  </si>
  <si>
    <t>0490</t>
  </si>
  <si>
    <t>0492</t>
  </si>
  <si>
    <t>TMA ECS</t>
  </si>
  <si>
    <t>Tricare Management Activity E-Commerce System</t>
  </si>
  <si>
    <t>0566</t>
  </si>
  <si>
    <t>Commissary advanced Resale Transaction System</t>
  </si>
  <si>
    <t>0277</t>
  </si>
  <si>
    <t>DEBS</t>
  </si>
  <si>
    <t>DECA Enterprise Business System</t>
  </si>
  <si>
    <t>0555</t>
  </si>
  <si>
    <t>WMS</t>
  </si>
  <si>
    <t>Warehouse Management System</t>
  </si>
  <si>
    <t>6211</t>
  </si>
  <si>
    <t>DEERS, RAPIDS, CAC</t>
  </si>
  <si>
    <t>Defense Enrollment and Eligibility Reporting Systems, The Real-Time Automated Personnel Identification System, and the Common Access Card</t>
  </si>
  <si>
    <t>4035</t>
  </si>
  <si>
    <t>DSFAS</t>
  </si>
  <si>
    <t>DISA Standard Finance and Accounting System</t>
  </si>
  <si>
    <t>0565</t>
  </si>
  <si>
    <t>Navy's Dashboard Database</t>
  </si>
  <si>
    <t>Capital Asset Management System - Military Equipment</t>
  </si>
  <si>
    <t>RPILM</t>
  </si>
  <si>
    <t>HMPC&amp;IMR</t>
  </si>
  <si>
    <t>Hazardous Materials Process Controls &amp; Information Management Requirements</t>
  </si>
  <si>
    <t>EBS</t>
  </si>
  <si>
    <t>Enterprise Business System</t>
  </si>
  <si>
    <t>PPBE BI/DW</t>
  </si>
  <si>
    <t>PPBE BOS</t>
  </si>
  <si>
    <t>PPBE Business Operating System</t>
  </si>
  <si>
    <t>Automated Disbursing System</t>
  </si>
  <si>
    <t>Program</t>
  </si>
  <si>
    <t>Parent Program</t>
  </si>
  <si>
    <t>BTA</t>
  </si>
  <si>
    <t>Integrated Data Environment</t>
  </si>
  <si>
    <t>Note 1</t>
  </si>
  <si>
    <t>Note 2</t>
  </si>
  <si>
    <t>Note 3</t>
  </si>
  <si>
    <t>Note 4</t>
  </si>
  <si>
    <t>Note 5</t>
  </si>
  <si>
    <t>Customs Process Automation</t>
  </si>
  <si>
    <t>1137</t>
  </si>
  <si>
    <t>Wage Determinations Online</t>
  </si>
  <si>
    <t>Enterprise Environmental Safety and Occupational Health Management Information System</t>
  </si>
  <si>
    <t>ECSS</t>
  </si>
  <si>
    <t>EC/EDI</t>
  </si>
  <si>
    <t>Electronic Commerce/Electronic Data Interchange</t>
  </si>
  <si>
    <t>WAWF</t>
  </si>
  <si>
    <t>Wide Area Workflow</t>
  </si>
  <si>
    <t>Excluded Parties List System</t>
  </si>
  <si>
    <t>NAF Financial Transformation</t>
  </si>
  <si>
    <t>CAMS-FM/G081</t>
  </si>
  <si>
    <t>Core Automated Maintenance System - For Mobility</t>
  </si>
  <si>
    <t>DSS</t>
  </si>
  <si>
    <t>Distribution Standard System</t>
  </si>
  <si>
    <t>STES</t>
  </si>
  <si>
    <t>OIS</t>
  </si>
  <si>
    <t>EMPRS</t>
  </si>
  <si>
    <t>MCEITS</t>
  </si>
  <si>
    <t>Marine Corps Enterprise Information Technology Services</t>
  </si>
  <si>
    <t>WWAS</t>
  </si>
  <si>
    <t>Wounded Warrior Accountability System</t>
  </si>
  <si>
    <t>FMS</t>
  </si>
  <si>
    <t>Integrated Personnel Electronic Records Management System</t>
  </si>
  <si>
    <t>REMIS</t>
  </si>
  <si>
    <t>Real Estate Management Information System</t>
  </si>
  <si>
    <t>AROWS</t>
  </si>
  <si>
    <t>-</t>
  </si>
  <si>
    <t>0500</t>
  </si>
  <si>
    <t>0505</t>
  </si>
  <si>
    <t>FC</t>
  </si>
  <si>
    <t>Fusion Center</t>
  </si>
  <si>
    <t>NTCSS is a tactical command support information system for management of ships, submarines, aviation squadrons, and intermediate maintenance activities (afloat and ashore).  NTCSS provides the unit commanding officer and crew with the ability to manage maintenance of the ship/aircraft, parts inventory, finances, automated technical manuals and drawings, personnel information, crew's mess, ship's store, and unit administrative information.  NTCSS also provides the intermediate-level maintenance activities with the ability to manage workload and resources involved in repair actions for aviation repairables and ship's repair work packages.  NTCSS is an operational system required during peace, crisis, and wartime.  NTCSS is a multi-application program that provides standard information resource management to various afloat and associated shore-based Fleet activities.  It incorporates the functionality of SNAP, NALCOMIS, MRMS, and several small stand-alone information systems. NTCSS is built on the open system, Global Combat Support System (GCSS) foundation architecture.  It incorporates the common operating environment as developed under the Global Command and Control 
System (GCCS), utilizes the common engine (common hardware with the tactical shipboard systems), incorporates Paperless 
Ship concepts, Computer-Aided Acquisition and Logistics Support (CALS) initiatives, and thus provides a common system 
environment. NTCSS is executed as an Evolutionary Acquisition program, typically having some applications in the 
Development phase and others in the Production/Deployment simultaneously.</t>
  </si>
  <si>
    <t>ADSS analyzes data in support of management decisions.  Encompasses historical metrics, resource modeling, and training forecasting aspects.  Central repository for key production and class level training and education status data.  Provides information for production status, metrics for analysis and forecasting and trend data, which can be monitored, assessed, and reported.</t>
  </si>
  <si>
    <t>IRRIS</t>
  </si>
  <si>
    <t>BSM-ENERGY</t>
  </si>
  <si>
    <t>Description/Purpose</t>
  </si>
  <si>
    <r>
      <t>ENTSE</t>
    </r>
    <r>
      <rPr>
        <sz val="9"/>
        <rFont val="Arial"/>
        <family val="2"/>
      </rPr>
      <t xml:space="preserve"> - Enterprise System Entity</t>
    </r>
  </si>
  <si>
    <r>
      <t>EXTSE</t>
    </r>
    <r>
      <rPr>
        <sz val="9"/>
        <rFont val="Arial"/>
        <family val="2"/>
      </rPr>
      <t xml:space="preserve"> - External System Entity</t>
    </r>
  </si>
  <si>
    <r>
      <t>FMSE</t>
    </r>
    <r>
      <rPr>
        <sz val="9"/>
        <rFont val="Arial"/>
        <family val="2"/>
      </rPr>
      <t xml:space="preserve"> - Financial Management System Entity</t>
    </r>
  </si>
  <si>
    <r>
      <t>HRMSE</t>
    </r>
    <r>
      <rPr>
        <sz val="9"/>
        <rFont val="Arial"/>
        <family val="2"/>
      </rPr>
      <t xml:space="preserve"> - Human Resource Management System Entity</t>
    </r>
  </si>
  <si>
    <r>
      <t>Industry System</t>
    </r>
    <r>
      <rPr>
        <sz val="9"/>
        <rFont val="Arial"/>
        <family val="2"/>
      </rPr>
      <t xml:space="preserve"> - The Industry System supports the businesses providing goods and services in the private sector.</t>
    </r>
  </si>
  <si>
    <r>
      <t>MSSMSE</t>
    </r>
    <r>
      <rPr>
        <sz val="9"/>
        <rFont val="Arial"/>
        <family val="2"/>
      </rPr>
      <t xml:space="preserve"> - Materiel Supply and Service Management System Entity</t>
    </r>
  </si>
  <si>
    <r>
      <t>Multi CBM</t>
    </r>
    <r>
      <rPr>
        <sz val="9"/>
        <rFont val="Arial"/>
        <family val="2"/>
      </rPr>
      <t xml:space="preserve"> - Multi Core Business Mission</t>
    </r>
  </si>
  <si>
    <r>
      <t xml:space="preserve">RPILMSE </t>
    </r>
    <r>
      <rPr>
        <sz val="9"/>
        <rFont val="Arial"/>
        <family val="2"/>
      </rPr>
      <t>- Real Property and Installation Lifecycle Management System Entity</t>
    </r>
  </si>
  <si>
    <r>
      <t>Unstructured Data Sources</t>
    </r>
    <r>
      <rPr>
        <sz val="9"/>
        <rFont val="Arial"/>
        <family val="2"/>
      </rPr>
      <t xml:space="preserve"> - Targeted sources of unstructured data made available through the Defense Acquisition Management Information Retrieval (DAMIR) Virtual Library.  Examples of these targeted unstructured data sources include file servers, web servers and Oracle databases throughout the Department of Defense enterprise.</t>
    </r>
  </si>
  <si>
    <t>The complete web-enabled financial system that collects job order cost accounting information and maintains an interactive, real-time access, on-line database from which users can produce reliable and timely management reports.</t>
  </si>
  <si>
    <t>1000</t>
  </si>
  <si>
    <t>1003</t>
  </si>
  <si>
    <t>1935</t>
  </si>
  <si>
    <t>0199</t>
  </si>
  <si>
    <t>0155</t>
  </si>
  <si>
    <t>4033</t>
  </si>
  <si>
    <t>6310</t>
  </si>
  <si>
    <t>Note 17</t>
  </si>
  <si>
    <t>Note 18</t>
  </si>
  <si>
    <t>Note 7</t>
  </si>
  <si>
    <t>6057</t>
  </si>
  <si>
    <t>MSSM</t>
  </si>
  <si>
    <t>JTF-PO</t>
  </si>
  <si>
    <t>TDM</t>
  </si>
  <si>
    <t>DTCI</t>
  </si>
  <si>
    <t>Integrated Data Environment (IDE) / Global Transportation Network (GTN) Convergence</t>
  </si>
  <si>
    <t>ADSS</t>
  </si>
  <si>
    <t>GTIMS</t>
  </si>
  <si>
    <t>TTMS</t>
  </si>
  <si>
    <t>E2E</t>
  </si>
  <si>
    <t>JDDA</t>
  </si>
  <si>
    <t>IGC</t>
  </si>
  <si>
    <t>JDDE</t>
  </si>
  <si>
    <t>C-JDDOC</t>
  </si>
  <si>
    <t>Distribution Portfolio Management</t>
  </si>
  <si>
    <t>DDOC</t>
  </si>
  <si>
    <t>Joint Task Force-Port Opening</t>
  </si>
  <si>
    <t>Theater Distribution Management</t>
  </si>
  <si>
    <t>1105</t>
  </si>
  <si>
    <t>The MC4 System provides the Army's single medical Information Management/ Information Technology System for automation and digitization efforts for deployable medical forces. It integrates and links tactical medical automation information management solutions vertically throughout the levels of health care and horizontally into Army Battle Command, Combat Service Support and communications architectures.</t>
  </si>
  <si>
    <t>The Army Environmental Database (AEDB) is designed to assist Army personnel at all levels in the collection, storage, analysis, and reporting of the Army's environmental data. The AEDB consists of the AEDB database and the Army Environmental Reporting Online (AERO) portal. The AEDB is a data store containing the Army's Common Data Elements (CDE) and environmental reporting data elements that support the Army's environmental reporting systems. The AERO portal consists of a collection of services designed to assist users in examining trends, forecasting possible non-compliance, practicing preventative measures, and identifying other potential cost avoidances and improvements within the Army's environmental program. AERO services consist of data input (-EQ, -CC, -R), data retrieval (compliance, conservation, and pollution prevention reports), data analysis (Zero NOV, Analyst Tools), decision support (Range Aspects &amp; Impacts), system (Calendar, eLibrary, links to legacy data collection and environmental systems), and security (Single Sign-on (SSO)).</t>
  </si>
  <si>
    <r>
      <t xml:space="preserve">The AFSO21 vision is to fundamentally change the culture of the Air Force so that </t>
    </r>
    <r>
      <rPr>
        <i/>
        <sz val="10"/>
        <rFont val="Microsoft Sans Serif"/>
        <family val="2"/>
      </rPr>
      <t>all Airmen</t>
    </r>
    <r>
      <rPr>
        <sz val="10"/>
        <rFont val="Microsoft Sans Serif"/>
        <family val="2"/>
      </rPr>
      <t xml:space="preserve"> understand their individual role in improving their daily processes and eliminating things that don’t add value to the mission.</t>
    </r>
  </si>
  <si>
    <t>Real Property Assets Database</t>
  </si>
  <si>
    <t>The Laboratory Information Management System (LIMs) is a windows based server client application developed by a contractor (LAS and StarLims) hired by the US Army Criminal Investigation Laboratory (USACIL), Fort Gillem Georgia, to assist in meeting compliance standards of the American Society of Crime Laboratory Directors/Laboratory Accreditation Board (ASCLD/LAB), specifically in the areas of laboratory data integrity, audit trails, evidence control and system security. The LIMS functions will also support the following: integration of laboratory operations with laboratory case management processes to improve data quality and minimize redundant data input; the generation of an internal chain of custody through the use of barcode technology; the interfacing of laboratory technical equipment directly with the LIMS application; and, the interfacing of external information applications (CIDâ¿¿s ACI2) and possible information management systems managed by other MCIOs. This will provide investigators with real-time access to digital data contained within the laboratory, specifically, completed laboratory reports and case status updates.</t>
  </si>
  <si>
    <t>STEM will be the authoritative database for Army Technology Objectives and Science and Technology (S&amp;T) planning, programming, and budgeting. This will provide the Army S&amp;T community with a common baseline and funding guidance below the project level (tasks), in accordance with the strategy as defined by the Army S&amp;T Master Plan. It will also provide data positions equal to the Presidents Budget, Budget Estimate Submission and Program Objective Memorandum, as well as implementing changes from Congress, Director Defense Research &amp; Engineering, and Army below threshold reprogrammings as they are required. The initial financial data will come from GFEBS (right now it is WARBUCS/Probe). A variety of scientific and technical taxonomies applied at the task level allow responsive reporting on S&amp;T programs to Congressional, OSD and Army leadership. STEM will also provide a web-enabled database designed to aid in the writing, coordination, approval and signature of U.S. Army International Cooperative Research Development and Acquisition Agreements.</t>
  </si>
  <si>
    <t>eMILPO</t>
  </si>
  <si>
    <t>Electronic Military Personnel Office</t>
  </si>
  <si>
    <t>1783</t>
  </si>
  <si>
    <t>ELECTRONIC MILITARY PERSONNEL OFFICE is a web-enabled, multi-tiered, application, using an industry standard 2nd generation J2EE platform, implemented on the DoD NIPRNET, and accessed via the AKO portal. eMILPO provides a reliable, timely, and efficient mechanism for performing personnel actions and strength accounting. Interfacing with 13 essential DoD and Army systems, eMILPO provides Human Capital management to the tactical, theater, and strategic level commander with Title 10 strength management functions in preparation for DIMHRS. eMILPO standardizes personnel services and management for Active Component (AC) in garrison, all Soldiers on the battlefield and mobilized Reserve Components (RC), providing Multi-Component Unit (MCU) functionality to support Army operations.</t>
  </si>
  <si>
    <t>The Defense Integrated Military Human Resource System (DIMHRS) Pay Module (DPM) will provide pay functionality for the DIMHRS Personnel Pay. The DIMHRS Pay Module will replace the pay support currently provided by the Defense Joint Military Pay System (DJMS) - Active Component, DJMS - Reserve Component and the pay capabilities of the Marine Corps Total Force System (MCTFS). As a part of DIMHRS Personnel Pay, it will provide the user with a single, fully integrated system, combining personnel and pay functionality. Three field data entry systems will be used for the initial collection of military pay input to meet DIMHRS Pay Module requirements. These systems are the Navy Standard Integrated Personnel System (NSIPS), the Defense MilPay Office (DMO) and the Unit Diary/Military Pay System (US/MPS).Name officially changed 10/2002, and changed in SID 2/24/2003 (rpf). 3/20/2003 Restored name to DIMHRS and changed OWNER to OSD. MSTPO is not a system, but a program. (Note 23)</t>
  </si>
  <si>
    <t>The AAC-IAA-Direct Commissioning and Accessioning (DCA) module is a sub-component of the AAC-IAA. The DCA initiative will implement a virtual recruiting system tailored for Army, Army Reserve and Army National Guard Medical and Chaplain recruiters that will reduce the time required and cost to process USAREC and ARNG Medical and Chaplain Applicants. Today, processing Medical and Chaplain applicants is a manual, paper-based process. The current process is dependent upon FEDEX to transfer paper packets between recruiters, headquarters and boards. The process lacks the ability to effectively communicate the status of applicants and future soldiers as well as projections of mission accomplishment to management. The automated processes currently in use for management reside on multiple stand-alone systems that result in duplicate data entry, data entry errors and poor reporting capabilities. The result is that the average time to process and is over 270 days! DCA will reduce applicant processing time to below 90 days. The DCA project is divided into multiple phases.</t>
  </si>
  <si>
    <t>The Leads II initiative is a sub-component of the AAC-IAA. It will implement a service-oriented architecture based IT solution in support of the LEAN Six-Sigma effort (SECARMY interest) for improving US Army Accession Command and Army National Guard recruiting processes. It includes: implementing a Customer Relationship Management model, integrating cross-command and cross-component business functions, and reducing risk of loss of personal identification information gathered as part of the enlistment application process. The project is divided into four major phases.</t>
  </si>
  <si>
    <t>ATRRS</t>
  </si>
  <si>
    <t>Army Training Requirements and Resources System</t>
  </si>
  <si>
    <t>0211</t>
  </si>
  <si>
    <t>ATRRS is the system of record for management of personnel input to training for the The Total Army (Active Army (AA), Army National Guard (ARNG), U.S. Army Reserve (USAR), Department of the Army (DA) civilian, other Government agencies and civilian users. ATRRS is managed by Military Personnel Management (DAPE-MPT), HQDA, Army G-1, and is the repository for training requirements, programs, personnel data and training costs for use by training managers to schedule classes, fill seats, and train Soldiers. The ATRRS data base maintains information at the class level of detail on all courses taught by or for Army personnel. It produces reports, analyses, and selected data displays. ATRRS is an on-line system for by-name and SSN management of personnel input to training. A major product of the ATRRS is the Army Program for Individual Training (ARPRINT). The ARPRINT is the mission and resourcing document which provides training requirements and approved training programs. The Mobilization Training Planning System (MTPS), an ATRRS subsystem, functions as a planning system during peacetime for use in transitioning to new and increased training during mobilization.</t>
  </si>
  <si>
    <t>DWD</t>
  </si>
  <si>
    <t>Depot Workload Dashboard</t>
  </si>
  <si>
    <t>1920</t>
  </si>
  <si>
    <t>The Depot Workload Dashboard will provide a near real time approach using a business intelligence suite of tools to produce business scorecards and/or digital dashboards which will reflect schedules, production accruals, costs incurred, parts and resource restraints and other pertinent information used by the Army Materiel Command (AMC) Industrial Base community to conduct periodic production updates and program reviews. The US Army maintains weapons system through execution of logistics chain processes throughout its AMC Industrial Base Operations. These support functions address weapon systems management from cradle to grave, including procurement, storage, distribution, maintenance/repair and finally disposal. During the maintenance and repair of major end items and weapons systems components, the AMC Industrial Base community conducts periodic production updates and program reviews. Currently, preparation for these events involves manual data extractions and consolidations from multiple automated platforms and consumes many hours for key personnel resources.</t>
  </si>
  <si>
    <t>IAMD Roadmap V1 - The Integrated Air and Missile Defense (IAMD) Roadmap V1 System Tracking Repository, a Joint Theater Air and Missile Defense Organization (JTAMDO) system, documents an initial baseline description of selected programs/systems that help realize the incremental attainment of specified IAMD capabilities, shows interdependencies, addresses program synchronization and interoperability, and supports IAMD Capability Area Reviews.  This system is being developed under Joint System Architecture Development (JSAD) with a DITPR ID pending.</t>
  </si>
  <si>
    <t>HOMES 4</t>
  </si>
  <si>
    <t>Housing Operations Management System - Web Based</t>
  </si>
  <si>
    <t>0934</t>
  </si>
  <si>
    <t>AWPS</t>
  </si>
  <si>
    <t>Army Workload and Performance System</t>
  </si>
  <si>
    <t>1011</t>
  </si>
  <si>
    <t>CBM-DW</t>
  </si>
  <si>
    <t>RFMIS:  The Army I&amp;E Domain is awaiting completion of an Enterprise Business Architecture in order to develop a Domain Transition Plan. This system will be included in any transition plan as either a core system, a system to be reengineered, or a system for sunsetting.</t>
  </si>
  <si>
    <t>WPS:  This is a DTS information management system approved for funding by the WSLM/MSSM IRB in July 2005.  The FY07 Annual Review was on 1 August, 2006.  This system is part of the Distribution Portfolio.</t>
  </si>
  <si>
    <t>WWAS:  This initiative is essential to the Army capability to accurately and efficiently account for injured Soldiers and monitor and assist the soldier and his family through the period of medical and physical disability evaluations.</t>
  </si>
  <si>
    <t>Note 16</t>
  </si>
  <si>
    <t>Establish and Manage a Secure, Interoperable Net-Centric Naval IM and IT Infrastructure</t>
  </si>
  <si>
    <t>Align Business Mission Area Governance</t>
  </si>
  <si>
    <t>Synchronize the Supply Chain and Installation Management with Operations – Globally</t>
  </si>
  <si>
    <t>Support Our People – Our Most Important Resource</t>
  </si>
  <si>
    <t>Increase resources available for recapitalization</t>
  </si>
  <si>
    <t>Improve Development and Delivery of Capabilities through Disciplined and Credible Processes</t>
  </si>
  <si>
    <t>Warfighter Support - Maximize Warfighter Potential</t>
  </si>
  <si>
    <t>E2E visibility</t>
  </si>
  <si>
    <t>IT Optimization of Capabilities</t>
  </si>
  <si>
    <t>Financial Accountability</t>
  </si>
  <si>
    <t>Execution Effectiveness</t>
  </si>
  <si>
    <t>Provide comprehensive, globally accessible information to serve our medical environment</t>
  </si>
  <si>
    <t>Eliminate barriers to interoperability to enable the secure sharing of beneficiary data, medical records; and to synchronize the management of medical supplies</t>
  </si>
  <si>
    <t xml:space="preserve"> Promote the adoption of interoperability standards for Health IT and logistics</t>
  </si>
  <si>
    <t>IIT is a web-enabled project management tool that supports Air Force Real Property Agency (AFRPA) BRAC mission by providing project management capability for AF BRAC program.  IIT stores AF BRAC information relating to environmental restoration activities, real property disposal actions, and tracking of financial resources for the purpose of monitoring and recording project status and producing various management reports.  IIT is a special interest application that replaces the Management Information System (MIS) in the AF Enterprise Information Technologies Data Repository (EITDR) as the primary AFRPA project management tool.</t>
  </si>
  <si>
    <t>JOINT CMIS</t>
  </si>
  <si>
    <t>Joint Configuration Management Information System</t>
  </si>
  <si>
    <t>2091</t>
  </si>
  <si>
    <t>3111</t>
  </si>
  <si>
    <t>The BSM program delivered the DLA Enterprise Business System (DLA EBS)</t>
  </si>
  <si>
    <t>BSM
Note 2</t>
  </si>
  <si>
    <t>CRM
Note 3</t>
  </si>
  <si>
    <t>PDMI
Note 3</t>
  </si>
  <si>
    <t>BIN 6528 for USXPORTS was deactivated in FY05.  There is no current DoD funding for FY06 &amp; FY07, however the program receives Federal funding not reflected in Appendix I.</t>
  </si>
  <si>
    <t>6528
Note 4</t>
  </si>
  <si>
    <t xml:space="preserve">unspecified </t>
  </si>
  <si>
    <t>1686</t>
  </si>
  <si>
    <t>2532</t>
  </si>
  <si>
    <t>EOAS</t>
  </si>
  <si>
    <t>Enterprise Operational Accounting System</t>
  </si>
  <si>
    <t>0330</t>
  </si>
  <si>
    <t>An extension of BSM Enterprise Operational Accounting to Non-Supply business areas to capture and report timely and accurate financial management information and replace non-compliant legacy systems.</t>
  </si>
  <si>
    <t>AFRISS</t>
  </si>
  <si>
    <t>EESOH-MIS</t>
  </si>
  <si>
    <t>ETIMS</t>
  </si>
  <si>
    <t>FIRST</t>
  </si>
  <si>
    <t>FCS-ACE</t>
  </si>
  <si>
    <t>MC FII</t>
  </si>
  <si>
    <t>Marine Corps Financial Improvement Initiative</t>
  </si>
  <si>
    <t>DoD Electronic Mall</t>
  </si>
  <si>
    <t>System/ Initiative Acronym</t>
  </si>
  <si>
    <t>CPARS</t>
  </si>
  <si>
    <t>DEAMS-AF</t>
  </si>
  <si>
    <t>NAF-T</t>
  </si>
  <si>
    <t>Navy ERP</t>
  </si>
  <si>
    <t>Air Force</t>
  </si>
  <si>
    <t>PRWEB</t>
  </si>
  <si>
    <t>ADSS-WEB</t>
  </si>
  <si>
    <t>FBS</t>
  </si>
  <si>
    <t>Future Business System</t>
  </si>
  <si>
    <t>awaiting input</t>
  </si>
  <si>
    <t>Navy Marine Corps Intranet</t>
  </si>
  <si>
    <t>EHRS</t>
  </si>
  <si>
    <t>KEYSTONE-REQUEST-CS</t>
  </si>
  <si>
    <t>MIRS</t>
  </si>
  <si>
    <t>PERMS</t>
  </si>
  <si>
    <t>NSPS</t>
  </si>
  <si>
    <t>RM-ONLINE</t>
  </si>
  <si>
    <t>NMCI</t>
  </si>
  <si>
    <t>RFID</t>
  </si>
  <si>
    <t>AIT</t>
  </si>
  <si>
    <t>Automated Identification Technology</t>
  </si>
  <si>
    <t>FM SDM</t>
  </si>
  <si>
    <t>Financial Management Service Delivery Model</t>
  </si>
  <si>
    <t>Federal Integrated Acquisition Environment</t>
  </si>
  <si>
    <t>1191</t>
  </si>
  <si>
    <t>Radio Frequency Identification</t>
  </si>
  <si>
    <t>PSD</t>
  </si>
  <si>
    <t>Electronic Subcontracting Reporting System</t>
  </si>
  <si>
    <t>not identified</t>
  </si>
  <si>
    <t>SV-1</t>
  </si>
  <si>
    <t>AMP</t>
  </si>
  <si>
    <t>Analysis of Mobility Platform</t>
  </si>
  <si>
    <t>Acquisition Program List Uniform Synopsis</t>
  </si>
  <si>
    <t>Defense Programming Database - Data Warehouse</t>
  </si>
  <si>
    <t>DPS</t>
  </si>
  <si>
    <t>Defense Personal Property System</t>
  </si>
  <si>
    <t>0313</t>
  </si>
  <si>
    <t>DSAMS</t>
  </si>
  <si>
    <t>NERMS is a system which geographically and functionally consolidates emergency dispatch, consisting of three integrated components: Records Management System (RMS), Computer-Aided Dispatch (CAD), and Mobile Data Terminals (MDT).</t>
  </si>
  <si>
    <t>The BSM-Energy investment is delivering major transformational capabilities and enhancements to the DLA Enterprise Business System (DLA EBS)</t>
  </si>
  <si>
    <t>CAMS-ME is the system that is implementing the Materiel Visibility MEVA initiative.</t>
  </si>
  <si>
    <t>An enterprise program control tool designed to support key facets of the acquisition process. Collects detailed requirements from the program manager, coordinates through an electronic workflow and determines fundability based on priority and budget authority.</t>
  </si>
  <si>
    <t>Provides the technical framework for information technology application hosting, common services, web services, and data warehousing.</t>
  </si>
  <si>
    <t xml:space="preserve">An AF wide system to facilitate and integrate operational requirements definition, coordination, and management activities of the warfighting commands and the Air Staff. </t>
  </si>
  <si>
    <t>US Export Systems</t>
  </si>
  <si>
    <t>NII</t>
  </si>
  <si>
    <t>TFAS</t>
  </si>
  <si>
    <t>ACES</t>
  </si>
  <si>
    <t>Parent</t>
  </si>
  <si>
    <t>Knowledge Based Corporate Reporting System</t>
  </si>
  <si>
    <t>1354</t>
  </si>
  <si>
    <t>JDDOC</t>
  </si>
  <si>
    <t>Joint Deployment and Distribution Architecture</t>
  </si>
  <si>
    <t>Joint Deployment &amp; Distribution Enterprise</t>
  </si>
  <si>
    <t>GCSS-Army</t>
  </si>
  <si>
    <t>Global Combat Support System Marine Corps</t>
  </si>
  <si>
    <t>RPAD</t>
  </si>
  <si>
    <t>USD(AT&amp;L)</t>
  </si>
  <si>
    <t>Real Property Construction In Progress Requirements</t>
  </si>
  <si>
    <t>RPUIR</t>
  </si>
  <si>
    <t>Real Property Unique Identifier Registry</t>
  </si>
  <si>
    <t>HMIRS</t>
  </si>
  <si>
    <t>DTAS</t>
  </si>
  <si>
    <t>Deployed Theater Accountability System</t>
  </si>
  <si>
    <t>COP D2</t>
  </si>
  <si>
    <t>0243</t>
  </si>
  <si>
    <t>PV
FV</t>
  </si>
  <si>
    <t>USAF5
USAF8</t>
  </si>
  <si>
    <t>PV
RPA</t>
  </si>
  <si>
    <t>USAF1
USAF4</t>
  </si>
  <si>
    <t>AV
FV</t>
  </si>
  <si>
    <t>ARMY1
ARMY3</t>
  </si>
  <si>
    <t>USAF4
USAF5</t>
  </si>
  <si>
    <t>AV
CSE
MV
RPA
FV</t>
  </si>
  <si>
    <t>MV
RPA
FV</t>
  </si>
  <si>
    <t>ARMY1
ARMY4</t>
  </si>
  <si>
    <t>USAF4
USAF5
USAF6</t>
  </si>
  <si>
    <t>AV
MV</t>
  </si>
  <si>
    <t>PV
MV</t>
  </si>
  <si>
    <t>8142</t>
  </si>
  <si>
    <t xml:space="preserve">JCMIS is an Acquisition Category (ACAT) III DOD Joint Service Program supporting the configuration, engineering, and technical data management functions of the DOD community with a standard web-based configuration management (CM) system. The current software release, made up of ColdFusion and Oracle, supports the CM functions of Configuration Identification, Change Control, Audits, and Configuration Status Accounting.JCMIS is CMII certified by the Institute of Configuration Management for providing simplified and fully integrated CM of complex interrelationship between a configuration item and its assemblies, subassemblies, individual piece parts, and documentation (technical, engineering, and pending/approved change requests).Annual JCMIS Baseline Release efforts address ongoing spiral development requirements as illustrated below to manage COTS obsolescence and mitigate Information Assurance (IA) vulnerabilities while maintaining interoperability, availability and performance throughout the DOD community.  </t>
  </si>
  <si>
    <t>MILPDS</t>
  </si>
  <si>
    <t>Air Force Military Personnel Data System</t>
  </si>
  <si>
    <t>1237</t>
  </si>
  <si>
    <t>Relational database system that supports the operation and management of AF personnel functional lifecycle to include:  Recruit/Access (PACE, RMVS, etc.), Educate &amp; Train (OTA, PROMIS, AFOQT, TPS, etc.), Utilize (AMS, AFAS, etc.), Maintain &amp; Enhance (PRISM, WAPS, ARMS, etc.), Separation/Retirement.  Also, multi-functional systems application (PC-III, vMPF, etc.), interact across the lifecycle spectrum.</t>
  </si>
  <si>
    <t>1414</t>
  </si>
  <si>
    <t>TBA</t>
  </si>
  <si>
    <t>Training Business Area</t>
  </si>
  <si>
    <t>CARS is the tool that the Acquisition community used to perform acquisition management oversight of Major Defense Acquisition Programs (MDAPS) from the mid 80s until the Defense Acquisition Management Information Retrieval (DAMIR) was implemented in 2005. However CARS continues to be the primary data input tool for DAMIR. CARS is not a management tool but a data entry and reporting system based on a quarterly reporting process. It is a PC-based stand alone system that uses dBase Data Base Management System (DBMS) to create database files that are then converted to relational database files. Besides running on obsolete technology, the process is based on quarterly reporting, so the information is routinely four to nine months old by the time it is made available to OSD analysts. CARS is incrementally being phased out and once DAMIR’s web services are fully implemented, CARS will be retired.</t>
  </si>
  <si>
    <t xml:space="preserve">EBM is a procurement systems modernization initiative taking place in the Procurement and Logistics Directorate (PL/DITCO) of DISA.  PL/DITCO will acquire a system that leverages commercially available information technology that enables the organization to achieve a unified IT and Telecom contracting business process.  The scope of the COTS solution will address the two independent lines of business for Telecommunications and Information Technology products and services procurement management.  The solution will integrate multiple COTS products into a single integrated procurement environment.  Enterprise tools to support requirement collections, sales order management, financial transactions and management reporting can be shared between each line of business.  </t>
  </si>
  <si>
    <t>2729</t>
  </si>
  <si>
    <t>FDW</t>
  </si>
  <si>
    <t>FDW is a web-based Document/Records Management system with automated workflow capabilities to electronically create, amend, route, and track various financial documents for simultaneous access from multiple locations, and to enable interfaces with official accounting systems.</t>
  </si>
  <si>
    <t>DLA J-8 Financial Document Workflow</t>
  </si>
  <si>
    <t>SV-1, Navy, SFIS</t>
  </si>
  <si>
    <t>MSC-FMS</t>
  </si>
  <si>
    <t>MSC-FMS is a state of the art, fully integrated finance and accounting system that replaced non-compliant legacy systems in fiscal year 2000. The new system is Joint Financial Management Improvement Program (JFMIP) certified, meets and exceeds numerous Federal Financial Management System Requirements, and is CFO capable.  This system is based on Oracle Federal Financials and includes a Federalized General Ledger utilizing the USSGL at the detailed transaction level, along with federalized modules for Accounts Receivable, Accounts Payable and Purchasing. In addition, Oracle commercial modules supporting project costing, project billing, inventory and fixed assets were implemented. Finally, for internal reporting and presentation of decision-making information, MSC developed a financial data mart.</t>
  </si>
  <si>
    <t>Military Sealift Command Financial Management System</t>
  </si>
  <si>
    <t>PROMIS (P2)</t>
  </si>
  <si>
    <t>9997</t>
  </si>
  <si>
    <t>P2 is the Corps of Engineers standard project management application.  Serves as the primary tool for the project manager and project delivery team members to maintain data on project scope, schedule, budget and cost.</t>
  </si>
  <si>
    <t>Programs &amp; Project Management Information System - Promis Phase II</t>
  </si>
  <si>
    <t>SORBIS</t>
  </si>
  <si>
    <t>1148</t>
  </si>
  <si>
    <t>An enterprise-wide resource data management application that brings together processes, data, and disparate systems into a single, integrated platform.  SORBIS will consist of databases, data management, and reporting tools residing on the Command's SIPRNet network that will allow for Financial Execution; Planning, Programming and Budgeting; and Acquisition information exchange.  It will enable Headquarters and Component resource managers and acquisition personnel to complete planning, programming, and budgeting activities, document decisions, generate standard and ad hoc reports, graphically display performance metrics and data, and conduct in-depth analysis to provide timely/knowledgeable decisions.</t>
  </si>
  <si>
    <t>Special Operations Resource Business Information System</t>
  </si>
  <si>
    <t>MHS, SFIS</t>
  </si>
  <si>
    <t>The Marine Corps Total Force System (MCTFS), a collaborative effort with the Marine Corps, is an integrated pay and personnel database for Marine Corps active duty and reserve records, and is the authoritative source of data for Marine Corps pay, personnel, training, and retiree information (over 500,000 records), and eliminates the need to store individual data in multiple databases for use by multiple systems. This system, in progressive forms, has been successfully fielded for nearly 35 years. MCTFS is the premier pay and personnel system among our Armed Forces and has historically been a top priority among automated information system programs. It¿s the only system of its type within the DoD and is the model that the DIMHRS program is following. Military pay function supports computation and payment of net pay to individual Marines along with distribution of military pay deductions. The MCTFS database includes a comprehensive history of pay entitlements, deductions, and payments for each active duty and reserve Marine. For retired Marines, MCTFS database only contains personnel management data.</t>
  </si>
  <si>
    <t>TRICARE On-Line</t>
  </si>
  <si>
    <t xml:space="preserve">Synchronized Pre-deployment and Operational Tracker </t>
  </si>
  <si>
    <t>1641</t>
  </si>
  <si>
    <t>DPD-DW - Defense Programming Database - Data Warehouse (DPD-DW) is the Office of the Secretary of Defense (OSD), Office of Program Analysis and Evaluation single authoritative database for accessing, analyzing, and reporting Planning, Programming, Budgeting, and Execution (PPBE) data and other related information collected by OSD.  The DPD-DW’s primary tool for mining data and performing direct analysis is Hyperion's On-line Analytical Processing (OLAP) tool.  Acquisition Visibility/Defense Acquisition Business Transformation will coordinate with the business system owner to register this system in the DITPR.</t>
  </si>
  <si>
    <t>Enables sharing of law enforcement information among federal, state and local law enforcement agencies</t>
  </si>
  <si>
    <t>AMP:  This is a Defense Transportation System (DTS) modeling and simulation platform that has been approved for funding by the WSLM/MSSM IRB in July 2005.  It was recertified at the November 2005 WSLM/MSSM IRB.  The FY 07 Certification and the Annual Review were on 1 July, 2006.  This system is part of the Distribution Portfolio.</t>
  </si>
  <si>
    <t>BCS3:  Logistics support systems must support current warfighting requirements and provide a bridge to the Army's future force capabilities.</t>
  </si>
  <si>
    <t>CAISI:  Satellite data communications (CSS SATCOM) for logisticians which provided network connectivity to speed the accurate ordering and delivery of materiel to forces in combat.</t>
  </si>
  <si>
    <t>CAMS-FM/G081:  This is a DTS information management system that has been approved for funding by the WSLM/MSSM IRB in July 2005.  This system is part of the Distribution Portfolio.</t>
  </si>
  <si>
    <t>CTASC:  As a result of downsizing the LOG Domain is reducing overhead and server redundancy while improving centralized visibility of logistics data through this consolidation.</t>
  </si>
  <si>
    <t>DENIX:  DENIX is a DoD system for which Army is the executive agent. It is in the process of migrating to a new web-based interface and is in the process of certification through the DBSMC.</t>
  </si>
  <si>
    <t>DIMHRS - Army:  Integrates Human Resources Management applications.</t>
  </si>
  <si>
    <t>DSS:  Contemporary system/initiative and not transformational</t>
  </si>
  <si>
    <t xml:space="preserve">EMPRS:  Functionality required by federal statute. </t>
  </si>
  <si>
    <t>FMS:  Develops operational and generating force organization structure; Provides analysis of organizational authorizations; Provides documentation of Army/Joint unit organizations in support of Army modularity.</t>
  </si>
  <si>
    <t>FUDSMIS:  Provides analysis of organizational authorizations.</t>
  </si>
  <si>
    <t>GATES:  This is a DTS information management system that has been approved for funding by the WSLM/MSSM IRB in July 2005.  The FYDP Certification and the Annual Review were on 1 August, 2006.  This system is part of the Distribution Portfolio.</t>
  </si>
  <si>
    <t>Comptroller Automated Budget System (CABS) is used for budget execution and funds control, planning, and purchasing.  It is a COTS product, Momentum® Financials, configured for Joint Staff.  CABS has been operational in the Joint Staff since October 2002.  CABS interfaces with several applications external to the Joint Staff, including the WAAS WHS Allotment Accounting System, PBAS (Program Budget and Accounting System), and eDARTS (Defense Automated Requisition Tracking System).</t>
  </si>
  <si>
    <t>Comptroller Automated Budget System</t>
  </si>
  <si>
    <t>CIRCUITS</t>
  </si>
  <si>
    <t>CIRCUITS is a utilities and energy business management system which includes Operational (metering, allocating, billing), Analytical (trending, forecasting, modeling), Accounts payable and receivable, and a common data collection layer.</t>
  </si>
  <si>
    <t>Centralized and Integrated Reporting for the Comprehensive Utility Information Tracking System</t>
  </si>
  <si>
    <t>The Defense Property Accountability System (DPAS) has been chosen as the standard DoD-wide property accounting system.  The DPAS is an automated property accountability and equipment management system that provides for financial control over real and per</t>
  </si>
  <si>
    <t>EBM</t>
  </si>
  <si>
    <t>Enterprise Business Modernization</t>
  </si>
  <si>
    <t>DMHRSi is a web-based, Tri-Service medical human resource management system that will allow ready access to essential medical, manpower, personnel, labor cost assignment, education and  training, and personnel readiness information across the DoD medical enterprise.</t>
  </si>
  <si>
    <t>Integration of SAP Public Sector Supplier Relationship Management (SRM) COTS solution into existing DLA BSM ERP COTS architecture as a replacement to DLA's legacy procurement systems. Program includes all associated support activities including program management, knowledge transfer &amp; training, business process design and reengineering, technical design, configuration and development, testing, site readiness and transition activities, and post-deployment support and sustainment.</t>
  </si>
  <si>
    <t>Discrete BIN</t>
  </si>
  <si>
    <t>1643</t>
  </si>
  <si>
    <t>Component/
Medical
Priority</t>
  </si>
  <si>
    <t>Patient Accounting System</t>
  </si>
  <si>
    <t>AV
CSE
MV</t>
  </si>
  <si>
    <t>MV
FV</t>
  </si>
  <si>
    <t>PV
CSE
MV</t>
  </si>
  <si>
    <t>PV
AV
CSE
MV</t>
  </si>
  <si>
    <t>PV
AV
MV
RPA</t>
  </si>
  <si>
    <t>IBS is the lead execution system of DTS for global shipment of ocean cargo in support of all wars, major contingencies, and humanitarian relief operations where our military forces are deployed.  IBS consists of the following modules: Carrier Analysis and Rate Evaluation II, Requirements Forecasting and Rate Evaluation , IBS Prime (Unit, Sustainment, and Cargo Management), Commercial Sealift Solutions, Ocean Carrier Interface, Web Vessel Schedule, One-Time-Only, and electronic Shipper System Modules. (Note 15)</t>
  </si>
  <si>
    <t>Integrated Computerized Deployment System (ICODES) is a joint decision-support system developed to assist users with planning and executing the loading and stowage of military cargoes aboard military and commercial ships, rail cars and trucks.  ICODES integrates multiple expert systems, knowledge bases, databases, and graphical user interfaces within a computer-based, distributed and cooperative operational environment. 
(Note 16)</t>
  </si>
  <si>
    <t>IFS is used by installation-level Directorates of Public Works, and MACOMS to manage all work associated with the maintenance of the Armies real property, and to report that same real property to the Department of the Army, Congress, GSA and others. (Note 17)</t>
  </si>
  <si>
    <t>Directly supports the Army’s Military Personnel Records Management Mission in peacetime, mobilization, and war as required by Title 10 U.S. Code. Provides an automated system for record keeping functions which eliminates the need for duplicate personnel records and will support the VCSA goals of reducing paper on the battlefield. (Note 18)</t>
  </si>
  <si>
    <t>The IRRIS provides a single point of interface for spatial ocean/surface movement control and detailed transportation infrastructure information. (Note 19)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</si>
</sst>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000"/>
    <numFmt numFmtId="170" formatCode="_(&quot;$&quot;* #,##0.000_);_(&quot;$&quot;* \(#,##0.000\);_(&quot;$&quot;* &quot;-&quot;???_);_(@_)"/>
    <numFmt numFmtId="171" formatCode="&quot;$&quot;#,##0.0"/>
    <numFmt numFmtId="172" formatCode="dd\-mmm\-yy"/>
  </numFmts>
  <fonts count="16">
    <font>
      <sz val="10"/>
      <name val="Arial"/>
      <family val="0"/>
    </font>
    <font>
      <u val="single"/>
      <sz val="10"/>
      <color indexed="12"/>
      <name val="Arial"/>
      <family val="0"/>
    </font>
    <font>
      <u val="single"/>
      <sz val="10"/>
      <color indexed="36"/>
      <name val="Arial"/>
      <family val="0"/>
    </font>
    <font>
      <b/>
      <sz val="10"/>
      <name val="Arial"/>
      <family val="2"/>
    </font>
    <font>
      <sz val="8"/>
      <name val="Tahoma"/>
      <family val="2"/>
    </font>
    <font>
      <sz val="8"/>
      <name val="Arial"/>
      <family val="0"/>
    </font>
    <font>
      <sz val="10"/>
      <name val="MS Sans Serif"/>
      <family val="0"/>
    </font>
    <font>
      <b/>
      <sz val="12"/>
      <name val="MS Sans Serif"/>
      <family val="2"/>
    </font>
    <font>
      <b/>
      <sz val="9"/>
      <name val="Arial"/>
      <family val="2"/>
    </font>
    <font>
      <sz val="9"/>
      <name val="Arial"/>
      <family val="0"/>
    </font>
    <font>
      <sz val="9"/>
      <name val="MS Sans Serif"/>
      <family val="0"/>
    </font>
    <font>
      <b/>
      <sz val="10"/>
      <color indexed="9"/>
      <name val="Arial"/>
      <family val="2"/>
    </font>
    <font>
      <b/>
      <sz val="11"/>
      <color indexed="9"/>
      <name val="MS Sans Serif"/>
      <family val="2"/>
    </font>
    <font>
      <sz val="10"/>
      <name val="Microsoft Sans Serif"/>
      <family val="2"/>
    </font>
    <font>
      <i/>
      <sz val="10"/>
      <name val="Microsoft Sans Serif"/>
      <family val="2"/>
    </font>
    <font>
      <vertAlign val="superscript"/>
      <sz val="10"/>
      <name val="Arial"/>
      <family val="0"/>
    </font>
  </fonts>
  <fills count="9">
    <fill>
      <patternFill/>
    </fill>
    <fill>
      <patternFill patternType="gray125"/>
    </fill>
    <fill>
      <patternFill patternType="solid">
        <fgColor indexed="40"/>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18"/>
        <bgColor indexed="64"/>
      </patternFill>
    </fill>
    <fill>
      <patternFill patternType="solid">
        <fgColor indexed="44"/>
        <bgColor indexed="64"/>
      </patternFill>
    </fill>
    <fill>
      <patternFill patternType="solid">
        <fgColor indexed="50"/>
        <bgColor indexed="64"/>
      </patternFill>
    </fill>
  </fills>
  <borders count="11">
    <border>
      <left/>
      <right/>
      <top/>
      <bottom/>
      <diagonal/>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105">
    <xf numFmtId="0" fontId="0" fillId="0" borderId="0" xfId="0" applyAlignment="1">
      <alignment/>
    </xf>
    <xf numFmtId="0" fontId="0" fillId="0" borderId="0" xfId="0" applyAlignment="1">
      <alignment horizontal="center" vertical="center" wrapText="1"/>
    </xf>
    <xf numFmtId="0" fontId="0" fillId="0" borderId="0" xfId="0"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3" fillId="2"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xf>
    <xf numFmtId="0" fontId="0" fillId="3" borderId="0" xfId="0" applyFont="1" applyFill="1" applyAlignment="1">
      <alignment horizontal="center" vertical="center" wrapText="1"/>
    </xf>
    <xf numFmtId="0" fontId="0" fillId="3" borderId="0" xfId="0" applyFill="1" applyAlignment="1">
      <alignment horizontal="center" vertical="center" wrapText="1"/>
    </xf>
    <xf numFmtId="0" fontId="3" fillId="4" borderId="0" xfId="0" applyFont="1" applyFill="1" applyAlignment="1">
      <alignment horizontal="center"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5" borderId="0" xfId="0" applyFill="1" applyAlignment="1">
      <alignment horizontal="center" vertical="center" wrapText="1"/>
    </xf>
    <xf numFmtId="0" fontId="0" fillId="0" borderId="3" xfId="0" applyFont="1" applyFill="1" applyBorder="1" applyAlignment="1">
      <alignment horizontal="center" vertical="center"/>
    </xf>
    <xf numFmtId="0" fontId="0" fillId="0" borderId="3" xfId="0" applyFill="1" applyBorder="1" applyAlignment="1">
      <alignment horizontal="center" vertical="center" wrapText="1"/>
    </xf>
    <xf numFmtId="0" fontId="0" fillId="0" borderId="3" xfId="0" applyFill="1" applyBorder="1" applyAlignment="1">
      <alignment vertical="center"/>
    </xf>
    <xf numFmtId="0" fontId="0" fillId="0" borderId="3" xfId="0" applyBorder="1" applyAlignment="1">
      <alignment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3" xfId="0" applyFont="1" applyFill="1" applyBorder="1" applyAlignment="1">
      <alignment horizontal="center" vertical="center" wrapText="1"/>
    </xf>
    <xf numFmtId="0" fontId="6" fillId="0" borderId="0" xfId="21" applyAlignment="1">
      <alignment vertical="top" wrapText="1"/>
      <protection/>
    </xf>
    <xf numFmtId="0" fontId="7" fillId="0" borderId="0" xfId="21" applyFont="1" applyBorder="1" applyAlignment="1">
      <alignment horizontal="center" vertical="center" wrapText="1"/>
      <protection/>
    </xf>
    <xf numFmtId="0" fontId="6" fillId="0" borderId="0" xfId="21" applyFill="1" applyAlignment="1">
      <alignment vertical="top" wrapText="1"/>
      <protection/>
    </xf>
    <xf numFmtId="0" fontId="0" fillId="0" borderId="3" xfId="0" applyFill="1" applyBorder="1" applyAlignment="1">
      <alignment horizontal="center" vertical="center"/>
    </xf>
    <xf numFmtId="0" fontId="0" fillId="0" borderId="0" xfId="0" applyAlignment="1">
      <alignment horizontal="center" vertical="center"/>
    </xf>
    <xf numFmtId="0" fontId="6" fillId="0" borderId="3" xfId="21" applyNumberFormat="1" applyFont="1" applyFill="1" applyBorder="1" applyAlignment="1">
      <alignment vertical="center" wrapText="1"/>
      <protection/>
    </xf>
    <xf numFmtId="0" fontId="6" fillId="0" borderId="0" xfId="21" applyAlignment="1">
      <alignment vertical="center" wrapText="1"/>
      <protection/>
    </xf>
    <xf numFmtId="0" fontId="6" fillId="0" borderId="3" xfId="21" applyNumberFormat="1" applyFill="1" applyBorder="1" applyAlignment="1" quotePrefix="1">
      <alignment horizontal="center" vertical="center" wrapText="1"/>
      <protection/>
    </xf>
    <xf numFmtId="0" fontId="6" fillId="0" borderId="3" xfId="21" applyNumberFormat="1" applyFont="1" applyFill="1" applyBorder="1" applyAlignment="1">
      <alignment horizontal="center" vertical="center" wrapText="1"/>
      <protection/>
    </xf>
    <xf numFmtId="49" fontId="6" fillId="0" borderId="3" xfId="21" applyNumberFormat="1" applyFont="1" applyFill="1" applyBorder="1" applyAlignment="1">
      <alignment horizontal="center" vertical="center" wrapText="1"/>
      <protection/>
    </xf>
    <xf numFmtId="0" fontId="0" fillId="0" borderId="4" xfId="0" applyFont="1" applyBorder="1" applyAlignment="1">
      <alignment horizontal="center" vertical="center" wrapText="1"/>
    </xf>
    <xf numFmtId="0" fontId="0" fillId="0" borderId="4" xfId="0" applyFont="1" applyBorder="1" applyAlignment="1">
      <alignment vertical="center" wrapText="1"/>
    </xf>
    <xf numFmtId="0" fontId="0" fillId="0" borderId="0" xfId="0" applyFont="1" applyBorder="1" applyAlignment="1">
      <alignment vertical="center" wrapText="1"/>
    </xf>
    <xf numFmtId="49" fontId="0" fillId="0" borderId="3" xfId="0" applyNumberFormat="1" applyFill="1" applyBorder="1" applyAlignment="1">
      <alignment horizontal="center" vertical="center" wrapText="1"/>
    </xf>
    <xf numFmtId="49" fontId="0" fillId="0" borderId="3" xfId="0" applyNumberFormat="1" applyBorder="1" applyAlignment="1">
      <alignment horizontal="center" vertical="center" wrapText="1"/>
    </xf>
    <xf numFmtId="49" fontId="0" fillId="0" borderId="3" xfId="0" applyNumberFormat="1" applyBorder="1" applyAlignment="1">
      <alignment horizontal="center" vertical="center"/>
    </xf>
    <xf numFmtId="49" fontId="0" fillId="0" borderId="0" xfId="0" applyNumberFormat="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3" xfId="0" applyFont="1" applyFill="1" applyBorder="1" applyAlignment="1">
      <alignment vertical="center"/>
    </xf>
    <xf numFmtId="0" fontId="0" fillId="0" borderId="3" xfId="0" applyFont="1" applyBorder="1" applyAlignment="1">
      <alignment horizontal="center" vertical="center" wrapText="1"/>
    </xf>
    <xf numFmtId="0" fontId="0" fillId="0" borderId="3" xfId="0" applyFill="1" applyBorder="1" applyAlignment="1" applyProtection="1">
      <alignment horizontal="center" vertical="center" wrapText="1"/>
      <protection locked="0"/>
    </xf>
    <xf numFmtId="49" fontId="0" fillId="0" borderId="3" xfId="0" applyNumberFormat="1" applyFill="1" applyBorder="1" applyAlignment="1" applyProtection="1">
      <alignment horizontal="center" vertical="center" wrapText="1"/>
      <protection locked="0"/>
    </xf>
    <xf numFmtId="0" fontId="0" fillId="0" borderId="3" xfId="0"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6" fillId="0" borderId="0" xfId="21" applyAlignment="1">
      <alignment horizontal="center" vertical="center" wrapText="1"/>
      <protection/>
    </xf>
    <xf numFmtId="49" fontId="6" fillId="0" borderId="0" xfId="21" applyNumberFormat="1" applyAlignment="1">
      <alignment horizontal="center" vertical="center" wrapText="1"/>
      <protection/>
    </xf>
    <xf numFmtId="0" fontId="9" fillId="0" borderId="0" xfId="0" applyFont="1" applyAlignment="1">
      <alignment/>
    </xf>
    <xf numFmtId="0" fontId="10" fillId="0" borderId="0" xfId="21" applyFont="1" applyAlignment="1">
      <alignment vertical="top" wrapText="1"/>
      <protection/>
    </xf>
    <xf numFmtId="0" fontId="9" fillId="0" borderId="0" xfId="21" applyFont="1" applyAlignment="1">
      <alignment vertical="center" wrapText="1"/>
      <protection/>
    </xf>
    <xf numFmtId="0" fontId="10" fillId="0" borderId="0" xfId="21" applyFont="1" applyAlignment="1">
      <alignment horizontal="center" vertical="top" wrapText="1"/>
      <protection/>
    </xf>
    <xf numFmtId="49" fontId="10" fillId="0" borderId="0" xfId="21" applyNumberFormat="1" applyFont="1" applyAlignment="1">
      <alignment horizontal="center" vertical="top" wrapText="1"/>
      <protection/>
    </xf>
    <xf numFmtId="0" fontId="9"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right"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Alignment="1">
      <alignment vertical="center" wrapText="1"/>
    </xf>
    <xf numFmtId="0" fontId="0" fillId="0" borderId="0" xfId="0" applyFont="1" applyFill="1" applyAlignment="1">
      <alignment horizontal="center" vertical="center" wrapText="1"/>
    </xf>
    <xf numFmtId="0" fontId="0" fillId="0" borderId="4" xfId="0" applyFont="1" applyBorder="1" applyAlignment="1">
      <alignment vertical="center" wrapText="1" shrinkToFit="1"/>
    </xf>
    <xf numFmtId="0" fontId="3" fillId="0" borderId="0" xfId="0" applyFont="1" applyFill="1" applyAlignment="1">
      <alignment vertical="center"/>
    </xf>
    <xf numFmtId="0" fontId="11" fillId="6" borderId="6" xfId="0" applyFont="1" applyFill="1" applyBorder="1" applyAlignment="1">
      <alignment horizontal="center" vertical="center" wrapText="1"/>
    </xf>
    <xf numFmtId="49" fontId="11"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0" xfId="0" applyFont="1" applyFill="1" applyAlignment="1">
      <alignment horizontal="center" vertical="center"/>
    </xf>
    <xf numFmtId="0" fontId="11" fillId="6" borderId="4" xfId="0" applyFont="1" applyFill="1" applyBorder="1" applyAlignment="1">
      <alignment horizontal="center" vertical="center"/>
    </xf>
    <xf numFmtId="0" fontId="11" fillId="6" borderId="4" xfId="0" applyFont="1" applyFill="1" applyBorder="1" applyAlignment="1">
      <alignment horizontal="center" vertical="center" wrapText="1"/>
    </xf>
    <xf numFmtId="0" fontId="12" fillId="6" borderId="3" xfId="21" applyFont="1" applyFill="1" applyBorder="1" applyAlignment="1">
      <alignment horizontal="center" vertical="center" wrapText="1"/>
      <protection/>
    </xf>
    <xf numFmtId="49" fontId="12" fillId="6" borderId="3" xfId="21" applyNumberFormat="1" applyFont="1" applyFill="1" applyBorder="1" applyAlignment="1">
      <alignment horizontal="center" vertical="center" wrapText="1"/>
      <protection/>
    </xf>
    <xf numFmtId="0" fontId="9" fillId="0" borderId="0" xfId="0" applyFont="1" applyAlignment="1">
      <alignment horizontal="center" vertical="center"/>
    </xf>
    <xf numFmtId="0" fontId="10" fillId="0" borderId="0" xfId="21" applyFont="1" applyAlignment="1">
      <alignment horizontal="center" vertical="center" wrapText="1"/>
      <protection/>
    </xf>
    <xf numFmtId="0" fontId="9" fillId="0" borderId="3" xfId="0" applyFont="1" applyBorder="1" applyAlignment="1">
      <alignment horizontal="center" vertical="center"/>
    </xf>
    <xf numFmtId="0" fontId="9" fillId="0" borderId="3" xfId="0" applyFont="1" applyBorder="1" applyAlignment="1">
      <alignment horizontal="left" vertical="center" wrapText="1" indent="2"/>
    </xf>
    <xf numFmtId="0" fontId="10" fillId="0" borderId="3" xfId="21" applyFont="1" applyBorder="1" applyAlignment="1">
      <alignment horizontal="center" vertical="center" wrapText="1"/>
      <protection/>
    </xf>
    <xf numFmtId="0" fontId="8" fillId="0" borderId="3" xfId="21" applyNumberFormat="1" applyFont="1" applyFill="1" applyBorder="1" applyAlignment="1" quotePrefix="1">
      <alignment horizontal="left" vertical="center" wrapText="1" indent="4"/>
      <protection/>
    </xf>
    <xf numFmtId="0" fontId="8" fillId="0" borderId="3" xfId="21" applyNumberFormat="1" applyFont="1" applyFill="1" applyBorder="1" applyAlignment="1">
      <alignment horizontal="left" vertical="center" wrapText="1" indent="4"/>
      <protection/>
    </xf>
    <xf numFmtId="0" fontId="3" fillId="7"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8" borderId="3" xfId="0" applyFont="1" applyFill="1" applyBorder="1" applyAlignment="1">
      <alignment horizontal="center" vertical="center" wrapText="1"/>
    </xf>
    <xf numFmtId="0" fontId="0" fillId="4" borderId="0" xfId="0" applyFill="1" applyAlignment="1">
      <alignment horizontal="center" vertical="center"/>
    </xf>
    <xf numFmtId="49" fontId="0" fillId="4" borderId="0" xfId="0" applyNumberFormat="1" applyFill="1" applyAlignment="1">
      <alignment horizontal="center" vertical="center"/>
    </xf>
    <xf numFmtId="0" fontId="0" fillId="4" borderId="0" xfId="0" applyFill="1" applyAlignment="1">
      <alignment horizontal="left" vertical="center"/>
    </xf>
    <xf numFmtId="0" fontId="0" fillId="4" borderId="0" xfId="0" applyFill="1" applyAlignment="1">
      <alignment vertical="center"/>
    </xf>
    <xf numFmtId="0" fontId="0" fillId="0" borderId="0" xfId="0" applyFill="1" applyAlignment="1">
      <alignment horizontal="left" vertical="center"/>
    </xf>
    <xf numFmtId="49" fontId="0" fillId="0" borderId="0" xfId="0" applyNumberFormat="1" applyFill="1" applyAlignment="1">
      <alignment horizontal="center" vertical="center"/>
    </xf>
    <xf numFmtId="0" fontId="0" fillId="0" borderId="0" xfId="0" applyFill="1" applyAlignment="1">
      <alignment horizontal="center" vertical="center"/>
    </xf>
    <xf numFmtId="0" fontId="9" fillId="0" borderId="3" xfId="0" applyFont="1" applyBorder="1" applyAlignment="1">
      <alignment horizontal="left" vertical="center" wrapText="1" indent="2"/>
    </xf>
    <xf numFmtId="0" fontId="0" fillId="0" borderId="7" xfId="0" applyBorder="1" applyAlignment="1">
      <alignment/>
    </xf>
    <xf numFmtId="0" fontId="0" fillId="0" borderId="5" xfId="0" applyBorder="1" applyAlignment="1">
      <alignment/>
    </xf>
    <xf numFmtId="0" fontId="0" fillId="0" borderId="0" xfId="0" applyBorder="1" applyAlignment="1">
      <alignment/>
    </xf>
    <xf numFmtId="0" fontId="6" fillId="0" borderId="0" xfId="21" applyNumberFormat="1" applyFont="1" applyFill="1" applyAlignment="1">
      <alignment vertical="center" wrapText="1"/>
      <protection/>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Alignment="1">
      <alignment horizontal="left" vertical="center" wrapText="1"/>
    </xf>
    <xf numFmtId="0" fontId="11" fillId="6" borderId="0" xfId="0" applyFont="1" applyFill="1" applyAlignment="1">
      <alignment horizontal="center" vertical="center"/>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2" fillId="6" borderId="10" xfId="21" applyFont="1" applyFill="1" applyBorder="1" applyAlignment="1">
      <alignment horizontal="center" vertical="center" wrapText="1"/>
      <protection/>
    </xf>
    <xf numFmtId="0" fontId="12" fillId="6" borderId="5" xfId="21" applyFont="1" applyFill="1" applyBorder="1" applyAlignment="1">
      <alignment horizontal="center"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App F Tab 2" xfId="21"/>
    <cellStyle name="Percent" xfId="22"/>
  </cellStyles>
  <colors>
    <indexedColors>
      <rgbColor rgb="00000000"/>
      <rgbColor rgb="00FFFFFF"/>
      <rgbColor rgb="00FF0000"/>
      <rgbColor rgb="0000FF00"/>
      <rgbColor rgb="000000FF"/>
      <rgbColor rgb="00FFFF00"/>
      <rgbColor rgb="00FF00FF"/>
      <rgbColor rgb="0000FFFF"/>
      <rgbColor rgb="00FF99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 Id="rId3" Type="http://schemas.openxmlformats.org/officeDocument/2006/relationships/image" Target="../media/image2.emf"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ta-fs-u-1\bta_mydocs\DOCUME~1\vwood\LOCALS~1\Temp\notesE1EF34\System%20View%20Template%20for%20Im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to Sys &amp; Interfaces"/>
      <sheetName val="Enterprise Initiatives"/>
      <sheetName val="Systems Impacted by Initiative"/>
      <sheetName val="Enterprise Systems "/>
      <sheetName val="System Interfaces"/>
      <sheetName val="Interfacing Systems Detail"/>
      <sheetName val="SV-5 Matrix"/>
    </sheetNames>
    <sheetDataSet>
      <sheetData sheetId="4">
        <row r="1017">
          <cell r="A1017" t="str">
            <v>Develop Acquisition Plan</v>
          </cell>
        </row>
        <row r="1018">
          <cell r="A1018" t="str">
            <v>Establish and Maintain Customer or Vendor Profile</v>
          </cell>
        </row>
        <row r="1019">
          <cell r="A1019" t="str">
            <v>Execute Manufacturing and Production</v>
          </cell>
        </row>
        <row r="1020">
          <cell r="A1020" t="str">
            <v>Execute Science and Technology</v>
          </cell>
        </row>
        <row r="1021">
          <cell r="A1021" t="str">
            <v>Execute System Engineering</v>
          </cell>
        </row>
        <row r="1022">
          <cell r="A1022" t="str">
            <v>Formulate Department of Defense Program and Budget</v>
          </cell>
        </row>
        <row r="1023">
          <cell r="A1023" t="str">
            <v>Formulate Program</v>
          </cell>
        </row>
        <row r="1024">
          <cell r="A1024" t="str">
            <v>Formulate Subordinate Command-Level Program and Budget</v>
          </cell>
        </row>
        <row r="1025">
          <cell r="A1025" t="str">
            <v>Identify Requirements</v>
          </cell>
        </row>
        <row r="1026">
          <cell r="A1026" t="str">
            <v>Maintain General Ledger</v>
          </cell>
        </row>
        <row r="1027">
          <cell r="A1027" t="str">
            <v>Manage Acceptance</v>
          </cell>
        </row>
        <row r="1028">
          <cell r="A1028" t="str">
            <v>Manage Allotment and Allocation</v>
          </cell>
        </row>
        <row r="1029">
          <cell r="A1029" t="str">
            <v>Manage and Administer Payroll</v>
          </cell>
        </row>
        <row r="1030">
          <cell r="A1030" t="str">
            <v>Manage Billing</v>
          </cell>
        </row>
        <row r="1031">
          <cell r="A1031" t="str">
            <v>Manage Business Enterprise Reporting</v>
          </cell>
        </row>
        <row r="1032">
          <cell r="A1032" t="str">
            <v>Manage Business Plan</v>
          </cell>
        </row>
        <row r="1033">
          <cell r="A1033" t="str">
            <v>Manage Business Rules</v>
          </cell>
        </row>
        <row r="1034">
          <cell r="A1034" t="str">
            <v>Manage Buy Order</v>
          </cell>
        </row>
        <row r="1035">
          <cell r="A1035" t="str">
            <v>Manage Career Development</v>
          </cell>
        </row>
        <row r="1036">
          <cell r="A1036" t="str">
            <v>Manage Cash</v>
          </cell>
        </row>
        <row r="1037">
          <cell r="A1037" t="str">
            <v>Manage Chart of Accounts </v>
          </cell>
        </row>
        <row r="1038">
          <cell r="A1038" t="str">
            <v>Manage Collections</v>
          </cell>
        </row>
        <row r="1039">
          <cell r="A1039" t="str">
            <v>Manage Commercial Pay Entitlements</v>
          </cell>
        </row>
        <row r="1040">
          <cell r="A1040" t="str">
            <v>Manage Commissaries and Exchanges</v>
          </cell>
        </row>
        <row r="1041">
          <cell r="A1041" t="str">
            <v>Manage Commitments</v>
          </cell>
        </row>
        <row r="1042">
          <cell r="A1042" t="str">
            <v>Manage Cost</v>
          </cell>
        </row>
        <row r="1043">
          <cell r="A1043" t="str">
            <v>Manage Data</v>
          </cell>
        </row>
        <row r="1044">
          <cell r="A1044" t="str">
            <v>Manage Debt</v>
          </cell>
        </row>
        <row r="1045">
          <cell r="A1045" t="str">
            <v>Manage Delivery</v>
          </cell>
        </row>
        <row r="1046">
          <cell r="A1046" t="str">
            <v>Manage Disbursements</v>
          </cell>
        </row>
        <row r="1047">
          <cell r="A1047" t="str">
            <v>Manage Disposal</v>
          </cell>
        </row>
        <row r="1048">
          <cell r="A1048" t="str">
            <v>Manage Employee Benefit</v>
          </cell>
        </row>
        <row r="1049">
          <cell r="A1049" t="str">
            <v>Manage Environmental Safety and Occupational Health</v>
          </cell>
        </row>
        <row r="1050">
          <cell r="A1050" t="str">
            <v>Manage Export Control</v>
          </cell>
        </row>
        <row r="1051">
          <cell r="A1051" t="str">
            <v>Manage Financial Reporting</v>
          </cell>
        </row>
        <row r="1052">
          <cell r="A1052" t="str">
            <v>Manage Funds</v>
          </cell>
        </row>
        <row r="1053">
          <cell r="A1053" t="str">
            <v>Manage Investments</v>
          </cell>
        </row>
        <row r="1054">
          <cell r="A1054" t="str">
            <v>Manage Knowledge</v>
          </cell>
        </row>
        <row r="1055">
          <cell r="A1055" t="str">
            <v>Manage Law Enforcement</v>
          </cell>
        </row>
        <row r="1056">
          <cell r="A1056" t="str">
            <v>Manage Legal Services</v>
          </cell>
        </row>
        <row r="1057">
          <cell r="A1057" t="str">
            <v>Manage Make and Build and Maintain and Sustain</v>
          </cell>
        </row>
        <row r="1058">
          <cell r="A1058" t="str">
            <v>Manage Military Healthcare</v>
          </cell>
        </row>
        <row r="1059">
          <cell r="A1059" t="str">
            <v>Manage Obligations</v>
          </cell>
        </row>
        <row r="1060">
          <cell r="A1060" t="str">
            <v>Manage Performance Evaluation</v>
          </cell>
        </row>
        <row r="1061">
          <cell r="A1061" t="str">
            <v>Manage Performance Metrics</v>
          </cell>
        </row>
        <row r="1062">
          <cell r="A1062" t="str">
            <v>Manage Personnel</v>
          </cell>
        </row>
        <row r="1063">
          <cell r="A1063" t="str">
            <v>Manage Personnel Security</v>
          </cell>
        </row>
        <row r="1064">
          <cell r="A1064" t="str">
            <v>Manage Position Structure</v>
          </cell>
        </row>
        <row r="1065">
          <cell r="A1065" t="str">
            <v>Manage Program Execution</v>
          </cell>
        </row>
        <row r="1066">
          <cell r="A1066" t="str">
            <v>Manage Quality Control</v>
          </cell>
        </row>
        <row r="1067">
          <cell r="A1067" t="str">
            <v>Manage Receivables</v>
          </cell>
        </row>
        <row r="1068">
          <cell r="A1068" t="str">
            <v>Manage Return</v>
          </cell>
        </row>
        <row r="1069">
          <cell r="A1069" t="str">
            <v>Manage Sales Order</v>
          </cell>
        </row>
        <row r="1070">
          <cell r="A1070" t="str">
            <v>Manage Space</v>
          </cell>
        </row>
        <row r="1071">
          <cell r="A1071" t="str">
            <v>Manage Standard Financial Information Structure</v>
          </cell>
        </row>
        <row r="1072">
          <cell r="A1072" t="str">
            <v>Manage Test and Evaluation</v>
          </cell>
        </row>
        <row r="1073">
          <cell r="A1073" t="str">
            <v>Manage Time and Attendance</v>
          </cell>
        </row>
        <row r="1074">
          <cell r="A1074" t="str">
            <v>Manage Training</v>
          </cell>
        </row>
        <row r="1075">
          <cell r="A1075" t="str">
            <v>Manage Travel</v>
          </cell>
        </row>
        <row r="1076">
          <cell r="A1076" t="str">
            <v>Manage Workflow</v>
          </cell>
        </row>
        <row r="1077">
          <cell r="A1077" t="str">
            <v>Perform Asset Accountability</v>
          </cell>
        </row>
        <row r="1078">
          <cell r="A1078"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1"/>
  <sheetViews>
    <sheetView zoomScale="75" zoomScaleNormal="75" workbookViewId="0" topLeftCell="A1">
      <selection activeCell="A2" sqref="A2"/>
    </sheetView>
  </sheetViews>
  <sheetFormatPr defaultColWidth="9.140625" defaultRowHeight="12.75"/>
  <cols>
    <col min="1" max="1" width="7.57421875" style="1" customWidth="1"/>
    <col min="2" max="4" width="11.28125" style="1" customWidth="1"/>
    <col min="5" max="5" width="15.140625" style="1" customWidth="1"/>
    <col min="6" max="6" width="29.8515625" style="1" customWidth="1"/>
    <col min="7" max="7" width="17.28125" style="1" customWidth="1"/>
    <col min="8" max="8" width="11.28125" style="1" customWidth="1"/>
    <col min="9" max="9" width="13.8515625" style="1" customWidth="1"/>
    <col min="10" max="10" width="9.7109375" style="1" customWidth="1"/>
    <col min="11" max="11" width="13.8515625" style="1" customWidth="1"/>
    <col min="12" max="12" width="27.28125" style="1" customWidth="1"/>
    <col min="13" max="13" width="27.28125" style="1" hidden="1" customWidth="1"/>
    <col min="14" max="16384" width="9.140625" style="2" customWidth="1"/>
  </cols>
  <sheetData>
    <row r="1" spans="1:13" s="10" customFormat="1" ht="40.5" customHeight="1">
      <c r="A1" s="11" t="s">
        <v>587</v>
      </c>
      <c r="B1" s="11" t="s">
        <v>182</v>
      </c>
      <c r="C1" s="11" t="s">
        <v>687</v>
      </c>
      <c r="D1" s="11" t="s">
        <v>688</v>
      </c>
      <c r="E1" s="11" t="s">
        <v>177</v>
      </c>
      <c r="F1" s="11" t="s">
        <v>176</v>
      </c>
      <c r="G1" s="11" t="s">
        <v>172</v>
      </c>
      <c r="H1" s="11" t="s">
        <v>719</v>
      </c>
      <c r="I1" s="11" t="s">
        <v>733</v>
      </c>
      <c r="J1" s="11" t="s">
        <v>180</v>
      </c>
      <c r="K1" s="11" t="s">
        <v>24</v>
      </c>
      <c r="L1" s="12" t="s">
        <v>173</v>
      </c>
      <c r="M1" s="5" t="s">
        <v>174</v>
      </c>
    </row>
    <row r="2" spans="1:13" s="7" customFormat="1" ht="39" customHeight="1">
      <c r="A2" s="3"/>
      <c r="B2" s="3" t="s">
        <v>183</v>
      </c>
      <c r="C2" s="3" t="s">
        <v>689</v>
      </c>
      <c r="D2" s="3" t="s">
        <v>690</v>
      </c>
      <c r="E2" s="8" t="s">
        <v>753</v>
      </c>
      <c r="F2" s="3" t="s">
        <v>761</v>
      </c>
      <c r="G2" s="3" t="s">
        <v>701</v>
      </c>
      <c r="H2" s="3" t="s">
        <v>594</v>
      </c>
      <c r="I2" s="3" t="s">
        <v>693</v>
      </c>
      <c r="J2" s="3" t="s">
        <v>178</v>
      </c>
      <c r="K2" s="3" t="s">
        <v>175</v>
      </c>
      <c r="L2" s="3" t="s">
        <v>746</v>
      </c>
      <c r="M2" s="6"/>
    </row>
    <row r="3" spans="1:13" s="7" customFormat="1" ht="39" customHeight="1">
      <c r="A3" s="6">
        <v>1201</v>
      </c>
      <c r="B3" s="6" t="s">
        <v>183</v>
      </c>
      <c r="C3" s="6" t="s">
        <v>690</v>
      </c>
      <c r="D3" s="6" t="s">
        <v>690</v>
      </c>
      <c r="E3" s="9" t="s">
        <v>1095</v>
      </c>
      <c r="F3" s="6" t="s">
        <v>512</v>
      </c>
      <c r="G3" s="6" t="s">
        <v>24</v>
      </c>
      <c r="H3" s="6" t="s">
        <v>595</v>
      </c>
      <c r="I3" s="6" t="s">
        <v>693</v>
      </c>
      <c r="J3" s="6"/>
      <c r="K3" s="6" t="s">
        <v>699</v>
      </c>
      <c r="L3" s="6"/>
      <c r="M3" s="6"/>
    </row>
    <row r="4" spans="1:13" ht="39" customHeight="1">
      <c r="A4" s="3"/>
      <c r="B4" s="3" t="s">
        <v>183</v>
      </c>
      <c r="C4" s="3" t="s">
        <v>689</v>
      </c>
      <c r="D4" s="3" t="s">
        <v>690</v>
      </c>
      <c r="E4" s="8" t="s">
        <v>704</v>
      </c>
      <c r="F4" s="3" t="s">
        <v>705</v>
      </c>
      <c r="G4" s="3" t="s">
        <v>701</v>
      </c>
      <c r="H4" s="3" t="s">
        <v>595</v>
      </c>
      <c r="I4" s="3" t="s">
        <v>693</v>
      </c>
      <c r="J4" s="3" t="s">
        <v>178</v>
      </c>
      <c r="K4" s="3" t="s">
        <v>735</v>
      </c>
      <c r="L4" s="3" t="s">
        <v>745</v>
      </c>
      <c r="M4" s="1" t="s">
        <v>747</v>
      </c>
    </row>
    <row r="5" spans="1:13" s="4" customFormat="1" ht="39" customHeight="1">
      <c r="A5" s="6"/>
      <c r="B5" s="6" t="s">
        <v>183</v>
      </c>
      <c r="C5" s="6" t="s">
        <v>689</v>
      </c>
      <c r="D5" s="6" t="s">
        <v>690</v>
      </c>
      <c r="E5" s="9" t="s">
        <v>751</v>
      </c>
      <c r="F5" s="6" t="s">
        <v>762</v>
      </c>
      <c r="G5" s="6" t="s">
        <v>701</v>
      </c>
      <c r="H5" s="6" t="s">
        <v>594</v>
      </c>
      <c r="I5" s="6" t="s">
        <v>693</v>
      </c>
      <c r="J5" s="6" t="s">
        <v>178</v>
      </c>
      <c r="K5" s="6" t="s">
        <v>175</v>
      </c>
      <c r="L5" s="6" t="s">
        <v>746</v>
      </c>
      <c r="M5" s="3"/>
    </row>
    <row r="6" spans="1:13" s="7" customFormat="1" ht="39" customHeight="1">
      <c r="A6" s="6">
        <v>869</v>
      </c>
      <c r="B6" s="6" t="s">
        <v>183</v>
      </c>
      <c r="C6" s="6" t="s">
        <v>689</v>
      </c>
      <c r="D6" s="6" t="s">
        <v>690</v>
      </c>
      <c r="E6" s="9" t="s">
        <v>514</v>
      </c>
      <c r="F6" s="6" t="s">
        <v>515</v>
      </c>
      <c r="G6" s="6" t="s">
        <v>701</v>
      </c>
      <c r="H6" s="6" t="s">
        <v>595</v>
      </c>
      <c r="I6" s="6" t="s">
        <v>693</v>
      </c>
      <c r="J6" s="6" t="s">
        <v>698</v>
      </c>
      <c r="K6" s="6" t="s">
        <v>25</v>
      </c>
      <c r="L6" s="6" t="s">
        <v>746</v>
      </c>
      <c r="M6" s="6"/>
    </row>
    <row r="7" spans="1:13" s="7" customFormat="1" ht="39" customHeight="1">
      <c r="A7" s="6">
        <v>819</v>
      </c>
      <c r="B7" s="6" t="s">
        <v>183</v>
      </c>
      <c r="C7" s="6" t="s">
        <v>689</v>
      </c>
      <c r="D7" s="6" t="s">
        <v>689</v>
      </c>
      <c r="E7" s="9" t="s">
        <v>713</v>
      </c>
      <c r="F7" s="6" t="s">
        <v>716</v>
      </c>
      <c r="G7" s="6" t="s">
        <v>701</v>
      </c>
      <c r="H7" s="6" t="s">
        <v>595</v>
      </c>
      <c r="I7" s="6" t="s">
        <v>23</v>
      </c>
      <c r="J7" s="6" t="s">
        <v>718</v>
      </c>
      <c r="K7" s="6" t="s">
        <v>717</v>
      </c>
      <c r="L7" s="6" t="s">
        <v>732</v>
      </c>
      <c r="M7" s="6"/>
    </row>
    <row r="8" spans="1:13" s="7" customFormat="1" ht="39" customHeight="1">
      <c r="A8" s="6"/>
      <c r="B8" s="6" t="s">
        <v>183</v>
      </c>
      <c r="C8" s="6" t="s">
        <v>690</v>
      </c>
      <c r="D8" s="6" t="s">
        <v>690</v>
      </c>
      <c r="E8" s="9" t="s">
        <v>758</v>
      </c>
      <c r="F8" s="6" t="s">
        <v>759</v>
      </c>
      <c r="G8" s="6" t="s">
        <v>701</v>
      </c>
      <c r="H8" s="6" t="s">
        <v>594</v>
      </c>
      <c r="I8" s="6" t="s">
        <v>693</v>
      </c>
      <c r="J8" s="6" t="s">
        <v>179</v>
      </c>
      <c r="K8" s="6" t="s">
        <v>697</v>
      </c>
      <c r="L8" s="6" t="s">
        <v>586</v>
      </c>
      <c r="M8" s="6"/>
    </row>
    <row r="9" spans="1:13" s="7" customFormat="1" ht="39" customHeight="1">
      <c r="A9" s="6"/>
      <c r="B9" s="6" t="s">
        <v>184</v>
      </c>
      <c r="C9" s="6" t="s">
        <v>689</v>
      </c>
      <c r="D9" s="6" t="s">
        <v>689</v>
      </c>
      <c r="E9" s="9" t="s">
        <v>710</v>
      </c>
      <c r="F9" s="6" t="s">
        <v>711</v>
      </c>
      <c r="G9" s="6" t="s">
        <v>701</v>
      </c>
      <c r="H9" s="6" t="s">
        <v>595</v>
      </c>
      <c r="I9" s="6" t="s">
        <v>693</v>
      </c>
      <c r="J9" s="6" t="s">
        <v>178</v>
      </c>
      <c r="K9" s="6" t="s">
        <v>26</v>
      </c>
      <c r="L9" s="6" t="s">
        <v>746</v>
      </c>
      <c r="M9" s="6"/>
    </row>
    <row r="10" spans="1:13" s="7" customFormat="1" ht="39" customHeight="1">
      <c r="A10" s="6">
        <v>93</v>
      </c>
      <c r="B10" s="6" t="s">
        <v>184</v>
      </c>
      <c r="C10" s="6" t="s">
        <v>689</v>
      </c>
      <c r="D10" s="6" t="s">
        <v>689</v>
      </c>
      <c r="E10" s="9" t="s">
        <v>589</v>
      </c>
      <c r="F10" s="6" t="s">
        <v>590</v>
      </c>
      <c r="G10" s="6" t="s">
        <v>701</v>
      </c>
      <c r="H10" s="6" t="s">
        <v>595</v>
      </c>
      <c r="I10" s="6" t="s">
        <v>720</v>
      </c>
      <c r="J10" s="6" t="s">
        <v>718</v>
      </c>
      <c r="K10" s="6" t="s">
        <v>695</v>
      </c>
      <c r="L10" s="6" t="s">
        <v>732</v>
      </c>
      <c r="M10" s="6"/>
    </row>
    <row r="11" spans="1:13" s="7" customFormat="1" ht="39" customHeight="1">
      <c r="A11" s="6"/>
      <c r="B11" s="6" t="s">
        <v>183</v>
      </c>
      <c r="C11" s="6" t="s">
        <v>689</v>
      </c>
      <c r="D11" s="6" t="s">
        <v>690</v>
      </c>
      <c r="E11" s="9" t="s">
        <v>749</v>
      </c>
      <c r="F11" s="6" t="s">
        <v>764</v>
      </c>
      <c r="G11" s="6" t="s">
        <v>701</v>
      </c>
      <c r="H11" s="6" t="s">
        <v>594</v>
      </c>
      <c r="I11" s="6" t="s">
        <v>693</v>
      </c>
      <c r="J11" s="6" t="s">
        <v>178</v>
      </c>
      <c r="K11" s="6" t="s">
        <v>26</v>
      </c>
      <c r="L11" s="6" t="s">
        <v>746</v>
      </c>
      <c r="M11" s="6"/>
    </row>
    <row r="12" spans="1:13" s="7" customFormat="1" ht="39" customHeight="1">
      <c r="A12" s="6"/>
      <c r="B12" s="6" t="s">
        <v>183</v>
      </c>
      <c r="C12" s="6" t="s">
        <v>689</v>
      </c>
      <c r="D12" s="6" t="s">
        <v>690</v>
      </c>
      <c r="E12" s="9" t="s">
        <v>768</v>
      </c>
      <c r="F12" s="6" t="s">
        <v>754</v>
      </c>
      <c r="G12" s="6" t="s">
        <v>701</v>
      </c>
      <c r="H12" s="6" t="s">
        <v>594</v>
      </c>
      <c r="I12" s="6" t="s">
        <v>693</v>
      </c>
      <c r="J12" s="6" t="s">
        <v>178</v>
      </c>
      <c r="K12" s="6" t="s">
        <v>26</v>
      </c>
      <c r="L12" s="6" t="s">
        <v>746</v>
      </c>
      <c r="M12" s="6"/>
    </row>
    <row r="13" spans="1:13" s="7" customFormat="1" ht="39" customHeight="1">
      <c r="A13" s="6">
        <v>130</v>
      </c>
      <c r="B13" s="6" t="s">
        <v>183</v>
      </c>
      <c r="C13" s="6" t="s">
        <v>689</v>
      </c>
      <c r="D13" s="6" t="s">
        <v>689</v>
      </c>
      <c r="E13" s="9" t="s">
        <v>293</v>
      </c>
      <c r="F13" s="6" t="s">
        <v>696</v>
      </c>
      <c r="G13" s="6" t="s">
        <v>701</v>
      </c>
      <c r="H13" s="6" t="s">
        <v>595</v>
      </c>
      <c r="I13" s="6" t="s">
        <v>23</v>
      </c>
      <c r="J13" s="6" t="s">
        <v>718</v>
      </c>
      <c r="K13" s="6" t="s">
        <v>694</v>
      </c>
      <c r="L13" s="6" t="s">
        <v>732</v>
      </c>
      <c r="M13" s="6"/>
    </row>
    <row r="14" spans="1:13" s="7" customFormat="1" ht="39.75" customHeight="1">
      <c r="A14" s="6">
        <v>128</v>
      </c>
      <c r="B14" s="6" t="s">
        <v>183</v>
      </c>
      <c r="C14" s="6" t="s">
        <v>689</v>
      </c>
      <c r="D14" s="6" t="s">
        <v>689</v>
      </c>
      <c r="E14" s="9" t="s">
        <v>597</v>
      </c>
      <c r="F14" s="6" t="s">
        <v>837</v>
      </c>
      <c r="G14" s="6" t="s">
        <v>701</v>
      </c>
      <c r="H14" s="6" t="s">
        <v>595</v>
      </c>
      <c r="I14" s="6" t="s">
        <v>23</v>
      </c>
      <c r="J14" s="6" t="s">
        <v>718</v>
      </c>
      <c r="K14" s="6" t="s">
        <v>694</v>
      </c>
      <c r="L14" s="6" t="s">
        <v>732</v>
      </c>
      <c r="M14" s="6"/>
    </row>
    <row r="15" spans="1:13" ht="39" customHeight="1">
      <c r="A15" s="6"/>
      <c r="B15" s="6" t="s">
        <v>183</v>
      </c>
      <c r="C15" s="6" t="s">
        <v>689</v>
      </c>
      <c r="D15" s="6" t="s">
        <v>690</v>
      </c>
      <c r="E15" s="9" t="s">
        <v>765</v>
      </c>
      <c r="F15" s="6" t="s">
        <v>766</v>
      </c>
      <c r="G15" s="6" t="s">
        <v>701</v>
      </c>
      <c r="H15" s="6" t="s">
        <v>594</v>
      </c>
      <c r="I15" s="6" t="s">
        <v>693</v>
      </c>
      <c r="J15" s="6" t="s">
        <v>178</v>
      </c>
      <c r="K15" s="6" t="s">
        <v>26</v>
      </c>
      <c r="L15" s="6" t="s">
        <v>746</v>
      </c>
      <c r="M15" s="1" t="s">
        <v>745</v>
      </c>
    </row>
    <row r="16" spans="1:12" ht="39" customHeight="1">
      <c r="A16" s="6"/>
      <c r="B16" s="6" t="s">
        <v>183</v>
      </c>
      <c r="C16" s="6" t="s">
        <v>689</v>
      </c>
      <c r="D16" s="6" t="s">
        <v>690</v>
      </c>
      <c r="E16" s="9" t="s">
        <v>767</v>
      </c>
      <c r="F16" s="6" t="s">
        <v>755</v>
      </c>
      <c r="G16" s="6" t="s">
        <v>701</v>
      </c>
      <c r="H16" s="6" t="s">
        <v>594</v>
      </c>
      <c r="I16" s="6" t="s">
        <v>693</v>
      </c>
      <c r="J16" s="6" t="s">
        <v>178</v>
      </c>
      <c r="K16" s="6" t="s">
        <v>175</v>
      </c>
      <c r="L16" s="6" t="s">
        <v>746</v>
      </c>
    </row>
    <row r="17" spans="1:13" s="7" customFormat="1" ht="39" customHeight="1">
      <c r="A17" s="6"/>
      <c r="B17" s="6" t="s">
        <v>183</v>
      </c>
      <c r="C17" s="6" t="s">
        <v>689</v>
      </c>
      <c r="D17" s="6" t="s">
        <v>690</v>
      </c>
      <c r="E17" s="9" t="s">
        <v>756</v>
      </c>
      <c r="F17" s="6" t="s">
        <v>769</v>
      </c>
      <c r="G17" s="6" t="s">
        <v>701</v>
      </c>
      <c r="H17" s="6" t="s">
        <v>594</v>
      </c>
      <c r="I17" s="6" t="s">
        <v>693</v>
      </c>
      <c r="J17" s="6" t="s">
        <v>178</v>
      </c>
      <c r="K17" s="6" t="s">
        <v>26</v>
      </c>
      <c r="L17" s="6" t="s">
        <v>746</v>
      </c>
      <c r="M17" s="6"/>
    </row>
    <row r="18" spans="1:13" s="7" customFormat="1" ht="39" customHeight="1">
      <c r="A18" s="6"/>
      <c r="B18" s="6" t="s">
        <v>183</v>
      </c>
      <c r="C18" s="6" t="s">
        <v>689</v>
      </c>
      <c r="D18" s="6" t="s">
        <v>690</v>
      </c>
      <c r="E18" s="9" t="s">
        <v>523</v>
      </c>
      <c r="F18" s="6" t="s">
        <v>757</v>
      </c>
      <c r="G18" s="6" t="s">
        <v>701</v>
      </c>
      <c r="H18" s="6" t="s">
        <v>594</v>
      </c>
      <c r="I18" s="6" t="s">
        <v>693</v>
      </c>
      <c r="J18" s="6" t="s">
        <v>178</v>
      </c>
      <c r="K18" s="6" t="s">
        <v>175</v>
      </c>
      <c r="L18" s="6" t="s">
        <v>746</v>
      </c>
      <c r="M18" s="6"/>
    </row>
    <row r="19" spans="1:13" ht="39" customHeight="1">
      <c r="A19" s="6">
        <v>282</v>
      </c>
      <c r="B19" s="6" t="s">
        <v>184</v>
      </c>
      <c r="C19" s="6" t="s">
        <v>689</v>
      </c>
      <c r="D19" s="6" t="s">
        <v>689</v>
      </c>
      <c r="E19" s="9" t="s">
        <v>579</v>
      </c>
      <c r="F19" s="6" t="s">
        <v>596</v>
      </c>
      <c r="G19" s="6" t="s">
        <v>701</v>
      </c>
      <c r="H19" s="6" t="s">
        <v>595</v>
      </c>
      <c r="I19" s="6" t="s">
        <v>693</v>
      </c>
      <c r="J19" s="6" t="s">
        <v>178</v>
      </c>
      <c r="K19" s="6" t="s">
        <v>697</v>
      </c>
      <c r="L19" s="6" t="s">
        <v>746</v>
      </c>
      <c r="M19" s="1" t="s">
        <v>745</v>
      </c>
    </row>
    <row r="20" spans="1:13" s="7" customFormat="1" ht="39" customHeight="1">
      <c r="A20" s="6"/>
      <c r="B20" s="6" t="s">
        <v>183</v>
      </c>
      <c r="C20" s="6" t="s">
        <v>689</v>
      </c>
      <c r="D20" s="6" t="s">
        <v>690</v>
      </c>
      <c r="E20" s="9" t="s">
        <v>770</v>
      </c>
      <c r="F20" s="6" t="s">
        <v>771</v>
      </c>
      <c r="G20" s="6" t="s">
        <v>701</v>
      </c>
      <c r="H20" s="6" t="s">
        <v>594</v>
      </c>
      <c r="I20" s="6" t="s">
        <v>693</v>
      </c>
      <c r="J20" s="6" t="s">
        <v>178</v>
      </c>
      <c r="K20" s="6" t="s">
        <v>26</v>
      </c>
      <c r="L20" s="6" t="s">
        <v>746</v>
      </c>
      <c r="M20" s="6"/>
    </row>
    <row r="21" spans="1:13" s="7" customFormat="1" ht="39" customHeight="1">
      <c r="A21" s="6">
        <v>627</v>
      </c>
      <c r="B21" s="6" t="s">
        <v>183</v>
      </c>
      <c r="C21" s="6" t="s">
        <v>690</v>
      </c>
      <c r="D21" s="6" t="s">
        <v>690</v>
      </c>
      <c r="E21" s="9" t="s">
        <v>1100</v>
      </c>
      <c r="F21" s="6" t="s">
        <v>510</v>
      </c>
      <c r="G21" s="6" t="s">
        <v>24</v>
      </c>
      <c r="H21" s="6" t="s">
        <v>595</v>
      </c>
      <c r="I21" s="6" t="s">
        <v>23</v>
      </c>
      <c r="J21" s="6" t="s">
        <v>718</v>
      </c>
      <c r="K21" s="6" t="s">
        <v>699</v>
      </c>
      <c r="L21" s="13" t="s">
        <v>1098</v>
      </c>
      <c r="M21" s="6"/>
    </row>
    <row r="22" spans="1:13" s="7" customFormat="1" ht="39" customHeight="1">
      <c r="A22" s="6">
        <v>133</v>
      </c>
      <c r="B22" s="6" t="s">
        <v>183</v>
      </c>
      <c r="C22" s="6" t="s">
        <v>689</v>
      </c>
      <c r="D22" s="6" t="s">
        <v>689</v>
      </c>
      <c r="E22" s="9" t="s">
        <v>598</v>
      </c>
      <c r="F22" s="6" t="s">
        <v>712</v>
      </c>
      <c r="G22" s="6" t="s">
        <v>701</v>
      </c>
      <c r="H22" s="6" t="s">
        <v>595</v>
      </c>
      <c r="I22" s="6" t="s">
        <v>23</v>
      </c>
      <c r="J22" s="6" t="s">
        <v>718</v>
      </c>
      <c r="K22" s="6" t="s">
        <v>694</v>
      </c>
      <c r="L22" s="6" t="s">
        <v>732</v>
      </c>
      <c r="M22" s="6"/>
    </row>
    <row r="23" spans="1:13" s="4" customFormat="1" ht="39" customHeight="1">
      <c r="A23" s="6">
        <v>415</v>
      </c>
      <c r="B23" s="6" t="s">
        <v>184</v>
      </c>
      <c r="C23" s="6" t="s">
        <v>689</v>
      </c>
      <c r="D23" s="6" t="s">
        <v>689</v>
      </c>
      <c r="E23" s="9" t="s">
        <v>708</v>
      </c>
      <c r="F23" s="6" t="s">
        <v>709</v>
      </c>
      <c r="G23" s="6" t="s">
        <v>701</v>
      </c>
      <c r="H23" s="6" t="s">
        <v>595</v>
      </c>
      <c r="I23" s="6" t="s">
        <v>693</v>
      </c>
      <c r="J23" s="6" t="s">
        <v>178</v>
      </c>
      <c r="K23" s="6" t="s">
        <v>700</v>
      </c>
      <c r="L23" s="6" t="s">
        <v>746</v>
      </c>
      <c r="M23" s="3"/>
    </row>
    <row r="24" spans="1:13" s="7" customFormat="1" ht="39" customHeight="1">
      <c r="A24" s="6">
        <v>347</v>
      </c>
      <c r="B24" s="6" t="s">
        <v>183</v>
      </c>
      <c r="C24" s="6" t="s">
        <v>690</v>
      </c>
      <c r="D24" s="6" t="s">
        <v>690</v>
      </c>
      <c r="E24" s="9" t="s">
        <v>296</v>
      </c>
      <c r="F24" s="6" t="s">
        <v>305</v>
      </c>
      <c r="G24" s="6" t="s">
        <v>24</v>
      </c>
      <c r="H24" s="6" t="s">
        <v>595</v>
      </c>
      <c r="I24" s="6" t="s">
        <v>693</v>
      </c>
      <c r="J24" s="6" t="s">
        <v>178</v>
      </c>
      <c r="K24" s="6" t="s">
        <v>175</v>
      </c>
      <c r="L24" s="6" t="s">
        <v>746</v>
      </c>
      <c r="M24" s="6"/>
    </row>
    <row r="25" spans="1:13" s="7" customFormat="1" ht="39" customHeight="1">
      <c r="A25" s="6"/>
      <c r="B25" s="6" t="s">
        <v>183</v>
      </c>
      <c r="C25" s="6" t="s">
        <v>689</v>
      </c>
      <c r="D25" s="6" t="s">
        <v>690</v>
      </c>
      <c r="E25" s="9" t="s">
        <v>681</v>
      </c>
      <c r="F25" s="6" t="s">
        <v>750</v>
      </c>
      <c r="G25" s="6" t="s">
        <v>701</v>
      </c>
      <c r="H25" s="6" t="s">
        <v>594</v>
      </c>
      <c r="I25" s="6" t="s">
        <v>693</v>
      </c>
      <c r="J25" s="6" t="s">
        <v>178</v>
      </c>
      <c r="K25" s="6"/>
      <c r="L25" s="6" t="s">
        <v>746</v>
      </c>
      <c r="M25" s="6"/>
    </row>
    <row r="26" spans="1:13" s="7" customFormat="1" ht="39" customHeight="1">
      <c r="A26" s="6">
        <v>86</v>
      </c>
      <c r="B26" s="6" t="s">
        <v>183</v>
      </c>
      <c r="C26" s="6" t="s">
        <v>690</v>
      </c>
      <c r="D26" s="6" t="s">
        <v>690</v>
      </c>
      <c r="E26" s="9" t="s">
        <v>1101</v>
      </c>
      <c r="F26" s="6" t="s">
        <v>489</v>
      </c>
      <c r="G26" s="6" t="s">
        <v>24</v>
      </c>
      <c r="H26" s="6" t="s">
        <v>595</v>
      </c>
      <c r="I26" s="6" t="s">
        <v>23</v>
      </c>
      <c r="J26" s="6" t="s">
        <v>718</v>
      </c>
      <c r="K26" s="6" t="s">
        <v>699</v>
      </c>
      <c r="L26" s="13" t="s">
        <v>1098</v>
      </c>
      <c r="M26" s="6"/>
    </row>
    <row r="27" spans="1:13" s="7" customFormat="1" ht="39" customHeight="1">
      <c r="A27" s="6"/>
      <c r="B27" s="6"/>
      <c r="C27" s="6" t="s">
        <v>689</v>
      </c>
      <c r="D27" s="6" t="s">
        <v>689</v>
      </c>
      <c r="E27" s="9" t="s">
        <v>599</v>
      </c>
      <c r="F27" s="6" t="s">
        <v>307</v>
      </c>
      <c r="G27" s="6" t="s">
        <v>701</v>
      </c>
      <c r="H27" s="6" t="s">
        <v>594</v>
      </c>
      <c r="I27" s="6" t="s">
        <v>23</v>
      </c>
      <c r="J27" s="6" t="s">
        <v>718</v>
      </c>
      <c r="K27" s="6" t="s">
        <v>694</v>
      </c>
      <c r="L27" s="6" t="s">
        <v>732</v>
      </c>
      <c r="M27" s="6"/>
    </row>
    <row r="28" spans="1:13" s="7" customFormat="1" ht="39" customHeight="1">
      <c r="A28" s="6"/>
      <c r="B28" s="6" t="s">
        <v>183</v>
      </c>
      <c r="C28" s="6" t="s">
        <v>689</v>
      </c>
      <c r="D28" s="6" t="s">
        <v>689</v>
      </c>
      <c r="E28" s="9" t="s">
        <v>170</v>
      </c>
      <c r="F28" s="6" t="s">
        <v>171</v>
      </c>
      <c r="G28" s="6" t="s">
        <v>701</v>
      </c>
      <c r="H28" s="6" t="s">
        <v>595</v>
      </c>
      <c r="I28" s="6" t="s">
        <v>23</v>
      </c>
      <c r="J28" s="6" t="s">
        <v>718</v>
      </c>
      <c r="K28" s="6" t="s">
        <v>697</v>
      </c>
      <c r="L28" s="6" t="s">
        <v>732</v>
      </c>
      <c r="M28" s="6"/>
    </row>
    <row r="29" spans="1:13" s="7" customFormat="1" ht="39" customHeight="1">
      <c r="A29" s="6">
        <v>81</v>
      </c>
      <c r="B29" s="6" t="s">
        <v>183</v>
      </c>
      <c r="C29" s="6" t="s">
        <v>690</v>
      </c>
      <c r="D29" s="6" t="s">
        <v>690</v>
      </c>
      <c r="E29" s="9" t="s">
        <v>1102</v>
      </c>
      <c r="F29" s="6" t="s">
        <v>509</v>
      </c>
      <c r="G29" s="6" t="s">
        <v>24</v>
      </c>
      <c r="H29" s="6" t="s">
        <v>595</v>
      </c>
      <c r="I29" s="6" t="s">
        <v>23</v>
      </c>
      <c r="J29" s="6" t="s">
        <v>718</v>
      </c>
      <c r="K29" s="6" t="s">
        <v>699</v>
      </c>
      <c r="L29" s="13" t="s">
        <v>1098</v>
      </c>
      <c r="M29" s="6"/>
    </row>
    <row r="30" spans="1:13" s="7" customFormat="1" ht="39" customHeight="1">
      <c r="A30" s="6">
        <v>804</v>
      </c>
      <c r="B30" s="6" t="s">
        <v>183</v>
      </c>
      <c r="C30" s="6" t="s">
        <v>690</v>
      </c>
      <c r="D30" s="6" t="s">
        <v>690</v>
      </c>
      <c r="E30" s="9" t="s">
        <v>516</v>
      </c>
      <c r="F30" s="6" t="s">
        <v>516</v>
      </c>
      <c r="G30" s="6" t="s">
        <v>24</v>
      </c>
      <c r="H30" s="6" t="s">
        <v>595</v>
      </c>
      <c r="I30" s="6" t="s">
        <v>720</v>
      </c>
      <c r="J30" s="6" t="s">
        <v>22</v>
      </c>
      <c r="K30" s="6" t="s">
        <v>25</v>
      </c>
      <c r="L30" s="6"/>
      <c r="M30" s="6"/>
    </row>
    <row r="31" spans="1:13" s="7" customFormat="1" ht="39" customHeight="1">
      <c r="A31" s="6">
        <v>108</v>
      </c>
      <c r="B31" s="6" t="s">
        <v>183</v>
      </c>
      <c r="C31" s="6"/>
      <c r="D31" s="6"/>
      <c r="E31" s="9" t="s">
        <v>737</v>
      </c>
      <c r="F31" s="6" t="s">
        <v>738</v>
      </c>
      <c r="G31" s="6" t="s">
        <v>24</v>
      </c>
      <c r="H31" s="6" t="s">
        <v>595</v>
      </c>
      <c r="I31" s="6" t="s">
        <v>23</v>
      </c>
      <c r="J31" s="6" t="s">
        <v>718</v>
      </c>
      <c r="K31" s="6" t="s">
        <v>25</v>
      </c>
      <c r="L31" s="6" t="s">
        <v>706</v>
      </c>
      <c r="M31" s="6"/>
    </row>
    <row r="32" spans="1:13" s="7" customFormat="1" ht="39" customHeight="1">
      <c r="A32" s="6"/>
      <c r="B32" s="6" t="s">
        <v>184</v>
      </c>
      <c r="C32" s="6" t="s">
        <v>690</v>
      </c>
      <c r="D32" s="6" t="s">
        <v>690</v>
      </c>
      <c r="E32" s="9" t="s">
        <v>1104</v>
      </c>
      <c r="F32" s="6" t="s">
        <v>593</v>
      </c>
      <c r="G32" s="6" t="s">
        <v>24</v>
      </c>
      <c r="H32" s="6" t="s">
        <v>595</v>
      </c>
      <c r="I32" s="6" t="s">
        <v>23</v>
      </c>
      <c r="J32" s="6" t="s">
        <v>718</v>
      </c>
      <c r="K32" s="6" t="s">
        <v>25</v>
      </c>
      <c r="L32" s="6"/>
      <c r="M32" s="6"/>
    </row>
    <row r="34" spans="1:13" s="7" customFormat="1" ht="39" customHeight="1">
      <c r="A34" s="6"/>
      <c r="B34" s="6" t="s">
        <v>183</v>
      </c>
      <c r="C34" s="6" t="s">
        <v>689</v>
      </c>
      <c r="D34" s="6" t="s">
        <v>690</v>
      </c>
      <c r="E34" s="9" t="s">
        <v>524</v>
      </c>
      <c r="F34" s="6" t="s">
        <v>679</v>
      </c>
      <c r="G34" s="6" t="s">
        <v>701</v>
      </c>
      <c r="H34" s="6" t="s">
        <v>594</v>
      </c>
      <c r="I34" s="6" t="s">
        <v>693</v>
      </c>
      <c r="J34" s="6" t="s">
        <v>178</v>
      </c>
      <c r="K34" s="6" t="s">
        <v>175</v>
      </c>
      <c r="L34" s="6" t="s">
        <v>746</v>
      </c>
      <c r="M34" s="6"/>
    </row>
    <row r="35" spans="1:13" s="7" customFormat="1" ht="39" customHeight="1">
      <c r="A35" s="6">
        <v>131</v>
      </c>
      <c r="B35" s="6" t="s">
        <v>183</v>
      </c>
      <c r="C35" s="6" t="s">
        <v>689</v>
      </c>
      <c r="D35" s="6" t="s">
        <v>689</v>
      </c>
      <c r="E35" s="9" t="s">
        <v>600</v>
      </c>
      <c r="F35" s="6" t="s">
        <v>1227</v>
      </c>
      <c r="G35" s="6" t="s">
        <v>701</v>
      </c>
      <c r="H35" s="6" t="s">
        <v>595</v>
      </c>
      <c r="I35" s="6" t="s">
        <v>23</v>
      </c>
      <c r="J35" s="6" t="s">
        <v>718</v>
      </c>
      <c r="K35" s="6" t="s">
        <v>694</v>
      </c>
      <c r="L35" s="6" t="s">
        <v>732</v>
      </c>
      <c r="M35" s="6"/>
    </row>
    <row r="36" spans="1:13" s="7" customFormat="1" ht="39" customHeight="1">
      <c r="A36" s="6">
        <v>85</v>
      </c>
      <c r="B36" s="6" t="s">
        <v>183</v>
      </c>
      <c r="C36" s="6" t="s">
        <v>690</v>
      </c>
      <c r="D36" s="6" t="s">
        <v>690</v>
      </c>
      <c r="E36" s="9" t="s">
        <v>1103</v>
      </c>
      <c r="F36" s="6" t="s">
        <v>490</v>
      </c>
      <c r="G36" s="6" t="s">
        <v>24</v>
      </c>
      <c r="H36" s="6" t="s">
        <v>595</v>
      </c>
      <c r="I36" s="6" t="s">
        <v>23</v>
      </c>
      <c r="J36" s="6" t="s">
        <v>718</v>
      </c>
      <c r="K36" s="6" t="s">
        <v>699</v>
      </c>
      <c r="L36" s="13" t="s">
        <v>1098</v>
      </c>
      <c r="M36" s="6"/>
    </row>
    <row r="37" spans="1:13" s="7" customFormat="1" ht="39" customHeight="1">
      <c r="A37" s="6">
        <v>430</v>
      </c>
      <c r="B37" s="6" t="s">
        <v>183</v>
      </c>
      <c r="C37" s="6" t="s">
        <v>690</v>
      </c>
      <c r="D37" s="6" t="s">
        <v>690</v>
      </c>
      <c r="E37" s="9" t="s">
        <v>1094</v>
      </c>
      <c r="F37" s="6" t="s">
        <v>511</v>
      </c>
      <c r="G37" s="6" t="s">
        <v>24</v>
      </c>
      <c r="H37" s="6" t="s">
        <v>595</v>
      </c>
      <c r="I37" s="6" t="s">
        <v>693</v>
      </c>
      <c r="J37" s="6"/>
      <c r="K37" s="6" t="s">
        <v>699</v>
      </c>
      <c r="L37" s="6"/>
      <c r="M37" s="6"/>
    </row>
    <row r="38" spans="1:13" s="7" customFormat="1" ht="39" customHeight="1">
      <c r="A38" s="6">
        <v>389</v>
      </c>
      <c r="B38" s="6" t="s">
        <v>183</v>
      </c>
      <c r="C38" s="6" t="s">
        <v>690</v>
      </c>
      <c r="D38" s="6" t="s">
        <v>690</v>
      </c>
      <c r="E38" s="9" t="s">
        <v>1105</v>
      </c>
      <c r="F38" s="6" t="s">
        <v>513</v>
      </c>
      <c r="G38" s="6" t="s">
        <v>24</v>
      </c>
      <c r="H38" s="6" t="s">
        <v>595</v>
      </c>
      <c r="I38" s="6" t="s">
        <v>693</v>
      </c>
      <c r="J38" s="13" t="s">
        <v>1098</v>
      </c>
      <c r="K38" s="6" t="s">
        <v>699</v>
      </c>
      <c r="L38" s="13" t="s">
        <v>1098</v>
      </c>
      <c r="M38" s="6"/>
    </row>
    <row r="39" spans="1:13" s="7" customFormat="1" ht="39" customHeight="1">
      <c r="A39" s="6"/>
      <c r="B39" s="6"/>
      <c r="C39" s="6" t="s">
        <v>689</v>
      </c>
      <c r="D39" s="6" t="s">
        <v>690</v>
      </c>
      <c r="E39" s="9" t="s">
        <v>485</v>
      </c>
      <c r="F39" s="6" t="s">
        <v>486</v>
      </c>
      <c r="G39" s="6" t="s">
        <v>701</v>
      </c>
      <c r="H39" s="6" t="s">
        <v>594</v>
      </c>
      <c r="I39" s="6" t="s">
        <v>693</v>
      </c>
      <c r="J39" s="6" t="s">
        <v>698</v>
      </c>
      <c r="K39" s="6" t="s">
        <v>697</v>
      </c>
      <c r="L39" s="6" t="s">
        <v>746</v>
      </c>
      <c r="M39" s="6"/>
    </row>
    <row r="40" spans="1:13" s="7" customFormat="1" ht="39" customHeight="1">
      <c r="A40" s="6"/>
      <c r="B40" s="6" t="s">
        <v>183</v>
      </c>
      <c r="C40" s="6" t="s">
        <v>689</v>
      </c>
      <c r="D40" s="6" t="s">
        <v>690</v>
      </c>
      <c r="E40" s="9" t="s">
        <v>488</v>
      </c>
      <c r="F40" s="6" t="s">
        <v>752</v>
      </c>
      <c r="G40" s="6" t="s">
        <v>701</v>
      </c>
      <c r="H40" s="6" t="s">
        <v>594</v>
      </c>
      <c r="I40" s="6" t="s">
        <v>693</v>
      </c>
      <c r="J40" s="6" t="s">
        <v>178</v>
      </c>
      <c r="K40" s="6" t="s">
        <v>175</v>
      </c>
      <c r="L40" s="6" t="s">
        <v>746</v>
      </c>
      <c r="M40" s="6"/>
    </row>
    <row r="41" spans="1:13" s="7" customFormat="1" ht="39" customHeight="1">
      <c r="A41" s="6"/>
      <c r="B41" s="6" t="s">
        <v>184</v>
      </c>
      <c r="C41" s="6" t="s">
        <v>689</v>
      </c>
      <c r="D41" s="6" t="s">
        <v>689</v>
      </c>
      <c r="E41" s="9" t="s">
        <v>585</v>
      </c>
      <c r="F41" s="6" t="s">
        <v>21</v>
      </c>
      <c r="G41" s="6" t="s">
        <v>701</v>
      </c>
      <c r="H41" s="6" t="s">
        <v>595</v>
      </c>
      <c r="I41" s="6" t="s">
        <v>720</v>
      </c>
      <c r="J41" s="6" t="s">
        <v>22</v>
      </c>
      <c r="K41" s="6" t="s">
        <v>695</v>
      </c>
      <c r="L41" s="6" t="s">
        <v>732</v>
      </c>
      <c r="M41" s="6"/>
    </row>
  </sheetData>
  <autoFilter ref="A1:M41"/>
  <printOptions gridLines="1"/>
  <pageMargins left="0.19" right="0.25" top="0.57" bottom="0.41" header="0.4" footer="0.26"/>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L281"/>
  <sheetViews>
    <sheetView view="pageBreakPreview" zoomScale="50" zoomScaleSheetLayoutView="50" workbookViewId="0" topLeftCell="A26">
      <selection activeCell="R49" sqref="R49"/>
    </sheetView>
  </sheetViews>
  <sheetFormatPr defaultColWidth="9.140625" defaultRowHeight="12.75" customHeight="1"/>
  <sheetData>
    <row r="1" spans="1:12" ht="12.75" customHeight="1">
      <c r="A1" s="92"/>
      <c r="B1" s="92"/>
      <c r="C1" s="92"/>
      <c r="D1" s="92"/>
      <c r="E1" s="92"/>
      <c r="F1" s="92"/>
      <c r="G1" s="92"/>
      <c r="H1" s="92"/>
      <c r="I1" s="92"/>
      <c r="J1" s="92"/>
      <c r="K1" s="92"/>
      <c r="L1" s="92"/>
    </row>
    <row r="2" spans="1:12" ht="12.75" customHeight="1">
      <c r="A2" s="94"/>
      <c r="B2" s="94"/>
      <c r="C2" s="94"/>
      <c r="D2" s="94"/>
      <c r="E2" s="94"/>
      <c r="F2" s="94"/>
      <c r="G2" s="94"/>
      <c r="H2" s="94"/>
      <c r="I2" s="94"/>
      <c r="J2" s="94"/>
      <c r="K2" s="94"/>
      <c r="L2" s="94"/>
    </row>
    <row r="3" spans="1:12" ht="12.75" customHeight="1">
      <c r="A3" s="94"/>
      <c r="B3" s="94"/>
      <c r="C3" s="94"/>
      <c r="D3" s="94"/>
      <c r="E3" s="94"/>
      <c r="F3" s="94"/>
      <c r="G3" s="94"/>
      <c r="H3" s="94"/>
      <c r="I3" s="94"/>
      <c r="J3" s="94"/>
      <c r="K3" s="94"/>
      <c r="L3" s="94"/>
    </row>
    <row r="4" spans="1:12" ht="12.75" customHeight="1">
      <c r="A4" s="94"/>
      <c r="B4" s="94"/>
      <c r="C4" s="94"/>
      <c r="D4" s="94"/>
      <c r="E4" s="94"/>
      <c r="F4" s="94"/>
      <c r="G4" s="94"/>
      <c r="H4" s="94"/>
      <c r="I4" s="94"/>
      <c r="J4" s="94"/>
      <c r="K4" s="94"/>
      <c r="L4" s="94"/>
    </row>
    <row r="5" spans="1:12" ht="12.75" customHeight="1">
      <c r="A5" s="94"/>
      <c r="B5" s="94"/>
      <c r="C5" s="94"/>
      <c r="D5" s="94"/>
      <c r="E5" s="94"/>
      <c r="F5" s="94"/>
      <c r="G5" s="94"/>
      <c r="H5" s="94"/>
      <c r="I5" s="94"/>
      <c r="J5" s="94"/>
      <c r="K5" s="94"/>
      <c r="L5" s="94"/>
    </row>
    <row r="6" spans="1:12" ht="12.75" customHeight="1">
      <c r="A6" s="94"/>
      <c r="B6" s="94"/>
      <c r="C6" s="94"/>
      <c r="D6" s="94"/>
      <c r="E6" s="94"/>
      <c r="F6" s="94"/>
      <c r="G6" s="94"/>
      <c r="H6" s="94"/>
      <c r="I6" s="94"/>
      <c r="J6" s="94"/>
      <c r="K6" s="94"/>
      <c r="L6" s="94"/>
    </row>
    <row r="7" spans="1:12" ht="12.75" customHeight="1">
      <c r="A7" s="94"/>
      <c r="B7" s="94"/>
      <c r="C7" s="94"/>
      <c r="D7" s="94"/>
      <c r="E7" s="94"/>
      <c r="F7" s="94"/>
      <c r="G7" s="94"/>
      <c r="H7" s="94"/>
      <c r="I7" s="94"/>
      <c r="J7" s="94"/>
      <c r="K7" s="94"/>
      <c r="L7" s="94"/>
    </row>
    <row r="8" spans="1:12" ht="12.75" customHeight="1">
      <c r="A8" s="94"/>
      <c r="B8" s="94"/>
      <c r="C8" s="94"/>
      <c r="D8" s="94"/>
      <c r="E8" s="94"/>
      <c r="F8" s="94"/>
      <c r="G8" s="94"/>
      <c r="H8" s="94"/>
      <c r="I8" s="94"/>
      <c r="J8" s="94"/>
      <c r="K8" s="94"/>
      <c r="L8" s="94"/>
    </row>
    <row r="9" spans="1:12" ht="12.75" customHeight="1">
      <c r="A9" s="94"/>
      <c r="B9" s="94"/>
      <c r="C9" s="94"/>
      <c r="D9" s="94"/>
      <c r="E9" s="94"/>
      <c r="F9" s="94"/>
      <c r="G9" s="94"/>
      <c r="H9" s="94"/>
      <c r="I9" s="94"/>
      <c r="J9" s="94"/>
      <c r="K9" s="94"/>
      <c r="L9" s="94"/>
    </row>
    <row r="10" spans="1:12" ht="12.75" customHeight="1">
      <c r="A10" s="94"/>
      <c r="B10" s="94"/>
      <c r="C10" s="94"/>
      <c r="D10" s="94"/>
      <c r="E10" s="94"/>
      <c r="F10" s="94"/>
      <c r="G10" s="94"/>
      <c r="H10" s="94"/>
      <c r="I10" s="94"/>
      <c r="J10" s="94"/>
      <c r="K10" s="94"/>
      <c r="L10" s="94"/>
    </row>
    <row r="11" spans="1:12" ht="12.75" customHeight="1">
      <c r="A11" s="94"/>
      <c r="B11" s="94"/>
      <c r="C11" s="94"/>
      <c r="D11" s="94"/>
      <c r="E11" s="94"/>
      <c r="F11" s="94"/>
      <c r="G11" s="94"/>
      <c r="H11" s="94"/>
      <c r="I11" s="94"/>
      <c r="J11" s="94"/>
      <c r="K11" s="94"/>
      <c r="L11" s="94"/>
    </row>
    <row r="12" spans="1:12" ht="12.75" customHeight="1">
      <c r="A12" s="94"/>
      <c r="B12" s="94"/>
      <c r="C12" s="94"/>
      <c r="D12" s="94"/>
      <c r="E12" s="94"/>
      <c r="F12" s="94"/>
      <c r="G12" s="94"/>
      <c r="H12" s="94"/>
      <c r="I12" s="94"/>
      <c r="J12" s="94"/>
      <c r="K12" s="94"/>
      <c r="L12" s="94"/>
    </row>
    <row r="13" spans="1:12" ht="12.75" customHeight="1">
      <c r="A13" s="94"/>
      <c r="B13" s="94"/>
      <c r="C13" s="94"/>
      <c r="D13" s="94"/>
      <c r="E13" s="94"/>
      <c r="F13" s="94"/>
      <c r="G13" s="94"/>
      <c r="H13" s="94"/>
      <c r="I13" s="94"/>
      <c r="J13" s="94"/>
      <c r="K13" s="94"/>
      <c r="L13" s="94"/>
    </row>
    <row r="14" spans="1:12" ht="12.75" customHeight="1">
      <c r="A14" s="94"/>
      <c r="B14" s="94"/>
      <c r="C14" s="94"/>
      <c r="D14" s="94"/>
      <c r="E14" s="94"/>
      <c r="F14" s="94"/>
      <c r="G14" s="94"/>
      <c r="H14" s="94"/>
      <c r="I14" s="94"/>
      <c r="J14" s="94"/>
      <c r="K14" s="94"/>
      <c r="L14" s="94"/>
    </row>
    <row r="15" spans="1:12" ht="12.75" customHeight="1">
      <c r="A15" s="94"/>
      <c r="B15" s="94"/>
      <c r="C15" s="94"/>
      <c r="D15" s="94"/>
      <c r="E15" s="94"/>
      <c r="F15" s="94"/>
      <c r="G15" s="94"/>
      <c r="H15" s="94"/>
      <c r="I15" s="94"/>
      <c r="J15" s="94"/>
      <c r="K15" s="94"/>
      <c r="L15" s="94"/>
    </row>
    <row r="16" spans="1:12" ht="12.75" customHeight="1">
      <c r="A16" s="94"/>
      <c r="B16" s="94"/>
      <c r="C16" s="94"/>
      <c r="D16" s="94"/>
      <c r="E16" s="94"/>
      <c r="F16" s="94"/>
      <c r="G16" s="94"/>
      <c r="H16" s="94"/>
      <c r="I16" s="94"/>
      <c r="J16" s="94"/>
      <c r="K16" s="94"/>
      <c r="L16" s="94"/>
    </row>
    <row r="17" spans="1:12" ht="12.75" customHeight="1">
      <c r="A17" s="94"/>
      <c r="B17" s="94"/>
      <c r="C17" s="94"/>
      <c r="D17" s="94"/>
      <c r="E17" s="94"/>
      <c r="F17" s="94"/>
      <c r="G17" s="94"/>
      <c r="H17" s="94"/>
      <c r="I17" s="94"/>
      <c r="J17" s="94"/>
      <c r="K17" s="94"/>
      <c r="L17" s="94"/>
    </row>
    <row r="18" spans="1:12" ht="12.75" customHeight="1">
      <c r="A18" s="94"/>
      <c r="B18" s="94"/>
      <c r="C18" s="94"/>
      <c r="D18" s="94"/>
      <c r="E18" s="94"/>
      <c r="F18" s="94"/>
      <c r="G18" s="94"/>
      <c r="H18" s="94"/>
      <c r="I18" s="94"/>
      <c r="J18" s="94"/>
      <c r="K18" s="94"/>
      <c r="L18" s="94"/>
    </row>
    <row r="19" spans="1:12" ht="12.75" customHeight="1">
      <c r="A19" s="94"/>
      <c r="B19" s="94"/>
      <c r="C19" s="94"/>
      <c r="D19" s="94"/>
      <c r="E19" s="94"/>
      <c r="F19" s="94"/>
      <c r="G19" s="94"/>
      <c r="H19" s="94"/>
      <c r="I19" s="94"/>
      <c r="J19" s="94"/>
      <c r="K19" s="94"/>
      <c r="L19" s="94"/>
    </row>
    <row r="20" spans="1:12" ht="12.75" customHeight="1">
      <c r="A20" s="94"/>
      <c r="B20" s="94"/>
      <c r="C20" s="94"/>
      <c r="D20" s="94"/>
      <c r="E20" s="94"/>
      <c r="F20" s="94"/>
      <c r="G20" s="94"/>
      <c r="H20" s="94"/>
      <c r="I20" s="94"/>
      <c r="J20" s="94"/>
      <c r="K20" s="94"/>
      <c r="L20" s="94"/>
    </row>
    <row r="21" spans="1:12" ht="12.75" customHeight="1">
      <c r="A21" s="94"/>
      <c r="B21" s="94"/>
      <c r="C21" s="94"/>
      <c r="D21" s="94"/>
      <c r="E21" s="94"/>
      <c r="F21" s="94"/>
      <c r="G21" s="94"/>
      <c r="H21" s="94"/>
      <c r="I21" s="94"/>
      <c r="J21" s="94"/>
      <c r="K21" s="94"/>
      <c r="L21" s="94"/>
    </row>
    <row r="22" spans="1:12" ht="12.75" customHeight="1">
      <c r="A22" s="94"/>
      <c r="B22" s="94"/>
      <c r="C22" s="94"/>
      <c r="D22" s="94"/>
      <c r="E22" s="94"/>
      <c r="F22" s="94"/>
      <c r="G22" s="94"/>
      <c r="H22" s="94"/>
      <c r="I22" s="94"/>
      <c r="J22" s="94"/>
      <c r="K22" s="94"/>
      <c r="L22" s="94"/>
    </row>
    <row r="23" spans="1:12" ht="12.75" customHeight="1">
      <c r="A23" s="94"/>
      <c r="B23" s="94"/>
      <c r="C23" s="94"/>
      <c r="D23" s="94"/>
      <c r="E23" s="94"/>
      <c r="F23" s="94"/>
      <c r="G23" s="94"/>
      <c r="H23" s="94"/>
      <c r="I23" s="94"/>
      <c r="J23" s="94"/>
      <c r="K23" s="94"/>
      <c r="L23" s="94"/>
    </row>
    <row r="24" s="94" customFormat="1" ht="12.75" customHeight="1"/>
    <row r="25" s="94" customFormat="1" ht="12.75" customHeight="1"/>
    <row r="26" s="94" customFormat="1" ht="12.75" customHeight="1"/>
    <row r="27" s="94" customFormat="1" ht="12.75" customHeight="1"/>
    <row r="28" s="94" customFormat="1" ht="12.75" customHeight="1"/>
    <row r="29" s="94" customFormat="1" ht="12.75" customHeight="1"/>
    <row r="30" s="94" customFormat="1" ht="12.75" customHeight="1"/>
    <row r="31" s="94" customFormat="1" ht="12.75" customHeight="1"/>
    <row r="32" s="94" customFormat="1" ht="12.75" customHeight="1"/>
    <row r="33" s="94" customFormat="1" ht="12.75" customHeight="1"/>
    <row r="34" s="94" customFormat="1" ht="12.75" customHeight="1"/>
    <row r="35" s="94" customFormat="1" ht="12.75" customHeight="1"/>
    <row r="36" s="94" customFormat="1" ht="12.75" customHeight="1"/>
    <row r="37" s="94" customFormat="1" ht="12.75" customHeight="1"/>
    <row r="38" s="94" customFormat="1" ht="12.75" customHeight="1"/>
    <row r="39" s="94" customFormat="1" ht="12.75" customHeight="1"/>
    <row r="40" s="94" customFormat="1" ht="12.75" customHeight="1"/>
    <row r="41" s="94" customFormat="1" ht="12.75" customHeight="1"/>
    <row r="42" s="94" customFormat="1" ht="12.75" customHeight="1"/>
    <row r="43" s="94" customFormat="1" ht="12.75" customHeight="1"/>
    <row r="44" s="94" customFormat="1" ht="12.75" customHeight="1"/>
    <row r="45" s="94" customFormat="1" ht="12.75" customHeight="1"/>
    <row r="46" s="94" customFormat="1" ht="12.75" customHeight="1"/>
    <row r="47" s="94" customFormat="1" ht="12.75" customHeight="1"/>
    <row r="48" s="94" customFormat="1" ht="12.75" customHeight="1"/>
    <row r="49" s="94" customFormat="1" ht="12.75" customHeight="1"/>
    <row r="50" s="94" customFormat="1" ht="12.75" customHeight="1"/>
    <row r="51" s="94" customFormat="1" ht="12.75" customHeight="1"/>
    <row r="52" s="94" customFormat="1" ht="12.75" customHeight="1"/>
    <row r="53" s="94" customFormat="1" ht="12.75" customHeight="1"/>
    <row r="54" s="94" customFormat="1" ht="12.75" customHeight="1"/>
    <row r="55" s="94" customFormat="1" ht="12.75" customHeight="1"/>
    <row r="56" s="94" customFormat="1" ht="12.75" customHeight="1"/>
    <row r="57" s="94" customFormat="1" ht="12.75" customHeight="1"/>
    <row r="58" s="94" customFormat="1" ht="12.75" customHeight="1"/>
    <row r="70" spans="1:12" ht="12.75" customHeight="1">
      <c r="A70" s="93"/>
      <c r="B70" s="93"/>
      <c r="C70" s="93"/>
      <c r="D70" s="93"/>
      <c r="E70" s="93"/>
      <c r="F70" s="93"/>
      <c r="G70" s="93"/>
      <c r="H70" s="93"/>
      <c r="I70" s="93"/>
      <c r="J70" s="93"/>
      <c r="K70" s="93"/>
      <c r="L70" s="93"/>
    </row>
    <row r="71" spans="1:12" ht="12.75" customHeight="1">
      <c r="A71" s="92"/>
      <c r="B71" s="92"/>
      <c r="C71" s="92"/>
      <c r="D71" s="92"/>
      <c r="E71" s="92"/>
      <c r="F71" s="92"/>
      <c r="G71" s="92"/>
      <c r="H71" s="92"/>
      <c r="I71" s="92"/>
      <c r="J71" s="92"/>
      <c r="K71" s="92"/>
      <c r="L71" s="92"/>
    </row>
    <row r="72" spans="1:12" ht="12.75" customHeight="1">
      <c r="A72" s="94"/>
      <c r="B72" s="94"/>
      <c r="C72" s="94"/>
      <c r="D72" s="94"/>
      <c r="E72" s="94"/>
      <c r="F72" s="94"/>
      <c r="G72" s="94"/>
      <c r="H72" s="94"/>
      <c r="I72" s="94"/>
      <c r="J72" s="94"/>
      <c r="K72" s="94"/>
      <c r="L72" s="94"/>
    </row>
    <row r="140" spans="1:12" ht="12.75" customHeight="1">
      <c r="A140" s="93"/>
      <c r="B140" s="93"/>
      <c r="C140" s="93"/>
      <c r="D140" s="93"/>
      <c r="E140" s="93"/>
      <c r="F140" s="93"/>
      <c r="G140" s="93"/>
      <c r="H140" s="93"/>
      <c r="I140" s="93"/>
      <c r="J140" s="93"/>
      <c r="K140" s="93"/>
      <c r="L140" s="93"/>
    </row>
    <row r="141" spans="1:12" ht="12.75" customHeight="1">
      <c r="A141" s="92"/>
      <c r="B141" s="92"/>
      <c r="C141" s="92"/>
      <c r="D141" s="92"/>
      <c r="E141" s="92"/>
      <c r="F141" s="92"/>
      <c r="G141" s="92"/>
      <c r="H141" s="92"/>
      <c r="I141" s="92"/>
      <c r="J141" s="92"/>
      <c r="K141" s="92"/>
      <c r="L141" s="92"/>
    </row>
    <row r="210" spans="1:12" ht="12.75" customHeight="1">
      <c r="A210" s="93"/>
      <c r="B210" s="93"/>
      <c r="C210" s="93"/>
      <c r="D210" s="93"/>
      <c r="E210" s="93"/>
      <c r="F210" s="93"/>
      <c r="G210" s="93"/>
      <c r="H210" s="93"/>
      <c r="I210" s="93"/>
      <c r="J210" s="93"/>
      <c r="K210" s="93"/>
      <c r="L210" s="93"/>
    </row>
    <row r="211" spans="1:12" ht="12.75" customHeight="1">
      <c r="A211" s="92"/>
      <c r="B211" s="92"/>
      <c r="C211" s="92"/>
      <c r="D211" s="92"/>
      <c r="E211" s="92"/>
      <c r="F211" s="92"/>
      <c r="G211" s="92"/>
      <c r="H211" s="92"/>
      <c r="I211" s="92"/>
      <c r="J211" s="92"/>
      <c r="K211" s="92"/>
      <c r="L211" s="92"/>
    </row>
    <row r="274" spans="1:12" ht="12.75" customHeight="1">
      <c r="A274" s="94"/>
      <c r="B274" s="94"/>
      <c r="C274" s="94"/>
      <c r="D274" s="94"/>
      <c r="E274" s="94"/>
      <c r="F274" s="94"/>
      <c r="G274" s="94"/>
      <c r="H274" s="94"/>
      <c r="I274" s="94"/>
      <c r="J274" s="94"/>
      <c r="K274" s="94"/>
      <c r="L274" s="94"/>
    </row>
    <row r="275" spans="1:12" ht="12.75" customHeight="1">
      <c r="A275" s="94"/>
      <c r="B275" s="94"/>
      <c r="C275" s="94"/>
      <c r="D275" s="94"/>
      <c r="E275" s="94"/>
      <c r="F275" s="94"/>
      <c r="G275" s="94"/>
      <c r="H275" s="94"/>
      <c r="I275" s="94"/>
      <c r="J275" s="94"/>
      <c r="K275" s="94"/>
      <c r="L275" s="94"/>
    </row>
    <row r="280" spans="1:12" ht="12.75" customHeight="1">
      <c r="A280" s="93"/>
      <c r="B280" s="93"/>
      <c r="C280" s="93"/>
      <c r="D280" s="93"/>
      <c r="E280" s="93"/>
      <c r="F280" s="93"/>
      <c r="G280" s="93"/>
      <c r="H280" s="93"/>
      <c r="I280" s="93"/>
      <c r="J280" s="93"/>
      <c r="K280" s="93"/>
      <c r="L280" s="93"/>
    </row>
    <row r="281" spans="1:12" ht="12.75" customHeight="1">
      <c r="A281" s="92"/>
      <c r="B281" s="92"/>
      <c r="C281" s="92"/>
      <c r="D281" s="92"/>
      <c r="E281" s="92"/>
      <c r="F281" s="92"/>
      <c r="G281" s="92"/>
      <c r="H281" s="92"/>
      <c r="I281" s="92"/>
      <c r="J281" s="92"/>
      <c r="K281" s="92"/>
      <c r="L281" s="92"/>
    </row>
  </sheetData>
  <printOptions horizontalCentered="1"/>
  <pageMargins left="0.75" right="0.75" top="0.46" bottom="0.58" header="0.15" footer="0.42"/>
  <pageSetup horizontalDpi="600" verticalDpi="600" orientation="portrait" scale="83" r:id="rId8"/>
  <headerFooter alignWithMargins="0">
    <oddHeader>&amp;R&amp;"Adobe Garamond Pro,Italic" &amp;11March 2008 Congressional Report ETP, Master List of Systems &amp;&amp; Initiatives</oddHeader>
    <oddFooter>&amp;L&amp;"Adobe Garamond Pro,Italic"Department of Defense Business Transformation&amp;R&amp;"Adobe Garamond Pro,Regular"&amp;14 &amp;"Adobe Garamond Pro,Italic"&amp;10 15 March 2008&amp;14 &amp;"Impact,Regular"&amp;10ML-&amp;P</oddFooter>
  </headerFooter>
  <rowBreaks count="1" manualBreakCount="1">
    <brk id="70" max="11" man="1"/>
  </rowBreaks>
  <legacyDrawing r:id="rId7"/>
  <oleObjects>
    <oleObject progId="Word.Document.8" shapeId="6215053" r:id="rId1"/>
    <oleObject progId="Word.Document.8" shapeId="6653232" r:id="rId2"/>
    <oleObject progId="Word.Document.8" shapeId="6681738" r:id="rId3"/>
    <oleObject progId="Word.Document.8" shapeId="6699458" r:id="rId4"/>
    <oleObject progId="Word.Document.8" shapeId="108546" r:id="rId5"/>
    <oleObject progId="Word.Document.8" shapeId="273355" r:id="rId6"/>
  </oleObjects>
</worksheet>
</file>

<file path=xl/worksheets/sheet3.xml><?xml version="1.0" encoding="utf-8"?>
<worksheet xmlns="http://schemas.openxmlformats.org/spreadsheetml/2006/main" xmlns:r="http://schemas.openxmlformats.org/officeDocument/2006/relationships">
  <dimension ref="A1:Q106"/>
  <sheetViews>
    <sheetView tabSelected="1" zoomScaleSheetLayoutView="75" workbookViewId="0" topLeftCell="A1">
      <pane xSplit="8" ySplit="1" topLeftCell="I2"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7.57421875" style="1" customWidth="1"/>
    <col min="2" max="2" width="10.140625" style="37" customWidth="1"/>
    <col min="3" max="3" width="9.140625" style="1" customWidth="1"/>
    <col min="4" max="4" width="18.28125" style="1" customWidth="1"/>
    <col min="5" max="5" width="39.8515625" style="1" customWidth="1"/>
    <col min="6" max="6" width="14.7109375" style="1" customWidth="1"/>
    <col min="7" max="7" width="10.00390625" style="1" customWidth="1"/>
    <col min="8" max="8" width="12.8515625" style="1" customWidth="1"/>
    <col min="9" max="9" width="13.28125" style="1" customWidth="1"/>
    <col min="10" max="10" width="14.57421875" style="1" customWidth="1"/>
    <col min="11" max="11" width="10.7109375" style="1" customWidth="1"/>
    <col min="12" max="12" width="13.140625" style="1" customWidth="1"/>
    <col min="13" max="13" width="9.57421875" style="25" customWidth="1"/>
    <col min="14" max="14" width="11.421875" style="2" customWidth="1"/>
    <col min="15" max="15" width="22.140625" style="2" customWidth="1"/>
    <col min="16" max="16" width="9.57421875" style="1" hidden="1" customWidth="1"/>
    <col min="17" max="16384" width="9.140625" style="2" customWidth="1"/>
  </cols>
  <sheetData>
    <row r="1" spans="1:16" s="10" customFormat="1" ht="51.75" customHeight="1">
      <c r="A1" s="64" t="s">
        <v>587</v>
      </c>
      <c r="B1" s="65" t="s">
        <v>110</v>
      </c>
      <c r="C1" s="66" t="s">
        <v>182</v>
      </c>
      <c r="D1" s="66" t="s">
        <v>1088</v>
      </c>
      <c r="E1" s="66" t="s">
        <v>176</v>
      </c>
      <c r="F1" s="66" t="s">
        <v>158</v>
      </c>
      <c r="G1" s="66" t="s">
        <v>719</v>
      </c>
      <c r="H1" s="66" t="s">
        <v>733</v>
      </c>
      <c r="I1" s="66" t="s">
        <v>180</v>
      </c>
      <c r="J1" s="66" t="s">
        <v>24</v>
      </c>
      <c r="K1" s="66" t="s">
        <v>401</v>
      </c>
      <c r="L1" s="66" t="s">
        <v>1226</v>
      </c>
      <c r="M1" s="66" t="s">
        <v>930</v>
      </c>
      <c r="N1" s="67" t="s">
        <v>931</v>
      </c>
      <c r="O1" s="68" t="s">
        <v>1137</v>
      </c>
      <c r="P1" s="82" t="s">
        <v>1224</v>
      </c>
    </row>
    <row r="2" spans="1:16" s="16" customFormat="1" ht="39" customHeight="1">
      <c r="A2" s="15">
        <v>36</v>
      </c>
      <c r="B2" s="34" t="s">
        <v>996</v>
      </c>
      <c r="C2" s="15" t="s">
        <v>184</v>
      </c>
      <c r="D2" s="81" t="s">
        <v>775</v>
      </c>
      <c r="E2" s="15" t="s">
        <v>929</v>
      </c>
      <c r="F2" s="15" t="s">
        <v>24</v>
      </c>
      <c r="G2" s="15" t="s">
        <v>595</v>
      </c>
      <c r="H2" s="15" t="str">
        <f>H84</f>
        <v>Comptroller</v>
      </c>
      <c r="I2" s="15" t="str">
        <f>I84</f>
        <v>FM</v>
      </c>
      <c r="J2" s="15" t="str">
        <f>J84</f>
        <v>DFAS</v>
      </c>
      <c r="K2" s="15" t="str">
        <f>K84</f>
        <v>FV</v>
      </c>
      <c r="L2" s="15" t="str">
        <f>L84</f>
        <v>DFAS2</v>
      </c>
      <c r="M2" s="24" t="s">
        <v>689</v>
      </c>
      <c r="N2" s="15" t="s">
        <v>226</v>
      </c>
      <c r="P2" s="15" t="s">
        <v>690</v>
      </c>
    </row>
    <row r="3" spans="1:16" s="16" customFormat="1" ht="67.5" customHeight="1">
      <c r="A3" s="15" t="s">
        <v>772</v>
      </c>
      <c r="B3" s="34" t="s">
        <v>794</v>
      </c>
      <c r="C3" s="15" t="s">
        <v>183</v>
      </c>
      <c r="D3" s="80" t="s">
        <v>691</v>
      </c>
      <c r="E3" s="15" t="s">
        <v>692</v>
      </c>
      <c r="F3" s="15" t="s">
        <v>24</v>
      </c>
      <c r="G3" s="15" t="s">
        <v>594</v>
      </c>
      <c r="H3" s="15" t="s">
        <v>720</v>
      </c>
      <c r="I3" s="15" t="s">
        <v>22</v>
      </c>
      <c r="J3" s="15" t="s">
        <v>1093</v>
      </c>
      <c r="K3" s="15" t="s">
        <v>420</v>
      </c>
      <c r="L3" s="15" t="s">
        <v>246</v>
      </c>
      <c r="M3" s="24" t="s">
        <v>690</v>
      </c>
      <c r="N3" s="15" t="s">
        <v>691</v>
      </c>
      <c r="P3" s="15" t="s">
        <v>689</v>
      </c>
    </row>
    <row r="4" spans="1:17" s="16" customFormat="1" ht="39" customHeight="1">
      <c r="A4" s="15">
        <v>63</v>
      </c>
      <c r="B4" s="34" t="s">
        <v>211</v>
      </c>
      <c r="C4" s="15" t="s">
        <v>144</v>
      </c>
      <c r="D4" s="80" t="s">
        <v>1080</v>
      </c>
      <c r="E4" s="15" t="s">
        <v>15</v>
      </c>
      <c r="F4" s="15" t="s">
        <v>24</v>
      </c>
      <c r="G4" s="15" t="s">
        <v>595</v>
      </c>
      <c r="H4" s="15" t="s">
        <v>23</v>
      </c>
      <c r="I4" s="15" t="s">
        <v>718</v>
      </c>
      <c r="J4" s="15" t="s">
        <v>1093</v>
      </c>
      <c r="K4" s="15" t="s">
        <v>404</v>
      </c>
      <c r="L4" s="15" t="s">
        <v>244</v>
      </c>
      <c r="M4" s="24" t="s">
        <v>690</v>
      </c>
      <c r="N4" s="15" t="s">
        <v>1080</v>
      </c>
      <c r="P4" s="24" t="s">
        <v>690</v>
      </c>
      <c r="Q4" s="15"/>
    </row>
    <row r="5" spans="1:17" s="17" customFormat="1" ht="39" customHeight="1">
      <c r="A5" s="15">
        <v>126</v>
      </c>
      <c r="B5" s="34" t="s">
        <v>337</v>
      </c>
      <c r="C5" s="15" t="s">
        <v>183</v>
      </c>
      <c r="D5" s="80" t="s">
        <v>338</v>
      </c>
      <c r="E5" s="15" t="s">
        <v>338</v>
      </c>
      <c r="F5" s="15" t="s">
        <v>339</v>
      </c>
      <c r="G5" s="15" t="s">
        <v>595</v>
      </c>
      <c r="H5" s="15" t="s">
        <v>23</v>
      </c>
      <c r="I5" s="15" t="s">
        <v>718</v>
      </c>
      <c r="J5" s="15" t="s">
        <v>449</v>
      </c>
      <c r="K5" s="15" t="s">
        <v>404</v>
      </c>
      <c r="L5" s="15" t="s">
        <v>345</v>
      </c>
      <c r="M5" s="24" t="s">
        <v>690</v>
      </c>
      <c r="N5" s="15" t="s">
        <v>338</v>
      </c>
      <c r="P5" s="24" t="s">
        <v>690</v>
      </c>
      <c r="Q5" s="15"/>
    </row>
    <row r="6" spans="1:16" s="39" customFormat="1" ht="39" customHeight="1">
      <c r="A6" s="20">
        <v>377</v>
      </c>
      <c r="B6" s="38" t="s">
        <v>1154</v>
      </c>
      <c r="C6" s="20" t="s">
        <v>183</v>
      </c>
      <c r="D6" s="80" t="s">
        <v>229</v>
      </c>
      <c r="E6" s="20" t="s">
        <v>228</v>
      </c>
      <c r="F6" s="20" t="s">
        <v>24</v>
      </c>
      <c r="G6" s="20" t="s">
        <v>595</v>
      </c>
      <c r="H6" s="20" t="s">
        <v>693</v>
      </c>
      <c r="I6" s="20" t="s">
        <v>83</v>
      </c>
      <c r="J6" s="20" t="s">
        <v>175</v>
      </c>
      <c r="K6" s="20" t="s">
        <v>1230</v>
      </c>
      <c r="L6" s="20" t="s">
        <v>407</v>
      </c>
      <c r="M6" s="14" t="s">
        <v>690</v>
      </c>
      <c r="N6" s="20" t="s">
        <v>229</v>
      </c>
      <c r="O6" s="16"/>
      <c r="P6" s="15" t="s">
        <v>690</v>
      </c>
    </row>
    <row r="7" spans="1:16" s="17" customFormat="1" ht="53.25" customHeight="1">
      <c r="A7" s="15">
        <v>5215</v>
      </c>
      <c r="B7" s="34" t="s">
        <v>57</v>
      </c>
      <c r="C7" s="15" t="s">
        <v>183</v>
      </c>
      <c r="D7" s="80" t="s">
        <v>742</v>
      </c>
      <c r="E7" s="15" t="s">
        <v>203</v>
      </c>
      <c r="F7" s="15" t="s">
        <v>701</v>
      </c>
      <c r="G7" s="15" t="s">
        <v>595</v>
      </c>
      <c r="H7" s="15" t="s">
        <v>720</v>
      </c>
      <c r="I7" s="15" t="s">
        <v>22</v>
      </c>
      <c r="J7" s="15" t="s">
        <v>932</v>
      </c>
      <c r="K7" s="15" t="s">
        <v>405</v>
      </c>
      <c r="L7" s="15" t="s">
        <v>966</v>
      </c>
      <c r="M7" s="24" t="s">
        <v>690</v>
      </c>
      <c r="N7" s="15" t="s">
        <v>742</v>
      </c>
      <c r="O7" s="16"/>
      <c r="P7" s="15" t="s">
        <v>690</v>
      </c>
    </row>
    <row r="8" spans="1:16" s="17" customFormat="1" ht="54" customHeight="1">
      <c r="A8" s="15">
        <v>419</v>
      </c>
      <c r="B8" s="34" t="s">
        <v>220</v>
      </c>
      <c r="C8" s="15" t="s">
        <v>184</v>
      </c>
      <c r="D8" s="80" t="s">
        <v>776</v>
      </c>
      <c r="E8" s="15" t="s">
        <v>835</v>
      </c>
      <c r="F8" s="15" t="s">
        <v>24</v>
      </c>
      <c r="G8" s="15" t="s">
        <v>595</v>
      </c>
      <c r="H8" s="15" t="s">
        <v>693</v>
      </c>
      <c r="I8" s="15" t="s">
        <v>997</v>
      </c>
      <c r="J8" s="15" t="s">
        <v>26</v>
      </c>
      <c r="K8" s="15" t="s">
        <v>1229</v>
      </c>
      <c r="L8" s="15" t="s">
        <v>412</v>
      </c>
      <c r="M8" s="24" t="s">
        <v>690</v>
      </c>
      <c r="N8" s="15" t="s">
        <v>974</v>
      </c>
      <c r="O8" s="16"/>
      <c r="P8" s="15" t="s">
        <v>690</v>
      </c>
    </row>
    <row r="9" spans="1:16" s="17" customFormat="1" ht="39" customHeight="1">
      <c r="A9" s="15">
        <v>869</v>
      </c>
      <c r="B9" s="34" t="s">
        <v>844</v>
      </c>
      <c r="C9" s="15" t="s">
        <v>183</v>
      </c>
      <c r="D9" s="81" t="s">
        <v>777</v>
      </c>
      <c r="E9" s="15" t="s">
        <v>920</v>
      </c>
      <c r="F9" s="15" t="s">
        <v>701</v>
      </c>
      <c r="G9" s="15" t="s">
        <v>595</v>
      </c>
      <c r="H9" s="15" t="s">
        <v>693</v>
      </c>
      <c r="I9" s="15" t="s">
        <v>698</v>
      </c>
      <c r="J9" s="15" t="s">
        <v>932</v>
      </c>
      <c r="K9" s="15" t="s">
        <v>402</v>
      </c>
      <c r="L9" s="15" t="s">
        <v>966</v>
      </c>
      <c r="M9" s="24" t="s">
        <v>689</v>
      </c>
      <c r="N9" s="15" t="s">
        <v>669</v>
      </c>
      <c r="O9" s="16"/>
      <c r="P9" s="15" t="s">
        <v>690</v>
      </c>
    </row>
    <row r="10" spans="1:16" s="17" customFormat="1" ht="39" customHeight="1">
      <c r="A10" s="18">
        <v>410</v>
      </c>
      <c r="B10" s="35" t="s">
        <v>469</v>
      </c>
      <c r="C10" s="18" t="s">
        <v>184</v>
      </c>
      <c r="D10" s="80" t="s">
        <v>721</v>
      </c>
      <c r="E10" s="18" t="s">
        <v>722</v>
      </c>
      <c r="F10" s="18" t="s">
        <v>701</v>
      </c>
      <c r="G10" s="18" t="s">
        <v>595</v>
      </c>
      <c r="H10" s="18" t="s">
        <v>693</v>
      </c>
      <c r="I10" s="18" t="s">
        <v>698</v>
      </c>
      <c r="J10" s="18" t="s">
        <v>932</v>
      </c>
      <c r="K10" s="18" t="s">
        <v>379</v>
      </c>
      <c r="L10" s="18" t="s">
        <v>966</v>
      </c>
      <c r="M10" s="24" t="s">
        <v>690</v>
      </c>
      <c r="N10" s="15" t="s">
        <v>721</v>
      </c>
      <c r="O10" s="17" t="s">
        <v>27</v>
      </c>
      <c r="P10" s="15" t="s">
        <v>690</v>
      </c>
    </row>
    <row r="11" spans="1:16" s="17" customFormat="1" ht="39" customHeight="1">
      <c r="A11" s="18">
        <v>481</v>
      </c>
      <c r="B11" s="35" t="s">
        <v>221</v>
      </c>
      <c r="C11" s="18" t="s">
        <v>183</v>
      </c>
      <c r="D11" s="80" t="s">
        <v>525</v>
      </c>
      <c r="E11" s="18" t="s">
        <v>518</v>
      </c>
      <c r="F11" s="18" t="s">
        <v>24</v>
      </c>
      <c r="G11" s="18" t="s">
        <v>595</v>
      </c>
      <c r="H11" s="18" t="s">
        <v>693</v>
      </c>
      <c r="I11" s="18" t="s">
        <v>997</v>
      </c>
      <c r="J11" s="18" t="s">
        <v>26</v>
      </c>
      <c r="K11" s="15" t="s">
        <v>420</v>
      </c>
      <c r="L11" s="15" t="s">
        <v>412</v>
      </c>
      <c r="M11" s="24" t="s">
        <v>690</v>
      </c>
      <c r="N11" s="15" t="s">
        <v>525</v>
      </c>
      <c r="O11" s="16"/>
      <c r="P11" s="15" t="s">
        <v>690</v>
      </c>
    </row>
    <row r="12" spans="1:16" s="17" customFormat="1" ht="39" customHeight="1">
      <c r="A12" s="20" t="s">
        <v>772</v>
      </c>
      <c r="B12" s="34" t="s">
        <v>794</v>
      </c>
      <c r="C12" s="18" t="s">
        <v>183</v>
      </c>
      <c r="D12" s="80" t="s">
        <v>1153</v>
      </c>
      <c r="E12" s="18" t="s">
        <v>136</v>
      </c>
      <c r="F12" s="18" t="s">
        <v>24</v>
      </c>
      <c r="G12" s="44" t="s">
        <v>594</v>
      </c>
      <c r="H12" s="18" t="s">
        <v>693</v>
      </c>
      <c r="I12" s="18" t="s">
        <v>997</v>
      </c>
      <c r="J12" s="18" t="s">
        <v>175</v>
      </c>
      <c r="K12" s="15" t="s">
        <v>406</v>
      </c>
      <c r="L12" s="41" t="s">
        <v>408</v>
      </c>
      <c r="M12" s="24" t="s">
        <v>690</v>
      </c>
      <c r="N12" s="15" t="s">
        <v>1153</v>
      </c>
      <c r="O12" s="16"/>
      <c r="P12" s="15" t="s">
        <v>689</v>
      </c>
    </row>
    <row r="13" spans="1:16" s="17" customFormat="1" ht="39" customHeight="1">
      <c r="A13" s="20">
        <v>490</v>
      </c>
      <c r="B13" s="34" t="s">
        <v>940</v>
      </c>
      <c r="C13" s="18" t="s">
        <v>183</v>
      </c>
      <c r="D13" s="80" t="s">
        <v>143</v>
      </c>
      <c r="E13" s="18" t="s">
        <v>939</v>
      </c>
      <c r="F13" s="18" t="s">
        <v>24</v>
      </c>
      <c r="G13" s="44" t="s">
        <v>595</v>
      </c>
      <c r="H13" s="18" t="s">
        <v>693</v>
      </c>
      <c r="I13" s="18" t="s">
        <v>997</v>
      </c>
      <c r="J13" s="18" t="s">
        <v>175</v>
      </c>
      <c r="K13" s="15" t="s">
        <v>1166</v>
      </c>
      <c r="L13" s="41" t="s">
        <v>408</v>
      </c>
      <c r="M13" s="24" t="s">
        <v>690</v>
      </c>
      <c r="N13" s="15" t="s">
        <v>143</v>
      </c>
      <c r="O13" s="16"/>
      <c r="P13" s="15" t="s">
        <v>690</v>
      </c>
    </row>
    <row r="14" spans="1:16" s="39" customFormat="1" ht="39" customHeight="1">
      <c r="A14" s="20">
        <v>7518</v>
      </c>
      <c r="B14" s="34" t="s">
        <v>1074</v>
      </c>
      <c r="C14" s="20" t="s">
        <v>183</v>
      </c>
      <c r="D14" s="80" t="s">
        <v>231</v>
      </c>
      <c r="E14" s="20" t="s">
        <v>232</v>
      </c>
      <c r="F14" s="20" t="s">
        <v>701</v>
      </c>
      <c r="G14" s="20" t="s">
        <v>595</v>
      </c>
      <c r="H14" s="20" t="s">
        <v>720</v>
      </c>
      <c r="I14" s="20" t="s">
        <v>22</v>
      </c>
      <c r="J14" s="20" t="s">
        <v>932</v>
      </c>
      <c r="K14" s="20" t="s">
        <v>405</v>
      </c>
      <c r="L14" s="20" t="s">
        <v>966</v>
      </c>
      <c r="M14" s="14" t="s">
        <v>690</v>
      </c>
      <c r="N14" s="20" t="s">
        <v>231</v>
      </c>
      <c r="O14" s="16"/>
      <c r="P14" s="15" t="s">
        <v>690</v>
      </c>
    </row>
    <row r="15" spans="1:16" s="16" customFormat="1" ht="39" customHeight="1">
      <c r="A15" s="15">
        <v>1683</v>
      </c>
      <c r="B15" s="34" t="s">
        <v>466</v>
      </c>
      <c r="C15" s="15" t="s">
        <v>183</v>
      </c>
      <c r="D15" s="80" t="s">
        <v>577</v>
      </c>
      <c r="E15" s="15" t="s">
        <v>836</v>
      </c>
      <c r="F15" s="15" t="s">
        <v>701</v>
      </c>
      <c r="G15" s="15" t="s">
        <v>595</v>
      </c>
      <c r="H15" s="15" t="s">
        <v>693</v>
      </c>
      <c r="I15" s="15" t="s">
        <v>698</v>
      </c>
      <c r="J15" s="15" t="s">
        <v>1146</v>
      </c>
      <c r="K15" s="15" t="s">
        <v>402</v>
      </c>
      <c r="L15" s="15" t="s">
        <v>966</v>
      </c>
      <c r="M15" s="24" t="s">
        <v>690</v>
      </c>
      <c r="N15" s="15" t="s">
        <v>577</v>
      </c>
      <c r="P15" s="15" t="s">
        <v>690</v>
      </c>
    </row>
    <row r="16" spans="1:16" s="16" customFormat="1" ht="39" customHeight="1">
      <c r="A16" s="15">
        <v>91</v>
      </c>
      <c r="B16" s="34" t="s">
        <v>111</v>
      </c>
      <c r="C16" s="15" t="s">
        <v>184</v>
      </c>
      <c r="D16" s="80" t="s">
        <v>702</v>
      </c>
      <c r="E16" s="15" t="s">
        <v>16</v>
      </c>
      <c r="F16" s="15" t="s">
        <v>701</v>
      </c>
      <c r="G16" s="15" t="s">
        <v>595</v>
      </c>
      <c r="H16" s="15" t="s">
        <v>23</v>
      </c>
      <c r="I16" s="15" t="s">
        <v>718</v>
      </c>
      <c r="J16" s="15" t="s">
        <v>703</v>
      </c>
      <c r="K16" s="15" t="s">
        <v>404</v>
      </c>
      <c r="L16" s="15" t="s">
        <v>966</v>
      </c>
      <c r="M16" s="24" t="s">
        <v>690</v>
      </c>
      <c r="N16" s="15" t="s">
        <v>702</v>
      </c>
      <c r="P16" s="15" t="s">
        <v>690</v>
      </c>
    </row>
    <row r="17" spans="1:16" s="16" customFormat="1" ht="39" customHeight="1">
      <c r="A17" s="15">
        <v>47</v>
      </c>
      <c r="B17" s="34" t="s">
        <v>225</v>
      </c>
      <c r="C17" s="15" t="s">
        <v>183</v>
      </c>
      <c r="D17" s="80" t="s">
        <v>418</v>
      </c>
      <c r="E17" s="15" t="s">
        <v>204</v>
      </c>
      <c r="F17" s="15" t="s">
        <v>24</v>
      </c>
      <c r="G17" s="15" t="s">
        <v>595</v>
      </c>
      <c r="H17" s="15" t="s">
        <v>720</v>
      </c>
      <c r="I17" s="15" t="s">
        <v>22</v>
      </c>
      <c r="J17" s="15" t="s">
        <v>175</v>
      </c>
      <c r="K17" s="15" t="s">
        <v>405</v>
      </c>
      <c r="L17" s="15" t="s">
        <v>409</v>
      </c>
      <c r="M17" s="24" t="s">
        <v>690</v>
      </c>
      <c r="N17" s="15" t="s">
        <v>418</v>
      </c>
      <c r="P17" s="15" t="s">
        <v>690</v>
      </c>
    </row>
    <row r="18" spans="1:16" s="16" customFormat="1" ht="49.5" customHeight="1">
      <c r="A18" s="15">
        <v>465</v>
      </c>
      <c r="B18" s="34" t="s">
        <v>212</v>
      </c>
      <c r="C18" s="15" t="s">
        <v>183</v>
      </c>
      <c r="D18" s="80" t="s">
        <v>1090</v>
      </c>
      <c r="E18" s="15" t="s">
        <v>205</v>
      </c>
      <c r="F18" s="15" t="s">
        <v>24</v>
      </c>
      <c r="G18" s="15" t="s">
        <v>595</v>
      </c>
      <c r="H18" s="15" t="s">
        <v>720</v>
      </c>
      <c r="I18" s="15" t="s">
        <v>22</v>
      </c>
      <c r="J18" s="15" t="s">
        <v>1093</v>
      </c>
      <c r="K18" s="15" t="s">
        <v>405</v>
      </c>
      <c r="L18" s="15" t="s">
        <v>246</v>
      </c>
      <c r="M18" s="24" t="s">
        <v>690</v>
      </c>
      <c r="N18" s="15" t="s">
        <v>1090</v>
      </c>
      <c r="P18" s="15" t="s">
        <v>690</v>
      </c>
    </row>
    <row r="19" spans="1:16" s="16" customFormat="1" ht="39" customHeight="1">
      <c r="A19" s="15">
        <v>3185</v>
      </c>
      <c r="B19" s="34" t="s">
        <v>464</v>
      </c>
      <c r="C19" s="15" t="s">
        <v>183</v>
      </c>
      <c r="D19" s="80" t="s">
        <v>578</v>
      </c>
      <c r="E19" s="15" t="s">
        <v>591</v>
      </c>
      <c r="F19" s="15" t="s">
        <v>701</v>
      </c>
      <c r="G19" s="15" t="s">
        <v>595</v>
      </c>
      <c r="H19" s="15" t="s">
        <v>23</v>
      </c>
      <c r="I19" s="15" t="s">
        <v>718</v>
      </c>
      <c r="J19" s="15" t="s">
        <v>932</v>
      </c>
      <c r="K19" s="15" t="s">
        <v>404</v>
      </c>
      <c r="L19" s="15" t="s">
        <v>966</v>
      </c>
      <c r="M19" s="24" t="s">
        <v>690</v>
      </c>
      <c r="N19" s="15" t="s">
        <v>578</v>
      </c>
      <c r="P19" s="15" t="s">
        <v>690</v>
      </c>
    </row>
    <row r="20" spans="1:16" s="16" customFormat="1" ht="39" customHeight="1">
      <c r="A20" s="15">
        <v>626</v>
      </c>
      <c r="B20" s="34" t="s">
        <v>473</v>
      </c>
      <c r="C20" s="15" t="s">
        <v>184</v>
      </c>
      <c r="D20" s="80" t="s">
        <v>736</v>
      </c>
      <c r="E20" s="15" t="s">
        <v>739</v>
      </c>
      <c r="F20" s="15" t="s">
        <v>24</v>
      </c>
      <c r="G20" s="15" t="s">
        <v>595</v>
      </c>
      <c r="H20" s="15" t="s">
        <v>23</v>
      </c>
      <c r="I20" s="15" t="s">
        <v>718</v>
      </c>
      <c r="J20" s="15" t="s">
        <v>699</v>
      </c>
      <c r="K20" s="15" t="s">
        <v>404</v>
      </c>
      <c r="L20" s="15" t="s">
        <v>360</v>
      </c>
      <c r="M20" s="24" t="s">
        <v>690</v>
      </c>
      <c r="N20" s="15" t="s">
        <v>736</v>
      </c>
      <c r="P20" s="15" t="s">
        <v>690</v>
      </c>
    </row>
    <row r="21" spans="1:16" s="16" customFormat="1" ht="51">
      <c r="A21" s="15">
        <v>128</v>
      </c>
      <c r="B21" s="34" t="s">
        <v>351</v>
      </c>
      <c r="C21" s="15" t="s">
        <v>184</v>
      </c>
      <c r="D21" s="80" t="s">
        <v>597</v>
      </c>
      <c r="E21" s="15" t="s">
        <v>350</v>
      </c>
      <c r="F21" s="15" t="s">
        <v>339</v>
      </c>
      <c r="G21" s="15" t="s">
        <v>595</v>
      </c>
      <c r="H21" s="15" t="s">
        <v>23</v>
      </c>
      <c r="I21" s="15" t="s">
        <v>718</v>
      </c>
      <c r="J21" s="15" t="s">
        <v>449</v>
      </c>
      <c r="K21" s="15" t="s">
        <v>1232</v>
      </c>
      <c r="L21" s="15" t="s">
        <v>5</v>
      </c>
      <c r="M21" s="24" t="s">
        <v>690</v>
      </c>
      <c r="N21" s="15" t="s">
        <v>597</v>
      </c>
      <c r="P21" s="15" t="s">
        <v>690</v>
      </c>
    </row>
    <row r="22" spans="1:16" s="16" customFormat="1" ht="39" customHeight="1">
      <c r="A22" s="15">
        <v>416</v>
      </c>
      <c r="B22" s="34" t="s">
        <v>467</v>
      </c>
      <c r="C22" s="15" t="s">
        <v>184</v>
      </c>
      <c r="D22" s="80" t="s">
        <v>487</v>
      </c>
      <c r="E22" s="15" t="s">
        <v>1087</v>
      </c>
      <c r="F22" s="15" t="s">
        <v>701</v>
      </c>
      <c r="G22" s="15" t="s">
        <v>595</v>
      </c>
      <c r="H22" s="15" t="s">
        <v>693</v>
      </c>
      <c r="I22" s="15" t="s">
        <v>698</v>
      </c>
      <c r="J22" s="15" t="s">
        <v>932</v>
      </c>
      <c r="K22" s="15" t="s">
        <v>379</v>
      </c>
      <c r="L22" s="15" t="s">
        <v>966</v>
      </c>
      <c r="M22" s="24" t="s">
        <v>690</v>
      </c>
      <c r="N22" s="15" t="s">
        <v>487</v>
      </c>
      <c r="P22" s="15" t="s">
        <v>690</v>
      </c>
    </row>
    <row r="23" spans="1:16" s="16" customFormat="1" ht="39" customHeight="1">
      <c r="A23" s="15">
        <v>489</v>
      </c>
      <c r="B23" s="34" t="s">
        <v>1125</v>
      </c>
      <c r="C23" s="15" t="s">
        <v>183</v>
      </c>
      <c r="D23" s="80" t="s">
        <v>1123</v>
      </c>
      <c r="E23" s="15" t="s">
        <v>1124</v>
      </c>
      <c r="F23" s="15" t="s">
        <v>24</v>
      </c>
      <c r="G23" s="15" t="s">
        <v>595</v>
      </c>
      <c r="H23" s="15" t="s">
        <v>693</v>
      </c>
      <c r="I23" s="15" t="s">
        <v>997</v>
      </c>
      <c r="J23" s="15" t="s">
        <v>175</v>
      </c>
      <c r="K23" s="15" t="s">
        <v>406</v>
      </c>
      <c r="L23" s="15" t="s">
        <v>408</v>
      </c>
      <c r="M23" s="24" t="s">
        <v>690</v>
      </c>
      <c r="N23" s="15" t="s">
        <v>1123</v>
      </c>
      <c r="P23" s="15" t="s">
        <v>690</v>
      </c>
    </row>
    <row r="24" spans="1:16" s="16" customFormat="1" ht="39" customHeight="1">
      <c r="A24" s="43">
        <v>624</v>
      </c>
      <c r="B24" s="42" t="s">
        <v>387</v>
      </c>
      <c r="C24" s="15" t="s">
        <v>183</v>
      </c>
      <c r="D24" s="80" t="s">
        <v>1151</v>
      </c>
      <c r="E24" s="41" t="s">
        <v>1152</v>
      </c>
      <c r="F24" s="41" t="s">
        <v>24</v>
      </c>
      <c r="G24" s="15" t="s">
        <v>595</v>
      </c>
      <c r="H24" s="41" t="s">
        <v>23</v>
      </c>
      <c r="I24" s="41" t="s">
        <v>718</v>
      </c>
      <c r="J24" s="41" t="s">
        <v>699</v>
      </c>
      <c r="K24" s="15" t="s">
        <v>1155</v>
      </c>
      <c r="L24" s="41" t="s">
        <v>528</v>
      </c>
      <c r="M24" s="24" t="s">
        <v>690</v>
      </c>
      <c r="N24" s="15" t="s">
        <v>1151</v>
      </c>
      <c r="P24" s="15" t="s">
        <v>690</v>
      </c>
    </row>
    <row r="25" spans="1:16" s="16" customFormat="1" ht="39" customHeight="1">
      <c r="A25" s="20" t="s">
        <v>772</v>
      </c>
      <c r="B25" s="34" t="s">
        <v>794</v>
      </c>
      <c r="C25" s="15" t="s">
        <v>183</v>
      </c>
      <c r="D25" s="80" t="s">
        <v>1000</v>
      </c>
      <c r="E25" s="41" t="s">
        <v>150</v>
      </c>
      <c r="F25" s="41" t="s">
        <v>24</v>
      </c>
      <c r="G25" s="15" t="s">
        <v>594</v>
      </c>
      <c r="H25" s="41" t="s">
        <v>693</v>
      </c>
      <c r="I25" s="41" t="s">
        <v>997</v>
      </c>
      <c r="J25" s="15" t="s">
        <v>175</v>
      </c>
      <c r="K25" s="15" t="s">
        <v>66</v>
      </c>
      <c r="L25" s="41" t="s">
        <v>410</v>
      </c>
      <c r="M25" s="24" t="s">
        <v>690</v>
      </c>
      <c r="N25" s="15" t="s">
        <v>1000</v>
      </c>
      <c r="P25" s="15" t="s">
        <v>689</v>
      </c>
    </row>
    <row r="26" spans="1:16" s="16" customFormat="1" ht="39" customHeight="1">
      <c r="A26" s="15">
        <v>125</v>
      </c>
      <c r="B26" s="34" t="s">
        <v>465</v>
      </c>
      <c r="C26" s="15" t="s">
        <v>183</v>
      </c>
      <c r="D26" s="80" t="s">
        <v>580</v>
      </c>
      <c r="E26" s="15" t="s">
        <v>592</v>
      </c>
      <c r="F26" s="15" t="s">
        <v>701</v>
      </c>
      <c r="G26" s="15" t="s">
        <v>595</v>
      </c>
      <c r="H26" s="15" t="s">
        <v>23</v>
      </c>
      <c r="I26" s="15" t="s">
        <v>718</v>
      </c>
      <c r="J26" s="15" t="s">
        <v>932</v>
      </c>
      <c r="K26" s="15" t="s">
        <v>404</v>
      </c>
      <c r="L26" s="15" t="s">
        <v>966</v>
      </c>
      <c r="M26" s="24" t="s">
        <v>690</v>
      </c>
      <c r="N26" s="15" t="s">
        <v>580</v>
      </c>
      <c r="P26" s="15" t="s">
        <v>690</v>
      </c>
    </row>
    <row r="27" spans="1:16" s="16" customFormat="1" ht="56.25" customHeight="1">
      <c r="A27" s="15">
        <v>7514</v>
      </c>
      <c r="B27" s="34" t="s">
        <v>117</v>
      </c>
      <c r="C27" s="15" t="s">
        <v>183</v>
      </c>
      <c r="D27" s="80" t="s">
        <v>334</v>
      </c>
      <c r="E27" s="15" t="s">
        <v>116</v>
      </c>
      <c r="F27" s="15" t="s">
        <v>24</v>
      </c>
      <c r="G27" s="15" t="s">
        <v>595</v>
      </c>
      <c r="H27" s="15" t="s">
        <v>23</v>
      </c>
      <c r="I27" s="15" t="s">
        <v>718</v>
      </c>
      <c r="J27" s="15" t="s">
        <v>699</v>
      </c>
      <c r="K27" s="15" t="s">
        <v>4</v>
      </c>
      <c r="L27" s="15" t="s">
        <v>428</v>
      </c>
      <c r="M27" s="24" t="s">
        <v>690</v>
      </c>
      <c r="N27" s="15" t="s">
        <v>334</v>
      </c>
      <c r="P27" s="15" t="s">
        <v>690</v>
      </c>
    </row>
    <row r="28" spans="1:16" s="16" customFormat="1" ht="67.5" customHeight="1">
      <c r="A28" s="15">
        <v>1117</v>
      </c>
      <c r="B28" s="34" t="s">
        <v>213</v>
      </c>
      <c r="C28" s="15" t="s">
        <v>184</v>
      </c>
      <c r="D28" s="80" t="s">
        <v>924</v>
      </c>
      <c r="E28" s="15" t="s">
        <v>925</v>
      </c>
      <c r="F28" s="15" t="s">
        <v>24</v>
      </c>
      <c r="G28" s="15" t="s">
        <v>595</v>
      </c>
      <c r="H28" s="15" t="s">
        <v>693</v>
      </c>
      <c r="I28" s="15" t="s">
        <v>698</v>
      </c>
      <c r="J28" s="15" t="s">
        <v>1093</v>
      </c>
      <c r="K28" s="15" t="s">
        <v>420</v>
      </c>
      <c r="L28" s="15" t="s">
        <v>1156</v>
      </c>
      <c r="M28" s="24" t="s">
        <v>690</v>
      </c>
      <c r="N28" s="15" t="s">
        <v>924</v>
      </c>
      <c r="P28" s="15" t="s">
        <v>690</v>
      </c>
    </row>
    <row r="29" spans="1:16" s="17" customFormat="1" ht="39" customHeight="1">
      <c r="A29" s="15">
        <v>19</v>
      </c>
      <c r="B29" s="34" t="s">
        <v>219</v>
      </c>
      <c r="C29" s="15" t="s">
        <v>184</v>
      </c>
      <c r="D29" s="80" t="s">
        <v>944</v>
      </c>
      <c r="E29" s="15" t="s">
        <v>945</v>
      </c>
      <c r="F29" s="15" t="s">
        <v>24</v>
      </c>
      <c r="G29" s="15" t="s">
        <v>594</v>
      </c>
      <c r="H29" s="15" t="s">
        <v>720</v>
      </c>
      <c r="I29" s="15" t="s">
        <v>22</v>
      </c>
      <c r="J29" s="15" t="s">
        <v>695</v>
      </c>
      <c r="K29" s="15" t="s">
        <v>405</v>
      </c>
      <c r="L29" s="15" t="s">
        <v>417</v>
      </c>
      <c r="M29" s="24" t="s">
        <v>690</v>
      </c>
      <c r="N29" s="15" t="s">
        <v>944</v>
      </c>
      <c r="O29" s="16"/>
      <c r="P29" s="15" t="s">
        <v>690</v>
      </c>
    </row>
    <row r="30" spans="1:16" s="16" customFormat="1" ht="54" customHeight="1">
      <c r="A30" s="15">
        <v>441</v>
      </c>
      <c r="B30" s="34" t="s">
        <v>214</v>
      </c>
      <c r="C30" s="15" t="s">
        <v>183</v>
      </c>
      <c r="D30" s="80" t="s">
        <v>943</v>
      </c>
      <c r="E30" s="15" t="s">
        <v>731</v>
      </c>
      <c r="F30" s="15" t="s">
        <v>24</v>
      </c>
      <c r="G30" s="15" t="s">
        <v>595</v>
      </c>
      <c r="H30" s="15" t="s">
        <v>693</v>
      </c>
      <c r="I30" s="15" t="s">
        <v>997</v>
      </c>
      <c r="J30" s="15" t="s">
        <v>1093</v>
      </c>
      <c r="K30" s="15" t="s">
        <v>830</v>
      </c>
      <c r="L30" s="15" t="s">
        <v>672</v>
      </c>
      <c r="M30" s="24" t="s">
        <v>690</v>
      </c>
      <c r="N30" s="15" t="s">
        <v>943</v>
      </c>
      <c r="P30" s="15" t="s">
        <v>690</v>
      </c>
    </row>
    <row r="31" spans="1:16" s="16" customFormat="1" ht="39" customHeight="1">
      <c r="A31" s="15">
        <v>418</v>
      </c>
      <c r="B31" s="34" t="s">
        <v>468</v>
      </c>
      <c r="C31" s="15" t="s">
        <v>184</v>
      </c>
      <c r="D31" s="80" t="s">
        <v>760</v>
      </c>
      <c r="E31" s="15" t="s">
        <v>678</v>
      </c>
      <c r="F31" s="15" t="s">
        <v>701</v>
      </c>
      <c r="G31" s="15" t="s">
        <v>595</v>
      </c>
      <c r="H31" s="15" t="s">
        <v>693</v>
      </c>
      <c r="I31" s="15" t="s">
        <v>698</v>
      </c>
      <c r="J31" s="15" t="s">
        <v>932</v>
      </c>
      <c r="K31" s="15" t="s">
        <v>379</v>
      </c>
      <c r="L31" s="15" t="s">
        <v>966</v>
      </c>
      <c r="M31" s="24" t="s">
        <v>690</v>
      </c>
      <c r="N31" s="15" t="s">
        <v>760</v>
      </c>
      <c r="P31" s="15" t="s">
        <v>690</v>
      </c>
    </row>
    <row r="32" spans="1:16" s="16" customFormat="1" ht="39" customHeight="1">
      <c r="A32" s="18">
        <v>169</v>
      </c>
      <c r="B32" s="35" t="s">
        <v>215</v>
      </c>
      <c r="C32" s="18" t="s">
        <v>183</v>
      </c>
      <c r="D32" s="80" t="s">
        <v>1081</v>
      </c>
      <c r="E32" s="18" t="s">
        <v>942</v>
      </c>
      <c r="F32" s="18" t="s">
        <v>24</v>
      </c>
      <c r="G32" s="18" t="s">
        <v>595</v>
      </c>
      <c r="H32" s="18" t="s">
        <v>693</v>
      </c>
      <c r="I32" s="18" t="s">
        <v>921</v>
      </c>
      <c r="J32" s="18" t="s">
        <v>1093</v>
      </c>
      <c r="K32" s="18" t="s">
        <v>1157</v>
      </c>
      <c r="L32" s="18" t="s">
        <v>1158</v>
      </c>
      <c r="M32" s="24" t="s">
        <v>690</v>
      </c>
      <c r="N32" s="15" t="s">
        <v>1081</v>
      </c>
      <c r="P32" s="15" t="s">
        <v>690</v>
      </c>
    </row>
    <row r="33" spans="1:16" s="39" customFormat="1" ht="39" customHeight="1">
      <c r="A33" s="40">
        <v>7525</v>
      </c>
      <c r="B33" s="34" t="s">
        <v>1075</v>
      </c>
      <c r="C33" s="40" t="s">
        <v>183</v>
      </c>
      <c r="D33" s="80" t="s">
        <v>233</v>
      </c>
      <c r="E33" s="40" t="s">
        <v>206</v>
      </c>
      <c r="F33" s="40" t="s">
        <v>701</v>
      </c>
      <c r="G33" s="40" t="s">
        <v>594</v>
      </c>
      <c r="H33" s="40" t="s">
        <v>720</v>
      </c>
      <c r="I33" s="40" t="s">
        <v>22</v>
      </c>
      <c r="J33" s="40" t="s">
        <v>932</v>
      </c>
      <c r="K33" s="40" t="s">
        <v>405</v>
      </c>
      <c r="L33" s="20" t="s">
        <v>966</v>
      </c>
      <c r="M33" s="14" t="s">
        <v>690</v>
      </c>
      <c r="N33" s="20" t="s">
        <v>233</v>
      </c>
      <c r="O33" s="16"/>
      <c r="P33" s="15" t="s">
        <v>690</v>
      </c>
    </row>
    <row r="34" spans="1:16" s="16" customFormat="1" ht="39" customHeight="1">
      <c r="A34" s="20" t="s">
        <v>772</v>
      </c>
      <c r="B34" s="34" t="s">
        <v>794</v>
      </c>
      <c r="C34" s="15" t="s">
        <v>1117</v>
      </c>
      <c r="D34" s="80" t="s">
        <v>554</v>
      </c>
      <c r="E34" s="15" t="s">
        <v>555</v>
      </c>
      <c r="F34" s="15" t="s">
        <v>701</v>
      </c>
      <c r="G34" s="15" t="s">
        <v>594</v>
      </c>
      <c r="H34" s="15" t="s">
        <v>693</v>
      </c>
      <c r="I34" s="15" t="s">
        <v>921</v>
      </c>
      <c r="J34" s="15" t="s">
        <v>1146</v>
      </c>
      <c r="K34" s="15" t="s">
        <v>403</v>
      </c>
      <c r="L34" s="15" t="s">
        <v>966</v>
      </c>
      <c r="M34" s="24" t="s">
        <v>690</v>
      </c>
      <c r="N34" s="15" t="s">
        <v>554</v>
      </c>
      <c r="P34" s="15" t="s">
        <v>689</v>
      </c>
    </row>
    <row r="35" spans="1:16" s="16" customFormat="1" ht="39" customHeight="1">
      <c r="A35" s="18">
        <v>7905</v>
      </c>
      <c r="B35" s="34" t="s">
        <v>890</v>
      </c>
      <c r="C35" s="18" t="s">
        <v>183</v>
      </c>
      <c r="D35" s="80" t="s">
        <v>888</v>
      </c>
      <c r="E35" s="18" t="s">
        <v>889</v>
      </c>
      <c r="F35" s="18" t="s">
        <v>24</v>
      </c>
      <c r="G35" s="15" t="s">
        <v>594</v>
      </c>
      <c r="H35" s="18" t="s">
        <v>720</v>
      </c>
      <c r="I35" s="18" t="s">
        <v>22</v>
      </c>
      <c r="J35" s="18" t="s">
        <v>695</v>
      </c>
      <c r="K35" s="18" t="s">
        <v>405</v>
      </c>
      <c r="L35" s="18" t="s">
        <v>416</v>
      </c>
      <c r="M35" s="24" t="s">
        <v>690</v>
      </c>
      <c r="N35" s="15" t="s">
        <v>888</v>
      </c>
      <c r="O35" s="17"/>
      <c r="P35" s="15" t="s">
        <v>690</v>
      </c>
    </row>
    <row r="36" spans="1:16" s="16" customFormat="1" ht="39" customHeight="1">
      <c r="A36" s="18">
        <v>1647</v>
      </c>
      <c r="B36" s="34" t="s">
        <v>84</v>
      </c>
      <c r="C36" s="18" t="s">
        <v>184</v>
      </c>
      <c r="D36" s="80" t="s">
        <v>724</v>
      </c>
      <c r="E36" s="18" t="s">
        <v>1116</v>
      </c>
      <c r="F36" s="18" t="s">
        <v>701</v>
      </c>
      <c r="G36" s="18" t="s">
        <v>595</v>
      </c>
      <c r="H36" s="18" t="s">
        <v>693</v>
      </c>
      <c r="I36" s="18" t="s">
        <v>698</v>
      </c>
      <c r="J36" s="18" t="s">
        <v>932</v>
      </c>
      <c r="K36" s="18" t="s">
        <v>379</v>
      </c>
      <c r="L36" s="18" t="s">
        <v>966</v>
      </c>
      <c r="M36" s="24" t="s">
        <v>690</v>
      </c>
      <c r="N36" s="15" t="s">
        <v>724</v>
      </c>
      <c r="O36" s="17" t="s">
        <v>27</v>
      </c>
      <c r="P36" s="15" t="s">
        <v>689</v>
      </c>
    </row>
    <row r="37" spans="1:16" s="17" customFormat="1" ht="39" customHeight="1">
      <c r="A37" s="19">
        <v>477</v>
      </c>
      <c r="B37" s="36" t="s">
        <v>216</v>
      </c>
      <c r="C37" s="15" t="s">
        <v>183</v>
      </c>
      <c r="D37" s="80" t="s">
        <v>1082</v>
      </c>
      <c r="E37" s="15" t="s">
        <v>519</v>
      </c>
      <c r="F37" s="15" t="s">
        <v>24</v>
      </c>
      <c r="G37" s="15" t="s">
        <v>595</v>
      </c>
      <c r="H37" s="15" t="s">
        <v>693</v>
      </c>
      <c r="I37" s="15" t="s">
        <v>997</v>
      </c>
      <c r="J37" s="15" t="s">
        <v>1093</v>
      </c>
      <c r="K37" s="15" t="s">
        <v>406</v>
      </c>
      <c r="L37" s="15" t="s">
        <v>241</v>
      </c>
      <c r="M37" s="24" t="s">
        <v>690</v>
      </c>
      <c r="N37" s="15" t="s">
        <v>1082</v>
      </c>
      <c r="O37" s="16"/>
      <c r="P37" s="15" t="s">
        <v>690</v>
      </c>
    </row>
    <row r="38" spans="1:16" s="16" customFormat="1" ht="39" customHeight="1">
      <c r="A38" s="18">
        <v>1648</v>
      </c>
      <c r="B38" s="34" t="s">
        <v>84</v>
      </c>
      <c r="C38" s="18" t="s">
        <v>184</v>
      </c>
      <c r="D38" s="80" t="s">
        <v>531</v>
      </c>
      <c r="E38" s="18" t="s">
        <v>725</v>
      </c>
      <c r="F38" s="18" t="s">
        <v>701</v>
      </c>
      <c r="G38" s="18" t="s">
        <v>595</v>
      </c>
      <c r="H38" s="18" t="s">
        <v>693</v>
      </c>
      <c r="I38" s="18" t="s">
        <v>698</v>
      </c>
      <c r="J38" s="18" t="s">
        <v>932</v>
      </c>
      <c r="K38" s="18" t="s">
        <v>379</v>
      </c>
      <c r="L38" s="18" t="s">
        <v>966</v>
      </c>
      <c r="M38" s="24" t="s">
        <v>690</v>
      </c>
      <c r="N38" s="15" t="s">
        <v>531</v>
      </c>
      <c r="O38" s="17" t="s">
        <v>27</v>
      </c>
      <c r="P38" s="15" t="s">
        <v>689</v>
      </c>
    </row>
    <row r="39" spans="1:16" s="16" customFormat="1" ht="39" customHeight="1">
      <c r="A39" s="15">
        <v>1622</v>
      </c>
      <c r="B39" s="34" t="s">
        <v>474</v>
      </c>
      <c r="C39" s="15" t="s">
        <v>183</v>
      </c>
      <c r="D39" s="80" t="s">
        <v>1096</v>
      </c>
      <c r="E39" s="15" t="s">
        <v>1097</v>
      </c>
      <c r="F39" s="15" t="s">
        <v>24</v>
      </c>
      <c r="G39" s="15" t="s">
        <v>595</v>
      </c>
      <c r="H39" s="15" t="s">
        <v>693</v>
      </c>
      <c r="I39" s="15" t="s">
        <v>698</v>
      </c>
      <c r="J39" s="15" t="s">
        <v>699</v>
      </c>
      <c r="K39" s="15" t="s">
        <v>1159</v>
      </c>
      <c r="L39" s="15" t="s">
        <v>1160</v>
      </c>
      <c r="M39" s="24" t="s">
        <v>690</v>
      </c>
      <c r="N39" s="15" t="s">
        <v>1096</v>
      </c>
      <c r="P39" s="15" t="s">
        <v>690</v>
      </c>
    </row>
    <row r="40" spans="1:16" s="16" customFormat="1" ht="51">
      <c r="A40" s="20" t="s">
        <v>772</v>
      </c>
      <c r="B40" s="34" t="s">
        <v>794</v>
      </c>
      <c r="C40" s="15" t="s">
        <v>183</v>
      </c>
      <c r="D40" s="80" t="s">
        <v>969</v>
      </c>
      <c r="E40" s="15" t="s">
        <v>970</v>
      </c>
      <c r="F40" s="15" t="s">
        <v>24</v>
      </c>
      <c r="G40" s="15" t="s">
        <v>594</v>
      </c>
      <c r="H40" s="15" t="s">
        <v>693</v>
      </c>
      <c r="I40" s="15" t="s">
        <v>997</v>
      </c>
      <c r="J40" s="15" t="s">
        <v>175</v>
      </c>
      <c r="K40" s="15" t="s">
        <v>1231</v>
      </c>
      <c r="L40" s="15" t="s">
        <v>410</v>
      </c>
      <c r="M40" s="24" t="s">
        <v>690</v>
      </c>
      <c r="N40" s="15" t="s">
        <v>1011</v>
      </c>
      <c r="P40" s="15" t="s">
        <v>689</v>
      </c>
    </row>
    <row r="41" spans="1:16" s="16" customFormat="1" ht="39" customHeight="1">
      <c r="A41" s="15">
        <v>596</v>
      </c>
      <c r="B41" s="34" t="s">
        <v>475</v>
      </c>
      <c r="C41" s="15" t="s">
        <v>184</v>
      </c>
      <c r="D41" s="80" t="s">
        <v>1084</v>
      </c>
      <c r="E41" s="15" t="s">
        <v>532</v>
      </c>
      <c r="F41" s="15" t="s">
        <v>24</v>
      </c>
      <c r="G41" s="15" t="s">
        <v>595</v>
      </c>
      <c r="H41" s="15" t="s">
        <v>693</v>
      </c>
      <c r="I41" s="15" t="s">
        <v>698</v>
      </c>
      <c r="J41" s="15" t="s">
        <v>699</v>
      </c>
      <c r="K41" s="15" t="s">
        <v>420</v>
      </c>
      <c r="L41" s="15" t="s">
        <v>65</v>
      </c>
      <c r="M41" s="24" t="s">
        <v>690</v>
      </c>
      <c r="N41" s="15" t="s">
        <v>1084</v>
      </c>
      <c r="P41" s="15" t="s">
        <v>690</v>
      </c>
    </row>
    <row r="42" spans="1:16" s="16" customFormat="1" ht="39" customHeight="1">
      <c r="A42" s="15">
        <v>7515</v>
      </c>
      <c r="B42" s="34" t="s">
        <v>84</v>
      </c>
      <c r="C42" s="15" t="s">
        <v>184</v>
      </c>
      <c r="D42" s="80" t="s">
        <v>741</v>
      </c>
      <c r="E42" s="20" t="s">
        <v>1112</v>
      </c>
      <c r="F42" s="20" t="s">
        <v>701</v>
      </c>
      <c r="G42" s="15" t="s">
        <v>594</v>
      </c>
      <c r="H42" s="15" t="s">
        <v>693</v>
      </c>
      <c r="I42" s="15" t="s">
        <v>698</v>
      </c>
      <c r="J42" s="15" t="s">
        <v>932</v>
      </c>
      <c r="K42" s="15" t="s">
        <v>379</v>
      </c>
      <c r="L42" s="15" t="s">
        <v>966</v>
      </c>
      <c r="M42" s="24" t="s">
        <v>690</v>
      </c>
      <c r="N42" s="15" t="s">
        <v>741</v>
      </c>
      <c r="P42" s="15" t="s">
        <v>690</v>
      </c>
    </row>
    <row r="43" spans="1:16" s="16" customFormat="1" ht="39" customHeight="1">
      <c r="A43" s="18">
        <v>1638</v>
      </c>
      <c r="B43" s="34" t="s">
        <v>84</v>
      </c>
      <c r="C43" s="18" t="s">
        <v>184</v>
      </c>
      <c r="D43" s="80" t="s">
        <v>726</v>
      </c>
      <c r="E43" s="18" t="s">
        <v>727</v>
      </c>
      <c r="F43" s="18" t="s">
        <v>701</v>
      </c>
      <c r="G43" s="18" t="s">
        <v>595</v>
      </c>
      <c r="H43" s="18" t="s">
        <v>693</v>
      </c>
      <c r="I43" s="18" t="s">
        <v>698</v>
      </c>
      <c r="J43" s="18" t="s">
        <v>932</v>
      </c>
      <c r="K43" s="18" t="s">
        <v>379</v>
      </c>
      <c r="L43" s="18" t="s">
        <v>966</v>
      </c>
      <c r="M43" s="24" t="s">
        <v>690</v>
      </c>
      <c r="N43" s="15" t="s">
        <v>726</v>
      </c>
      <c r="O43" s="17" t="s">
        <v>27</v>
      </c>
      <c r="P43" s="15" t="s">
        <v>689</v>
      </c>
    </row>
    <row r="44" spans="1:16" s="16" customFormat="1" ht="39" customHeight="1">
      <c r="A44" s="18">
        <v>421</v>
      </c>
      <c r="B44" s="35" t="s">
        <v>470</v>
      </c>
      <c r="C44" s="18" t="s">
        <v>184</v>
      </c>
      <c r="D44" s="80" t="s">
        <v>728</v>
      </c>
      <c r="E44" s="18" t="s">
        <v>785</v>
      </c>
      <c r="F44" s="18" t="s">
        <v>701</v>
      </c>
      <c r="G44" s="18" t="s">
        <v>595</v>
      </c>
      <c r="H44" s="18" t="s">
        <v>693</v>
      </c>
      <c r="I44" s="18" t="s">
        <v>698</v>
      </c>
      <c r="J44" s="18" t="s">
        <v>932</v>
      </c>
      <c r="K44" s="18" t="s">
        <v>379</v>
      </c>
      <c r="L44" s="18" t="s">
        <v>966</v>
      </c>
      <c r="M44" s="24" t="s">
        <v>690</v>
      </c>
      <c r="N44" s="15" t="s">
        <v>728</v>
      </c>
      <c r="O44" s="17" t="s">
        <v>27</v>
      </c>
      <c r="P44" s="15" t="s">
        <v>690</v>
      </c>
    </row>
    <row r="45" spans="1:16" s="17" customFormat="1" ht="39" customHeight="1">
      <c r="A45" s="19">
        <v>378</v>
      </c>
      <c r="B45" s="36" t="s">
        <v>217</v>
      </c>
      <c r="C45" s="15" t="s">
        <v>184</v>
      </c>
      <c r="D45" s="80" t="s">
        <v>1083</v>
      </c>
      <c r="E45" s="15" t="s">
        <v>520</v>
      </c>
      <c r="F45" s="15" t="s">
        <v>24</v>
      </c>
      <c r="G45" s="15" t="s">
        <v>595</v>
      </c>
      <c r="H45" s="15" t="s">
        <v>720</v>
      </c>
      <c r="I45" s="15" t="s">
        <v>22</v>
      </c>
      <c r="J45" s="15" t="s">
        <v>1093</v>
      </c>
      <c r="K45" s="15" t="s">
        <v>405</v>
      </c>
      <c r="L45" s="15" t="s">
        <v>674</v>
      </c>
      <c r="M45" s="24" t="s">
        <v>690</v>
      </c>
      <c r="N45" s="15" t="s">
        <v>1083</v>
      </c>
      <c r="O45" s="16"/>
      <c r="P45" s="15" t="s">
        <v>690</v>
      </c>
    </row>
    <row r="46" spans="1:16" s="16" customFormat="1" ht="39" customHeight="1">
      <c r="A46" s="20" t="s">
        <v>772</v>
      </c>
      <c r="B46" s="34" t="s">
        <v>794</v>
      </c>
      <c r="C46" s="18" t="s">
        <v>183</v>
      </c>
      <c r="D46" s="80" t="s">
        <v>1110</v>
      </c>
      <c r="E46" s="18" t="s">
        <v>1111</v>
      </c>
      <c r="F46" s="18" t="s">
        <v>24</v>
      </c>
      <c r="G46" s="18" t="s">
        <v>594</v>
      </c>
      <c r="H46" s="18" t="s">
        <v>720</v>
      </c>
      <c r="I46" s="15" t="s">
        <v>22</v>
      </c>
      <c r="J46" s="18" t="s">
        <v>1093</v>
      </c>
      <c r="K46" s="15" t="s">
        <v>405</v>
      </c>
      <c r="L46" s="15" t="s">
        <v>1161</v>
      </c>
      <c r="M46" s="24" t="s">
        <v>690</v>
      </c>
      <c r="N46" s="15" t="s">
        <v>1110</v>
      </c>
      <c r="P46" s="15" t="s">
        <v>689</v>
      </c>
    </row>
    <row r="47" spans="1:16" s="16" customFormat="1" ht="39" customHeight="1">
      <c r="A47" s="18">
        <v>1649</v>
      </c>
      <c r="B47" s="34" t="s">
        <v>84</v>
      </c>
      <c r="C47" s="18" t="s">
        <v>184</v>
      </c>
      <c r="D47" s="80" t="s">
        <v>729</v>
      </c>
      <c r="E47" s="18" t="s">
        <v>167</v>
      </c>
      <c r="F47" s="18" t="s">
        <v>701</v>
      </c>
      <c r="G47" s="18" t="s">
        <v>595</v>
      </c>
      <c r="H47" s="18" t="s">
        <v>693</v>
      </c>
      <c r="I47" s="18" t="s">
        <v>698</v>
      </c>
      <c r="J47" s="18" t="s">
        <v>932</v>
      </c>
      <c r="K47" s="15" t="s">
        <v>379</v>
      </c>
      <c r="L47" s="15" t="s">
        <v>966</v>
      </c>
      <c r="M47" s="24" t="s">
        <v>690</v>
      </c>
      <c r="N47" s="15" t="s">
        <v>729</v>
      </c>
      <c r="O47" s="17" t="s">
        <v>27</v>
      </c>
      <c r="P47" s="15" t="s">
        <v>689</v>
      </c>
    </row>
    <row r="48" spans="1:16" s="17" customFormat="1" ht="54" customHeight="1">
      <c r="A48" s="15">
        <v>621</v>
      </c>
      <c r="B48" s="34" t="s">
        <v>476</v>
      </c>
      <c r="C48" s="15" t="s">
        <v>183</v>
      </c>
      <c r="D48" s="80" t="s">
        <v>1143</v>
      </c>
      <c r="E48" s="15" t="s">
        <v>838</v>
      </c>
      <c r="F48" s="15" t="s">
        <v>24</v>
      </c>
      <c r="G48" s="15" t="s">
        <v>595</v>
      </c>
      <c r="H48" s="15" t="s">
        <v>693</v>
      </c>
      <c r="I48" s="15" t="s">
        <v>997</v>
      </c>
      <c r="J48" s="15" t="s">
        <v>699</v>
      </c>
      <c r="K48" s="15" t="s">
        <v>420</v>
      </c>
      <c r="L48" s="15" t="s">
        <v>65</v>
      </c>
      <c r="M48" s="24" t="s">
        <v>690</v>
      </c>
      <c r="N48" s="15" t="s">
        <v>1143</v>
      </c>
      <c r="O48" s="16"/>
      <c r="P48" s="15" t="s">
        <v>690</v>
      </c>
    </row>
    <row r="49" spans="1:16" s="16" customFormat="1" ht="69" customHeight="1">
      <c r="A49" s="15">
        <v>303</v>
      </c>
      <c r="B49" s="34" t="s">
        <v>990</v>
      </c>
      <c r="C49" s="15" t="s">
        <v>183</v>
      </c>
      <c r="D49" s="80" t="s">
        <v>295</v>
      </c>
      <c r="E49" s="15" t="s">
        <v>1144</v>
      </c>
      <c r="F49" s="15" t="s">
        <v>24</v>
      </c>
      <c r="G49" s="15" t="s">
        <v>595</v>
      </c>
      <c r="H49" s="15" t="s">
        <v>1134</v>
      </c>
      <c r="I49" s="15" t="s">
        <v>997</v>
      </c>
      <c r="J49" s="15" t="s">
        <v>25</v>
      </c>
      <c r="K49" s="15" t="s">
        <v>1162</v>
      </c>
      <c r="L49" s="15" t="s">
        <v>335</v>
      </c>
      <c r="M49" s="24" t="s">
        <v>690</v>
      </c>
      <c r="N49" s="15" t="s">
        <v>295</v>
      </c>
      <c r="P49" s="15" t="s">
        <v>690</v>
      </c>
    </row>
    <row r="50" spans="1:16" s="16" customFormat="1" ht="39" customHeight="1">
      <c r="A50" s="15">
        <v>622</v>
      </c>
      <c r="B50" s="34" t="s">
        <v>477</v>
      </c>
      <c r="C50" s="15" t="s">
        <v>183</v>
      </c>
      <c r="D50" s="80" t="s">
        <v>294</v>
      </c>
      <c r="E50" s="15" t="s">
        <v>839</v>
      </c>
      <c r="F50" s="15" t="s">
        <v>24</v>
      </c>
      <c r="G50" s="15" t="s">
        <v>595</v>
      </c>
      <c r="H50" s="15" t="s">
        <v>720</v>
      </c>
      <c r="I50" s="15" t="s">
        <v>22</v>
      </c>
      <c r="J50" s="15" t="s">
        <v>699</v>
      </c>
      <c r="K50" s="15" t="s">
        <v>576</v>
      </c>
      <c r="L50" s="15" t="s">
        <v>362</v>
      </c>
      <c r="M50" s="24" t="s">
        <v>690</v>
      </c>
      <c r="N50" s="15" t="s">
        <v>294</v>
      </c>
      <c r="P50" s="15" t="s">
        <v>690</v>
      </c>
    </row>
    <row r="51" spans="1:16" s="39" customFormat="1" ht="38.25" customHeight="1">
      <c r="A51" s="20">
        <v>1224</v>
      </c>
      <c r="B51" s="38" t="s">
        <v>388</v>
      </c>
      <c r="C51" s="20" t="s">
        <v>184</v>
      </c>
      <c r="D51" s="80" t="s">
        <v>1150</v>
      </c>
      <c r="E51" s="20" t="s">
        <v>201</v>
      </c>
      <c r="F51" s="20" t="s">
        <v>701</v>
      </c>
      <c r="G51" s="20" t="s">
        <v>595</v>
      </c>
      <c r="H51" s="20" t="s">
        <v>693</v>
      </c>
      <c r="I51" s="20" t="s">
        <v>921</v>
      </c>
      <c r="J51" s="20" t="s">
        <v>26</v>
      </c>
      <c r="K51" s="20" t="s">
        <v>403</v>
      </c>
      <c r="L51" s="20" t="s">
        <v>966</v>
      </c>
      <c r="M51" s="14" t="s">
        <v>690</v>
      </c>
      <c r="N51" s="20" t="s">
        <v>1150</v>
      </c>
      <c r="O51" s="16"/>
      <c r="P51" s="15" t="s">
        <v>690</v>
      </c>
    </row>
    <row r="52" spans="1:16" s="16" customFormat="1" ht="38.25" customHeight="1">
      <c r="A52" s="20" t="s">
        <v>772</v>
      </c>
      <c r="B52" s="34" t="s">
        <v>794</v>
      </c>
      <c r="C52" s="15" t="s">
        <v>1117</v>
      </c>
      <c r="D52" s="80" t="s">
        <v>922</v>
      </c>
      <c r="E52" s="15" t="s">
        <v>923</v>
      </c>
      <c r="F52" s="15" t="s">
        <v>701</v>
      </c>
      <c r="G52" s="15" t="s">
        <v>594</v>
      </c>
      <c r="H52" s="15" t="s">
        <v>693</v>
      </c>
      <c r="I52" s="15" t="s">
        <v>921</v>
      </c>
      <c r="J52" s="15" t="s">
        <v>1146</v>
      </c>
      <c r="K52" s="15" t="s">
        <v>403</v>
      </c>
      <c r="L52" s="15" t="s">
        <v>966</v>
      </c>
      <c r="M52" s="24" t="s">
        <v>690</v>
      </c>
      <c r="N52" s="15" t="s">
        <v>922</v>
      </c>
      <c r="P52" s="15" t="s">
        <v>689</v>
      </c>
    </row>
    <row r="53" spans="1:16" s="16" customFormat="1" ht="38.25" customHeight="1">
      <c r="A53" s="15">
        <v>1440</v>
      </c>
      <c r="B53" s="34" t="s">
        <v>222</v>
      </c>
      <c r="C53" s="15" t="s">
        <v>184</v>
      </c>
      <c r="D53" s="80" t="s">
        <v>380</v>
      </c>
      <c r="E53" s="15" t="s">
        <v>933</v>
      </c>
      <c r="F53" s="15" t="s">
        <v>24</v>
      </c>
      <c r="G53" s="15" t="s">
        <v>594</v>
      </c>
      <c r="H53" s="15" t="s">
        <v>693</v>
      </c>
      <c r="I53" s="15" t="s">
        <v>997</v>
      </c>
      <c r="J53" s="15" t="s">
        <v>26</v>
      </c>
      <c r="K53" s="15" t="s">
        <v>406</v>
      </c>
      <c r="L53" s="15" t="s">
        <v>412</v>
      </c>
      <c r="M53" s="24" t="s">
        <v>690</v>
      </c>
      <c r="N53" s="15" t="s">
        <v>380</v>
      </c>
      <c r="P53" s="15" t="s">
        <v>690</v>
      </c>
    </row>
    <row r="54" spans="1:16" s="16" customFormat="1" ht="38.25" customHeight="1">
      <c r="A54" s="15">
        <v>8867</v>
      </c>
      <c r="B54" s="34" t="s">
        <v>390</v>
      </c>
      <c r="C54" s="15" t="s">
        <v>183</v>
      </c>
      <c r="D54" s="80" t="s">
        <v>1007</v>
      </c>
      <c r="E54" s="15" t="s">
        <v>1001</v>
      </c>
      <c r="F54" s="15" t="s">
        <v>24</v>
      </c>
      <c r="G54" s="15" t="s">
        <v>255</v>
      </c>
      <c r="H54" s="15" t="s">
        <v>693</v>
      </c>
      <c r="I54" s="15" t="s">
        <v>997</v>
      </c>
      <c r="J54" s="15" t="s">
        <v>175</v>
      </c>
      <c r="K54" s="15" t="s">
        <v>406</v>
      </c>
      <c r="L54" s="15" t="s">
        <v>408</v>
      </c>
      <c r="M54" s="24" t="s">
        <v>690</v>
      </c>
      <c r="N54" s="15" t="s">
        <v>1007</v>
      </c>
      <c r="P54" s="15" t="s">
        <v>690</v>
      </c>
    </row>
    <row r="55" spans="1:16" s="16" customFormat="1" ht="38.25" customHeight="1">
      <c r="A55" s="15">
        <v>834</v>
      </c>
      <c r="B55" s="34" t="s">
        <v>840</v>
      </c>
      <c r="C55" s="15" t="s">
        <v>183</v>
      </c>
      <c r="D55" s="80" t="s">
        <v>451</v>
      </c>
      <c r="E55" s="15" t="s">
        <v>369</v>
      </c>
      <c r="F55" s="15" t="s">
        <v>701</v>
      </c>
      <c r="G55" s="15" t="s">
        <v>594</v>
      </c>
      <c r="H55" s="15" t="s">
        <v>720</v>
      </c>
      <c r="I55" s="15" t="s">
        <v>22</v>
      </c>
      <c r="J55" s="15" t="s">
        <v>932</v>
      </c>
      <c r="K55" s="15" t="s">
        <v>405</v>
      </c>
      <c r="L55" s="15" t="s">
        <v>966</v>
      </c>
      <c r="M55" s="24" t="s">
        <v>690</v>
      </c>
      <c r="N55" s="15" t="s">
        <v>451</v>
      </c>
      <c r="P55" s="15" t="s">
        <v>690</v>
      </c>
    </row>
    <row r="56" spans="1:16" s="16" customFormat="1" ht="38.25" customHeight="1">
      <c r="A56" s="15">
        <v>8242</v>
      </c>
      <c r="B56" s="34" t="s">
        <v>842</v>
      </c>
      <c r="C56" s="15" t="s">
        <v>183</v>
      </c>
      <c r="D56" s="80" t="s">
        <v>581</v>
      </c>
      <c r="E56" s="15" t="s">
        <v>448</v>
      </c>
      <c r="F56" s="15" t="s">
        <v>701</v>
      </c>
      <c r="G56" s="15" t="s">
        <v>594</v>
      </c>
      <c r="H56" s="15" t="s">
        <v>693</v>
      </c>
      <c r="I56" s="15" t="s">
        <v>997</v>
      </c>
      <c r="J56" s="15" t="s">
        <v>932</v>
      </c>
      <c r="K56" s="15" t="s">
        <v>406</v>
      </c>
      <c r="L56" s="15" t="s">
        <v>966</v>
      </c>
      <c r="M56" s="24" t="s">
        <v>690</v>
      </c>
      <c r="N56" s="15" t="s">
        <v>581</v>
      </c>
      <c r="P56" s="15" t="s">
        <v>690</v>
      </c>
    </row>
    <row r="57" spans="1:16" s="16" customFormat="1" ht="38.25" customHeight="1">
      <c r="A57" s="15">
        <v>8868</v>
      </c>
      <c r="B57" s="34" t="s">
        <v>1066</v>
      </c>
      <c r="C57" s="15" t="s">
        <v>183</v>
      </c>
      <c r="D57" s="80" t="s">
        <v>146</v>
      </c>
      <c r="E57" s="15" t="s">
        <v>147</v>
      </c>
      <c r="F57" s="15" t="s">
        <v>701</v>
      </c>
      <c r="G57" s="15" t="s">
        <v>595</v>
      </c>
      <c r="H57" s="15" t="s">
        <v>693</v>
      </c>
      <c r="I57" s="15" t="s">
        <v>698</v>
      </c>
      <c r="J57" s="15" t="s">
        <v>932</v>
      </c>
      <c r="K57" s="15" t="s">
        <v>379</v>
      </c>
      <c r="L57" s="15"/>
      <c r="M57" s="24" t="s">
        <v>690</v>
      </c>
      <c r="N57" s="15" t="s">
        <v>146</v>
      </c>
      <c r="P57" s="15" t="s">
        <v>690</v>
      </c>
    </row>
    <row r="58" spans="1:16" s="39" customFormat="1" ht="39" customHeight="1">
      <c r="A58" s="20" t="s">
        <v>772</v>
      </c>
      <c r="B58" s="34" t="s">
        <v>794</v>
      </c>
      <c r="C58" s="20" t="s">
        <v>183</v>
      </c>
      <c r="D58" s="80" t="s">
        <v>234</v>
      </c>
      <c r="E58" s="20" t="s">
        <v>847</v>
      </c>
      <c r="F58" s="20" t="s">
        <v>24</v>
      </c>
      <c r="G58" s="20" t="s">
        <v>594</v>
      </c>
      <c r="H58" s="20" t="s">
        <v>693</v>
      </c>
      <c r="I58" s="20" t="s">
        <v>997</v>
      </c>
      <c r="J58" s="20" t="s">
        <v>175</v>
      </c>
      <c r="K58" s="20" t="s">
        <v>406</v>
      </c>
      <c r="L58" s="20" t="s">
        <v>410</v>
      </c>
      <c r="M58" s="14" t="s">
        <v>690</v>
      </c>
      <c r="N58" s="20" t="s">
        <v>234</v>
      </c>
      <c r="O58" s="16"/>
      <c r="P58" s="15" t="s">
        <v>689</v>
      </c>
    </row>
    <row r="59" spans="1:16" s="39" customFormat="1" ht="48.75" customHeight="1">
      <c r="A59" s="20">
        <v>310</v>
      </c>
      <c r="B59" s="34" t="s">
        <v>793</v>
      </c>
      <c r="C59" s="20" t="s">
        <v>184</v>
      </c>
      <c r="D59" s="80" t="s">
        <v>792</v>
      </c>
      <c r="E59" s="20" t="s">
        <v>161</v>
      </c>
      <c r="F59" s="20" t="s">
        <v>24</v>
      </c>
      <c r="G59" s="20" t="s">
        <v>595</v>
      </c>
      <c r="H59" s="20" t="s">
        <v>693</v>
      </c>
      <c r="I59" s="20" t="s">
        <v>997</v>
      </c>
      <c r="J59" s="20" t="s">
        <v>25</v>
      </c>
      <c r="K59" s="20" t="s">
        <v>1228</v>
      </c>
      <c r="L59" s="15" t="s">
        <v>335</v>
      </c>
      <c r="M59" s="14" t="s">
        <v>690</v>
      </c>
      <c r="N59" s="20" t="s">
        <v>792</v>
      </c>
      <c r="O59" s="16"/>
      <c r="P59" s="15" t="s">
        <v>690</v>
      </c>
    </row>
    <row r="60" spans="1:17" s="39" customFormat="1" ht="39" customHeight="1">
      <c r="A60" s="20">
        <v>7519</v>
      </c>
      <c r="B60" s="38" t="s">
        <v>346</v>
      </c>
      <c r="C60" s="20" t="s">
        <v>183</v>
      </c>
      <c r="D60" s="80" t="s">
        <v>347</v>
      </c>
      <c r="E60" s="20" t="s">
        <v>348</v>
      </c>
      <c r="F60" s="20" t="s">
        <v>339</v>
      </c>
      <c r="G60" s="20" t="s">
        <v>594</v>
      </c>
      <c r="H60" s="20" t="s">
        <v>23</v>
      </c>
      <c r="I60" s="20" t="s">
        <v>718</v>
      </c>
      <c r="J60" s="20" t="s">
        <v>449</v>
      </c>
      <c r="K60" s="20" t="s">
        <v>404</v>
      </c>
      <c r="L60" s="15" t="s">
        <v>673</v>
      </c>
      <c r="M60" s="14" t="s">
        <v>690</v>
      </c>
      <c r="N60" s="20" t="s">
        <v>347</v>
      </c>
      <c r="P60" s="24" t="s">
        <v>690</v>
      </c>
      <c r="Q60" s="15"/>
    </row>
    <row r="61" spans="1:16" s="39" customFormat="1" ht="39" customHeight="1">
      <c r="A61" s="20" t="s">
        <v>772</v>
      </c>
      <c r="B61" s="34" t="s">
        <v>794</v>
      </c>
      <c r="C61" s="20" t="s">
        <v>183</v>
      </c>
      <c r="D61" s="80" t="s">
        <v>998</v>
      </c>
      <c r="E61" s="20" t="s">
        <v>1012</v>
      </c>
      <c r="F61" s="20" t="s">
        <v>24</v>
      </c>
      <c r="G61" s="20" t="s">
        <v>594</v>
      </c>
      <c r="H61" s="20" t="s">
        <v>693</v>
      </c>
      <c r="I61" s="20" t="s">
        <v>997</v>
      </c>
      <c r="J61" s="20" t="s">
        <v>175</v>
      </c>
      <c r="K61" s="20" t="s">
        <v>406</v>
      </c>
      <c r="L61" s="41" t="s">
        <v>410</v>
      </c>
      <c r="M61" s="14" t="s">
        <v>690</v>
      </c>
      <c r="N61" s="20" t="s">
        <v>998</v>
      </c>
      <c r="O61" s="16"/>
      <c r="P61" s="15" t="s">
        <v>689</v>
      </c>
    </row>
    <row r="62" spans="1:16" s="39" customFormat="1" ht="39" customHeight="1">
      <c r="A62" s="20">
        <v>4225</v>
      </c>
      <c r="B62" s="38" t="s">
        <v>1139</v>
      </c>
      <c r="C62" s="20" t="s">
        <v>184</v>
      </c>
      <c r="D62" s="80" t="s">
        <v>252</v>
      </c>
      <c r="E62" s="20" t="s">
        <v>1138</v>
      </c>
      <c r="F62" s="20" t="s">
        <v>701</v>
      </c>
      <c r="G62" s="20" t="s">
        <v>595</v>
      </c>
      <c r="H62" s="20" t="s">
        <v>693</v>
      </c>
      <c r="I62" s="20" t="s">
        <v>921</v>
      </c>
      <c r="J62" s="20" t="s">
        <v>699</v>
      </c>
      <c r="K62" s="20" t="s">
        <v>403</v>
      </c>
      <c r="L62" s="20" t="s">
        <v>966</v>
      </c>
      <c r="M62" s="14" t="s">
        <v>690</v>
      </c>
      <c r="N62" s="20" t="s">
        <v>252</v>
      </c>
      <c r="O62" s="16"/>
      <c r="P62" s="15" t="s">
        <v>690</v>
      </c>
    </row>
    <row r="63" spans="1:16" s="16" customFormat="1" ht="54.75" customHeight="1">
      <c r="A63" s="15">
        <v>232</v>
      </c>
      <c r="B63" s="34" t="s">
        <v>478</v>
      </c>
      <c r="C63" s="15" t="s">
        <v>183</v>
      </c>
      <c r="D63" s="80" t="s">
        <v>297</v>
      </c>
      <c r="E63" s="15" t="s">
        <v>306</v>
      </c>
      <c r="F63" s="15" t="s">
        <v>24</v>
      </c>
      <c r="G63" s="15" t="s">
        <v>595</v>
      </c>
      <c r="H63" s="15" t="s">
        <v>693</v>
      </c>
      <c r="I63" s="15" t="s">
        <v>997</v>
      </c>
      <c r="J63" s="15" t="s">
        <v>699</v>
      </c>
      <c r="K63" s="15" t="s">
        <v>1163</v>
      </c>
      <c r="L63" s="15" t="s">
        <v>1164</v>
      </c>
      <c r="M63" s="24" t="s">
        <v>690</v>
      </c>
      <c r="N63" s="15" t="s">
        <v>297</v>
      </c>
      <c r="P63" s="15" t="s">
        <v>690</v>
      </c>
    </row>
    <row r="64" spans="1:17" s="16" customFormat="1" ht="67.5" customHeight="1">
      <c r="A64" s="15" t="s">
        <v>772</v>
      </c>
      <c r="B64" s="34" t="s">
        <v>794</v>
      </c>
      <c r="C64" s="15" t="s">
        <v>183</v>
      </c>
      <c r="D64" s="80" t="s">
        <v>1085</v>
      </c>
      <c r="E64" s="15" t="s">
        <v>1086</v>
      </c>
      <c r="F64" s="15" t="s">
        <v>24</v>
      </c>
      <c r="G64" s="15" t="s">
        <v>594</v>
      </c>
      <c r="H64" s="15" t="s">
        <v>720</v>
      </c>
      <c r="I64" s="15" t="s">
        <v>22</v>
      </c>
      <c r="J64" s="15" t="s">
        <v>25</v>
      </c>
      <c r="K64" s="15" t="s">
        <v>426</v>
      </c>
      <c r="L64" s="15" t="s">
        <v>366</v>
      </c>
      <c r="M64" s="24" t="s">
        <v>690</v>
      </c>
      <c r="N64" s="15" t="s">
        <v>1085</v>
      </c>
      <c r="P64" s="15" t="s">
        <v>689</v>
      </c>
      <c r="Q64" s="15"/>
    </row>
    <row r="65" spans="1:16" s="14" customFormat="1" ht="39" customHeight="1">
      <c r="A65" s="20" t="s">
        <v>772</v>
      </c>
      <c r="B65" s="34" t="s">
        <v>794</v>
      </c>
      <c r="C65" s="15" t="s">
        <v>183</v>
      </c>
      <c r="D65" s="80" t="s">
        <v>669</v>
      </c>
      <c r="E65" s="15" t="s">
        <v>52</v>
      </c>
      <c r="F65" s="15" t="s">
        <v>701</v>
      </c>
      <c r="G65" s="15" t="s">
        <v>594</v>
      </c>
      <c r="H65" s="15" t="s">
        <v>693</v>
      </c>
      <c r="I65" s="15" t="s">
        <v>698</v>
      </c>
      <c r="J65" s="15" t="s">
        <v>932</v>
      </c>
      <c r="K65" s="15" t="s">
        <v>402</v>
      </c>
      <c r="L65" s="15" t="s">
        <v>966</v>
      </c>
      <c r="M65" s="24" t="s">
        <v>690</v>
      </c>
      <c r="N65" s="15" t="s">
        <v>669</v>
      </c>
      <c r="O65" s="16"/>
      <c r="P65" s="15" t="s">
        <v>689</v>
      </c>
    </row>
    <row r="66" spans="1:16" s="16" customFormat="1" ht="39" customHeight="1">
      <c r="A66" s="20" t="s">
        <v>772</v>
      </c>
      <c r="B66" s="34" t="s">
        <v>341</v>
      </c>
      <c r="C66" s="15" t="s">
        <v>183</v>
      </c>
      <c r="D66" s="80" t="s">
        <v>484</v>
      </c>
      <c r="E66" s="15" t="s">
        <v>483</v>
      </c>
      <c r="F66" s="15" t="s">
        <v>701</v>
      </c>
      <c r="G66" s="15" t="s">
        <v>594</v>
      </c>
      <c r="H66" s="15" t="s">
        <v>693</v>
      </c>
      <c r="I66" s="15" t="s">
        <v>997</v>
      </c>
      <c r="J66" s="15" t="s">
        <v>175</v>
      </c>
      <c r="K66" s="15" t="s">
        <v>406</v>
      </c>
      <c r="L66" s="15" t="s">
        <v>966</v>
      </c>
      <c r="M66" s="24" t="s">
        <v>690</v>
      </c>
      <c r="N66" s="15" t="s">
        <v>484</v>
      </c>
      <c r="P66" s="15" t="s">
        <v>690</v>
      </c>
    </row>
    <row r="67" spans="1:16" s="16" customFormat="1" ht="39" customHeight="1">
      <c r="A67" s="15">
        <v>120</v>
      </c>
      <c r="B67" s="34" t="s">
        <v>125</v>
      </c>
      <c r="C67" s="15" t="s">
        <v>183</v>
      </c>
      <c r="D67" s="80" t="s">
        <v>123</v>
      </c>
      <c r="E67" s="15" t="s">
        <v>124</v>
      </c>
      <c r="F67" s="15" t="s">
        <v>24</v>
      </c>
      <c r="G67" s="15" t="s">
        <v>595</v>
      </c>
      <c r="H67" s="15" t="s">
        <v>23</v>
      </c>
      <c r="I67" s="15" t="s">
        <v>718</v>
      </c>
      <c r="J67" s="15" t="s">
        <v>25</v>
      </c>
      <c r="K67" s="15" t="s">
        <v>404</v>
      </c>
      <c r="L67" s="15" t="s">
        <v>335</v>
      </c>
      <c r="M67" s="24" t="s">
        <v>690</v>
      </c>
      <c r="N67" s="15" t="s">
        <v>123</v>
      </c>
      <c r="P67" s="15" t="s">
        <v>690</v>
      </c>
    </row>
    <row r="68" spans="1:16" s="16" customFormat="1" ht="49.5" customHeight="1">
      <c r="A68" s="15">
        <v>820</v>
      </c>
      <c r="B68" s="34" t="s">
        <v>218</v>
      </c>
      <c r="C68" s="15" t="s">
        <v>183</v>
      </c>
      <c r="D68" s="80" t="s">
        <v>1091</v>
      </c>
      <c r="E68" s="15" t="s">
        <v>949</v>
      </c>
      <c r="F68" s="15" t="s">
        <v>24</v>
      </c>
      <c r="G68" s="15" t="s">
        <v>595</v>
      </c>
      <c r="H68" s="15" t="s">
        <v>720</v>
      </c>
      <c r="I68" s="15" t="s">
        <v>22</v>
      </c>
      <c r="J68" s="15" t="s">
        <v>1093</v>
      </c>
      <c r="K68" s="15" t="s">
        <v>405</v>
      </c>
      <c r="L68" s="15" t="s">
        <v>1165</v>
      </c>
      <c r="M68" s="24" t="s">
        <v>690</v>
      </c>
      <c r="N68" s="15" t="s">
        <v>1091</v>
      </c>
      <c r="P68" s="15" t="s">
        <v>690</v>
      </c>
    </row>
    <row r="69" spans="1:17" s="16" customFormat="1" ht="39" customHeight="1">
      <c r="A69" s="15">
        <v>804</v>
      </c>
      <c r="B69" s="34" t="s">
        <v>991</v>
      </c>
      <c r="C69" s="15" t="s">
        <v>184</v>
      </c>
      <c r="D69" s="80" t="s">
        <v>516</v>
      </c>
      <c r="E69" s="15" t="s">
        <v>427</v>
      </c>
      <c r="F69" s="15" t="s">
        <v>24</v>
      </c>
      <c r="G69" s="15" t="s">
        <v>595</v>
      </c>
      <c r="H69" s="15" t="s">
        <v>720</v>
      </c>
      <c r="I69" s="15" t="s">
        <v>22</v>
      </c>
      <c r="J69" s="15" t="s">
        <v>25</v>
      </c>
      <c r="K69" s="15" t="s">
        <v>405</v>
      </c>
      <c r="L69" s="15" t="s">
        <v>366</v>
      </c>
      <c r="M69" s="24" t="s">
        <v>690</v>
      </c>
      <c r="N69" s="15" t="s">
        <v>516</v>
      </c>
      <c r="P69" s="24" t="s">
        <v>690</v>
      </c>
      <c r="Q69" s="15"/>
    </row>
    <row r="70" spans="1:16" s="16" customFormat="1" ht="82.5" customHeight="1">
      <c r="A70" s="15">
        <v>802</v>
      </c>
      <c r="B70" s="34" t="s">
        <v>82</v>
      </c>
      <c r="C70" s="15" t="s">
        <v>183</v>
      </c>
      <c r="D70" s="80" t="s">
        <v>1092</v>
      </c>
      <c r="E70" s="15" t="s">
        <v>740</v>
      </c>
      <c r="F70" s="15" t="s">
        <v>24</v>
      </c>
      <c r="G70" s="15" t="s">
        <v>595</v>
      </c>
      <c r="H70" s="15" t="s">
        <v>693</v>
      </c>
      <c r="I70" s="15" t="s">
        <v>997</v>
      </c>
      <c r="J70" s="15" t="s">
        <v>25</v>
      </c>
      <c r="K70" s="15" t="s">
        <v>831</v>
      </c>
      <c r="L70" s="15" t="s">
        <v>335</v>
      </c>
      <c r="M70" s="24" t="s">
        <v>690</v>
      </c>
      <c r="N70" s="15" t="s">
        <v>1092</v>
      </c>
      <c r="P70" s="15" t="s">
        <v>690</v>
      </c>
    </row>
    <row r="71" spans="1:16" s="16" customFormat="1" ht="39" customHeight="1">
      <c r="A71" s="15">
        <v>9111</v>
      </c>
      <c r="B71" s="34" t="s">
        <v>55</v>
      </c>
      <c r="C71" s="15" t="s">
        <v>183</v>
      </c>
      <c r="D71" s="80" t="s">
        <v>883</v>
      </c>
      <c r="E71" s="15" t="s">
        <v>883</v>
      </c>
      <c r="F71" s="15" t="s">
        <v>24</v>
      </c>
      <c r="G71" s="15" t="s">
        <v>595</v>
      </c>
      <c r="H71" s="15" t="s">
        <v>693</v>
      </c>
      <c r="I71" s="15" t="s">
        <v>997</v>
      </c>
      <c r="J71" s="15" t="s">
        <v>25</v>
      </c>
      <c r="K71" s="15" t="s">
        <v>420</v>
      </c>
      <c r="L71" s="15" t="s">
        <v>335</v>
      </c>
      <c r="M71" s="24" t="s">
        <v>690</v>
      </c>
      <c r="N71" s="15" t="s">
        <v>883</v>
      </c>
      <c r="P71" s="15" t="s">
        <v>690</v>
      </c>
    </row>
    <row r="72" spans="1:16" s="39" customFormat="1" ht="39" customHeight="1">
      <c r="A72" s="20" t="s">
        <v>772</v>
      </c>
      <c r="B72" s="34" t="s">
        <v>794</v>
      </c>
      <c r="C72" s="20" t="s">
        <v>183</v>
      </c>
      <c r="D72" s="80" t="s">
        <v>238</v>
      </c>
      <c r="E72" s="20" t="s">
        <v>237</v>
      </c>
      <c r="F72" s="20" t="s">
        <v>24</v>
      </c>
      <c r="G72" s="20" t="s">
        <v>594</v>
      </c>
      <c r="H72" s="20" t="s">
        <v>693</v>
      </c>
      <c r="I72" s="20" t="s">
        <v>997</v>
      </c>
      <c r="J72" s="20" t="s">
        <v>175</v>
      </c>
      <c r="K72" s="20" t="s">
        <v>406</v>
      </c>
      <c r="L72" s="20" t="s">
        <v>410</v>
      </c>
      <c r="M72" s="14" t="s">
        <v>690</v>
      </c>
      <c r="N72" s="20" t="s">
        <v>238</v>
      </c>
      <c r="O72" s="16"/>
      <c r="P72" s="15" t="s">
        <v>689</v>
      </c>
    </row>
    <row r="73" spans="1:16" s="16" customFormat="1" ht="39" customHeight="1">
      <c r="A73" s="15">
        <v>1641</v>
      </c>
      <c r="B73" s="34" t="s">
        <v>986</v>
      </c>
      <c r="C73" s="15" t="s">
        <v>183</v>
      </c>
      <c r="D73" s="80" t="s">
        <v>926</v>
      </c>
      <c r="E73" s="15" t="s">
        <v>786</v>
      </c>
      <c r="F73" s="15" t="s">
        <v>24</v>
      </c>
      <c r="G73" s="15" t="s">
        <v>595</v>
      </c>
      <c r="H73" s="15" t="s">
        <v>720</v>
      </c>
      <c r="I73" s="15" t="s">
        <v>22</v>
      </c>
      <c r="J73" s="15" t="s">
        <v>699</v>
      </c>
      <c r="K73" s="15" t="s">
        <v>405</v>
      </c>
      <c r="L73" s="15" t="s">
        <v>362</v>
      </c>
      <c r="M73" s="24" t="s">
        <v>690</v>
      </c>
      <c r="N73" s="15" t="s">
        <v>926</v>
      </c>
      <c r="P73" s="15" t="s">
        <v>690</v>
      </c>
    </row>
    <row r="74" spans="1:16" s="16" customFormat="1" ht="39" customHeight="1">
      <c r="A74" s="15">
        <v>388</v>
      </c>
      <c r="B74" s="34" t="s">
        <v>987</v>
      </c>
      <c r="C74" s="15" t="s">
        <v>183</v>
      </c>
      <c r="D74" s="80" t="s">
        <v>927</v>
      </c>
      <c r="E74" s="15" t="s">
        <v>928</v>
      </c>
      <c r="F74" s="15" t="s">
        <v>24</v>
      </c>
      <c r="G74" s="15" t="s">
        <v>595</v>
      </c>
      <c r="H74" s="15" t="s">
        <v>720</v>
      </c>
      <c r="I74" s="15" t="s">
        <v>22</v>
      </c>
      <c r="J74" s="15" t="s">
        <v>699</v>
      </c>
      <c r="K74" s="15" t="s">
        <v>405</v>
      </c>
      <c r="L74" s="15" t="s">
        <v>362</v>
      </c>
      <c r="M74" s="24" t="s">
        <v>690</v>
      </c>
      <c r="N74" s="15" t="s">
        <v>927</v>
      </c>
      <c r="P74" s="15" t="s">
        <v>690</v>
      </c>
    </row>
    <row r="75" spans="1:16" s="16" customFormat="1" ht="39" customHeight="1">
      <c r="A75" s="18">
        <v>776</v>
      </c>
      <c r="B75" s="34" t="s">
        <v>1225</v>
      </c>
      <c r="C75" s="18" t="s">
        <v>184</v>
      </c>
      <c r="D75" s="80" t="s">
        <v>530</v>
      </c>
      <c r="E75" s="18" t="s">
        <v>680</v>
      </c>
      <c r="F75" s="18" t="s">
        <v>701</v>
      </c>
      <c r="G75" s="18" t="s">
        <v>595</v>
      </c>
      <c r="H75" s="18" t="s">
        <v>693</v>
      </c>
      <c r="I75" s="18" t="s">
        <v>698</v>
      </c>
      <c r="J75" s="18" t="s">
        <v>932</v>
      </c>
      <c r="K75" s="18" t="s">
        <v>379</v>
      </c>
      <c r="L75" s="18" t="s">
        <v>966</v>
      </c>
      <c r="M75" s="24" t="s">
        <v>690</v>
      </c>
      <c r="N75" s="15" t="s">
        <v>530</v>
      </c>
      <c r="O75" s="17" t="s">
        <v>27</v>
      </c>
      <c r="P75" s="15" t="s">
        <v>690</v>
      </c>
    </row>
    <row r="76" spans="1:16" s="16" customFormat="1" ht="39" customHeight="1">
      <c r="A76" s="20" t="s">
        <v>772</v>
      </c>
      <c r="B76" s="34" t="s">
        <v>20</v>
      </c>
      <c r="C76" s="18" t="s">
        <v>183</v>
      </c>
      <c r="D76" s="80" t="s">
        <v>1115</v>
      </c>
      <c r="E76" s="18" t="s">
        <v>616</v>
      </c>
      <c r="F76" s="15" t="s">
        <v>24</v>
      </c>
      <c r="G76" s="15" t="s">
        <v>594</v>
      </c>
      <c r="H76" s="18" t="s">
        <v>23</v>
      </c>
      <c r="I76" s="18" t="s">
        <v>718</v>
      </c>
      <c r="J76" s="18" t="s">
        <v>1093</v>
      </c>
      <c r="K76" s="18" t="s">
        <v>404</v>
      </c>
      <c r="L76" s="18" t="s">
        <v>1161</v>
      </c>
      <c r="M76" s="24" t="s">
        <v>690</v>
      </c>
      <c r="N76" s="15" t="s">
        <v>1115</v>
      </c>
      <c r="P76" s="15" t="s">
        <v>690</v>
      </c>
    </row>
    <row r="77" spans="1:16" s="16" customFormat="1" ht="39" customHeight="1">
      <c r="A77" s="20">
        <v>291</v>
      </c>
      <c r="B77" s="34" t="s">
        <v>843</v>
      </c>
      <c r="C77" s="15" t="s">
        <v>183</v>
      </c>
      <c r="D77" s="80" t="s">
        <v>1107</v>
      </c>
      <c r="E77" s="15" t="s">
        <v>1114</v>
      </c>
      <c r="F77" s="15" t="s">
        <v>701</v>
      </c>
      <c r="G77" s="15" t="s">
        <v>594</v>
      </c>
      <c r="H77" s="15" t="s">
        <v>693</v>
      </c>
      <c r="I77" s="15" t="s">
        <v>997</v>
      </c>
      <c r="J77" s="15" t="s">
        <v>26</v>
      </c>
      <c r="K77" s="15" t="s">
        <v>406</v>
      </c>
      <c r="L77" s="15" t="s">
        <v>966</v>
      </c>
      <c r="M77" s="24" t="s">
        <v>690</v>
      </c>
      <c r="N77" s="15" t="s">
        <v>1107</v>
      </c>
      <c r="P77" s="15" t="s">
        <v>690</v>
      </c>
    </row>
    <row r="78" spans="1:16" s="16" customFormat="1" ht="39" customHeight="1">
      <c r="A78" s="15">
        <v>482</v>
      </c>
      <c r="B78" s="34" t="s">
        <v>224</v>
      </c>
      <c r="C78" s="15" t="s">
        <v>183</v>
      </c>
      <c r="D78" s="80" t="s">
        <v>569</v>
      </c>
      <c r="E78" s="15" t="s">
        <v>568</v>
      </c>
      <c r="F78" s="15" t="s">
        <v>24</v>
      </c>
      <c r="G78" s="15" t="s">
        <v>595</v>
      </c>
      <c r="H78" s="15" t="s">
        <v>693</v>
      </c>
      <c r="I78" s="15" t="s">
        <v>997</v>
      </c>
      <c r="J78" s="15" t="s">
        <v>26</v>
      </c>
      <c r="K78" s="15" t="s">
        <v>420</v>
      </c>
      <c r="L78" s="15" t="s">
        <v>412</v>
      </c>
      <c r="M78" s="24" t="s">
        <v>690</v>
      </c>
      <c r="N78" s="15" t="s">
        <v>569</v>
      </c>
      <c r="P78" s="15" t="s">
        <v>690</v>
      </c>
    </row>
    <row r="79" spans="1:16" s="39" customFormat="1" ht="39" customHeight="1">
      <c r="A79" s="20">
        <v>7508</v>
      </c>
      <c r="B79" s="34" t="s">
        <v>79</v>
      </c>
      <c r="C79" s="20" t="s">
        <v>183</v>
      </c>
      <c r="D79" s="80" t="s">
        <v>1145</v>
      </c>
      <c r="E79" s="20" t="s">
        <v>1018</v>
      </c>
      <c r="F79" s="20" t="s">
        <v>701</v>
      </c>
      <c r="G79" s="20" t="s">
        <v>595</v>
      </c>
      <c r="H79" s="20" t="s">
        <v>693</v>
      </c>
      <c r="I79" s="20" t="s">
        <v>921</v>
      </c>
      <c r="J79" s="20" t="s">
        <v>1146</v>
      </c>
      <c r="K79" s="20" t="s">
        <v>403</v>
      </c>
      <c r="L79" s="15" t="s">
        <v>966</v>
      </c>
      <c r="M79" s="14" t="s">
        <v>690</v>
      </c>
      <c r="N79" s="20" t="s">
        <v>1145</v>
      </c>
      <c r="O79" s="16"/>
      <c r="P79" s="15" t="s">
        <v>690</v>
      </c>
    </row>
    <row r="80" spans="1:16" s="16" customFormat="1" ht="39" customHeight="1">
      <c r="A80" s="20" t="s">
        <v>772</v>
      </c>
      <c r="B80" s="34" t="s">
        <v>794</v>
      </c>
      <c r="C80" s="15" t="s">
        <v>183</v>
      </c>
      <c r="D80" s="80" t="s">
        <v>685</v>
      </c>
      <c r="E80" s="15" t="s">
        <v>686</v>
      </c>
      <c r="F80" s="15" t="s">
        <v>701</v>
      </c>
      <c r="G80" s="15" t="s">
        <v>594</v>
      </c>
      <c r="H80" s="15" t="s">
        <v>693</v>
      </c>
      <c r="I80" s="15" t="s">
        <v>921</v>
      </c>
      <c r="J80" s="15" t="s">
        <v>1146</v>
      </c>
      <c r="K80" s="15" t="s">
        <v>403</v>
      </c>
      <c r="L80" s="15" t="s">
        <v>966</v>
      </c>
      <c r="M80" s="24" t="s">
        <v>690</v>
      </c>
      <c r="N80" s="15" t="s">
        <v>685</v>
      </c>
      <c r="P80" s="15" t="s">
        <v>689</v>
      </c>
    </row>
    <row r="81" spans="1:16" s="39" customFormat="1" ht="39" customHeight="1">
      <c r="A81" s="20" t="s">
        <v>772</v>
      </c>
      <c r="B81" s="34" t="s">
        <v>794</v>
      </c>
      <c r="C81" s="20" t="s">
        <v>183</v>
      </c>
      <c r="D81" s="80" t="s">
        <v>197</v>
      </c>
      <c r="E81" s="20" t="s">
        <v>1147</v>
      </c>
      <c r="F81" s="20" t="s">
        <v>701</v>
      </c>
      <c r="G81" s="20" t="s">
        <v>594</v>
      </c>
      <c r="H81" s="20" t="s">
        <v>693</v>
      </c>
      <c r="I81" s="20" t="s">
        <v>921</v>
      </c>
      <c r="J81" s="20" t="s">
        <v>1146</v>
      </c>
      <c r="K81" s="20" t="s">
        <v>403</v>
      </c>
      <c r="L81" s="20" t="s">
        <v>966</v>
      </c>
      <c r="M81" s="14" t="s">
        <v>690</v>
      </c>
      <c r="N81" s="20" t="s">
        <v>197</v>
      </c>
      <c r="O81" s="16"/>
      <c r="P81" s="15" t="s">
        <v>689</v>
      </c>
    </row>
    <row r="82" spans="1:16" s="16" customFormat="1" ht="38.25" customHeight="1">
      <c r="A82" s="20" t="s">
        <v>772</v>
      </c>
      <c r="B82" s="34" t="s">
        <v>794</v>
      </c>
      <c r="C82" s="15" t="s">
        <v>183</v>
      </c>
      <c r="D82" s="80" t="s">
        <v>582</v>
      </c>
      <c r="E82" s="15" t="s">
        <v>707</v>
      </c>
      <c r="F82" s="15" t="s">
        <v>701</v>
      </c>
      <c r="G82" s="15" t="s">
        <v>594</v>
      </c>
      <c r="H82" s="15" t="s">
        <v>693</v>
      </c>
      <c r="I82" s="15" t="s">
        <v>921</v>
      </c>
      <c r="J82" s="15" t="s">
        <v>1146</v>
      </c>
      <c r="K82" s="15" t="s">
        <v>403</v>
      </c>
      <c r="L82" s="15" t="s">
        <v>966</v>
      </c>
      <c r="M82" s="24" t="s">
        <v>690</v>
      </c>
      <c r="N82" s="15" t="s">
        <v>582</v>
      </c>
      <c r="P82" s="15" t="s">
        <v>689</v>
      </c>
    </row>
    <row r="83" spans="1:16" s="39" customFormat="1" ht="38.25" customHeight="1">
      <c r="A83" s="20">
        <v>7516</v>
      </c>
      <c r="B83" s="34" t="s">
        <v>80</v>
      </c>
      <c r="C83" s="20" t="s">
        <v>183</v>
      </c>
      <c r="D83" s="80" t="s">
        <v>1148</v>
      </c>
      <c r="E83" s="20" t="s">
        <v>1149</v>
      </c>
      <c r="F83" s="20" t="s">
        <v>701</v>
      </c>
      <c r="G83" s="20" t="s">
        <v>595</v>
      </c>
      <c r="H83" s="20" t="s">
        <v>693</v>
      </c>
      <c r="I83" s="20" t="s">
        <v>921</v>
      </c>
      <c r="J83" s="20" t="s">
        <v>1146</v>
      </c>
      <c r="K83" s="20" t="s">
        <v>403</v>
      </c>
      <c r="L83" s="20" t="s">
        <v>966</v>
      </c>
      <c r="M83" s="14" t="s">
        <v>690</v>
      </c>
      <c r="N83" s="20" t="s">
        <v>1148</v>
      </c>
      <c r="O83" s="16"/>
      <c r="P83" s="15" t="s">
        <v>690</v>
      </c>
    </row>
    <row r="84" spans="1:16" s="16" customFormat="1" ht="38.25" customHeight="1">
      <c r="A84" s="15">
        <v>6677</v>
      </c>
      <c r="B84" s="34" t="s">
        <v>389</v>
      </c>
      <c r="C84" s="15" t="s">
        <v>184</v>
      </c>
      <c r="D84" s="80" t="s">
        <v>226</v>
      </c>
      <c r="E84" s="15" t="s">
        <v>227</v>
      </c>
      <c r="F84" s="15" t="s">
        <v>24</v>
      </c>
      <c r="G84" s="15" t="s">
        <v>594</v>
      </c>
      <c r="H84" s="15" t="s">
        <v>720</v>
      </c>
      <c r="I84" s="15" t="s">
        <v>22</v>
      </c>
      <c r="J84" s="15" t="s">
        <v>695</v>
      </c>
      <c r="K84" s="15" t="s">
        <v>405</v>
      </c>
      <c r="L84" s="15" t="s">
        <v>416</v>
      </c>
      <c r="M84" s="24" t="s">
        <v>690</v>
      </c>
      <c r="N84" s="15" t="s">
        <v>226</v>
      </c>
      <c r="P84" s="15" t="s">
        <v>690</v>
      </c>
    </row>
    <row r="85" spans="1:16" s="16" customFormat="1" ht="38.25" customHeight="1">
      <c r="A85" s="20" t="s">
        <v>772</v>
      </c>
      <c r="B85" s="34" t="s">
        <v>845</v>
      </c>
      <c r="C85" s="15" t="s">
        <v>183</v>
      </c>
      <c r="D85" s="80" t="s">
        <v>583</v>
      </c>
      <c r="E85" s="15" t="s">
        <v>19</v>
      </c>
      <c r="F85" s="15" t="s">
        <v>701</v>
      </c>
      <c r="G85" s="15" t="s">
        <v>594</v>
      </c>
      <c r="H85" s="15" t="s">
        <v>720</v>
      </c>
      <c r="I85" s="15" t="s">
        <v>22</v>
      </c>
      <c r="J85" s="15" t="s">
        <v>932</v>
      </c>
      <c r="K85" s="15" t="s">
        <v>405</v>
      </c>
      <c r="L85" s="15" t="s">
        <v>966</v>
      </c>
      <c r="M85" s="24" t="s">
        <v>690</v>
      </c>
      <c r="N85" s="15" t="s">
        <v>583</v>
      </c>
      <c r="P85" s="15" t="s">
        <v>690</v>
      </c>
    </row>
    <row r="86" spans="1:16" s="16" customFormat="1" ht="38.25" customHeight="1">
      <c r="A86" s="15">
        <v>6501</v>
      </c>
      <c r="B86" s="34" t="s">
        <v>81</v>
      </c>
      <c r="C86" s="15" t="s">
        <v>184</v>
      </c>
      <c r="D86" s="80" t="s">
        <v>13</v>
      </c>
      <c r="E86" s="15" t="s">
        <v>1198</v>
      </c>
      <c r="F86" s="15" t="s">
        <v>701</v>
      </c>
      <c r="G86" s="15" t="s">
        <v>595</v>
      </c>
      <c r="H86" s="15" t="s">
        <v>693</v>
      </c>
      <c r="I86" s="15" t="s">
        <v>698</v>
      </c>
      <c r="J86" s="15" t="s">
        <v>932</v>
      </c>
      <c r="K86" s="15" t="s">
        <v>379</v>
      </c>
      <c r="L86" s="15" t="s">
        <v>966</v>
      </c>
      <c r="M86" s="24" t="s">
        <v>690</v>
      </c>
      <c r="N86" s="15" t="s">
        <v>13</v>
      </c>
      <c r="P86" s="15" t="s">
        <v>690</v>
      </c>
    </row>
    <row r="87" spans="1:17" s="16" customFormat="1" ht="38.25" customHeight="1">
      <c r="A87" s="15">
        <v>431</v>
      </c>
      <c r="B87" s="34" t="s">
        <v>471</v>
      </c>
      <c r="C87" s="15" t="s">
        <v>184</v>
      </c>
      <c r="D87" s="80" t="s">
        <v>584</v>
      </c>
      <c r="E87" s="15" t="s">
        <v>588</v>
      </c>
      <c r="F87" s="15" t="s">
        <v>701</v>
      </c>
      <c r="G87" s="15" t="s">
        <v>595</v>
      </c>
      <c r="H87" s="15" t="s">
        <v>693</v>
      </c>
      <c r="I87" s="15" t="s">
        <v>698</v>
      </c>
      <c r="J87" s="15" t="s">
        <v>932</v>
      </c>
      <c r="K87" s="15" t="s">
        <v>379</v>
      </c>
      <c r="L87" s="15" t="s">
        <v>966</v>
      </c>
      <c r="M87" s="24" t="s">
        <v>690</v>
      </c>
      <c r="N87" s="15" t="s">
        <v>584</v>
      </c>
      <c r="P87" s="24" t="s">
        <v>690</v>
      </c>
      <c r="Q87" s="15"/>
    </row>
    <row r="88" spans="1:16" s="16" customFormat="1" ht="38.25" customHeight="1">
      <c r="A88" s="15">
        <v>233</v>
      </c>
      <c r="B88" s="34" t="s">
        <v>988</v>
      </c>
      <c r="C88" s="15" t="s">
        <v>183</v>
      </c>
      <c r="D88" s="80" t="s">
        <v>298</v>
      </c>
      <c r="E88" s="15" t="s">
        <v>575</v>
      </c>
      <c r="F88" s="15" t="s">
        <v>24</v>
      </c>
      <c r="G88" s="15" t="s">
        <v>595</v>
      </c>
      <c r="H88" s="15" t="s">
        <v>693</v>
      </c>
      <c r="I88" s="15" t="s">
        <v>997</v>
      </c>
      <c r="J88" s="15" t="s">
        <v>699</v>
      </c>
      <c r="K88" s="15" t="s">
        <v>1166</v>
      </c>
      <c r="L88" s="15" t="s">
        <v>65</v>
      </c>
      <c r="M88" s="24" t="s">
        <v>690</v>
      </c>
      <c r="N88" s="15" t="s">
        <v>298</v>
      </c>
      <c r="P88" s="15" t="s">
        <v>690</v>
      </c>
    </row>
    <row r="89" spans="1:16" s="16" customFormat="1" ht="38.25" customHeight="1">
      <c r="A89" s="20" t="s">
        <v>772</v>
      </c>
      <c r="B89" s="34" t="s">
        <v>794</v>
      </c>
      <c r="C89" s="15" t="s">
        <v>183</v>
      </c>
      <c r="D89" s="80" t="s">
        <v>999</v>
      </c>
      <c r="E89" s="15" t="s">
        <v>1013</v>
      </c>
      <c r="F89" s="15" t="s">
        <v>24</v>
      </c>
      <c r="G89" s="15" t="s">
        <v>594</v>
      </c>
      <c r="H89" s="15" t="s">
        <v>693</v>
      </c>
      <c r="I89" s="15" t="s">
        <v>997</v>
      </c>
      <c r="J89" s="20" t="s">
        <v>175</v>
      </c>
      <c r="K89" s="15" t="s">
        <v>406</v>
      </c>
      <c r="L89" s="41" t="s">
        <v>410</v>
      </c>
      <c r="M89" s="24" t="s">
        <v>690</v>
      </c>
      <c r="N89" s="15" t="s">
        <v>999</v>
      </c>
      <c r="P89" s="15" t="s">
        <v>689</v>
      </c>
    </row>
    <row r="90" spans="1:16" s="16" customFormat="1" ht="38.25" customHeight="1">
      <c r="A90" s="15">
        <v>1624</v>
      </c>
      <c r="B90" s="34" t="s">
        <v>200</v>
      </c>
      <c r="C90" s="15" t="s">
        <v>183</v>
      </c>
      <c r="D90" s="80" t="s">
        <v>1135</v>
      </c>
      <c r="E90" s="15" t="s">
        <v>517</v>
      </c>
      <c r="F90" s="15" t="s">
        <v>24</v>
      </c>
      <c r="G90" s="15" t="s">
        <v>595</v>
      </c>
      <c r="H90" s="15" t="s">
        <v>23</v>
      </c>
      <c r="I90" s="15" t="s">
        <v>718</v>
      </c>
      <c r="J90" s="15" t="s">
        <v>25</v>
      </c>
      <c r="K90" s="15" t="s">
        <v>404</v>
      </c>
      <c r="L90" s="15" t="s">
        <v>335</v>
      </c>
      <c r="M90" s="24" t="s">
        <v>690</v>
      </c>
      <c r="N90" s="15" t="s">
        <v>1135</v>
      </c>
      <c r="P90" s="15" t="s">
        <v>690</v>
      </c>
    </row>
    <row r="91" spans="1:16" s="16" customFormat="1" ht="38.25" customHeight="1">
      <c r="A91" s="15">
        <v>1659</v>
      </c>
      <c r="B91" s="34" t="s">
        <v>142</v>
      </c>
      <c r="C91" s="15" t="s">
        <v>184</v>
      </c>
      <c r="D91" s="80" t="s">
        <v>884</v>
      </c>
      <c r="E91" s="15" t="s">
        <v>141</v>
      </c>
      <c r="F91" s="15" t="s">
        <v>24</v>
      </c>
      <c r="G91" s="15" t="s">
        <v>595</v>
      </c>
      <c r="H91" s="15" t="s">
        <v>23</v>
      </c>
      <c r="I91" s="15" t="s">
        <v>718</v>
      </c>
      <c r="J91" s="15" t="s">
        <v>25</v>
      </c>
      <c r="K91" s="15" t="s">
        <v>1167</v>
      </c>
      <c r="L91" s="15" t="s">
        <v>336</v>
      </c>
      <c r="M91" s="24" t="s">
        <v>690</v>
      </c>
      <c r="N91" s="15" t="s">
        <v>884</v>
      </c>
      <c r="P91" s="15" t="s">
        <v>690</v>
      </c>
    </row>
    <row r="92" spans="1:16" s="16" customFormat="1" ht="38.25" customHeight="1">
      <c r="A92" s="15">
        <v>432</v>
      </c>
      <c r="B92" s="34" t="s">
        <v>472</v>
      </c>
      <c r="C92" s="15" t="s">
        <v>184</v>
      </c>
      <c r="D92" s="80" t="s">
        <v>946</v>
      </c>
      <c r="E92" s="15" t="s">
        <v>947</v>
      </c>
      <c r="F92" s="15" t="s">
        <v>701</v>
      </c>
      <c r="G92" s="15" t="s">
        <v>595</v>
      </c>
      <c r="H92" s="15" t="s">
        <v>693</v>
      </c>
      <c r="I92" s="15" t="s">
        <v>698</v>
      </c>
      <c r="J92" s="15" t="s">
        <v>932</v>
      </c>
      <c r="K92" s="15" t="s">
        <v>379</v>
      </c>
      <c r="L92" s="15" t="s">
        <v>966</v>
      </c>
      <c r="M92" s="24" t="s">
        <v>690</v>
      </c>
      <c r="N92" s="15" t="s">
        <v>946</v>
      </c>
      <c r="P92" s="15" t="s">
        <v>690</v>
      </c>
    </row>
    <row r="93" spans="1:16" s="16" customFormat="1" ht="39" customHeight="1">
      <c r="A93" s="20" t="s">
        <v>772</v>
      </c>
      <c r="B93" s="34" t="s">
        <v>876</v>
      </c>
      <c r="C93" s="15"/>
      <c r="D93" s="80" t="s">
        <v>463</v>
      </c>
      <c r="E93" s="15"/>
      <c r="F93" s="15" t="s">
        <v>701</v>
      </c>
      <c r="G93" s="15" t="s">
        <v>557</v>
      </c>
      <c r="H93" s="15"/>
      <c r="I93" s="15" t="s">
        <v>921</v>
      </c>
      <c r="J93" s="15" t="s">
        <v>932</v>
      </c>
      <c r="K93" s="15"/>
      <c r="L93" s="15"/>
      <c r="M93" s="24"/>
      <c r="N93" s="15"/>
      <c r="P93" s="15" t="s">
        <v>690</v>
      </c>
    </row>
    <row r="94" spans="1:16" s="16" customFormat="1" ht="39" customHeight="1">
      <c r="A94" s="20" t="s">
        <v>772</v>
      </c>
      <c r="B94" s="34" t="s">
        <v>877</v>
      </c>
      <c r="C94" s="15"/>
      <c r="D94" s="80" t="s">
        <v>878</v>
      </c>
      <c r="E94" s="15"/>
      <c r="F94" s="15" t="s">
        <v>701</v>
      </c>
      <c r="G94" s="15" t="s">
        <v>557</v>
      </c>
      <c r="H94" s="15"/>
      <c r="I94" s="15" t="s">
        <v>22</v>
      </c>
      <c r="J94" s="15" t="s">
        <v>932</v>
      </c>
      <c r="K94" s="15"/>
      <c r="L94" s="15"/>
      <c r="M94" s="24"/>
      <c r="N94" s="15"/>
      <c r="P94" s="15" t="s">
        <v>690</v>
      </c>
    </row>
    <row r="95" spans="1:16" s="16" customFormat="1" ht="39" customHeight="1">
      <c r="A95" s="20" t="s">
        <v>772</v>
      </c>
      <c r="B95" s="34" t="s">
        <v>879</v>
      </c>
      <c r="C95" s="15"/>
      <c r="D95" s="80" t="s">
        <v>880</v>
      </c>
      <c r="E95" s="15"/>
      <c r="F95" s="15" t="s">
        <v>701</v>
      </c>
      <c r="G95" s="15" t="s">
        <v>557</v>
      </c>
      <c r="H95" s="15"/>
      <c r="I95" s="15" t="s">
        <v>997</v>
      </c>
      <c r="J95" s="15" t="s">
        <v>932</v>
      </c>
      <c r="K95" s="15"/>
      <c r="L95" s="15"/>
      <c r="M95" s="24"/>
      <c r="N95" s="15"/>
      <c r="P95" s="15" t="s">
        <v>690</v>
      </c>
    </row>
    <row r="96" spans="1:16" s="16" customFormat="1" ht="39" customHeight="1">
      <c r="A96" s="20" t="s">
        <v>772</v>
      </c>
      <c r="B96" s="34" t="s">
        <v>881</v>
      </c>
      <c r="C96" s="15"/>
      <c r="D96" s="80" t="s">
        <v>882</v>
      </c>
      <c r="E96" s="15"/>
      <c r="F96" s="15" t="s">
        <v>701</v>
      </c>
      <c r="G96" s="15" t="s">
        <v>557</v>
      </c>
      <c r="H96" s="15"/>
      <c r="I96" s="15" t="s">
        <v>698</v>
      </c>
      <c r="J96" s="15" t="s">
        <v>932</v>
      </c>
      <c r="K96" s="15"/>
      <c r="L96" s="15"/>
      <c r="M96" s="24"/>
      <c r="N96" s="15"/>
      <c r="P96" s="15" t="s">
        <v>690</v>
      </c>
    </row>
    <row r="97" spans="1:17" ht="18" customHeight="1">
      <c r="A97" s="84"/>
      <c r="B97" s="85"/>
      <c r="C97" s="86"/>
      <c r="D97" s="86"/>
      <c r="E97" s="86"/>
      <c r="F97" s="86"/>
      <c r="G97" s="86"/>
      <c r="H97" s="86"/>
      <c r="I97" s="86"/>
      <c r="J97" s="86"/>
      <c r="K97" s="86"/>
      <c r="L97" s="86"/>
      <c r="M97" s="84"/>
      <c r="N97" s="87"/>
      <c r="P97" s="2"/>
      <c r="Q97" s="1"/>
    </row>
    <row r="98" spans="1:17" s="7" customFormat="1" ht="18" customHeight="1">
      <c r="A98" s="88" t="s">
        <v>934</v>
      </c>
      <c r="B98" s="89"/>
      <c r="C98" s="88" t="s">
        <v>773</v>
      </c>
      <c r="D98" s="88"/>
      <c r="E98" s="88"/>
      <c r="F98" s="88"/>
      <c r="G98" s="88"/>
      <c r="H98" s="88"/>
      <c r="I98" s="88"/>
      <c r="J98" s="88"/>
      <c r="K98" s="88"/>
      <c r="L98" s="88"/>
      <c r="M98" s="88"/>
      <c r="N98" s="88"/>
      <c r="O98" s="90"/>
      <c r="Q98" s="6"/>
    </row>
    <row r="99" spans="1:13" s="7" customFormat="1" ht="18" customHeight="1">
      <c r="A99" s="88" t="s">
        <v>935</v>
      </c>
      <c r="B99" s="89"/>
      <c r="C99" s="7" t="s">
        <v>1128</v>
      </c>
      <c r="D99" s="88"/>
      <c r="E99" s="88"/>
      <c r="F99" s="88"/>
      <c r="G99" s="88"/>
      <c r="H99" s="88"/>
      <c r="I99" s="88"/>
      <c r="J99" s="88"/>
      <c r="K99" s="88"/>
      <c r="L99" s="88"/>
      <c r="M99" s="90"/>
    </row>
    <row r="100" spans="1:17" s="7" customFormat="1" ht="18" customHeight="1">
      <c r="A100" s="88" t="s">
        <v>936</v>
      </c>
      <c r="B100" s="89"/>
      <c r="C100" s="88" t="s">
        <v>1129</v>
      </c>
      <c r="D100" s="88"/>
      <c r="E100" s="88"/>
      <c r="F100" s="88"/>
      <c r="G100" s="88"/>
      <c r="H100" s="88"/>
      <c r="I100" s="88"/>
      <c r="J100" s="88"/>
      <c r="K100" s="88"/>
      <c r="L100" s="88"/>
      <c r="M100" s="88"/>
      <c r="N100" s="88"/>
      <c r="O100" s="90"/>
      <c r="Q100" s="6"/>
    </row>
    <row r="101" spans="1:17" s="7" customFormat="1" ht="18" customHeight="1">
      <c r="A101" s="88" t="s">
        <v>937</v>
      </c>
      <c r="B101" s="89"/>
      <c r="C101" s="7" t="s">
        <v>774</v>
      </c>
      <c r="D101" s="88"/>
      <c r="E101" s="88"/>
      <c r="F101" s="88"/>
      <c r="G101" s="88"/>
      <c r="H101" s="88"/>
      <c r="I101" s="88"/>
      <c r="J101" s="88"/>
      <c r="K101" s="88"/>
      <c r="L101" s="88"/>
      <c r="M101" s="88"/>
      <c r="N101" s="88"/>
      <c r="O101" s="90"/>
      <c r="Q101" s="6"/>
    </row>
    <row r="102" spans="1:17" s="7" customFormat="1" ht="18" customHeight="1">
      <c r="A102" s="88" t="s">
        <v>938</v>
      </c>
      <c r="C102" s="7" t="s">
        <v>453</v>
      </c>
      <c r="F102" s="88"/>
      <c r="G102" s="88"/>
      <c r="H102" s="88"/>
      <c r="I102" s="88"/>
      <c r="J102" s="88"/>
      <c r="K102" s="88"/>
      <c r="L102" s="88"/>
      <c r="M102" s="88"/>
      <c r="N102" s="88"/>
      <c r="O102" s="90"/>
      <c r="Q102" s="6"/>
    </row>
    <row r="103" spans="1:17" s="7" customFormat="1" ht="18" customHeight="1">
      <c r="A103" s="88" t="s">
        <v>421</v>
      </c>
      <c r="B103" s="89"/>
      <c r="C103" s="7" t="s">
        <v>780</v>
      </c>
      <c r="D103" s="88"/>
      <c r="E103" s="88"/>
      <c r="F103" s="88"/>
      <c r="G103" s="88"/>
      <c r="H103" s="88"/>
      <c r="I103" s="88"/>
      <c r="J103" s="88"/>
      <c r="K103" s="88"/>
      <c r="L103" s="88"/>
      <c r="M103" s="90"/>
      <c r="Q103" s="6"/>
    </row>
    <row r="104" spans="1:17" s="7" customFormat="1" ht="18" customHeight="1">
      <c r="A104" s="88" t="s">
        <v>995</v>
      </c>
      <c r="B104" s="89"/>
      <c r="C104" s="7" t="s">
        <v>56</v>
      </c>
      <c r="D104" s="88"/>
      <c r="E104" s="88"/>
      <c r="F104" s="88"/>
      <c r="G104" s="88"/>
      <c r="H104" s="88"/>
      <c r="I104" s="88"/>
      <c r="J104" s="88"/>
      <c r="K104" s="88"/>
      <c r="L104" s="88"/>
      <c r="M104" s="90"/>
      <c r="Q104" s="6"/>
    </row>
    <row r="105" spans="1:17" s="7" customFormat="1" ht="18" customHeight="1">
      <c r="A105" s="88" t="s">
        <v>788</v>
      </c>
      <c r="B105" s="89"/>
      <c r="C105" s="7" t="s">
        <v>72</v>
      </c>
      <c r="D105" s="88"/>
      <c r="E105" s="88"/>
      <c r="F105" s="88"/>
      <c r="G105" s="88"/>
      <c r="H105" s="88"/>
      <c r="I105" s="88"/>
      <c r="J105" s="88"/>
      <c r="K105" s="88"/>
      <c r="L105" s="88"/>
      <c r="M105" s="90"/>
      <c r="Q105" s="6"/>
    </row>
    <row r="106" spans="1:17" s="7" customFormat="1" ht="18" customHeight="1">
      <c r="A106" s="84"/>
      <c r="B106" s="85"/>
      <c r="C106" s="86"/>
      <c r="D106" s="86"/>
      <c r="E106" s="86"/>
      <c r="F106" s="86"/>
      <c r="G106" s="86"/>
      <c r="H106" s="86"/>
      <c r="I106" s="86"/>
      <c r="J106" s="86"/>
      <c r="K106" s="86"/>
      <c r="L106" s="86"/>
      <c r="M106" s="84"/>
      <c r="N106" s="87"/>
      <c r="Q106" s="6"/>
    </row>
  </sheetData>
  <autoFilter ref="A1:Q96"/>
  <dataValidations count="6">
    <dataValidation allowBlank="1" showErrorMessage="1" promptTitle="Component Priority" prompt="Indicate all Component Priorities that apply" sqref="L97:L65536 L1:L92"/>
    <dataValidation type="list" allowBlank="1" showInputMessage="1" showErrorMessage="1" promptTitle="Lead CBM" prompt="Select Lead CBM from List" sqref="I52 I24">
      <formula1>$Q$17:$Q$42</formula1>
    </dataValidation>
    <dataValidation type="list" allowBlank="1" showInputMessage="1" showErrorMessage="1" promptTitle="Certification Authority" prompt="Select Certification Authority from list." sqref="H52 H24">
      <formula1>$P$17:$P$42</formula1>
    </dataValidation>
    <dataValidation allowBlank="1" showInputMessage="1" showErrorMessage="1" promptTitle="BIN #" prompt="Four digit number from SNaP-IT" sqref="B24"/>
    <dataValidation allowBlank="1" showInputMessage="1" showErrorMessage="1" promptTitle="Component" prompt="Indicate Managing or Sponsoring Component" sqref="J24"/>
    <dataValidation type="list" allowBlank="1" showInputMessage="1" showErrorMessage="1" promptTitle="Transition Level" prompt="Select Enterprise or Component" sqref="F24:F25">
      <formula1>$O$17:$O$18</formula1>
    </dataValidation>
  </dataValidations>
  <printOptions horizontalCentered="1"/>
  <pageMargins left="0.2" right="0.2" top="0.68" bottom="0.58" header="0.42" footer="0.23"/>
  <pageSetup firstPageNumber="1" useFirstPageNumber="1" horizontalDpi="600" verticalDpi="600" orientation="landscape" scale="70" r:id="rId1"/>
  <headerFooter alignWithMargins="0">
    <oddHeader>&amp;R&amp;"Adobe Garamond Pro,Italic"&amp;14 March 2008 Congressional Report, Master List of Systems &amp;&amp; Initiatives</oddHeader>
    <oddFooter>&amp;L&amp;"Adobe Garamond Pro,Italic"&amp;14Department of Defense Business Transformation&amp;C&amp;"Adobe Garamond Pro,Italic"&amp;14Table I - &amp;A&amp;R&amp;"Adobe Garamond Pro,Italic"&amp;14 &amp;"Adobe Garamond Pro,Bold Italic"March 15, 2008&amp;"Garamond,Italic" &amp;"Impact,Regular"ML-&amp;P</oddFooter>
  </headerFooter>
</worksheet>
</file>

<file path=xl/worksheets/sheet4.xml><?xml version="1.0" encoding="utf-8"?>
<worksheet xmlns="http://schemas.openxmlformats.org/spreadsheetml/2006/main" xmlns:r="http://schemas.openxmlformats.org/officeDocument/2006/relationships">
  <dimension ref="A1:M24"/>
  <sheetViews>
    <sheetView zoomScale="95" zoomScaleNormal="95" zoomScaleSheetLayoutView="75" workbookViewId="0" topLeftCell="A1">
      <pane ySplit="1" topLeftCell="BM2" activePane="bottomLeft" state="frozen"/>
      <selection pane="topLeft" activeCell="A1" sqref="A1"/>
      <selection pane="bottomLeft" activeCell="A1" sqref="A1:I1"/>
    </sheetView>
  </sheetViews>
  <sheetFormatPr defaultColWidth="9.140625" defaultRowHeight="12.75"/>
  <cols>
    <col min="1" max="1" width="44.7109375" style="54" customWidth="1"/>
    <col min="2" max="2" width="14.7109375" style="54" customWidth="1"/>
    <col min="3" max="3" width="10.00390625" style="54" customWidth="1"/>
    <col min="4" max="5" width="13.421875" style="54" customWidth="1"/>
    <col min="6" max="6" width="12.8515625" style="54" customWidth="1"/>
    <col min="7" max="7" width="9.7109375" style="54" customWidth="1"/>
    <col min="8" max="8" width="14.140625" style="54" customWidth="1"/>
    <col min="9" max="9" width="17.28125" style="54" customWidth="1"/>
    <col min="10" max="10" width="9.57421875" style="55" customWidth="1"/>
    <col min="11" max="11" width="11.421875" style="56" customWidth="1"/>
    <col min="12" max="16384" width="9.140625" style="56" customWidth="1"/>
  </cols>
  <sheetData>
    <row r="1" spans="1:10" s="53" customFormat="1" ht="18" customHeight="1">
      <c r="A1" s="100" t="s">
        <v>64</v>
      </c>
      <c r="B1" s="100"/>
      <c r="C1" s="100"/>
      <c r="D1" s="100"/>
      <c r="E1" s="100"/>
      <c r="F1" s="100"/>
      <c r="G1" s="100"/>
      <c r="H1" s="100"/>
      <c r="I1" s="100"/>
      <c r="J1" s="63"/>
    </row>
    <row r="2" spans="2:6" ht="71.25" customHeight="1">
      <c r="B2" s="54" t="s">
        <v>714</v>
      </c>
      <c r="C2" s="54" t="s">
        <v>521</v>
      </c>
      <c r="D2" s="54" t="s">
        <v>571</v>
      </c>
      <c r="E2" s="54" t="s">
        <v>572</v>
      </c>
      <c r="F2" s="54" t="s">
        <v>522</v>
      </c>
    </row>
    <row r="3" spans="1:6" ht="16.5" customHeight="1">
      <c r="A3" s="57" t="s">
        <v>701</v>
      </c>
      <c r="B3" s="96">
        <f>B15</f>
        <v>23</v>
      </c>
      <c r="C3" s="96">
        <f>C15</f>
        <v>13</v>
      </c>
      <c r="D3" s="96">
        <f>D15</f>
        <v>5</v>
      </c>
      <c r="E3" s="96">
        <f>E15</f>
        <v>1</v>
      </c>
      <c r="F3" s="96">
        <f>SUM(B3:E3)</f>
        <v>42</v>
      </c>
    </row>
    <row r="4" spans="1:6" ht="16.5" customHeight="1">
      <c r="A4" s="57" t="s">
        <v>24</v>
      </c>
      <c r="B4" s="97">
        <f>B24</f>
        <v>35</v>
      </c>
      <c r="C4" s="97">
        <f>C24</f>
        <v>15</v>
      </c>
      <c r="D4" s="97">
        <f>D24</f>
        <v>5</v>
      </c>
      <c r="E4" s="97">
        <f>E24</f>
        <v>2</v>
      </c>
      <c r="F4" s="96">
        <f>SUM(B4:E4)</f>
        <v>57</v>
      </c>
    </row>
    <row r="5" spans="1:6" ht="16.5" customHeight="1">
      <c r="A5" s="57" t="s">
        <v>449</v>
      </c>
      <c r="B5" s="98">
        <f>SUMPRODUCT(('Transformational Targets'!F2:F148="Medical")*('Transformational Targets'!G2:G148="System")*('Transformational Targets'!J2:J148="MHS"))</f>
        <v>2</v>
      </c>
      <c r="C5" s="98">
        <f>SUMPRODUCT(('Transformational Targets'!F2:F148="Medical")*('Transformational Targets'!G2:G148="Initiative")*('Transformational Targets'!J2:J148="MHS"))</f>
        <v>1</v>
      </c>
      <c r="D5" s="98">
        <f>SUMPRODUCT(('Fully Implemented Targets'!F2:F140="Medical")*('Fully Implemented Targets'!G2:G140="System")*('Fully Implemented Targets'!J2:J140="MHS"))</f>
        <v>0</v>
      </c>
      <c r="E5" s="98">
        <f>SUMPRODUCT(('Fully Implemented Targets'!F2:F140="Medical")*('Fully Implemented Targets'!G2:G140="Initiative")*('Fully Implemented Targets'!J2:J140="MHS"))</f>
        <v>0</v>
      </c>
      <c r="F5" s="98">
        <f>SUM(B5:E5)</f>
        <v>3</v>
      </c>
    </row>
    <row r="6" spans="1:13" ht="16.5" customHeight="1">
      <c r="A6" s="57" t="s">
        <v>522</v>
      </c>
      <c r="B6" s="61">
        <f>SUM(B3:B5)</f>
        <v>60</v>
      </c>
      <c r="C6" s="54">
        <f>SUM(C3:C5)</f>
        <v>29</v>
      </c>
      <c r="D6" s="54">
        <f>SUM(D3:D5)</f>
        <v>10</v>
      </c>
      <c r="E6" s="54">
        <f>SUM(E3:E5)</f>
        <v>3</v>
      </c>
      <c r="F6" s="54">
        <f>SUM(F3:F5)</f>
        <v>102</v>
      </c>
      <c r="G6" s="99" t="s">
        <v>715</v>
      </c>
      <c r="H6" s="99"/>
      <c r="I6" s="99"/>
      <c r="J6" s="60"/>
      <c r="K6" s="60"/>
      <c r="L6" s="60"/>
      <c r="M6" s="60"/>
    </row>
    <row r="7" spans="7:13" ht="16.5" customHeight="1">
      <c r="G7" s="99"/>
      <c r="H7" s="99"/>
      <c r="I7" s="99"/>
      <c r="J7" s="60"/>
      <c r="K7" s="60"/>
      <c r="L7" s="60"/>
      <c r="M7" s="60"/>
    </row>
    <row r="8" spans="7:13" ht="16.5" customHeight="1">
      <c r="G8" s="99"/>
      <c r="H8" s="99"/>
      <c r="I8" s="99"/>
      <c r="J8" s="60"/>
      <c r="K8" s="60"/>
      <c r="L8" s="60"/>
      <c r="M8" s="60"/>
    </row>
    <row r="9" spans="1:9" ht="16.5" customHeight="1">
      <c r="A9" s="57" t="s">
        <v>706</v>
      </c>
      <c r="B9" s="54">
        <f>SUMPRODUCT(('Transformational Targets'!F2:F148="Enterprise")*('Transformational Targets'!G2:G148="System")*('Transformational Targets'!K2:K148="PV"))</f>
        <v>3</v>
      </c>
      <c r="C9" s="54">
        <f>SUMPRODUCT(('Transformational Targets'!F2:F148="Enterprise")*('Transformational Targets'!G2:G148="Initiative")*('Transformational Targets'!K2:K148="PV"))</f>
        <v>0</v>
      </c>
      <c r="D9" s="54">
        <f>SUMPRODUCT(('Fully Implemented Targets'!F2:F140="Enterprise")*('Fully Implemented Targets'!G2:G140="System")*('Fully Implemented Targets'!K2:K140="PV"))</f>
        <v>0</v>
      </c>
      <c r="E9" s="54">
        <f>SUMPRODUCT(('Fully Implemented Targets'!F2:F140="Enterprise")*('Fully Implemented Targets'!G2:G140="Initiative")*('Fully Implemented Targets'!K2:K140="PV"))</f>
        <v>0</v>
      </c>
      <c r="F9" s="54">
        <f aca="true" t="shared" si="0" ref="F9:F14">SUM(B9:E9)</f>
        <v>3</v>
      </c>
      <c r="G9" s="60"/>
      <c r="H9" s="60"/>
      <c r="I9" s="60"/>
    </row>
    <row r="10" spans="1:6" ht="16.5" customHeight="1">
      <c r="A10" s="57" t="s">
        <v>745</v>
      </c>
      <c r="B10" s="54">
        <f>SUMPRODUCT(('Transformational Targets'!F2:F148="Enterprise")*('Transformational Targets'!G2:G148="System")*('Transformational Targets'!K2:K148="AV"))-1</f>
        <v>1</v>
      </c>
      <c r="C10" s="54">
        <f>SUMPRODUCT(('Transformational Targets'!F2:F148="Enterprise")*('Transformational Targets'!G2:G148="Initiative")*('Transformational Targets'!K2:K148="AV"))</f>
        <v>1</v>
      </c>
      <c r="D10" s="54">
        <f>SUMPRODUCT(('Fully Implemented Targets'!F2:F140="Enterprise")*('Fully Implemented Targets'!G2:G140="System")*('Fully Implemented Targets'!K2:K140="AV"))</f>
        <v>1</v>
      </c>
      <c r="E10" s="54">
        <f>SUMPRODUCT(('Fully Implemented Targets'!F2:F140="Enterprise")*('Fully Implemented Targets'!G2:G140="Initiative")*('Fully Implemented Targets'!K2:K140="AV"))</f>
        <v>0</v>
      </c>
      <c r="F10" s="54">
        <f t="shared" si="0"/>
        <v>3</v>
      </c>
    </row>
    <row r="11" spans="1:6" ht="16.5" customHeight="1">
      <c r="A11" s="57" t="s">
        <v>586</v>
      </c>
      <c r="B11" s="54">
        <f>SUMPRODUCT(('Transformational Targets'!F2:F148="Enterprise")*('Transformational Targets'!G2:G148="System")*('Transformational Targets'!K2:K148="CSE"))</f>
        <v>13</v>
      </c>
      <c r="C11" s="54">
        <f>SUMPRODUCT(('Transformational Targets'!F2:F148="Enterprise")*('Transformational Targets'!G2:G148="Initiative")*('Transformational Targets'!K2:K148="CSE"))</f>
        <v>1</v>
      </c>
      <c r="D11" s="54">
        <f>SUMPRODUCT(('Fully Implemented Targets'!F2:F140="Enterprise")*('Fully Implemented Targets'!G2:G140="System")*('Fully Implemented Targets'!K2:K140="CSE"))</f>
        <v>4</v>
      </c>
      <c r="E11" s="54">
        <f>SUMPRODUCT(('Fully Implemented Targets'!F2:F140="Enterprise")*('Fully Implemented Targets'!G2:G140="Initiative")*('Fully Implemented Targets'!K2:K140="CSE"))</f>
        <v>0</v>
      </c>
      <c r="F11" s="54">
        <f t="shared" si="0"/>
        <v>18</v>
      </c>
    </row>
    <row r="12" spans="1:6" ht="16.5" customHeight="1">
      <c r="A12" s="57" t="s">
        <v>746</v>
      </c>
      <c r="B12" s="54">
        <f>SUMPRODUCT(('Transformational Targets'!F2:F148="Enterprise")*('Transformational Targets'!G2:G148="System")*('Transformational Targets'!K2:K148="MV"))</f>
        <v>0</v>
      </c>
      <c r="C12" s="54">
        <f>SUMPRODUCT(('Transformational Targets'!F2:F148="Enterprise")*('Transformational Targets'!G2:G148="Initiative")*('Transformational Targets'!K2:K148="MV"))</f>
        <v>3</v>
      </c>
      <c r="D12" s="54">
        <f>SUMPRODUCT(('Fully Implemented Targets'!F2:F140="Enterprise")*('Fully Implemented Targets'!G2:G140="System")*('Fully Implemented Targets'!K2:K140="MV"))</f>
        <v>0</v>
      </c>
      <c r="E12" s="54">
        <f>SUMPRODUCT(('Fully Implemented Targets'!F2:F140="Enterprise")*('Fully Implemented Targets'!G2:G140="Initiative")*('Fully Implemented Targets'!K2:K140="MV"))</f>
        <v>1</v>
      </c>
      <c r="F12" s="54">
        <f t="shared" si="0"/>
        <v>4</v>
      </c>
    </row>
    <row r="13" spans="1:6" ht="16.5" customHeight="1">
      <c r="A13" s="57" t="s">
        <v>181</v>
      </c>
      <c r="B13" s="54">
        <f>SUMPRODUCT(('Transformational Targets'!F2:F148="Enterprise")*('Transformational Targets'!G2:G148="System")*('Transformational Targets'!K2:K148="RPA"))</f>
        <v>4</v>
      </c>
      <c r="C13" s="54">
        <f>SUMPRODUCT(('Transformational Targets'!F2:F148="Enterprise")*('Transformational Targets'!G2:G148="Initiative")*('Transformational Targets'!K2:K148="RPA"))</f>
        <v>5</v>
      </c>
      <c r="D13" s="54">
        <f>SUMPRODUCT(('Fully Implemented Targets'!F2:F140="Enterprise")*('Fully Implemented Targets'!G2:G140="System")*('Fully Implemented Targets'!K2:K140="RPA"))</f>
        <v>0</v>
      </c>
      <c r="E13" s="54">
        <f>SUMPRODUCT(('Fully Implemented Targets'!F2:F140="Enterprise")*('Fully Implemented Targets'!G2:G140="Initiative")*('Fully Implemented Targets'!K2:K140="RPA"))</f>
        <v>0</v>
      </c>
      <c r="F13" s="54">
        <f t="shared" si="0"/>
        <v>9</v>
      </c>
    </row>
    <row r="14" spans="1:6" ht="16.5" customHeight="1">
      <c r="A14" s="57" t="s">
        <v>734</v>
      </c>
      <c r="B14" s="59">
        <f>SUMPRODUCT(('Transformational Targets'!F2:F148="Enterprise")*('Transformational Targets'!G2:G148="System")*('Transformational Targets'!K2:K148="FV"))</f>
        <v>2</v>
      </c>
      <c r="C14" s="59">
        <f>SUMPRODUCT(('Transformational Targets'!F2:F148="Enterprise")*('Transformational Targets'!G2:G148="Initiative")*('Transformational Targets'!K2:K148="FV"))</f>
        <v>3</v>
      </c>
      <c r="D14" s="59">
        <f>SUMPRODUCT(('Fully Implemented Targets'!F2:F140="Enterprise")*('Fully Implemented Targets'!G2:G140="System")*('Fully Implemented Targets'!K2:K140="FV"))</f>
        <v>0</v>
      </c>
      <c r="E14" s="59">
        <f>SUMPRODUCT(('Fully Implemented Targets'!F2:F140="Enterprise")*('Fully Implemented Targets'!G2:G140="Initiative")*('Fully Implemented Targets'!K2:K140="FV"))</f>
        <v>0</v>
      </c>
      <c r="F14" s="59">
        <f t="shared" si="0"/>
        <v>5</v>
      </c>
    </row>
    <row r="15" spans="1:6" ht="16.5" customHeight="1">
      <c r="A15" s="57" t="s">
        <v>522</v>
      </c>
      <c r="B15" s="54">
        <f>SUM(B9:B14)</f>
        <v>23</v>
      </c>
      <c r="C15" s="54">
        <f>SUM(C9:C14)</f>
        <v>13</v>
      </c>
      <c r="D15" s="54">
        <f>SUM(D9:D14)</f>
        <v>5</v>
      </c>
      <c r="E15" s="54">
        <f>SUM(E9:E14)</f>
        <v>1</v>
      </c>
      <c r="F15" s="54">
        <f>SUM(F9:F14)</f>
        <v>42</v>
      </c>
    </row>
    <row r="16" ht="16.5" customHeight="1"/>
    <row r="17" ht="16.5" customHeight="1"/>
    <row r="18" spans="1:6" ht="16.5" customHeight="1">
      <c r="A18" s="57" t="s">
        <v>699</v>
      </c>
      <c r="B18" s="54">
        <f>SUMPRODUCT(('Transformational Targets'!F2:F148="Component")*('Transformational Targets'!G2:G148="System")*('Transformational Targets'!J2:J148="Army"))</f>
        <v>11</v>
      </c>
      <c r="C18" s="54">
        <f>SUMPRODUCT(('Transformational Targets'!F2:F148="Component")*('Transformational Targets'!G2:G148="Initiative")*('Transformational Targets'!J2:J148="Army"))</f>
        <v>0</v>
      </c>
      <c r="D18" s="54">
        <f>SUMPRODUCT(('Fully Implemented Targets'!F2:F14="Component")*('Fully Implemented Targets'!G2:G14="System")*('Fully Implemented Targets'!J2:J14="Army"))</f>
        <v>0</v>
      </c>
      <c r="E18" s="54">
        <f>SUMPRODUCT(('Fully Implemented Targets'!F2:F140="Component")*('Fully Implemented Targets'!G2:G140="Initiative")*('Fully Implemented Targets'!J2:J140="Army"))</f>
        <v>0</v>
      </c>
      <c r="F18" s="54">
        <f aca="true" t="shared" si="1" ref="F18:F23">SUM(B18:E18)</f>
        <v>11</v>
      </c>
    </row>
    <row r="19" spans="1:6" ht="16.5" customHeight="1">
      <c r="A19" s="57" t="s">
        <v>25</v>
      </c>
      <c r="B19" s="54">
        <f>SUMPRODUCT(('Transformational Targets'!F2:F148="Component")*('Transformational Targets'!G2:G148="System")*('Transformational Targets'!J2:J148="Navy"))</f>
        <v>8</v>
      </c>
      <c r="C19" s="54">
        <f>SUMPRODUCT(('Transformational Targets'!F2:F148="Component")*('Transformational Targets'!G2:G148="Initiative")*('Transformational Targets'!J2:J148="Navy"))</f>
        <v>1</v>
      </c>
      <c r="D19" s="54">
        <f>SUMPRODUCT(('Fully Implemented Targets'!F2:F14="Component")*('Fully Implemented Targets'!G2:G14="System")*('Fully Implemented Targets'!J2:J14="Navy"))</f>
        <v>0</v>
      </c>
      <c r="E19" s="54">
        <f>SUMPRODUCT(('Fully Implemented Targets'!F2:F140="Component")*('Fully Implemented Targets'!G2:G140="Initiative")*('Fully Implemented Targets'!J2:J140="Navy"))</f>
        <v>0</v>
      </c>
      <c r="F19" s="54">
        <f t="shared" si="1"/>
        <v>9</v>
      </c>
    </row>
    <row r="20" spans="1:6" ht="16.5" customHeight="1">
      <c r="A20" s="57" t="s">
        <v>1093</v>
      </c>
      <c r="B20" s="54">
        <f>SUMPRODUCT(('Transformational Targets'!F2:F148="Component")*('Transformational Targets'!G2:G148="System")*('Transformational Targets'!J2:J148="Air Force"))</f>
        <v>8</v>
      </c>
      <c r="C20" s="54">
        <f>SUMPRODUCT(('Transformational Targets'!F2:F148="Component")*('Transformational Targets'!G2:G148="Initiative")*('Transformational Targets'!J2:J148="Air Force"))</f>
        <v>3</v>
      </c>
      <c r="D20" s="54">
        <f>SUMPRODUCT(('Fully Implemented Targets'!F2:F14="Component")*('Fully Implemented Targets'!G2:G14="System")*('Fully Implemented Targets'!J2:J14="Air Force"))</f>
        <v>1</v>
      </c>
      <c r="E20" s="54">
        <f>SUMPRODUCT(('Fully Implemented Targets'!F2:F140="Component")*('Fully Implemented Targets'!G2:G140="Initiative")*('Fully Implemented Targets'!J2:J140="Air Force"))</f>
        <v>0</v>
      </c>
      <c r="F20" s="54">
        <f t="shared" si="1"/>
        <v>12</v>
      </c>
    </row>
    <row r="21" spans="1:6" ht="16.5" customHeight="1">
      <c r="A21" s="57" t="s">
        <v>26</v>
      </c>
      <c r="B21" s="54">
        <f>SUMPRODUCT(('Transformational Targets'!F2:F148="Component")*('Transformational Targets'!G2:G148="System")*('Transformational Targets'!J2:J148="DLA"))</f>
        <v>3</v>
      </c>
      <c r="C21" s="54">
        <f>SUMPRODUCT(('Transformational Targets'!F2:F148="Component")*('Transformational Targets'!G2:G148="Initiative")*('Transformational Targets'!J2:J148="DLA"))</f>
        <v>1</v>
      </c>
      <c r="D21" s="54">
        <f>SUMPRODUCT(('Fully Implemented Targets'!F2:F14="Component")*('Fully Implemented Targets'!G2:G14="System")*('Fully Implemented Targets'!J2:J14="DLA"))</f>
        <v>4</v>
      </c>
      <c r="E21" s="54">
        <f>SUMPRODUCT(('Fully Implemented Targets'!F2:F140="Component")*('Fully Implemented Targets'!G2:G140="Initiative")*('Fully Implemented Targets'!J2:J140="DLA"))</f>
        <v>0</v>
      </c>
      <c r="F21" s="54">
        <f t="shared" si="1"/>
        <v>8</v>
      </c>
    </row>
    <row r="22" spans="1:6" ht="16.5" customHeight="1">
      <c r="A22" s="57" t="s">
        <v>175</v>
      </c>
      <c r="B22" s="58">
        <f>SUMPRODUCT(('Transformational Targets'!F2:F148="Component")*('Transformational Targets'!G2:G148="System")*('Transformational Targets'!J2:J148="USTRANSCOM"))+1</f>
        <v>5</v>
      </c>
      <c r="C22" s="58">
        <f>SUMPRODUCT(('Transformational Targets'!F2:F148="Component")*('Transformational Targets'!G2:G148="Initiative")*('Transformational Targets'!J2:J148="USTRANSCOM"))</f>
        <v>7</v>
      </c>
      <c r="D22" s="58">
        <f>SUMPRODUCT(('Fully Implemented Targets'!F2:F14="Component")*('Fully Implemented Targets'!G2:G14="System")*('Fully Implemented Targets'!J2:J14="USTRANSCOM"))</f>
        <v>0</v>
      </c>
      <c r="E22" s="58">
        <f>SUMPRODUCT(('Fully Implemented Targets'!F2:F140="Component")*('Fully Implemented Targets'!G2:G140="Initiative")*('Fully Implemented Targets'!J2:J140="USTRANSCOM"))</f>
        <v>2</v>
      </c>
      <c r="F22" s="54">
        <f t="shared" si="1"/>
        <v>14</v>
      </c>
    </row>
    <row r="23" spans="1:6" ht="16.5" customHeight="1">
      <c r="A23" s="57" t="s">
        <v>695</v>
      </c>
      <c r="B23" s="59">
        <f>SUMPRODUCT(('Transformational Targets'!F2:F148="Component")*('Transformational Targets'!G2:G148="System")*('Transformational Targets'!J2:J148="DFAS"))-1</f>
        <v>0</v>
      </c>
      <c r="C23" s="59">
        <f>SUMPRODUCT(('Transformational Targets'!F2:F148="Component")*('Transformational Targets'!G2:G148="Initiative")*('Transformational Targets'!J2:J148="DFAS"))</f>
        <v>3</v>
      </c>
      <c r="D23" s="59">
        <f>SUMPRODUCT(('Fully Implemented Targets'!F2:F14="Component")*('Fully Implemented Targets'!G2:G14="System")*('Fully Implemented Targets'!J2:J14="DFAS"))</f>
        <v>0</v>
      </c>
      <c r="E23" s="59">
        <f>SUMPRODUCT(('Fully Implemented Targets'!F2:F140="Component")*('Fully Implemented Targets'!G2:G140="Initiative")*('Fully Implemented Targets'!J2:J140="DFAS"))</f>
        <v>0</v>
      </c>
      <c r="F23" s="59">
        <f t="shared" si="1"/>
        <v>3</v>
      </c>
    </row>
    <row r="24" spans="1:6" ht="16.5" customHeight="1">
      <c r="A24" s="57" t="s">
        <v>522</v>
      </c>
      <c r="B24" s="54">
        <f>SUM(B18:B23)</f>
        <v>35</v>
      </c>
      <c r="C24" s="54">
        <f>SUM(C18:C23)</f>
        <v>15</v>
      </c>
      <c r="D24" s="54">
        <f>SUM(D18:D23)</f>
        <v>5</v>
      </c>
      <c r="E24" s="54">
        <f>SUM(E18:E23)</f>
        <v>2</v>
      </c>
      <c r="F24" s="54">
        <f>SUM(F18:F23)</f>
        <v>57</v>
      </c>
    </row>
  </sheetData>
  <mergeCells count="2">
    <mergeCell ref="G6:I8"/>
    <mergeCell ref="A1:I1"/>
  </mergeCells>
  <printOptions horizontalCentered="1"/>
  <pageMargins left="0.2" right="0.2" top="0.68" bottom="0.58" header="0.42" footer="0.23"/>
  <pageSetup horizontalDpi="600" verticalDpi="600" orientation="landscape" scale="70" r:id="rId1"/>
  <headerFooter alignWithMargins="0">
    <oddHeader>&amp;R&amp;"Adobe Garamond Pro,Italic"&amp;14 March 2008 Congressional Report, Master List of Systems &amp;&amp; Initiatives</oddHeader>
    <oddFooter>&amp;L&amp;"Adobe Garamond Pro,Italic"&amp;14Department of Defense Business Transformation&amp;C&amp;"Adobe Garamond Pro,Italic"&amp;14Table I - &amp;A&amp;R&amp;"Adobe Garamond Pro,Bold Italic"&amp;14March 15, 2008 &amp;"Impact,Regular"ML-&amp;P</oddFooter>
  </headerFooter>
</worksheet>
</file>

<file path=xl/worksheets/sheet5.xml><?xml version="1.0" encoding="utf-8"?>
<worksheet xmlns="http://schemas.openxmlformats.org/spreadsheetml/2006/main" xmlns:r="http://schemas.openxmlformats.org/officeDocument/2006/relationships">
  <dimension ref="A1:F35"/>
  <sheetViews>
    <sheetView zoomScale="90" zoomScaleNormal="90" workbookViewId="0" topLeftCell="A1">
      <selection activeCell="A1" sqref="A1:C1"/>
    </sheetView>
  </sheetViews>
  <sheetFormatPr defaultColWidth="9.140625" defaultRowHeight="12.75"/>
  <cols>
    <col min="1" max="1" width="17.28125" style="1" customWidth="1"/>
    <col min="2" max="2" width="15.7109375" style="1" customWidth="1"/>
    <col min="3" max="3" width="101.421875" style="1" customWidth="1"/>
    <col min="4" max="4" width="10.7109375" style="1" customWidth="1"/>
    <col min="5" max="5" width="13.140625" style="1" customWidth="1"/>
    <col min="6" max="6" width="9.57421875" style="25" customWidth="1"/>
    <col min="7" max="7" width="11.421875" style="2" customWidth="1"/>
    <col min="8" max="16384" width="9.140625" style="2" customWidth="1"/>
  </cols>
  <sheetData>
    <row r="1" spans="1:3" ht="25.5" customHeight="1" thickBot="1">
      <c r="A1" s="101" t="s">
        <v>63</v>
      </c>
      <c r="B1" s="102"/>
      <c r="C1" s="102"/>
    </row>
    <row r="2" spans="1:3" ht="23.25" customHeight="1" thickBot="1">
      <c r="A2" s="69" t="s">
        <v>24</v>
      </c>
      <c r="B2" s="70" t="s">
        <v>61</v>
      </c>
      <c r="C2" s="70" t="s">
        <v>62</v>
      </c>
    </row>
    <row r="3" spans="1:3" ht="17.25" customHeight="1" thickBot="1">
      <c r="A3" s="31" t="s">
        <v>699</v>
      </c>
      <c r="B3" s="31" t="s">
        <v>65</v>
      </c>
      <c r="C3" s="32" t="s">
        <v>668</v>
      </c>
    </row>
    <row r="4" spans="1:3" ht="17.25" customHeight="1" thickBot="1">
      <c r="A4" s="31" t="s">
        <v>699</v>
      </c>
      <c r="B4" s="31" t="s">
        <v>360</v>
      </c>
      <c r="C4" s="32" t="s">
        <v>430</v>
      </c>
    </row>
    <row r="5" spans="1:3" ht="17.25" customHeight="1" thickBot="1">
      <c r="A5" s="31" t="s">
        <v>699</v>
      </c>
      <c r="B5" s="31" t="s">
        <v>361</v>
      </c>
      <c r="C5" s="32" t="s">
        <v>429</v>
      </c>
    </row>
    <row r="6" spans="1:3" ht="17.25" customHeight="1" thickBot="1">
      <c r="A6" s="31" t="s">
        <v>699</v>
      </c>
      <c r="B6" s="31" t="s">
        <v>362</v>
      </c>
      <c r="C6" s="32" t="s">
        <v>370</v>
      </c>
    </row>
    <row r="7" spans="1:3" ht="30" customHeight="1" thickBot="1">
      <c r="A7" s="31" t="s">
        <v>699</v>
      </c>
      <c r="B7" s="31" t="s">
        <v>363</v>
      </c>
      <c r="C7" s="32" t="s">
        <v>371</v>
      </c>
    </row>
    <row r="8" spans="1:3" ht="30" customHeight="1" thickBot="1">
      <c r="A8" s="31" t="s">
        <v>699</v>
      </c>
      <c r="B8" s="31" t="s">
        <v>450</v>
      </c>
      <c r="C8" s="32" t="s">
        <v>372</v>
      </c>
    </row>
    <row r="9" spans="1:3" ht="17.25" customHeight="1" thickBot="1">
      <c r="A9" s="31" t="s">
        <v>25</v>
      </c>
      <c r="B9" s="31" t="s">
        <v>364</v>
      </c>
      <c r="C9" s="32" t="s">
        <v>1048</v>
      </c>
    </row>
    <row r="10" spans="1:3" ht="17.25" customHeight="1" thickBot="1">
      <c r="A10" s="31" t="s">
        <v>25</v>
      </c>
      <c r="B10" s="31" t="s">
        <v>365</v>
      </c>
      <c r="C10" s="32" t="s">
        <v>138</v>
      </c>
    </row>
    <row r="11" spans="1:3" ht="17.25" customHeight="1" thickBot="1">
      <c r="A11" s="31" t="s">
        <v>25</v>
      </c>
      <c r="B11" s="31" t="s">
        <v>366</v>
      </c>
      <c r="C11" s="32" t="s">
        <v>139</v>
      </c>
    </row>
    <row r="12" spans="1:3" ht="17.25" customHeight="1" thickBot="1">
      <c r="A12" s="31" t="s">
        <v>25</v>
      </c>
      <c r="B12" s="31" t="s">
        <v>367</v>
      </c>
      <c r="C12" s="32" t="s">
        <v>140</v>
      </c>
    </row>
    <row r="13" spans="1:3" ht="17.25" customHeight="1" thickBot="1">
      <c r="A13" s="31" t="s">
        <v>25</v>
      </c>
      <c r="B13" s="31" t="s">
        <v>368</v>
      </c>
      <c r="C13" s="32" t="s">
        <v>1049</v>
      </c>
    </row>
    <row r="14" spans="1:3" ht="17.25" customHeight="1" thickBot="1">
      <c r="A14" s="31" t="s">
        <v>1093</v>
      </c>
      <c r="B14" s="31" t="s">
        <v>241</v>
      </c>
      <c r="C14" s="32" t="s">
        <v>1050</v>
      </c>
    </row>
    <row r="15" spans="1:3" ht="17.25" customHeight="1" thickBot="1">
      <c r="A15" s="31" t="s">
        <v>1093</v>
      </c>
      <c r="B15" s="31" t="s">
        <v>242</v>
      </c>
      <c r="C15" s="32" t="s">
        <v>240</v>
      </c>
    </row>
    <row r="16" spans="1:3" ht="17.25" customHeight="1" thickBot="1">
      <c r="A16" s="31" t="s">
        <v>1093</v>
      </c>
      <c r="B16" s="31" t="s">
        <v>243</v>
      </c>
      <c r="C16" s="32" t="s">
        <v>342</v>
      </c>
    </row>
    <row r="17" spans="1:3" ht="17.25" customHeight="1" thickBot="1">
      <c r="A17" s="31" t="s">
        <v>1093</v>
      </c>
      <c r="B17" s="31" t="s">
        <v>244</v>
      </c>
      <c r="C17" s="32" t="s">
        <v>1051</v>
      </c>
    </row>
    <row r="18" spans="1:3" ht="30" customHeight="1" thickBot="1">
      <c r="A18" s="31" t="s">
        <v>1093</v>
      </c>
      <c r="B18" s="31" t="s">
        <v>245</v>
      </c>
      <c r="C18" s="32" t="s">
        <v>1052</v>
      </c>
    </row>
    <row r="19" spans="1:3" ht="17.25" customHeight="1" thickBot="1">
      <c r="A19" s="31" t="s">
        <v>1093</v>
      </c>
      <c r="B19" s="31" t="s">
        <v>246</v>
      </c>
      <c r="C19" s="32" t="s">
        <v>28</v>
      </c>
    </row>
    <row r="20" spans="1:3" ht="30.75" customHeight="1" thickBot="1">
      <c r="A20" s="31" t="s">
        <v>1093</v>
      </c>
      <c r="B20" s="31" t="s">
        <v>247</v>
      </c>
      <c r="C20" s="32" t="s">
        <v>343</v>
      </c>
    </row>
    <row r="21" spans="1:3" ht="30" customHeight="1" thickBot="1">
      <c r="A21" s="31" t="s">
        <v>1093</v>
      </c>
      <c r="B21" s="31" t="s">
        <v>248</v>
      </c>
      <c r="C21" s="32" t="s">
        <v>1053</v>
      </c>
    </row>
    <row r="22" spans="1:6" ht="30.75" customHeight="1" thickBot="1">
      <c r="A22" s="31" t="s">
        <v>26</v>
      </c>
      <c r="B22" s="31" t="s">
        <v>411</v>
      </c>
      <c r="C22" s="32" t="s">
        <v>1054</v>
      </c>
      <c r="D22" s="33"/>
      <c r="E22" s="33"/>
      <c r="F22" s="33"/>
    </row>
    <row r="23" spans="1:3" ht="30" customHeight="1" thickBot="1">
      <c r="A23" s="31" t="s">
        <v>26</v>
      </c>
      <c r="B23" s="31" t="s">
        <v>412</v>
      </c>
      <c r="C23" s="62" t="s">
        <v>778</v>
      </c>
    </row>
    <row r="24" spans="1:3" ht="30" customHeight="1" thickBot="1">
      <c r="A24" s="31" t="s">
        <v>26</v>
      </c>
      <c r="B24" s="31" t="s">
        <v>413</v>
      </c>
      <c r="C24" s="32" t="s">
        <v>675</v>
      </c>
    </row>
    <row r="25" spans="1:3" ht="16.5" customHeight="1" thickBot="1">
      <c r="A25" s="31" t="s">
        <v>26</v>
      </c>
      <c r="B25" s="31" t="s">
        <v>414</v>
      </c>
      <c r="C25" s="32" t="s">
        <v>779</v>
      </c>
    </row>
    <row r="26" spans="1:3" ht="45" customHeight="1" thickBot="1">
      <c r="A26" s="31" t="s">
        <v>175</v>
      </c>
      <c r="B26" s="31" t="s">
        <v>407</v>
      </c>
      <c r="C26" s="32" t="s">
        <v>1055</v>
      </c>
    </row>
    <row r="27" spans="1:3" ht="45" customHeight="1" thickBot="1">
      <c r="A27" s="31" t="s">
        <v>175</v>
      </c>
      <c r="B27" s="31" t="s">
        <v>408</v>
      </c>
      <c r="C27" s="32" t="s">
        <v>1056</v>
      </c>
    </row>
    <row r="28" spans="1:3" ht="45" customHeight="1" thickBot="1">
      <c r="A28" s="31" t="s">
        <v>175</v>
      </c>
      <c r="B28" s="31" t="s">
        <v>409</v>
      </c>
      <c r="C28" s="32" t="s">
        <v>1057</v>
      </c>
    </row>
    <row r="29" spans="1:3" ht="45" customHeight="1" thickBot="1">
      <c r="A29" s="31" t="s">
        <v>175</v>
      </c>
      <c r="B29" s="31" t="s">
        <v>410</v>
      </c>
      <c r="C29" s="32" t="s">
        <v>1058</v>
      </c>
    </row>
    <row r="30" spans="1:3" ht="15.75" customHeight="1" thickBot="1">
      <c r="A30" s="31" t="s">
        <v>695</v>
      </c>
      <c r="B30" s="31" t="s">
        <v>415</v>
      </c>
      <c r="C30" s="32" t="s">
        <v>59</v>
      </c>
    </row>
    <row r="31" spans="1:3" ht="27.75" customHeight="1" thickBot="1">
      <c r="A31" s="31" t="s">
        <v>695</v>
      </c>
      <c r="B31" s="31" t="s">
        <v>416</v>
      </c>
      <c r="C31" s="32" t="s">
        <v>875</v>
      </c>
    </row>
    <row r="32" spans="1:3" ht="15.75" customHeight="1" thickBot="1">
      <c r="A32" s="31" t="s">
        <v>695</v>
      </c>
      <c r="B32" s="31" t="s">
        <v>417</v>
      </c>
      <c r="C32" s="32" t="s">
        <v>60</v>
      </c>
    </row>
    <row r="33" spans="1:3" ht="13.5" thickBot="1">
      <c r="A33" s="31" t="s">
        <v>449</v>
      </c>
      <c r="B33" s="31" t="s">
        <v>345</v>
      </c>
      <c r="C33" s="32" t="s">
        <v>1059</v>
      </c>
    </row>
    <row r="34" spans="1:3" ht="26.25" thickBot="1">
      <c r="A34" s="31" t="s">
        <v>449</v>
      </c>
      <c r="B34" s="31" t="s">
        <v>349</v>
      </c>
      <c r="C34" s="32" t="s">
        <v>1060</v>
      </c>
    </row>
    <row r="35" spans="1:3" ht="13.5" thickBot="1">
      <c r="A35" s="31" t="s">
        <v>449</v>
      </c>
      <c r="B35" s="31" t="s">
        <v>352</v>
      </c>
      <c r="C35" s="32" t="s">
        <v>1061</v>
      </c>
    </row>
  </sheetData>
  <mergeCells count="1">
    <mergeCell ref="A1:C1"/>
  </mergeCells>
  <printOptions horizontalCentered="1"/>
  <pageMargins left="0.2" right="0.2" top="0.68" bottom="0.58" header="0.42" footer="0.23"/>
  <pageSetup horizontalDpi="600" verticalDpi="600" orientation="landscape" scale="70" r:id="rId1"/>
  <headerFooter alignWithMargins="0">
    <oddHeader>&amp;R&amp;"Adobe Garamond Pro,Italic"&amp;14 March 2008 Congressional Report, Master List of Systems &amp;&amp; Initiatives</oddHeader>
    <oddFooter>&amp;L&amp;"Adobe Garamond Pro,Italic"&amp;14Department of Defense Business Transformation&amp;C&amp;"Adobe Garamond Pro,Italic"&amp;14Table I - &amp;A&amp;R&amp;"Adobe Garamond Pro,Italic"&amp;14 March 15, 2008&amp;"Adobe Garamond Pro,Bold Italic" &amp;"Impact,Regular"ML-&amp;P</oddFooter>
  </headerFooter>
</worksheet>
</file>

<file path=xl/worksheets/sheet6.xml><?xml version="1.0" encoding="utf-8"?>
<worksheet xmlns="http://schemas.openxmlformats.org/spreadsheetml/2006/main" xmlns:r="http://schemas.openxmlformats.org/officeDocument/2006/relationships">
  <dimension ref="A1:Q20"/>
  <sheetViews>
    <sheetView zoomScaleSheetLayoutView="75"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7.00390625" style="1" customWidth="1"/>
    <col min="2" max="2" width="10.140625" style="37" customWidth="1"/>
    <col min="3" max="3" width="9.140625" style="1" customWidth="1"/>
    <col min="4" max="4" width="15.7109375" style="1" customWidth="1"/>
    <col min="5" max="5" width="39.8515625" style="1" customWidth="1"/>
    <col min="6" max="6" width="14.7109375" style="1" customWidth="1"/>
    <col min="7" max="7" width="10.00390625" style="1" customWidth="1"/>
    <col min="8" max="8" width="12.8515625" style="1" customWidth="1"/>
    <col min="9" max="9" width="13.28125" style="1" customWidth="1"/>
    <col min="10" max="10" width="14.140625" style="1" customWidth="1"/>
    <col min="11" max="11" width="10.7109375" style="1" customWidth="1"/>
    <col min="12" max="12" width="13.140625" style="1" customWidth="1"/>
    <col min="13" max="13" width="9.57421875" style="25" customWidth="1"/>
    <col min="14" max="14" width="11.421875" style="2" customWidth="1"/>
    <col min="15" max="15" width="12.7109375" style="2" customWidth="1"/>
    <col min="16" max="16" width="9.140625" style="25" customWidth="1"/>
    <col min="17" max="16384" width="9.140625" style="2" customWidth="1"/>
  </cols>
  <sheetData>
    <row r="1" spans="1:16" s="10" customFormat="1" ht="51.75" customHeight="1">
      <c r="A1" s="64" t="s">
        <v>587</v>
      </c>
      <c r="B1" s="65" t="s">
        <v>110</v>
      </c>
      <c r="C1" s="66" t="s">
        <v>182</v>
      </c>
      <c r="D1" s="66" t="s">
        <v>1088</v>
      </c>
      <c r="E1" s="66" t="s">
        <v>176</v>
      </c>
      <c r="F1" s="66" t="s">
        <v>158</v>
      </c>
      <c r="G1" s="66" t="s">
        <v>719</v>
      </c>
      <c r="H1" s="66" t="s">
        <v>733</v>
      </c>
      <c r="I1" s="66" t="s">
        <v>180</v>
      </c>
      <c r="J1" s="66" t="s">
        <v>24</v>
      </c>
      <c r="K1" s="66" t="s">
        <v>401</v>
      </c>
      <c r="L1" s="66" t="s">
        <v>1226</v>
      </c>
      <c r="M1" s="66" t="s">
        <v>930</v>
      </c>
      <c r="N1" s="67" t="s">
        <v>931</v>
      </c>
      <c r="O1" s="68" t="s">
        <v>1137</v>
      </c>
      <c r="P1" s="82" t="s">
        <v>1224</v>
      </c>
    </row>
    <row r="2" spans="1:16" s="17" customFormat="1" ht="39" customHeight="1">
      <c r="A2" s="20">
        <v>167</v>
      </c>
      <c r="B2" s="34" t="s">
        <v>210</v>
      </c>
      <c r="C2" s="18" t="s">
        <v>184</v>
      </c>
      <c r="D2" s="83" t="s">
        <v>1136</v>
      </c>
      <c r="E2" s="18" t="s">
        <v>14</v>
      </c>
      <c r="F2" s="18" t="s">
        <v>24</v>
      </c>
      <c r="G2" s="44" t="s">
        <v>595</v>
      </c>
      <c r="H2" s="18" t="s">
        <v>693</v>
      </c>
      <c r="I2" s="18" t="s">
        <v>921</v>
      </c>
      <c r="J2" s="18" t="s">
        <v>1093</v>
      </c>
      <c r="K2" s="15" t="s">
        <v>403</v>
      </c>
      <c r="L2" s="41" t="s">
        <v>241</v>
      </c>
      <c r="M2" s="24" t="s">
        <v>690</v>
      </c>
      <c r="N2" s="15" t="s">
        <v>1136</v>
      </c>
      <c r="P2" s="19" t="s">
        <v>690</v>
      </c>
    </row>
    <row r="3" spans="1:16" s="16" customFormat="1" ht="54" customHeight="1">
      <c r="A3" s="15">
        <v>488</v>
      </c>
      <c r="B3" s="34" t="s">
        <v>558</v>
      </c>
      <c r="C3" s="15" t="s">
        <v>184</v>
      </c>
      <c r="D3" s="83" t="s">
        <v>1068</v>
      </c>
      <c r="E3" s="15" t="s">
        <v>560</v>
      </c>
      <c r="F3" s="15" t="s">
        <v>24</v>
      </c>
      <c r="G3" s="15" t="s">
        <v>595</v>
      </c>
      <c r="H3" s="15" t="s">
        <v>693</v>
      </c>
      <c r="I3" s="15" t="s">
        <v>997</v>
      </c>
      <c r="J3" s="15" t="s">
        <v>26</v>
      </c>
      <c r="K3" s="15" t="s">
        <v>420</v>
      </c>
      <c r="L3" s="15" t="s">
        <v>561</v>
      </c>
      <c r="M3" s="24" t="s">
        <v>690</v>
      </c>
      <c r="N3" s="15" t="s">
        <v>559</v>
      </c>
      <c r="P3" s="24" t="s">
        <v>690</v>
      </c>
    </row>
    <row r="4" spans="1:16" s="17" customFormat="1" ht="39" customHeight="1">
      <c r="A4" s="20" t="s">
        <v>772</v>
      </c>
      <c r="B4" s="34" t="s">
        <v>1073</v>
      </c>
      <c r="C4" s="18" t="s">
        <v>183</v>
      </c>
      <c r="D4" s="83" t="s">
        <v>1009</v>
      </c>
      <c r="E4" s="18" t="s">
        <v>846</v>
      </c>
      <c r="F4" s="18" t="s">
        <v>24</v>
      </c>
      <c r="G4" s="44" t="s">
        <v>594</v>
      </c>
      <c r="H4" s="18" t="s">
        <v>693</v>
      </c>
      <c r="I4" s="18" t="s">
        <v>997</v>
      </c>
      <c r="J4" s="18" t="s">
        <v>175</v>
      </c>
      <c r="K4" s="15" t="s">
        <v>406</v>
      </c>
      <c r="L4" s="41" t="s">
        <v>410</v>
      </c>
      <c r="M4" s="24" t="s">
        <v>690</v>
      </c>
      <c r="N4" s="15" t="s">
        <v>1009</v>
      </c>
      <c r="P4" s="19" t="s">
        <v>689</v>
      </c>
    </row>
    <row r="5" spans="1:16" s="16" customFormat="1" ht="39" customHeight="1">
      <c r="A5" s="15">
        <v>413</v>
      </c>
      <c r="B5" s="34" t="s">
        <v>1199</v>
      </c>
      <c r="C5" s="15" t="s">
        <v>184</v>
      </c>
      <c r="D5" s="83" t="s">
        <v>1089</v>
      </c>
      <c r="E5" s="15" t="s">
        <v>763</v>
      </c>
      <c r="F5" s="15" t="s">
        <v>701</v>
      </c>
      <c r="G5" s="15" t="s">
        <v>595</v>
      </c>
      <c r="H5" s="15" t="s">
        <v>693</v>
      </c>
      <c r="I5" s="15" t="s">
        <v>698</v>
      </c>
      <c r="J5" s="15" t="s">
        <v>932</v>
      </c>
      <c r="K5" s="15" t="s">
        <v>379</v>
      </c>
      <c r="L5" s="15" t="s">
        <v>966</v>
      </c>
      <c r="M5" s="24" t="s">
        <v>690</v>
      </c>
      <c r="N5" s="15" t="s">
        <v>1089</v>
      </c>
      <c r="P5" s="24" t="s">
        <v>690</v>
      </c>
    </row>
    <row r="6" spans="1:16" s="16" customFormat="1" ht="39" customHeight="1">
      <c r="A6" s="15">
        <v>1438</v>
      </c>
      <c r="B6" s="34" t="s">
        <v>562</v>
      </c>
      <c r="C6" s="15" t="s">
        <v>184</v>
      </c>
      <c r="D6" s="83" t="s">
        <v>1069</v>
      </c>
      <c r="E6" s="15" t="s">
        <v>564</v>
      </c>
      <c r="F6" s="15" t="s">
        <v>24</v>
      </c>
      <c r="G6" s="15" t="s">
        <v>595</v>
      </c>
      <c r="H6" s="15" t="s">
        <v>693</v>
      </c>
      <c r="I6" s="15" t="s">
        <v>997</v>
      </c>
      <c r="J6" s="15" t="s">
        <v>26</v>
      </c>
      <c r="K6" s="15" t="s">
        <v>406</v>
      </c>
      <c r="L6" s="15" t="s">
        <v>411</v>
      </c>
      <c r="M6" s="24" t="s">
        <v>690</v>
      </c>
      <c r="N6" s="15" t="s">
        <v>563</v>
      </c>
      <c r="P6" s="24" t="s">
        <v>690</v>
      </c>
    </row>
    <row r="7" spans="1:16" s="16" customFormat="1" ht="39" customHeight="1">
      <c r="A7" s="15">
        <v>279</v>
      </c>
      <c r="B7" s="34" t="s">
        <v>565</v>
      </c>
      <c r="C7" s="15" t="s">
        <v>184</v>
      </c>
      <c r="D7" s="83" t="s">
        <v>566</v>
      </c>
      <c r="E7" s="15" t="s">
        <v>567</v>
      </c>
      <c r="F7" s="15" t="s">
        <v>24</v>
      </c>
      <c r="G7" s="15" t="s">
        <v>595</v>
      </c>
      <c r="H7" s="15" t="s">
        <v>693</v>
      </c>
      <c r="I7" s="15" t="s">
        <v>997</v>
      </c>
      <c r="J7" s="15" t="s">
        <v>26</v>
      </c>
      <c r="K7" s="15" t="s">
        <v>406</v>
      </c>
      <c r="L7" s="15" t="s">
        <v>412</v>
      </c>
      <c r="M7" s="24" t="s">
        <v>690</v>
      </c>
      <c r="N7" s="15" t="s">
        <v>566</v>
      </c>
      <c r="P7" s="24" t="s">
        <v>690</v>
      </c>
    </row>
    <row r="8" spans="1:16" s="16" customFormat="1" ht="39" customHeight="1">
      <c r="A8" s="18">
        <v>1646</v>
      </c>
      <c r="B8" s="34" t="s">
        <v>781</v>
      </c>
      <c r="C8" s="18" t="s">
        <v>184</v>
      </c>
      <c r="D8" s="83" t="s">
        <v>723</v>
      </c>
      <c r="E8" s="18" t="s">
        <v>948</v>
      </c>
      <c r="F8" s="18" t="s">
        <v>701</v>
      </c>
      <c r="G8" s="18" t="s">
        <v>595</v>
      </c>
      <c r="H8" s="18" t="s">
        <v>693</v>
      </c>
      <c r="I8" s="18" t="s">
        <v>698</v>
      </c>
      <c r="J8" s="18" t="s">
        <v>932</v>
      </c>
      <c r="K8" s="18" t="s">
        <v>379</v>
      </c>
      <c r="L8" s="18" t="s">
        <v>966</v>
      </c>
      <c r="M8" s="24" t="s">
        <v>690</v>
      </c>
      <c r="N8" s="15" t="s">
        <v>723</v>
      </c>
      <c r="O8" s="17" t="s">
        <v>27</v>
      </c>
      <c r="P8" s="24" t="s">
        <v>689</v>
      </c>
    </row>
    <row r="9" spans="1:16" s="16" customFormat="1" ht="38.25" customHeight="1">
      <c r="A9" s="20" t="s">
        <v>772</v>
      </c>
      <c r="B9" s="34" t="s">
        <v>794</v>
      </c>
      <c r="C9" s="15" t="s">
        <v>183</v>
      </c>
      <c r="D9" s="83" t="s">
        <v>1140</v>
      </c>
      <c r="E9" s="15" t="s">
        <v>791</v>
      </c>
      <c r="F9" s="15" t="s">
        <v>24</v>
      </c>
      <c r="G9" s="15" t="s">
        <v>594</v>
      </c>
      <c r="H9" s="15" t="s">
        <v>693</v>
      </c>
      <c r="I9" s="15" t="s">
        <v>997</v>
      </c>
      <c r="J9" s="20" t="s">
        <v>175</v>
      </c>
      <c r="K9" s="20" t="s">
        <v>406</v>
      </c>
      <c r="L9" s="15" t="s">
        <v>410</v>
      </c>
      <c r="M9" s="24" t="s">
        <v>690</v>
      </c>
      <c r="N9" s="15" t="s">
        <v>1140</v>
      </c>
      <c r="P9" s="24" t="s">
        <v>689</v>
      </c>
    </row>
    <row r="10" spans="1:16" s="39" customFormat="1" ht="39" customHeight="1">
      <c r="A10" s="20" t="s">
        <v>772</v>
      </c>
      <c r="B10" s="34" t="s">
        <v>794</v>
      </c>
      <c r="C10" s="20" t="s">
        <v>183</v>
      </c>
      <c r="D10" s="83" t="s">
        <v>235</v>
      </c>
      <c r="E10" s="20" t="s">
        <v>236</v>
      </c>
      <c r="F10" s="20" t="s">
        <v>701</v>
      </c>
      <c r="G10" s="20" t="s">
        <v>594</v>
      </c>
      <c r="H10" s="20" t="s">
        <v>693</v>
      </c>
      <c r="I10" s="20" t="s">
        <v>997</v>
      </c>
      <c r="J10" s="20" t="s">
        <v>1146</v>
      </c>
      <c r="K10" s="20" t="s">
        <v>406</v>
      </c>
      <c r="L10" s="20" t="s">
        <v>966</v>
      </c>
      <c r="M10" s="14" t="s">
        <v>690</v>
      </c>
      <c r="N10" s="20" t="s">
        <v>235</v>
      </c>
      <c r="P10" s="14" t="s">
        <v>689</v>
      </c>
    </row>
    <row r="11" spans="1:16" s="16" customFormat="1" ht="39" customHeight="1">
      <c r="A11" s="18">
        <v>5984</v>
      </c>
      <c r="B11" s="34" t="s">
        <v>781</v>
      </c>
      <c r="C11" s="18" t="s">
        <v>184</v>
      </c>
      <c r="D11" s="83" t="s">
        <v>168</v>
      </c>
      <c r="E11" s="18" t="s">
        <v>574</v>
      </c>
      <c r="F11" s="18" t="s">
        <v>701</v>
      </c>
      <c r="G11" s="18" t="s">
        <v>595</v>
      </c>
      <c r="H11" s="18" t="s">
        <v>693</v>
      </c>
      <c r="I11" s="18" t="s">
        <v>698</v>
      </c>
      <c r="J11" s="18" t="s">
        <v>932</v>
      </c>
      <c r="K11" s="15" t="s">
        <v>379</v>
      </c>
      <c r="L11" s="15" t="s">
        <v>966</v>
      </c>
      <c r="M11" s="24" t="s">
        <v>690</v>
      </c>
      <c r="N11" s="15" t="s">
        <v>168</v>
      </c>
      <c r="O11" s="17" t="s">
        <v>27</v>
      </c>
      <c r="P11" s="24" t="s">
        <v>689</v>
      </c>
    </row>
    <row r="12" spans="1:16" s="16" customFormat="1" ht="39" customHeight="1">
      <c r="A12" s="15">
        <v>295</v>
      </c>
      <c r="B12" s="34" t="s">
        <v>223</v>
      </c>
      <c r="C12" s="15" t="s">
        <v>183</v>
      </c>
      <c r="D12" s="83" t="s">
        <v>1070</v>
      </c>
      <c r="E12" s="15" t="s">
        <v>527</v>
      </c>
      <c r="F12" s="15" t="s">
        <v>24</v>
      </c>
      <c r="G12" s="15" t="s">
        <v>595</v>
      </c>
      <c r="H12" s="15" t="s">
        <v>693</v>
      </c>
      <c r="I12" s="15" t="s">
        <v>997</v>
      </c>
      <c r="J12" s="15" t="s">
        <v>26</v>
      </c>
      <c r="K12" s="15" t="s">
        <v>406</v>
      </c>
      <c r="L12" s="15" t="s">
        <v>412</v>
      </c>
      <c r="M12" s="24" t="s">
        <v>690</v>
      </c>
      <c r="N12" s="15" t="s">
        <v>526</v>
      </c>
      <c r="P12" s="24" t="s">
        <v>690</v>
      </c>
    </row>
    <row r="13" spans="1:16" s="16" customFormat="1" ht="38.25" customHeight="1">
      <c r="A13" s="15">
        <v>832</v>
      </c>
      <c r="B13" s="34" t="s">
        <v>1072</v>
      </c>
      <c r="C13" s="15" t="s">
        <v>183</v>
      </c>
      <c r="D13" s="83" t="s">
        <v>748</v>
      </c>
      <c r="E13" s="15" t="s">
        <v>1133</v>
      </c>
      <c r="F13" s="15" t="s">
        <v>701</v>
      </c>
      <c r="G13" s="15" t="s">
        <v>595</v>
      </c>
      <c r="H13" s="15" t="s">
        <v>693</v>
      </c>
      <c r="I13" s="15" t="s">
        <v>698</v>
      </c>
      <c r="J13" s="15" t="s">
        <v>202</v>
      </c>
      <c r="K13" s="15" t="s">
        <v>402</v>
      </c>
      <c r="L13" s="15" t="s">
        <v>966</v>
      </c>
      <c r="M13" s="24" t="s">
        <v>690</v>
      </c>
      <c r="N13" s="15" t="s">
        <v>748</v>
      </c>
      <c r="P13" s="24" t="s">
        <v>690</v>
      </c>
    </row>
    <row r="14" spans="1:16" s="16" customFormat="1" ht="38.25" customHeight="1">
      <c r="A14" s="18">
        <v>1651</v>
      </c>
      <c r="B14" s="34" t="s">
        <v>781</v>
      </c>
      <c r="C14" s="18" t="s">
        <v>184</v>
      </c>
      <c r="D14" s="83" t="s">
        <v>169</v>
      </c>
      <c r="E14" s="18" t="s">
        <v>941</v>
      </c>
      <c r="F14" s="18" t="s">
        <v>701</v>
      </c>
      <c r="G14" s="18" t="s">
        <v>595</v>
      </c>
      <c r="H14" s="18" t="s">
        <v>693</v>
      </c>
      <c r="I14" s="18" t="s">
        <v>698</v>
      </c>
      <c r="J14" s="18" t="s">
        <v>932</v>
      </c>
      <c r="K14" s="18" t="s">
        <v>379</v>
      </c>
      <c r="L14" s="18" t="s">
        <v>966</v>
      </c>
      <c r="M14" s="24" t="s">
        <v>690</v>
      </c>
      <c r="N14" s="15" t="s">
        <v>169</v>
      </c>
      <c r="O14" s="17" t="s">
        <v>27</v>
      </c>
      <c r="P14" s="24" t="s">
        <v>689</v>
      </c>
    </row>
    <row r="15" spans="1:14" ht="18" customHeight="1">
      <c r="A15" s="84"/>
      <c r="B15" s="85"/>
      <c r="C15" s="86"/>
      <c r="D15" s="86"/>
      <c r="E15" s="86"/>
      <c r="F15" s="86"/>
      <c r="G15" s="86"/>
      <c r="H15" s="86"/>
      <c r="I15" s="86"/>
      <c r="J15" s="86"/>
      <c r="K15" s="86"/>
      <c r="L15" s="86"/>
      <c r="M15" s="84"/>
      <c r="N15" s="87"/>
    </row>
    <row r="16" spans="1:16" s="7" customFormat="1" ht="18" customHeight="1">
      <c r="A16" s="88" t="s">
        <v>934</v>
      </c>
      <c r="B16" s="89"/>
      <c r="C16" s="7" t="s">
        <v>780</v>
      </c>
      <c r="D16" s="88"/>
      <c r="E16" s="88"/>
      <c r="F16" s="88"/>
      <c r="G16" s="88"/>
      <c r="H16" s="88"/>
      <c r="I16" s="88"/>
      <c r="J16" s="88"/>
      <c r="K16" s="88"/>
      <c r="L16" s="88"/>
      <c r="M16" s="90"/>
      <c r="P16" s="90"/>
    </row>
    <row r="17" spans="1:13" s="7" customFormat="1" ht="18" customHeight="1">
      <c r="A17" s="88" t="s">
        <v>935</v>
      </c>
      <c r="B17" s="89"/>
      <c r="C17" s="7" t="s">
        <v>1067</v>
      </c>
      <c r="D17" s="88"/>
      <c r="E17" s="88"/>
      <c r="F17" s="88"/>
      <c r="G17" s="88"/>
      <c r="H17" s="88"/>
      <c r="I17" s="88"/>
      <c r="J17" s="88"/>
      <c r="K17" s="88"/>
      <c r="L17" s="88"/>
      <c r="M17" s="90"/>
    </row>
    <row r="18" spans="1:13" s="7" customFormat="1" ht="18" customHeight="1">
      <c r="A18" s="88" t="s">
        <v>936</v>
      </c>
      <c r="B18" s="89"/>
      <c r="C18" s="7" t="s">
        <v>308</v>
      </c>
      <c r="D18" s="88"/>
      <c r="E18" s="88"/>
      <c r="F18" s="88"/>
      <c r="G18" s="88"/>
      <c r="H18" s="88"/>
      <c r="I18" s="88"/>
      <c r="J18" s="88"/>
      <c r="K18" s="88"/>
      <c r="L18" s="88"/>
      <c r="M18" s="90"/>
    </row>
    <row r="19" spans="1:17" s="7" customFormat="1" ht="18" customHeight="1">
      <c r="A19" s="88" t="s">
        <v>937</v>
      </c>
      <c r="C19" s="7" t="s">
        <v>1071</v>
      </c>
      <c r="D19" s="88"/>
      <c r="E19" s="88"/>
      <c r="F19" s="88"/>
      <c r="G19" s="88"/>
      <c r="H19" s="88"/>
      <c r="I19" s="88"/>
      <c r="J19" s="88"/>
      <c r="K19" s="88"/>
      <c r="L19" s="88"/>
      <c r="M19" s="88"/>
      <c r="N19" s="88"/>
      <c r="O19" s="90"/>
      <c r="Q19" s="6"/>
    </row>
    <row r="20" spans="1:16" s="7" customFormat="1" ht="18" customHeight="1">
      <c r="A20" s="84"/>
      <c r="B20" s="85"/>
      <c r="C20" s="86"/>
      <c r="D20" s="86"/>
      <c r="E20" s="86"/>
      <c r="F20" s="86"/>
      <c r="G20" s="86"/>
      <c r="H20" s="86"/>
      <c r="I20" s="86"/>
      <c r="J20" s="86"/>
      <c r="K20" s="86"/>
      <c r="L20" s="86"/>
      <c r="M20" s="84"/>
      <c r="N20" s="87"/>
      <c r="P20" s="90"/>
    </row>
  </sheetData>
  <autoFilter ref="A1:N14"/>
  <dataValidations count="2">
    <dataValidation allowBlank="1" showErrorMessage="1" promptTitle="Component Priority" prompt="Indicate all Component Priorities that apply" sqref="L3:L65536 L1"/>
    <dataValidation type="list" allowBlank="1" showInputMessage="1" showErrorMessage="1" prompt="Select System or Initiative" sqref="G4">
      <formula1>#REF!</formula1>
    </dataValidation>
  </dataValidations>
  <printOptions horizontalCentered="1"/>
  <pageMargins left="0.2" right="0.2" top="0.68" bottom="0.58" header="0.42" footer="0.23"/>
  <pageSetup horizontalDpi="600" verticalDpi="600" orientation="landscape" scale="70" r:id="rId1"/>
  <headerFooter alignWithMargins="0">
    <oddHeader>&amp;R&amp;"Adobe Garamond Pro,Italic"&amp;14 March 2008 Congressional Report, Master List of Systems &amp;&amp; Initiatives</oddHeader>
    <oddFooter>&amp;L&amp;"Adobe Garamond Pro,Italic"&amp;14Department of Defense Business Transformation&amp;C&amp;"Adobe Garamond Pro,Italic"&amp;14Table II - &amp;A&amp;R&amp;"Adobe Garamond Pro,Bold Italic"&amp;14March 15, 2008 &amp;"Impact,Regular"ML-&amp;P</oddFooter>
  </headerFooter>
</worksheet>
</file>

<file path=xl/worksheets/sheet7.xml><?xml version="1.0" encoding="utf-8"?>
<worksheet xmlns="http://schemas.openxmlformats.org/spreadsheetml/2006/main" xmlns:r="http://schemas.openxmlformats.org/officeDocument/2006/relationships">
  <dimension ref="A1:G156"/>
  <sheetViews>
    <sheetView zoomScale="90" zoomScaleNormal="90" zoomScaleSheetLayoutView="100" workbookViewId="0" topLeftCell="A1">
      <pane ySplit="2" topLeftCell="BM3" activePane="bottomLeft" state="frozen"/>
      <selection pane="topLeft" activeCell="A1" sqref="A1"/>
      <selection pane="bottomLeft" activeCell="A1" sqref="A1:G1"/>
    </sheetView>
  </sheetViews>
  <sheetFormatPr defaultColWidth="9.140625" defaultRowHeight="12.75"/>
  <cols>
    <col min="1" max="1" width="16.57421875" style="27" customWidth="1"/>
    <col min="2" max="2" width="25.8515625" style="27" customWidth="1"/>
    <col min="3" max="3" width="10.8515625" style="45" customWidth="1"/>
    <col min="4" max="4" width="14.421875" style="45" customWidth="1"/>
    <col min="5" max="5" width="8.7109375" style="45" customWidth="1"/>
    <col min="6" max="6" width="10.57421875" style="46" customWidth="1"/>
    <col min="7" max="7" width="94.421875" style="46" customWidth="1"/>
    <col min="9" max="16384" width="9.140625" style="21" customWidth="1"/>
  </cols>
  <sheetData>
    <row r="1" spans="1:7" ht="21.75" customHeight="1">
      <c r="A1" s="103" t="s">
        <v>834</v>
      </c>
      <c r="B1" s="104"/>
      <c r="C1" s="104"/>
      <c r="D1" s="104"/>
      <c r="E1" s="104"/>
      <c r="F1" s="104"/>
      <c r="G1" s="104"/>
    </row>
    <row r="2" spans="1:7" s="22" customFormat="1" ht="42.75" customHeight="1">
      <c r="A2" s="71" t="s">
        <v>797</v>
      </c>
      <c r="B2" s="71" t="s">
        <v>798</v>
      </c>
      <c r="C2" s="71" t="s">
        <v>868</v>
      </c>
      <c r="D2" s="71" t="s">
        <v>795</v>
      </c>
      <c r="E2" s="71" t="s">
        <v>587</v>
      </c>
      <c r="F2" s="72" t="s">
        <v>796</v>
      </c>
      <c r="G2" s="72" t="s">
        <v>975</v>
      </c>
    </row>
    <row r="3" spans="1:7" s="22" customFormat="1" ht="84" customHeight="1">
      <c r="A3" s="26" t="s">
        <v>859</v>
      </c>
      <c r="B3" s="26" t="s">
        <v>1121</v>
      </c>
      <c r="C3" s="29" t="s">
        <v>595</v>
      </c>
      <c r="D3" s="29" t="s">
        <v>1118</v>
      </c>
      <c r="E3" s="28" t="s">
        <v>800</v>
      </c>
      <c r="F3" s="30" t="s">
        <v>794</v>
      </c>
      <c r="G3" s="26" t="s">
        <v>552</v>
      </c>
    </row>
    <row r="4" spans="1:7" s="22" customFormat="1" ht="140.25">
      <c r="A4" s="26" t="s">
        <v>659</v>
      </c>
      <c r="B4" s="26" t="s">
        <v>658</v>
      </c>
      <c r="C4" s="29" t="s">
        <v>595</v>
      </c>
      <c r="D4" s="29" t="s">
        <v>699</v>
      </c>
      <c r="E4" s="28">
        <v>8247</v>
      </c>
      <c r="F4" s="30" t="s">
        <v>660</v>
      </c>
      <c r="G4" s="26" t="s">
        <v>309</v>
      </c>
    </row>
    <row r="5" spans="1:7" s="22" customFormat="1" ht="127.5">
      <c r="A5" s="26" t="s">
        <v>311</v>
      </c>
      <c r="B5" s="26" t="s">
        <v>310</v>
      </c>
      <c r="C5" s="29" t="s">
        <v>595</v>
      </c>
      <c r="D5" s="29" t="s">
        <v>699</v>
      </c>
      <c r="E5" s="28">
        <v>8246</v>
      </c>
      <c r="F5" s="30" t="s">
        <v>660</v>
      </c>
      <c r="G5" s="26" t="s">
        <v>1026</v>
      </c>
    </row>
    <row r="6" spans="1:7" s="22" customFormat="1" ht="76.5">
      <c r="A6" s="26" t="s">
        <v>312</v>
      </c>
      <c r="B6" s="26" t="s">
        <v>313</v>
      </c>
      <c r="C6" s="29" t="s">
        <v>595</v>
      </c>
      <c r="D6" s="29" t="s">
        <v>699</v>
      </c>
      <c r="E6" s="28">
        <v>8248</v>
      </c>
      <c r="F6" s="30" t="s">
        <v>660</v>
      </c>
      <c r="G6" s="26" t="s">
        <v>1027</v>
      </c>
    </row>
    <row r="7" spans="1:7" s="22" customFormat="1" ht="84" customHeight="1">
      <c r="A7" s="26" t="s">
        <v>646</v>
      </c>
      <c r="B7" s="26" t="s">
        <v>647</v>
      </c>
      <c r="C7" s="29" t="s">
        <v>595</v>
      </c>
      <c r="D7" s="29" t="s">
        <v>699</v>
      </c>
      <c r="E7" s="28">
        <v>1616</v>
      </c>
      <c r="F7" s="30" t="s">
        <v>648</v>
      </c>
      <c r="G7" s="26" t="s">
        <v>649</v>
      </c>
    </row>
    <row r="8" spans="1:7" s="23" customFormat="1" ht="133.5" customHeight="1">
      <c r="A8" s="26" t="s">
        <v>892</v>
      </c>
      <c r="B8" s="26" t="s">
        <v>893</v>
      </c>
      <c r="C8" s="29" t="s">
        <v>594</v>
      </c>
      <c r="D8" s="29" t="s">
        <v>449</v>
      </c>
      <c r="E8" s="28">
        <v>5743</v>
      </c>
      <c r="F8" s="30" t="s">
        <v>29</v>
      </c>
      <c r="G8" s="26" t="s">
        <v>195</v>
      </c>
    </row>
    <row r="9" spans="1:7" s="23" customFormat="1" ht="63" customHeight="1">
      <c r="A9" s="26" t="s">
        <v>809</v>
      </c>
      <c r="B9" s="26" t="s">
        <v>810</v>
      </c>
      <c r="C9" s="29" t="s">
        <v>595</v>
      </c>
      <c r="D9" s="29" t="s">
        <v>1093</v>
      </c>
      <c r="E9" s="28">
        <v>1723</v>
      </c>
      <c r="F9" s="30" t="s">
        <v>811</v>
      </c>
      <c r="G9" s="26" t="s">
        <v>538</v>
      </c>
    </row>
    <row r="10" spans="1:7" s="23" customFormat="1" ht="63" customHeight="1">
      <c r="A10" s="26" t="s">
        <v>1002</v>
      </c>
      <c r="B10" s="26" t="s">
        <v>199</v>
      </c>
      <c r="C10" s="29" t="s">
        <v>595</v>
      </c>
      <c r="D10" s="29" t="s">
        <v>1093</v>
      </c>
      <c r="E10" s="28">
        <v>1656</v>
      </c>
      <c r="F10" s="30" t="s">
        <v>1014</v>
      </c>
      <c r="G10" s="26" t="s">
        <v>972</v>
      </c>
    </row>
    <row r="11" spans="1:7" s="23" customFormat="1" ht="135" customHeight="1">
      <c r="A11" s="26" t="s">
        <v>622</v>
      </c>
      <c r="B11" s="26" t="s">
        <v>623</v>
      </c>
      <c r="C11" s="29" t="s">
        <v>595</v>
      </c>
      <c r="D11" s="29" t="s">
        <v>1118</v>
      </c>
      <c r="E11" s="28">
        <v>1252</v>
      </c>
      <c r="F11" s="30" t="s">
        <v>816</v>
      </c>
      <c r="G11" s="26" t="s">
        <v>1016</v>
      </c>
    </row>
    <row r="12" spans="1:7" s="23" customFormat="1" ht="52.5" customHeight="1">
      <c r="A12" s="26" t="s">
        <v>802</v>
      </c>
      <c r="B12" s="26" t="s">
        <v>803</v>
      </c>
      <c r="C12" s="29" t="s">
        <v>595</v>
      </c>
      <c r="D12" s="29" t="s">
        <v>1093</v>
      </c>
      <c r="E12" s="28">
        <v>1673</v>
      </c>
      <c r="F12" s="30" t="s">
        <v>804</v>
      </c>
      <c r="G12" s="26" t="s">
        <v>539</v>
      </c>
    </row>
    <row r="13" spans="1:7" s="23" customFormat="1" ht="52.5" customHeight="1">
      <c r="A13" s="26" t="s">
        <v>30</v>
      </c>
      <c r="B13" s="26" t="s">
        <v>31</v>
      </c>
      <c r="C13" s="29" t="s">
        <v>162</v>
      </c>
      <c r="D13" s="29" t="s">
        <v>1093</v>
      </c>
      <c r="E13" s="28">
        <v>1746</v>
      </c>
      <c r="F13" s="30" t="s">
        <v>32</v>
      </c>
      <c r="G13" s="26" t="s">
        <v>33</v>
      </c>
    </row>
    <row r="14" spans="1:7" s="23" customFormat="1" ht="52.5" customHeight="1">
      <c r="A14" s="26" t="s">
        <v>185</v>
      </c>
      <c r="B14" s="26" t="s">
        <v>186</v>
      </c>
      <c r="C14" s="29" t="s">
        <v>595</v>
      </c>
      <c r="D14" s="29" t="s">
        <v>1118</v>
      </c>
      <c r="E14" s="28">
        <v>1325</v>
      </c>
      <c r="F14" s="30" t="s">
        <v>207</v>
      </c>
      <c r="G14" s="26" t="s">
        <v>187</v>
      </c>
    </row>
    <row r="15" spans="1:7" s="23" customFormat="1" ht="52.5" customHeight="1">
      <c r="A15" s="26" t="s">
        <v>151</v>
      </c>
      <c r="B15" s="26" t="s">
        <v>152</v>
      </c>
      <c r="C15" s="29" t="s">
        <v>595</v>
      </c>
      <c r="D15" s="29" t="s">
        <v>1093</v>
      </c>
      <c r="E15" s="28">
        <v>170</v>
      </c>
      <c r="F15" s="30" t="s">
        <v>153</v>
      </c>
      <c r="G15" s="26" t="s">
        <v>540</v>
      </c>
    </row>
    <row r="16" spans="1:7" s="23" customFormat="1" ht="53.25" customHeight="1">
      <c r="A16" s="26" t="s">
        <v>541</v>
      </c>
      <c r="B16" s="26" t="s">
        <v>805</v>
      </c>
      <c r="C16" s="29" t="s">
        <v>594</v>
      </c>
      <c r="D16" s="29" t="s">
        <v>1093</v>
      </c>
      <c r="E16" s="28" t="s">
        <v>799</v>
      </c>
      <c r="F16" s="30" t="s">
        <v>794</v>
      </c>
      <c r="G16" s="26" t="s">
        <v>1017</v>
      </c>
    </row>
    <row r="17" spans="1:7" s="23" customFormat="1" ht="80.25" customHeight="1">
      <c r="A17" s="26" t="s">
        <v>806</v>
      </c>
      <c r="B17" s="26" t="s">
        <v>807</v>
      </c>
      <c r="C17" s="29" t="s">
        <v>595</v>
      </c>
      <c r="D17" s="29" t="s">
        <v>1093</v>
      </c>
      <c r="E17" s="28">
        <v>405</v>
      </c>
      <c r="F17" s="30" t="s">
        <v>808</v>
      </c>
      <c r="G17" s="26" t="s">
        <v>85</v>
      </c>
    </row>
    <row r="18" spans="1:7" s="23" customFormat="1" ht="140.25">
      <c r="A18" s="26" t="s">
        <v>188</v>
      </c>
      <c r="B18" s="26" t="s">
        <v>189</v>
      </c>
      <c r="C18" s="29" t="s">
        <v>595</v>
      </c>
      <c r="D18" s="29" t="s">
        <v>1118</v>
      </c>
      <c r="E18" s="28">
        <v>617</v>
      </c>
      <c r="F18" s="30" t="s">
        <v>190</v>
      </c>
      <c r="G18" s="26" t="s">
        <v>191</v>
      </c>
    </row>
    <row r="19" spans="1:7" s="23" customFormat="1" ht="54" customHeight="1">
      <c r="A19" s="26" t="s">
        <v>1108</v>
      </c>
      <c r="B19" s="26" t="s">
        <v>1109</v>
      </c>
      <c r="C19" s="29" t="s">
        <v>594</v>
      </c>
      <c r="D19" s="29" t="s">
        <v>25</v>
      </c>
      <c r="E19" s="28">
        <v>304</v>
      </c>
      <c r="F19" s="30" t="s">
        <v>989</v>
      </c>
      <c r="G19" s="26" t="s">
        <v>452</v>
      </c>
    </row>
    <row r="20" spans="1:7" s="23" customFormat="1" ht="52.5" customHeight="1">
      <c r="A20" s="26" t="s">
        <v>1119</v>
      </c>
      <c r="B20" s="26" t="s">
        <v>1120</v>
      </c>
      <c r="C20" s="29" t="s">
        <v>595</v>
      </c>
      <c r="D20" s="29" t="s">
        <v>175</v>
      </c>
      <c r="E20" s="28">
        <v>487</v>
      </c>
      <c r="F20" s="30" t="s">
        <v>42</v>
      </c>
      <c r="G20" s="26" t="s">
        <v>328</v>
      </c>
    </row>
    <row r="21" spans="1:7" s="23" customFormat="1" ht="44.25" customHeight="1">
      <c r="A21" s="26" t="s">
        <v>154</v>
      </c>
      <c r="B21" s="26" t="s">
        <v>155</v>
      </c>
      <c r="C21" s="29" t="s">
        <v>595</v>
      </c>
      <c r="D21" s="29" t="s">
        <v>1093</v>
      </c>
      <c r="E21" s="28">
        <v>218</v>
      </c>
      <c r="F21" s="30" t="s">
        <v>156</v>
      </c>
      <c r="G21" s="26" t="s">
        <v>533</v>
      </c>
    </row>
    <row r="22" spans="1:7" s="23" customFormat="1" ht="44.25" customHeight="1">
      <c r="A22" s="26" t="s">
        <v>536</v>
      </c>
      <c r="B22" s="26" t="s">
        <v>665</v>
      </c>
      <c r="C22" s="29" t="s">
        <v>595</v>
      </c>
      <c r="D22" s="29" t="s">
        <v>583</v>
      </c>
      <c r="E22" s="28">
        <v>293</v>
      </c>
      <c r="F22" s="30">
        <v>6504</v>
      </c>
      <c r="G22" s="26" t="s">
        <v>664</v>
      </c>
    </row>
    <row r="23" spans="1:7" s="23" customFormat="1" ht="45" customHeight="1">
      <c r="A23" s="26" t="s">
        <v>965</v>
      </c>
      <c r="B23" s="26" t="s">
        <v>87</v>
      </c>
      <c r="C23" s="29" t="s">
        <v>595</v>
      </c>
      <c r="D23" s="29" t="s">
        <v>479</v>
      </c>
      <c r="E23" s="28">
        <v>879</v>
      </c>
      <c r="F23" s="30" t="s">
        <v>1179</v>
      </c>
      <c r="G23" s="26" t="s">
        <v>534</v>
      </c>
    </row>
    <row r="24" spans="1:7" s="23" customFormat="1" ht="140.25">
      <c r="A24" s="26" t="s">
        <v>1028</v>
      </c>
      <c r="B24" s="26" t="s">
        <v>1029</v>
      </c>
      <c r="C24" s="29" t="s">
        <v>595</v>
      </c>
      <c r="D24" s="29" t="s">
        <v>699</v>
      </c>
      <c r="E24" s="28">
        <v>89</v>
      </c>
      <c r="F24" s="30" t="s">
        <v>1030</v>
      </c>
      <c r="G24" s="26" t="s">
        <v>1031</v>
      </c>
    </row>
    <row r="25" spans="1:7" s="23" customFormat="1" ht="102.75" customHeight="1">
      <c r="A25" s="26" t="s">
        <v>1040</v>
      </c>
      <c r="B25" s="26" t="s">
        <v>1041</v>
      </c>
      <c r="C25" s="29" t="s">
        <v>595</v>
      </c>
      <c r="D25" s="29" t="s">
        <v>699</v>
      </c>
      <c r="E25" s="28">
        <v>571</v>
      </c>
      <c r="F25" s="30" t="s">
        <v>1042</v>
      </c>
      <c r="G25" s="26" t="s">
        <v>53</v>
      </c>
    </row>
    <row r="26" spans="1:7" s="23" customFormat="1" ht="45" customHeight="1">
      <c r="A26" s="26" t="s">
        <v>8</v>
      </c>
      <c r="B26" s="26" t="s">
        <v>9</v>
      </c>
      <c r="C26" s="29" t="s">
        <v>595</v>
      </c>
      <c r="D26" s="29" t="s">
        <v>699</v>
      </c>
      <c r="E26" s="28">
        <v>2722</v>
      </c>
      <c r="F26" s="30" t="s">
        <v>10</v>
      </c>
      <c r="G26" s="26" t="s">
        <v>329</v>
      </c>
    </row>
    <row r="27" spans="1:7" s="23" customFormat="1" ht="45" customHeight="1">
      <c r="A27" s="26" t="s">
        <v>279</v>
      </c>
      <c r="B27" s="26" t="s">
        <v>281</v>
      </c>
      <c r="C27" s="29" t="s">
        <v>595</v>
      </c>
      <c r="D27" s="29" t="s">
        <v>699</v>
      </c>
      <c r="E27" s="28">
        <v>7685</v>
      </c>
      <c r="F27" s="30" t="s">
        <v>794</v>
      </c>
      <c r="G27" s="26" t="s">
        <v>280</v>
      </c>
    </row>
    <row r="28" spans="1:7" s="23" customFormat="1" ht="77.25" customHeight="1">
      <c r="A28" s="26" t="s">
        <v>54</v>
      </c>
      <c r="B28" s="26" t="s">
        <v>891</v>
      </c>
      <c r="C28" s="29" t="s">
        <v>595</v>
      </c>
      <c r="D28" s="29" t="s">
        <v>480</v>
      </c>
      <c r="E28" s="28">
        <v>1626</v>
      </c>
      <c r="F28" s="30" t="s">
        <v>290</v>
      </c>
      <c r="G28" s="26" t="s">
        <v>570</v>
      </c>
    </row>
    <row r="29" spans="1:7" s="23" customFormat="1" ht="64.5" customHeight="1">
      <c r="A29" s="26" t="s">
        <v>230</v>
      </c>
      <c r="B29" s="26" t="s">
        <v>621</v>
      </c>
      <c r="C29" s="29" t="s">
        <v>594</v>
      </c>
      <c r="D29" s="29" t="s">
        <v>175</v>
      </c>
      <c r="E29" s="29" t="s">
        <v>799</v>
      </c>
      <c r="F29" s="30" t="s">
        <v>794</v>
      </c>
      <c r="G29" s="26" t="s">
        <v>68</v>
      </c>
    </row>
    <row r="30" spans="1:7" s="23" customFormat="1" ht="70.5" customHeight="1">
      <c r="A30" s="26" t="s">
        <v>481</v>
      </c>
      <c r="B30" s="26" t="s">
        <v>1215</v>
      </c>
      <c r="C30" s="29" t="s">
        <v>595</v>
      </c>
      <c r="D30" s="29" t="s">
        <v>583</v>
      </c>
      <c r="E30" s="28">
        <v>3111</v>
      </c>
      <c r="F30" s="30">
        <v>1056</v>
      </c>
      <c r="G30" s="26" t="s">
        <v>1214</v>
      </c>
    </row>
    <row r="31" spans="1:7" s="23" customFormat="1" ht="70.5" customHeight="1">
      <c r="A31" s="26" t="s">
        <v>43</v>
      </c>
      <c r="B31" s="26" t="s">
        <v>44</v>
      </c>
      <c r="C31" s="29" t="s">
        <v>595</v>
      </c>
      <c r="D31" s="29" t="s">
        <v>699</v>
      </c>
      <c r="E31" s="28">
        <v>2755</v>
      </c>
      <c r="F31" s="30" t="s">
        <v>11</v>
      </c>
      <c r="G31" s="26" t="s">
        <v>333</v>
      </c>
    </row>
    <row r="32" spans="1:7" s="23" customFormat="1" ht="60" customHeight="1">
      <c r="A32" s="26" t="s">
        <v>157</v>
      </c>
      <c r="B32" s="26" t="s">
        <v>159</v>
      </c>
      <c r="C32" s="29" t="s">
        <v>595</v>
      </c>
      <c r="D32" s="29" t="s">
        <v>1093</v>
      </c>
      <c r="E32" s="28">
        <v>65</v>
      </c>
      <c r="F32" s="30" t="s">
        <v>160</v>
      </c>
      <c r="G32" s="26" t="s">
        <v>535</v>
      </c>
    </row>
    <row r="33" spans="1:7" s="23" customFormat="1" ht="52.5" customHeight="1">
      <c r="A33" s="26" t="s">
        <v>950</v>
      </c>
      <c r="B33" s="26" t="s">
        <v>951</v>
      </c>
      <c r="C33" s="29" t="s">
        <v>595</v>
      </c>
      <c r="D33" s="29" t="s">
        <v>175</v>
      </c>
      <c r="E33" s="28">
        <v>349</v>
      </c>
      <c r="F33" s="30" t="s">
        <v>968</v>
      </c>
      <c r="G33" s="26" t="s">
        <v>482</v>
      </c>
    </row>
    <row r="34" spans="1:7" s="23" customFormat="1" ht="114.75">
      <c r="A34" s="26" t="s">
        <v>192</v>
      </c>
      <c r="B34" s="26" t="s">
        <v>193</v>
      </c>
      <c r="C34" s="29" t="s">
        <v>595</v>
      </c>
      <c r="D34" s="29" t="s">
        <v>1118</v>
      </c>
      <c r="E34" s="28">
        <v>8426</v>
      </c>
      <c r="F34" s="30" t="s">
        <v>194</v>
      </c>
      <c r="G34" s="26" t="s">
        <v>1177</v>
      </c>
    </row>
    <row r="35" spans="1:7" s="23" customFormat="1" ht="65.25" customHeight="1">
      <c r="A35" s="26" t="s">
        <v>713</v>
      </c>
      <c r="B35" s="26" t="s">
        <v>905</v>
      </c>
      <c r="C35" s="29" t="s">
        <v>595</v>
      </c>
      <c r="D35" s="29" t="s">
        <v>717</v>
      </c>
      <c r="E35" s="28">
        <v>819</v>
      </c>
      <c r="F35" s="30" t="s">
        <v>906</v>
      </c>
      <c r="G35" s="26" t="s">
        <v>359</v>
      </c>
    </row>
    <row r="36" spans="1:7" s="23" customFormat="1" ht="162" customHeight="1">
      <c r="A36" s="26" t="s">
        <v>1043</v>
      </c>
      <c r="B36" s="26" t="s">
        <v>112</v>
      </c>
      <c r="C36" s="29" t="s">
        <v>595</v>
      </c>
      <c r="D36" s="29" t="s">
        <v>699</v>
      </c>
      <c r="E36" s="28">
        <v>7907</v>
      </c>
      <c r="F36" s="30" t="s">
        <v>34</v>
      </c>
      <c r="G36" s="26" t="s">
        <v>543</v>
      </c>
    </row>
    <row r="37" spans="1:7" s="23" customFormat="1" ht="52.5" customHeight="1">
      <c r="A37" s="26" t="s">
        <v>58</v>
      </c>
      <c r="B37" s="26" t="s">
        <v>137</v>
      </c>
      <c r="C37" s="29" t="s">
        <v>595</v>
      </c>
      <c r="D37" s="29" t="s">
        <v>1093</v>
      </c>
      <c r="E37" s="28">
        <v>384</v>
      </c>
      <c r="F37" s="30" t="s">
        <v>1168</v>
      </c>
      <c r="G37" s="26" t="s">
        <v>1130</v>
      </c>
    </row>
    <row r="38" spans="1:7" s="23" customFormat="1" ht="52.5" customHeight="1">
      <c r="A38" s="26" t="s">
        <v>1216</v>
      </c>
      <c r="B38" s="26" t="s">
        <v>1218</v>
      </c>
      <c r="C38" s="29" t="s">
        <v>595</v>
      </c>
      <c r="D38" s="29" t="s">
        <v>583</v>
      </c>
      <c r="E38" s="28">
        <v>865</v>
      </c>
      <c r="F38" s="30">
        <v>1182</v>
      </c>
      <c r="G38" s="26" t="s">
        <v>1217</v>
      </c>
    </row>
    <row r="39" spans="1:7" s="23" customFormat="1" ht="76.5">
      <c r="A39" s="26" t="s">
        <v>650</v>
      </c>
      <c r="B39" s="26" t="s">
        <v>651</v>
      </c>
      <c r="C39" s="29" t="s">
        <v>595</v>
      </c>
      <c r="D39" s="29" t="s">
        <v>699</v>
      </c>
      <c r="E39" s="28">
        <v>566</v>
      </c>
      <c r="F39" s="30" t="s">
        <v>652</v>
      </c>
      <c r="G39" s="26" t="s">
        <v>653</v>
      </c>
    </row>
    <row r="40" spans="1:7" s="23" customFormat="1" ht="52.5" customHeight="1">
      <c r="A40" s="26" t="s">
        <v>860</v>
      </c>
      <c r="B40" s="26" t="s">
        <v>12</v>
      </c>
      <c r="C40" s="29" t="s">
        <v>594</v>
      </c>
      <c r="D40" s="29" t="s">
        <v>699</v>
      </c>
      <c r="E40" s="28" t="s">
        <v>799</v>
      </c>
      <c r="F40" s="30" t="s">
        <v>794</v>
      </c>
      <c r="G40" s="26" t="s">
        <v>854</v>
      </c>
    </row>
    <row r="41" spans="1:7" s="23" customFormat="1" ht="78.75" customHeight="1">
      <c r="A41" s="26" t="s">
        <v>863</v>
      </c>
      <c r="B41" s="26" t="s">
        <v>870</v>
      </c>
      <c r="C41" s="29" t="s">
        <v>595</v>
      </c>
      <c r="D41" s="29" t="s">
        <v>1118</v>
      </c>
      <c r="E41" s="28" t="s">
        <v>799</v>
      </c>
      <c r="F41" s="30" t="s">
        <v>794</v>
      </c>
      <c r="G41" s="26" t="s">
        <v>782</v>
      </c>
    </row>
    <row r="42" spans="1:7" s="23" customFormat="1" ht="68.25" customHeight="1">
      <c r="A42" s="26" t="s">
        <v>861</v>
      </c>
      <c r="B42" s="26" t="s">
        <v>919</v>
      </c>
      <c r="C42" s="29" t="s">
        <v>595</v>
      </c>
      <c r="D42" s="29" t="s">
        <v>1118</v>
      </c>
      <c r="E42" s="28" t="s">
        <v>800</v>
      </c>
      <c r="F42" s="30" t="s">
        <v>794</v>
      </c>
      <c r="G42" s="26" t="s">
        <v>869</v>
      </c>
    </row>
    <row r="43" spans="1:7" s="23" customFormat="1" ht="68.25" customHeight="1">
      <c r="A43" s="26" t="s">
        <v>35</v>
      </c>
      <c r="B43" s="26" t="s">
        <v>36</v>
      </c>
      <c r="C43" s="29" t="s">
        <v>595</v>
      </c>
      <c r="D43" s="29" t="s">
        <v>449</v>
      </c>
      <c r="E43" s="28">
        <v>135</v>
      </c>
      <c r="F43" s="30" t="s">
        <v>37</v>
      </c>
      <c r="G43" s="26" t="s">
        <v>38</v>
      </c>
    </row>
    <row r="44" spans="1:7" s="23" customFormat="1" ht="101.25" customHeight="1">
      <c r="A44" s="26" t="s">
        <v>49</v>
      </c>
      <c r="B44" s="26" t="s">
        <v>50</v>
      </c>
      <c r="C44" s="29" t="s">
        <v>595</v>
      </c>
      <c r="D44" s="29" t="s">
        <v>695</v>
      </c>
      <c r="E44" s="28">
        <v>23</v>
      </c>
      <c r="F44" s="30" t="s">
        <v>51</v>
      </c>
      <c r="G44" s="26" t="s">
        <v>48</v>
      </c>
    </row>
    <row r="45" spans="1:7" s="23" customFormat="1" ht="56.25" customHeight="1">
      <c r="A45" s="26" t="s">
        <v>907</v>
      </c>
      <c r="B45" s="26" t="s">
        <v>908</v>
      </c>
      <c r="C45" s="29" t="s">
        <v>595</v>
      </c>
      <c r="D45" s="29" t="s">
        <v>717</v>
      </c>
      <c r="E45" s="28">
        <v>818</v>
      </c>
      <c r="F45" s="30" t="s">
        <v>909</v>
      </c>
      <c r="G45" s="26" t="s">
        <v>783</v>
      </c>
    </row>
    <row r="46" spans="1:7" s="23" customFormat="1" ht="192.75" customHeight="1">
      <c r="A46" s="26" t="s">
        <v>126</v>
      </c>
      <c r="B46" s="26" t="s">
        <v>127</v>
      </c>
      <c r="C46" s="29" t="s">
        <v>595</v>
      </c>
      <c r="D46" s="29" t="s">
        <v>25</v>
      </c>
      <c r="E46" s="28">
        <v>1664</v>
      </c>
      <c r="F46" s="30" t="s">
        <v>128</v>
      </c>
      <c r="G46" s="26" t="s">
        <v>7</v>
      </c>
    </row>
    <row r="47" spans="1:7" s="23" customFormat="1" ht="199.5" customHeight="1">
      <c r="A47" s="26" t="s">
        <v>913</v>
      </c>
      <c r="B47" s="26" t="s">
        <v>914</v>
      </c>
      <c r="C47" s="29" t="s">
        <v>595</v>
      </c>
      <c r="D47" s="29" t="s">
        <v>703</v>
      </c>
      <c r="E47" s="28">
        <v>1391</v>
      </c>
      <c r="F47" s="30" t="s">
        <v>915</v>
      </c>
      <c r="G47" s="26" t="s">
        <v>549</v>
      </c>
    </row>
    <row r="48" spans="1:7" s="23" customFormat="1" ht="69" customHeight="1">
      <c r="A48" s="26" t="s">
        <v>89</v>
      </c>
      <c r="B48" s="26" t="s">
        <v>90</v>
      </c>
      <c r="C48" s="29" t="s">
        <v>595</v>
      </c>
      <c r="D48" s="29" t="s">
        <v>699</v>
      </c>
      <c r="E48" s="28">
        <v>3180</v>
      </c>
      <c r="F48" s="30" t="s">
        <v>91</v>
      </c>
      <c r="G48" s="26" t="s">
        <v>855</v>
      </c>
    </row>
    <row r="49" spans="1:7" s="23" customFormat="1" ht="69" customHeight="1">
      <c r="A49" s="26" t="s">
        <v>39</v>
      </c>
      <c r="B49" s="26" t="s">
        <v>40</v>
      </c>
      <c r="C49" s="29" t="s">
        <v>595</v>
      </c>
      <c r="D49" s="29" t="s">
        <v>717</v>
      </c>
      <c r="E49" s="28">
        <v>817</v>
      </c>
      <c r="F49" s="30" t="s">
        <v>491</v>
      </c>
      <c r="G49" s="26" t="s">
        <v>492</v>
      </c>
    </row>
    <row r="50" spans="1:7" s="23" customFormat="1" ht="102">
      <c r="A50" s="26" t="s">
        <v>493</v>
      </c>
      <c r="B50" s="26" t="s">
        <v>494</v>
      </c>
      <c r="C50" s="29" t="s">
        <v>162</v>
      </c>
      <c r="D50" s="29" t="s">
        <v>952</v>
      </c>
      <c r="E50" s="28">
        <v>1640</v>
      </c>
      <c r="F50" s="30" t="s">
        <v>495</v>
      </c>
      <c r="G50" s="26" t="s">
        <v>496</v>
      </c>
    </row>
    <row r="51" spans="1:7" s="23" customFormat="1" ht="69.75" customHeight="1">
      <c r="A51" s="26" t="s">
        <v>92</v>
      </c>
      <c r="B51" s="26" t="s">
        <v>93</v>
      </c>
      <c r="C51" s="29" t="s">
        <v>594</v>
      </c>
      <c r="D51" s="29" t="s">
        <v>699</v>
      </c>
      <c r="E51" s="28">
        <v>7972</v>
      </c>
      <c r="F51" s="30" t="s">
        <v>45</v>
      </c>
      <c r="G51" s="26" t="s">
        <v>550</v>
      </c>
    </row>
    <row r="52" spans="1:7" s="23" customFormat="1" ht="60.75" customHeight="1">
      <c r="A52" s="26" t="s">
        <v>98</v>
      </c>
      <c r="B52" s="26" t="s">
        <v>99</v>
      </c>
      <c r="C52" s="29" t="s">
        <v>595</v>
      </c>
      <c r="D52" s="29" t="s">
        <v>449</v>
      </c>
      <c r="E52" s="28">
        <v>130</v>
      </c>
      <c r="F52" s="30" t="s">
        <v>100</v>
      </c>
      <c r="G52" s="26" t="s">
        <v>1222</v>
      </c>
    </row>
    <row r="53" spans="1:7" s="23" customFormat="1" ht="76.5">
      <c r="A53" s="26" t="s">
        <v>497</v>
      </c>
      <c r="B53" s="26" t="s">
        <v>498</v>
      </c>
      <c r="C53" s="29" t="s">
        <v>595</v>
      </c>
      <c r="D53" s="29" t="s">
        <v>449</v>
      </c>
      <c r="E53" s="28">
        <v>165</v>
      </c>
      <c r="F53" s="30" t="s">
        <v>499</v>
      </c>
      <c r="G53" s="26" t="s">
        <v>500</v>
      </c>
    </row>
    <row r="54" spans="1:7" s="23" customFormat="1" ht="54" customHeight="1">
      <c r="A54" s="26" t="s">
        <v>579</v>
      </c>
      <c r="B54" s="26" t="s">
        <v>596</v>
      </c>
      <c r="C54" s="29" t="s">
        <v>595</v>
      </c>
      <c r="D54" s="29" t="s">
        <v>583</v>
      </c>
      <c r="E54" s="28">
        <v>3266</v>
      </c>
      <c r="F54" s="30">
        <v>622</v>
      </c>
      <c r="G54" s="26" t="s">
        <v>1219</v>
      </c>
    </row>
    <row r="55" spans="1:7" s="23" customFormat="1" ht="92.25" customHeight="1">
      <c r="A55" s="26" t="s">
        <v>862</v>
      </c>
      <c r="B55" s="26" t="s">
        <v>1122</v>
      </c>
      <c r="C55" s="29" t="s">
        <v>595</v>
      </c>
      <c r="D55" s="29" t="s">
        <v>1118</v>
      </c>
      <c r="E55" s="28" t="s">
        <v>800</v>
      </c>
      <c r="F55" s="30" t="s">
        <v>794</v>
      </c>
      <c r="G55" s="26" t="s">
        <v>1200</v>
      </c>
    </row>
    <row r="56" spans="1:7" s="23" customFormat="1" ht="54.75" customHeight="1">
      <c r="A56" s="26" t="s">
        <v>787</v>
      </c>
      <c r="B56" s="26" t="s">
        <v>1010</v>
      </c>
      <c r="C56" s="29" t="s">
        <v>594</v>
      </c>
      <c r="D56" s="29" t="s">
        <v>175</v>
      </c>
      <c r="E56" s="29" t="s">
        <v>799</v>
      </c>
      <c r="F56" s="30" t="s">
        <v>794</v>
      </c>
      <c r="G56" s="26" t="s">
        <v>69</v>
      </c>
    </row>
    <row r="57" spans="1:7" s="23" customFormat="1" ht="53.25" customHeight="1">
      <c r="A57" s="26" t="s">
        <v>1126</v>
      </c>
      <c r="B57" s="26" t="s">
        <v>373</v>
      </c>
      <c r="C57" s="29" t="s">
        <v>595</v>
      </c>
      <c r="D57" s="29" t="s">
        <v>1118</v>
      </c>
      <c r="E57" s="28">
        <v>437</v>
      </c>
      <c r="F57" s="30" t="s">
        <v>207</v>
      </c>
      <c r="G57" s="26" t="s">
        <v>556</v>
      </c>
    </row>
    <row r="58" spans="1:7" s="23" customFormat="1" ht="165" customHeight="1">
      <c r="A58" s="26" t="s">
        <v>916</v>
      </c>
      <c r="B58" s="26" t="s">
        <v>917</v>
      </c>
      <c r="C58" s="29" t="s">
        <v>595</v>
      </c>
      <c r="D58" s="29" t="s">
        <v>700</v>
      </c>
      <c r="E58" s="28">
        <v>484</v>
      </c>
      <c r="F58" s="30" t="s">
        <v>918</v>
      </c>
      <c r="G58" s="26" t="s">
        <v>508</v>
      </c>
    </row>
    <row r="59" spans="1:7" s="23" customFormat="1" ht="86.25" customHeight="1">
      <c r="A59" s="26" t="s">
        <v>952</v>
      </c>
      <c r="B59" s="26" t="s">
        <v>953</v>
      </c>
      <c r="C59" s="29" t="s">
        <v>595</v>
      </c>
      <c r="D59" s="29" t="s">
        <v>208</v>
      </c>
      <c r="E59" s="28">
        <v>281</v>
      </c>
      <c r="F59" s="30" t="s">
        <v>374</v>
      </c>
      <c r="G59" s="26" t="s">
        <v>856</v>
      </c>
    </row>
    <row r="60" spans="1:7" s="23" customFormat="1" ht="140.25">
      <c r="A60" s="26" t="s">
        <v>1032</v>
      </c>
      <c r="B60" s="26" t="s">
        <v>1033</v>
      </c>
      <c r="C60" s="29" t="s">
        <v>595</v>
      </c>
      <c r="D60" s="29" t="s">
        <v>699</v>
      </c>
      <c r="E60" s="28">
        <v>8465</v>
      </c>
      <c r="F60" s="30" t="s">
        <v>1034</v>
      </c>
      <c r="G60" s="26" t="s">
        <v>1035</v>
      </c>
    </row>
    <row r="61" spans="1:7" s="23" customFormat="1" ht="50.25" customHeight="1">
      <c r="A61" s="26" t="s">
        <v>1005</v>
      </c>
      <c r="B61" s="26" t="s">
        <v>70</v>
      </c>
      <c r="C61" s="29" t="s">
        <v>594</v>
      </c>
      <c r="D61" s="29" t="s">
        <v>175</v>
      </c>
      <c r="E61" s="29" t="s">
        <v>799</v>
      </c>
      <c r="F61" s="30" t="s">
        <v>794</v>
      </c>
      <c r="G61" s="26" t="s">
        <v>71</v>
      </c>
    </row>
    <row r="62" spans="1:7" s="23" customFormat="1" ht="102" customHeight="1">
      <c r="A62" s="26" t="s">
        <v>1220</v>
      </c>
      <c r="B62" s="26" t="s">
        <v>1221</v>
      </c>
      <c r="C62" s="29" t="s">
        <v>595</v>
      </c>
      <c r="D62" s="29" t="s">
        <v>583</v>
      </c>
      <c r="E62" s="28">
        <v>480</v>
      </c>
      <c r="F62" s="30">
        <v>523</v>
      </c>
      <c r="G62" s="26" t="s">
        <v>1178</v>
      </c>
    </row>
    <row r="63" spans="1:7" s="23" customFormat="1" ht="52.5" customHeight="1">
      <c r="A63" s="26" t="s">
        <v>864</v>
      </c>
      <c r="B63" s="26" t="s">
        <v>871</v>
      </c>
      <c r="C63" s="29" t="s">
        <v>595</v>
      </c>
      <c r="D63" s="29" t="s">
        <v>1118</v>
      </c>
      <c r="E63" s="28" t="s">
        <v>799</v>
      </c>
      <c r="F63" s="30" t="s">
        <v>794</v>
      </c>
      <c r="G63" s="26" t="s">
        <v>323</v>
      </c>
    </row>
    <row r="64" spans="1:7" s="23" customFormat="1" ht="128.25" customHeight="1">
      <c r="A64" s="26" t="s">
        <v>101</v>
      </c>
      <c r="B64" s="26" t="s">
        <v>102</v>
      </c>
      <c r="C64" s="29" t="s">
        <v>595</v>
      </c>
      <c r="D64" s="29" t="s">
        <v>449</v>
      </c>
      <c r="E64" s="28">
        <v>140</v>
      </c>
      <c r="F64" s="30" t="s">
        <v>103</v>
      </c>
      <c r="G64" s="26" t="s">
        <v>299</v>
      </c>
    </row>
    <row r="65" spans="1:7" s="23" customFormat="1" ht="128.25" customHeight="1">
      <c r="A65" s="26" t="s">
        <v>502</v>
      </c>
      <c r="B65" s="26" t="s">
        <v>501</v>
      </c>
      <c r="C65" s="29" t="s">
        <v>594</v>
      </c>
      <c r="D65" s="29" t="s">
        <v>699</v>
      </c>
      <c r="E65" s="28">
        <v>1653</v>
      </c>
      <c r="F65" s="30" t="s">
        <v>503</v>
      </c>
      <c r="G65" s="26" t="s">
        <v>504</v>
      </c>
    </row>
    <row r="66" spans="1:7" s="23" customFormat="1" ht="102">
      <c r="A66" s="26" t="s">
        <v>1021</v>
      </c>
      <c r="B66" s="26" t="s">
        <v>1022</v>
      </c>
      <c r="C66" s="29" t="s">
        <v>595</v>
      </c>
      <c r="D66" s="29" t="s">
        <v>699</v>
      </c>
      <c r="E66" s="28">
        <v>83</v>
      </c>
      <c r="F66" s="30" t="s">
        <v>1023</v>
      </c>
      <c r="G66" s="26" t="s">
        <v>1024</v>
      </c>
    </row>
    <row r="67" spans="1:7" s="23" customFormat="1" ht="78.75" customHeight="1">
      <c r="A67" s="26" t="s">
        <v>956</v>
      </c>
      <c r="B67" s="26" t="s">
        <v>375</v>
      </c>
      <c r="C67" s="29" t="s">
        <v>595</v>
      </c>
      <c r="D67" s="29" t="s">
        <v>25</v>
      </c>
      <c r="E67" s="28">
        <v>109</v>
      </c>
      <c r="F67" s="30" t="s">
        <v>376</v>
      </c>
      <c r="G67" s="26" t="s">
        <v>2</v>
      </c>
    </row>
    <row r="68" spans="1:7" s="23" customFormat="1" ht="105" customHeight="1">
      <c r="A68" s="26" t="s">
        <v>872</v>
      </c>
      <c r="B68" s="26" t="s">
        <v>873</v>
      </c>
      <c r="C68" s="29" t="s">
        <v>595</v>
      </c>
      <c r="D68" s="29" t="s">
        <v>699</v>
      </c>
      <c r="E68" s="28">
        <v>1617</v>
      </c>
      <c r="F68" s="30" t="s">
        <v>377</v>
      </c>
      <c r="G68" s="26" t="s">
        <v>666</v>
      </c>
    </row>
    <row r="69" spans="1:7" s="23" customFormat="1" ht="52.5" customHeight="1">
      <c r="A69" s="26" t="s">
        <v>1076</v>
      </c>
      <c r="B69" s="26" t="s">
        <v>1077</v>
      </c>
      <c r="C69" s="29" t="s">
        <v>595</v>
      </c>
      <c r="D69" s="29" t="s">
        <v>480</v>
      </c>
      <c r="E69" s="28">
        <v>1464</v>
      </c>
      <c r="F69" s="30" t="s">
        <v>1078</v>
      </c>
      <c r="G69" s="26" t="s">
        <v>1079</v>
      </c>
    </row>
    <row r="70" spans="1:7" s="23" customFormat="1" ht="60.75" customHeight="1">
      <c r="A70" s="26" t="s">
        <v>260</v>
      </c>
      <c r="B70" s="26" t="s">
        <v>261</v>
      </c>
      <c r="C70" s="29" t="s">
        <v>595</v>
      </c>
      <c r="D70" s="29" t="s">
        <v>699</v>
      </c>
      <c r="E70" s="28">
        <v>1264</v>
      </c>
      <c r="F70" s="30" t="s">
        <v>262</v>
      </c>
      <c r="G70" s="26" t="s">
        <v>263</v>
      </c>
    </row>
    <row r="71" spans="1:7" s="23" customFormat="1" ht="70.5" customHeight="1">
      <c r="A71" s="26" t="s">
        <v>355</v>
      </c>
      <c r="B71" s="26" t="s">
        <v>355</v>
      </c>
      <c r="C71" s="29" t="s">
        <v>594</v>
      </c>
      <c r="D71" s="29" t="s">
        <v>480</v>
      </c>
      <c r="E71" s="28">
        <v>1441</v>
      </c>
      <c r="F71" s="30" t="s">
        <v>291</v>
      </c>
      <c r="G71" s="26" t="s">
        <v>1223</v>
      </c>
    </row>
    <row r="72" spans="1:7" s="23" customFormat="1" ht="52.5" customHeight="1">
      <c r="A72" s="26" t="s">
        <v>814</v>
      </c>
      <c r="B72" s="26" t="s">
        <v>815</v>
      </c>
      <c r="C72" s="29" t="s">
        <v>595</v>
      </c>
      <c r="D72" s="29" t="s">
        <v>1118</v>
      </c>
      <c r="E72" s="28">
        <v>176</v>
      </c>
      <c r="F72" s="30" t="s">
        <v>391</v>
      </c>
      <c r="G72" s="26" t="s">
        <v>667</v>
      </c>
    </row>
    <row r="73" spans="1:7" s="23" customFormat="1" ht="52.5" customHeight="1">
      <c r="A73" s="26" t="s">
        <v>598</v>
      </c>
      <c r="B73" s="26" t="s">
        <v>712</v>
      </c>
      <c r="C73" s="29" t="s">
        <v>595</v>
      </c>
      <c r="D73" s="29" t="s">
        <v>449</v>
      </c>
      <c r="E73" s="28">
        <v>133</v>
      </c>
      <c r="F73" s="30" t="s">
        <v>104</v>
      </c>
      <c r="G73" s="26" t="s">
        <v>324</v>
      </c>
    </row>
    <row r="74" spans="1:7" s="23" customFormat="1" ht="52.5" customHeight="1">
      <c r="A74" s="26" t="s">
        <v>1180</v>
      </c>
      <c r="B74" s="26" t="s">
        <v>1182</v>
      </c>
      <c r="C74" s="29" t="s">
        <v>595</v>
      </c>
      <c r="D74" s="29" t="s">
        <v>583</v>
      </c>
      <c r="E74" s="28">
        <v>5187</v>
      </c>
      <c r="F74" s="30">
        <v>1293</v>
      </c>
      <c r="G74" s="26" t="s">
        <v>1181</v>
      </c>
    </row>
    <row r="75" spans="1:7" s="23" customFormat="1" ht="99.75" customHeight="1">
      <c r="A75" s="26" t="s">
        <v>268</v>
      </c>
      <c r="B75" s="26" t="s">
        <v>269</v>
      </c>
      <c r="C75" s="29" t="s">
        <v>595</v>
      </c>
      <c r="D75" s="29" t="s">
        <v>699</v>
      </c>
      <c r="E75" s="28">
        <v>2991</v>
      </c>
      <c r="F75" s="30" t="s">
        <v>794</v>
      </c>
      <c r="G75" s="26" t="s">
        <v>270</v>
      </c>
    </row>
    <row r="76" spans="1:7" s="23" customFormat="1" ht="48.75" customHeight="1">
      <c r="A76" s="26" t="s">
        <v>817</v>
      </c>
      <c r="B76" s="26" t="s">
        <v>818</v>
      </c>
      <c r="C76" s="29" t="s">
        <v>595</v>
      </c>
      <c r="D76" s="29" t="s">
        <v>1118</v>
      </c>
      <c r="E76" s="28">
        <v>286</v>
      </c>
      <c r="F76" s="30" t="s">
        <v>819</v>
      </c>
      <c r="G76" s="26" t="s">
        <v>676</v>
      </c>
    </row>
    <row r="77" spans="1:7" s="23" customFormat="1" ht="64.5" customHeight="1">
      <c r="A77" s="26" t="s">
        <v>961</v>
      </c>
      <c r="B77" s="26" t="s">
        <v>46</v>
      </c>
      <c r="C77" s="29" t="s">
        <v>595</v>
      </c>
      <c r="D77" s="29" t="s">
        <v>699</v>
      </c>
      <c r="E77" s="28">
        <v>3004</v>
      </c>
      <c r="F77" s="30" t="s">
        <v>378</v>
      </c>
      <c r="G77" s="26" t="s">
        <v>3</v>
      </c>
    </row>
    <row r="78" spans="1:7" s="23" customFormat="1" ht="138" customHeight="1">
      <c r="A78" s="26" t="s">
        <v>820</v>
      </c>
      <c r="B78" s="26" t="s">
        <v>821</v>
      </c>
      <c r="C78" s="29" t="s">
        <v>595</v>
      </c>
      <c r="D78" s="29" t="s">
        <v>1118</v>
      </c>
      <c r="E78" s="28">
        <v>3026</v>
      </c>
      <c r="F78" s="30" t="s">
        <v>1188</v>
      </c>
      <c r="G78" s="26" t="s">
        <v>314</v>
      </c>
    </row>
    <row r="79" spans="1:7" s="23" customFormat="1" ht="57" customHeight="1">
      <c r="A79" s="26" t="s">
        <v>874</v>
      </c>
      <c r="B79" s="26" t="s">
        <v>148</v>
      </c>
      <c r="C79" s="29" t="s">
        <v>595</v>
      </c>
      <c r="D79" s="29" t="s">
        <v>175</v>
      </c>
      <c r="E79" s="28">
        <v>369</v>
      </c>
      <c r="F79" s="30" t="s">
        <v>149</v>
      </c>
      <c r="G79" s="26" t="s">
        <v>315</v>
      </c>
    </row>
    <row r="80" spans="1:7" s="23" customFormat="1" ht="52.5" customHeight="1">
      <c r="A80" s="26" t="s">
        <v>455</v>
      </c>
      <c r="B80" s="26" t="s">
        <v>454</v>
      </c>
      <c r="C80" s="29" t="s">
        <v>595</v>
      </c>
      <c r="D80" s="29" t="s">
        <v>1093</v>
      </c>
      <c r="E80" s="28">
        <v>195</v>
      </c>
      <c r="F80" s="30" t="s">
        <v>794</v>
      </c>
      <c r="G80" s="26" t="s">
        <v>1131</v>
      </c>
    </row>
    <row r="81" spans="1:7" s="23" customFormat="1" ht="70.5" customHeight="1">
      <c r="A81" s="26" t="s">
        <v>442</v>
      </c>
      <c r="B81" s="26" t="s">
        <v>443</v>
      </c>
      <c r="C81" s="29" t="s">
        <v>595</v>
      </c>
      <c r="D81" s="29" t="s">
        <v>175</v>
      </c>
      <c r="E81" s="28">
        <v>355</v>
      </c>
      <c r="F81" s="30" t="s">
        <v>444</v>
      </c>
      <c r="G81" s="26" t="s">
        <v>316</v>
      </c>
    </row>
    <row r="82" spans="1:7" s="23" customFormat="1" ht="70.5" customHeight="1">
      <c r="A82" s="26" t="s">
        <v>264</v>
      </c>
      <c r="B82" s="26" t="s">
        <v>265</v>
      </c>
      <c r="C82" s="29" t="s">
        <v>595</v>
      </c>
      <c r="D82" s="29" t="s">
        <v>699</v>
      </c>
      <c r="E82" s="28">
        <v>1620</v>
      </c>
      <c r="F82" s="30" t="s">
        <v>266</v>
      </c>
      <c r="G82" s="26" t="s">
        <v>267</v>
      </c>
    </row>
    <row r="83" spans="1:7" s="23" customFormat="1" ht="52.5" customHeight="1">
      <c r="A83" s="26" t="s">
        <v>682</v>
      </c>
      <c r="B83" s="26" t="s">
        <v>683</v>
      </c>
      <c r="C83" s="29" t="s">
        <v>595</v>
      </c>
      <c r="D83" s="29" t="s">
        <v>699</v>
      </c>
      <c r="E83" s="28">
        <v>1209</v>
      </c>
      <c r="F83" s="30" t="s">
        <v>684</v>
      </c>
      <c r="G83" s="26" t="s">
        <v>832</v>
      </c>
    </row>
    <row r="84" spans="1:7" s="23" customFormat="1" ht="73.5" customHeight="1">
      <c r="A84" s="26" t="s">
        <v>744</v>
      </c>
      <c r="B84" s="26" t="s">
        <v>743</v>
      </c>
      <c r="C84" s="29" t="s">
        <v>595</v>
      </c>
      <c r="D84" s="29" t="s">
        <v>699</v>
      </c>
      <c r="E84" s="28">
        <v>1221</v>
      </c>
      <c r="F84" s="30" t="s">
        <v>400</v>
      </c>
      <c r="G84" s="26" t="s">
        <v>317</v>
      </c>
    </row>
    <row r="85" spans="1:7" s="23" customFormat="1" ht="45" customHeight="1">
      <c r="A85" s="26" t="s">
        <v>1003</v>
      </c>
      <c r="B85" s="26" t="s">
        <v>249</v>
      </c>
      <c r="C85" s="29" t="s">
        <v>595</v>
      </c>
      <c r="D85" s="29" t="s">
        <v>1093</v>
      </c>
      <c r="E85" s="28">
        <v>1682</v>
      </c>
      <c r="F85" s="30" t="s">
        <v>198</v>
      </c>
      <c r="G85" s="26" t="s">
        <v>813</v>
      </c>
    </row>
    <row r="86" spans="1:7" s="23" customFormat="1" ht="70.5" customHeight="1">
      <c r="A86" s="26" t="s">
        <v>1037</v>
      </c>
      <c r="B86" s="26" t="s">
        <v>1038</v>
      </c>
      <c r="C86" s="29" t="s">
        <v>595</v>
      </c>
      <c r="D86" s="29" t="s">
        <v>699</v>
      </c>
      <c r="E86" s="28">
        <v>1267</v>
      </c>
      <c r="F86" s="30" t="s">
        <v>1039</v>
      </c>
      <c r="G86" s="26" t="s">
        <v>677</v>
      </c>
    </row>
    <row r="87" spans="1:7" s="23" customFormat="1" ht="58.5" customHeight="1">
      <c r="A87" s="26" t="s">
        <v>256</v>
      </c>
      <c r="B87" s="26" t="s">
        <v>257</v>
      </c>
      <c r="C87" s="29" t="s">
        <v>595</v>
      </c>
      <c r="D87" s="29" t="s">
        <v>699</v>
      </c>
      <c r="E87" s="28">
        <v>7969</v>
      </c>
      <c r="F87" s="30" t="s">
        <v>258</v>
      </c>
      <c r="G87" s="26" t="s">
        <v>259</v>
      </c>
    </row>
    <row r="88" spans="1:7" s="23" customFormat="1" ht="75.75" customHeight="1">
      <c r="A88" s="26" t="s">
        <v>275</v>
      </c>
      <c r="B88" s="26" t="s">
        <v>276</v>
      </c>
      <c r="C88" s="29" t="s">
        <v>595</v>
      </c>
      <c r="D88" s="29" t="s">
        <v>699</v>
      </c>
      <c r="E88" s="28">
        <v>7899</v>
      </c>
      <c r="F88" s="30" t="s">
        <v>277</v>
      </c>
      <c r="G88" s="26" t="s">
        <v>278</v>
      </c>
    </row>
    <row r="89" spans="1:7" s="23" customFormat="1" ht="90.75" customHeight="1">
      <c r="A89" s="26" t="s">
        <v>865</v>
      </c>
      <c r="B89" s="26" t="s">
        <v>601</v>
      </c>
      <c r="C89" s="29" t="s">
        <v>595</v>
      </c>
      <c r="D89" s="29" t="s">
        <v>1118</v>
      </c>
      <c r="E89" s="28" t="s">
        <v>800</v>
      </c>
      <c r="F89" s="30" t="s">
        <v>794</v>
      </c>
      <c r="G89" s="26" t="s">
        <v>1036</v>
      </c>
    </row>
    <row r="90" spans="1:7" s="23" customFormat="1" ht="171" customHeight="1">
      <c r="A90" s="26" t="s">
        <v>423</v>
      </c>
      <c r="B90" s="26" t="s">
        <v>424</v>
      </c>
      <c r="C90" s="29" t="s">
        <v>595</v>
      </c>
      <c r="D90" s="29" t="s">
        <v>699</v>
      </c>
      <c r="E90" s="28">
        <v>7983</v>
      </c>
      <c r="F90" s="30" t="s">
        <v>425</v>
      </c>
      <c r="G90" s="26" t="s">
        <v>551</v>
      </c>
    </row>
    <row r="91" spans="1:7" s="23" customFormat="1" ht="78" customHeight="1">
      <c r="A91" s="26" t="s">
        <v>602</v>
      </c>
      <c r="B91" s="26" t="s">
        <v>603</v>
      </c>
      <c r="C91" s="29" t="s">
        <v>595</v>
      </c>
      <c r="D91" s="29" t="s">
        <v>175</v>
      </c>
      <c r="E91" s="28">
        <v>353</v>
      </c>
      <c r="F91" s="30" t="s">
        <v>604</v>
      </c>
      <c r="G91" s="26" t="s">
        <v>1233</v>
      </c>
    </row>
    <row r="92" spans="1:7" s="23" customFormat="1" ht="70.5" customHeight="1">
      <c r="A92" s="26" t="s">
        <v>445</v>
      </c>
      <c r="B92" s="26" t="s">
        <v>446</v>
      </c>
      <c r="C92" s="29" t="s">
        <v>595</v>
      </c>
      <c r="D92" s="29" t="s">
        <v>175</v>
      </c>
      <c r="E92" s="28">
        <v>359</v>
      </c>
      <c r="F92" s="30" t="s">
        <v>447</v>
      </c>
      <c r="G92" s="26" t="s">
        <v>1234</v>
      </c>
    </row>
    <row r="93" spans="1:7" s="23" customFormat="1" ht="52.5" customHeight="1">
      <c r="A93" s="26" t="s">
        <v>605</v>
      </c>
      <c r="B93" s="26" t="s">
        <v>606</v>
      </c>
      <c r="C93" s="29" t="s">
        <v>595</v>
      </c>
      <c r="D93" s="29" t="s">
        <v>537</v>
      </c>
      <c r="E93" s="28">
        <v>175</v>
      </c>
      <c r="F93" s="30" t="s">
        <v>392</v>
      </c>
      <c r="G93" s="26" t="s">
        <v>1235</v>
      </c>
    </row>
    <row r="94" spans="1:7" s="23" customFormat="1" ht="89.25">
      <c r="A94" s="26" t="s">
        <v>505</v>
      </c>
      <c r="B94" s="26" t="s">
        <v>506</v>
      </c>
      <c r="C94" s="29" t="s">
        <v>595</v>
      </c>
      <c r="D94" s="29" t="s">
        <v>1093</v>
      </c>
      <c r="E94" s="28">
        <v>8773</v>
      </c>
      <c r="F94" s="30" t="s">
        <v>207</v>
      </c>
      <c r="G94" s="26" t="s">
        <v>1062</v>
      </c>
    </row>
    <row r="95" spans="1:7" s="23" customFormat="1" ht="52.5" customHeight="1">
      <c r="A95" s="26" t="s">
        <v>894</v>
      </c>
      <c r="B95" s="26" t="s">
        <v>47</v>
      </c>
      <c r="C95" s="29" t="s">
        <v>595</v>
      </c>
      <c r="D95" s="29" t="s">
        <v>449</v>
      </c>
      <c r="E95" s="28">
        <v>1231</v>
      </c>
      <c r="F95" s="30" t="s">
        <v>895</v>
      </c>
      <c r="G95" s="26" t="s">
        <v>353</v>
      </c>
    </row>
    <row r="96" spans="1:7" s="23" customFormat="1" ht="53.25" customHeight="1">
      <c r="A96" s="26" t="s">
        <v>833</v>
      </c>
      <c r="B96" s="26" t="s">
        <v>822</v>
      </c>
      <c r="C96" s="29" t="s">
        <v>595</v>
      </c>
      <c r="D96" s="29" t="s">
        <v>1183</v>
      </c>
      <c r="E96" s="28">
        <v>137</v>
      </c>
      <c r="F96" s="30" t="s">
        <v>823</v>
      </c>
      <c r="G96" s="26" t="s">
        <v>354</v>
      </c>
    </row>
    <row r="97" spans="1:7" s="23" customFormat="1" ht="59.25" customHeight="1">
      <c r="A97" s="26" t="s">
        <v>607</v>
      </c>
      <c r="B97" s="26" t="s">
        <v>962</v>
      </c>
      <c r="C97" s="29" t="s">
        <v>595</v>
      </c>
      <c r="D97" s="29" t="s">
        <v>699</v>
      </c>
      <c r="E97" s="28">
        <v>1289</v>
      </c>
      <c r="F97" s="30" t="s">
        <v>399</v>
      </c>
      <c r="G97" s="26" t="s">
        <v>1236</v>
      </c>
    </row>
    <row r="98" spans="1:7" s="23" customFormat="1" ht="52.5" customHeight="1">
      <c r="A98" s="26" t="s">
        <v>973</v>
      </c>
      <c r="B98" s="26" t="s">
        <v>858</v>
      </c>
      <c r="C98" s="29" t="s">
        <v>595</v>
      </c>
      <c r="D98" s="29" t="s">
        <v>175</v>
      </c>
      <c r="E98" s="28">
        <v>357</v>
      </c>
      <c r="F98" s="30" t="s">
        <v>41</v>
      </c>
      <c r="G98" s="26" t="s">
        <v>1237</v>
      </c>
    </row>
    <row r="99" spans="1:7" s="23" customFormat="1" ht="52.5" customHeight="1">
      <c r="A99" s="26" t="s">
        <v>456</v>
      </c>
      <c r="B99" s="26" t="s">
        <v>457</v>
      </c>
      <c r="C99" s="29" t="s">
        <v>595</v>
      </c>
      <c r="D99" s="29" t="s">
        <v>1093</v>
      </c>
      <c r="E99" s="28">
        <v>1125</v>
      </c>
      <c r="F99" s="30" t="s">
        <v>458</v>
      </c>
      <c r="G99" s="26" t="s">
        <v>1132</v>
      </c>
    </row>
    <row r="100" spans="1:7" s="23" customFormat="1" ht="89.25">
      <c r="A100" s="26" t="s">
        <v>654</v>
      </c>
      <c r="B100" s="26" t="s">
        <v>655</v>
      </c>
      <c r="C100" s="29" t="s">
        <v>595</v>
      </c>
      <c r="D100" s="29" t="s">
        <v>699</v>
      </c>
      <c r="E100" s="28">
        <v>172</v>
      </c>
      <c r="F100" s="30" t="s">
        <v>656</v>
      </c>
      <c r="G100" s="26" t="s">
        <v>657</v>
      </c>
    </row>
    <row r="101" spans="1:7" s="23" customFormat="1" ht="83.25" customHeight="1">
      <c r="A101" s="26" t="s">
        <v>271</v>
      </c>
      <c r="B101" s="26" t="s">
        <v>272</v>
      </c>
      <c r="C101" s="29" t="s">
        <v>595</v>
      </c>
      <c r="D101" s="29" t="s">
        <v>699</v>
      </c>
      <c r="E101" s="28">
        <v>1222</v>
      </c>
      <c r="F101" s="30" t="s">
        <v>273</v>
      </c>
      <c r="G101" s="26" t="s">
        <v>274</v>
      </c>
    </row>
    <row r="102" spans="1:7" s="23" customFormat="1" ht="52.5" customHeight="1">
      <c r="A102" s="26" t="s">
        <v>1006</v>
      </c>
      <c r="B102" s="26" t="s">
        <v>1141</v>
      </c>
      <c r="C102" s="29" t="s">
        <v>594</v>
      </c>
      <c r="D102" s="29" t="s">
        <v>175</v>
      </c>
      <c r="E102" s="29" t="s">
        <v>799</v>
      </c>
      <c r="F102" s="30" t="s">
        <v>794</v>
      </c>
      <c r="G102" s="26" t="s">
        <v>661</v>
      </c>
    </row>
    <row r="103" spans="1:7" s="23" customFormat="1" ht="52.5" customHeight="1">
      <c r="A103" s="26" t="s">
        <v>1008</v>
      </c>
      <c r="B103" s="26" t="s">
        <v>1142</v>
      </c>
      <c r="C103" s="29" t="s">
        <v>594</v>
      </c>
      <c r="D103" s="29" t="s">
        <v>175</v>
      </c>
      <c r="E103" s="29" t="s">
        <v>799</v>
      </c>
      <c r="F103" s="30" t="s">
        <v>794</v>
      </c>
      <c r="G103" s="26" t="s">
        <v>662</v>
      </c>
    </row>
    <row r="104" spans="1:7" s="23" customFormat="1" ht="63.75" customHeight="1">
      <c r="A104" s="26" t="s">
        <v>608</v>
      </c>
      <c r="B104" s="26" t="s">
        <v>609</v>
      </c>
      <c r="C104" s="29" t="s">
        <v>595</v>
      </c>
      <c r="D104" s="29" t="s">
        <v>175</v>
      </c>
      <c r="E104" s="28">
        <v>376</v>
      </c>
      <c r="F104" s="30" t="s">
        <v>393</v>
      </c>
      <c r="G104" s="26" t="s">
        <v>624</v>
      </c>
    </row>
    <row r="105" spans="1:7" s="23" customFormat="1" ht="52.5" customHeight="1">
      <c r="A105" s="26" t="s">
        <v>431</v>
      </c>
      <c r="B105" s="26" t="s">
        <v>432</v>
      </c>
      <c r="C105" s="29" t="s">
        <v>595</v>
      </c>
      <c r="D105" s="29" t="s">
        <v>479</v>
      </c>
      <c r="E105" s="28">
        <v>3</v>
      </c>
      <c r="F105" s="30" t="s">
        <v>433</v>
      </c>
      <c r="G105" s="26" t="s">
        <v>985</v>
      </c>
    </row>
    <row r="106" spans="1:7" s="23" customFormat="1" ht="140.25">
      <c r="A106" s="26" t="s">
        <v>1063</v>
      </c>
      <c r="B106" s="26" t="s">
        <v>1064</v>
      </c>
      <c r="C106" s="29" t="s">
        <v>595</v>
      </c>
      <c r="D106" s="29" t="s">
        <v>25</v>
      </c>
      <c r="E106" s="28">
        <v>334</v>
      </c>
      <c r="F106" s="30" t="s">
        <v>1065</v>
      </c>
      <c r="G106" s="26" t="s">
        <v>1169</v>
      </c>
    </row>
    <row r="107" spans="1:7" s="23" customFormat="1" ht="51.75" customHeight="1">
      <c r="A107" s="26" t="s">
        <v>129</v>
      </c>
      <c r="B107" s="26" t="s">
        <v>130</v>
      </c>
      <c r="C107" s="29" t="s">
        <v>595</v>
      </c>
      <c r="D107" s="29" t="s">
        <v>25</v>
      </c>
      <c r="E107" s="28">
        <v>708</v>
      </c>
      <c r="F107" s="30" t="s">
        <v>398</v>
      </c>
      <c r="G107" s="26" t="s">
        <v>145</v>
      </c>
    </row>
    <row r="108" spans="1:7" s="23" customFormat="1" ht="127.5">
      <c r="A108" s="26" t="s">
        <v>633</v>
      </c>
      <c r="B108" s="26" t="s">
        <v>634</v>
      </c>
      <c r="C108" s="29" t="s">
        <v>595</v>
      </c>
      <c r="D108" s="29" t="s">
        <v>699</v>
      </c>
      <c r="E108" s="28">
        <v>9101</v>
      </c>
      <c r="F108" s="30" t="s">
        <v>794</v>
      </c>
      <c r="G108" s="26" t="s">
        <v>1019</v>
      </c>
    </row>
    <row r="109" spans="1:7" s="23" customFormat="1" ht="52.5" customHeight="1">
      <c r="A109" s="26" t="s">
        <v>118</v>
      </c>
      <c r="B109" s="26" t="s">
        <v>119</v>
      </c>
      <c r="C109" s="29" t="s">
        <v>595</v>
      </c>
      <c r="D109" s="29" t="s">
        <v>25</v>
      </c>
      <c r="E109" s="28">
        <v>1393</v>
      </c>
      <c r="F109" s="30" t="s">
        <v>120</v>
      </c>
      <c r="G109" s="26" t="s">
        <v>1201</v>
      </c>
    </row>
    <row r="110" spans="1:7" s="23" customFormat="1" ht="67.5" customHeight="1">
      <c r="A110" s="26" t="s">
        <v>113</v>
      </c>
      <c r="B110" s="26" t="s">
        <v>114</v>
      </c>
      <c r="C110" s="29" t="s">
        <v>162</v>
      </c>
      <c r="D110" s="29" t="s">
        <v>699</v>
      </c>
      <c r="E110" s="28">
        <v>82</v>
      </c>
      <c r="F110" s="30" t="s">
        <v>115</v>
      </c>
      <c r="G110" s="26" t="s">
        <v>1015</v>
      </c>
    </row>
    <row r="111" spans="1:7" s="23" customFormat="1" ht="63.75" customHeight="1">
      <c r="A111" s="26" t="s">
        <v>957</v>
      </c>
      <c r="B111" s="26" t="s">
        <v>958</v>
      </c>
      <c r="C111" s="29" t="s">
        <v>594</v>
      </c>
      <c r="D111" s="29" t="s">
        <v>25</v>
      </c>
      <c r="E111" s="28">
        <v>5351</v>
      </c>
      <c r="F111" s="30" t="s">
        <v>397</v>
      </c>
      <c r="G111" s="26" t="s">
        <v>625</v>
      </c>
    </row>
    <row r="112" spans="1:7" s="23" customFormat="1" ht="146.25" customHeight="1">
      <c r="A112" s="26" t="s">
        <v>610</v>
      </c>
      <c r="B112" s="26" t="s">
        <v>611</v>
      </c>
      <c r="C112" s="29" t="s">
        <v>595</v>
      </c>
      <c r="D112" s="29" t="s">
        <v>583</v>
      </c>
      <c r="E112" s="28">
        <v>139</v>
      </c>
      <c r="F112" s="30" t="s">
        <v>612</v>
      </c>
      <c r="G112" s="26" t="s">
        <v>1196</v>
      </c>
    </row>
    <row r="113" spans="1:7" s="23" customFormat="1" ht="191.25" customHeight="1">
      <c r="A113" s="26" t="s">
        <v>133</v>
      </c>
      <c r="B113" s="26" t="s">
        <v>134</v>
      </c>
      <c r="C113" s="29" t="s">
        <v>595</v>
      </c>
      <c r="D113" s="29" t="s">
        <v>135</v>
      </c>
      <c r="E113" s="28">
        <v>1628</v>
      </c>
      <c r="F113" s="30" t="s">
        <v>340</v>
      </c>
      <c r="G113" s="26" t="s">
        <v>784</v>
      </c>
    </row>
    <row r="114" spans="1:7" s="23" customFormat="1" ht="76.5">
      <c r="A114" s="26" t="s">
        <v>300</v>
      </c>
      <c r="B114" s="26" t="s">
        <v>302</v>
      </c>
      <c r="C114" s="29" t="s">
        <v>595</v>
      </c>
      <c r="D114" s="29" t="s">
        <v>699</v>
      </c>
      <c r="E114" s="28">
        <v>8864</v>
      </c>
      <c r="F114" s="30" t="s">
        <v>303</v>
      </c>
      <c r="G114" s="26" t="s">
        <v>301</v>
      </c>
    </row>
    <row r="115" spans="1:7" s="23" customFormat="1" ht="64.5" customHeight="1">
      <c r="A115" s="26" t="s">
        <v>1170</v>
      </c>
      <c r="B115" s="26" t="s">
        <v>1171</v>
      </c>
      <c r="C115" s="29" t="s">
        <v>595</v>
      </c>
      <c r="D115" s="29" t="s">
        <v>1093</v>
      </c>
      <c r="E115" s="28">
        <v>2214</v>
      </c>
      <c r="F115" s="30" t="s">
        <v>1172</v>
      </c>
      <c r="G115" s="26" t="s">
        <v>1173</v>
      </c>
    </row>
    <row r="116" spans="1:7" s="23" customFormat="1" ht="181.5" customHeight="1">
      <c r="A116" s="26" t="s">
        <v>1102</v>
      </c>
      <c r="B116" s="26" t="s">
        <v>509</v>
      </c>
      <c r="C116" s="29" t="s">
        <v>595</v>
      </c>
      <c r="D116" s="29" t="s">
        <v>699</v>
      </c>
      <c r="E116" s="28">
        <v>81</v>
      </c>
      <c r="F116" s="30" t="s">
        <v>1113</v>
      </c>
      <c r="G116" s="26" t="s">
        <v>253</v>
      </c>
    </row>
    <row r="117" spans="1:7" s="23" customFormat="1" ht="65.25" customHeight="1">
      <c r="A117" s="26" t="s">
        <v>866</v>
      </c>
      <c r="B117" s="26" t="s">
        <v>613</v>
      </c>
      <c r="C117" s="29" t="s">
        <v>595</v>
      </c>
      <c r="D117" s="29" t="s">
        <v>1118</v>
      </c>
      <c r="E117" s="28" t="s">
        <v>800</v>
      </c>
      <c r="F117" s="30" t="s">
        <v>794</v>
      </c>
      <c r="G117" s="26" t="s">
        <v>529</v>
      </c>
    </row>
    <row r="118" spans="1:7" s="23" customFormat="1" ht="79.5" customHeight="1">
      <c r="A118" s="26" t="s">
        <v>439</v>
      </c>
      <c r="B118" s="26" t="s">
        <v>440</v>
      </c>
      <c r="C118" s="29" t="s">
        <v>594</v>
      </c>
      <c r="D118" s="29" t="s">
        <v>175</v>
      </c>
      <c r="E118" s="28">
        <v>1678</v>
      </c>
      <c r="F118" s="30" t="s">
        <v>441</v>
      </c>
      <c r="G118" s="26" t="s">
        <v>626</v>
      </c>
    </row>
    <row r="119" spans="1:7" s="23" customFormat="1" ht="117" customHeight="1">
      <c r="A119" s="26" t="s">
        <v>1184</v>
      </c>
      <c r="B119" s="26" t="s">
        <v>1186</v>
      </c>
      <c r="C119" s="29" t="s">
        <v>595</v>
      </c>
      <c r="D119" s="29" t="s">
        <v>583</v>
      </c>
      <c r="E119" s="28">
        <v>42</v>
      </c>
      <c r="F119" s="30">
        <v>6514</v>
      </c>
      <c r="G119" s="26" t="s">
        <v>1185</v>
      </c>
    </row>
    <row r="120" spans="1:7" s="23" customFormat="1" ht="127.5">
      <c r="A120" s="26" t="s">
        <v>88</v>
      </c>
      <c r="B120" s="26" t="s">
        <v>620</v>
      </c>
      <c r="C120" s="29" t="s">
        <v>594</v>
      </c>
      <c r="D120" s="29" t="s">
        <v>695</v>
      </c>
      <c r="E120" s="28">
        <v>103</v>
      </c>
      <c r="F120" s="30" t="s">
        <v>614</v>
      </c>
      <c r="G120" s="26" t="s">
        <v>1025</v>
      </c>
    </row>
    <row r="121" spans="1:7" s="23" customFormat="1" ht="52.5" customHeight="1">
      <c r="A121" s="26" t="s">
        <v>94</v>
      </c>
      <c r="B121" s="26" t="s">
        <v>95</v>
      </c>
      <c r="C121" s="29" t="s">
        <v>595</v>
      </c>
      <c r="D121" s="29" t="s">
        <v>699</v>
      </c>
      <c r="E121" s="28">
        <v>257</v>
      </c>
      <c r="F121" s="30" t="s">
        <v>96</v>
      </c>
      <c r="G121" s="26" t="s">
        <v>627</v>
      </c>
    </row>
    <row r="122" spans="1:7" s="23" customFormat="1" ht="53.25" customHeight="1">
      <c r="A122" s="26" t="s">
        <v>381</v>
      </c>
      <c r="B122" s="26" t="s">
        <v>382</v>
      </c>
      <c r="C122" s="29" t="s">
        <v>162</v>
      </c>
      <c r="D122" s="29" t="s">
        <v>25</v>
      </c>
      <c r="E122" s="28">
        <v>305</v>
      </c>
      <c r="F122" s="30" t="s">
        <v>383</v>
      </c>
      <c r="G122" s="26" t="s">
        <v>730</v>
      </c>
    </row>
    <row r="123" spans="1:7" s="23" customFormat="1" ht="53.25" customHeight="1">
      <c r="A123" s="26" t="s">
        <v>131</v>
      </c>
      <c r="B123" s="26" t="s">
        <v>132</v>
      </c>
      <c r="C123" s="29" t="s">
        <v>595</v>
      </c>
      <c r="D123" s="29" t="s">
        <v>25</v>
      </c>
      <c r="E123" s="28">
        <v>867</v>
      </c>
      <c r="F123" s="30" t="s">
        <v>1174</v>
      </c>
      <c r="G123" s="26" t="s">
        <v>1127</v>
      </c>
    </row>
    <row r="124" spans="1:7" s="23" customFormat="1" ht="53.25" customHeight="1">
      <c r="A124" s="26" t="s">
        <v>1106</v>
      </c>
      <c r="B124" s="26" t="s">
        <v>1099</v>
      </c>
      <c r="C124" s="29" t="s">
        <v>594</v>
      </c>
      <c r="D124" s="29" t="s">
        <v>25</v>
      </c>
      <c r="E124" s="28">
        <v>717</v>
      </c>
      <c r="F124" s="30" t="s">
        <v>992</v>
      </c>
      <c r="G124" s="26" t="s">
        <v>356</v>
      </c>
    </row>
    <row r="125" spans="1:7" s="23" customFormat="1" ht="94.5" customHeight="1">
      <c r="A125" s="26" t="s">
        <v>896</v>
      </c>
      <c r="B125" s="26" t="s">
        <v>897</v>
      </c>
      <c r="C125" s="29" t="s">
        <v>595</v>
      </c>
      <c r="D125" s="29" t="s">
        <v>449</v>
      </c>
      <c r="E125" s="28">
        <v>196</v>
      </c>
      <c r="F125" s="30" t="s">
        <v>901</v>
      </c>
      <c r="G125" s="26" t="s">
        <v>209</v>
      </c>
    </row>
    <row r="126" spans="1:7" s="23" customFormat="1" ht="52.5" customHeight="1">
      <c r="A126" s="26" t="s">
        <v>824</v>
      </c>
      <c r="B126" s="26" t="s">
        <v>825</v>
      </c>
      <c r="C126" s="29" t="s">
        <v>595</v>
      </c>
      <c r="D126" s="29" t="s">
        <v>1118</v>
      </c>
      <c r="E126" s="28">
        <v>668</v>
      </c>
      <c r="F126" s="30" t="s">
        <v>826</v>
      </c>
      <c r="G126" s="26" t="s">
        <v>196</v>
      </c>
    </row>
    <row r="127" spans="1:7" s="23" customFormat="1" ht="201.75" customHeight="1">
      <c r="A127" s="26" t="s">
        <v>357</v>
      </c>
      <c r="B127" s="26" t="s">
        <v>358</v>
      </c>
      <c r="C127" s="29" t="s">
        <v>595</v>
      </c>
      <c r="D127" s="29" t="s">
        <v>25</v>
      </c>
      <c r="E127" s="28">
        <v>299</v>
      </c>
      <c r="F127" s="30" t="s">
        <v>385</v>
      </c>
      <c r="G127" s="26" t="s">
        <v>971</v>
      </c>
    </row>
    <row r="128" spans="1:7" s="23" customFormat="1" ht="52.5" customHeight="1">
      <c r="A128" s="26" t="s">
        <v>955</v>
      </c>
      <c r="B128" s="26" t="s">
        <v>163</v>
      </c>
      <c r="C128" s="29" t="s">
        <v>595</v>
      </c>
      <c r="D128" s="29" t="s">
        <v>25</v>
      </c>
      <c r="E128" s="28">
        <v>727</v>
      </c>
      <c r="F128" s="30" t="s">
        <v>967</v>
      </c>
      <c r="G128" s="26" t="s">
        <v>254</v>
      </c>
    </row>
    <row r="129" spans="1:7" s="23" customFormat="1" ht="62.25" customHeight="1">
      <c r="A129" s="26" t="s">
        <v>867</v>
      </c>
      <c r="B129" s="26" t="s">
        <v>434</v>
      </c>
      <c r="C129" s="29" t="s">
        <v>594</v>
      </c>
      <c r="D129" s="29" t="s">
        <v>1093</v>
      </c>
      <c r="E129" s="28" t="s">
        <v>799</v>
      </c>
      <c r="F129" s="30" t="s">
        <v>794</v>
      </c>
      <c r="G129" s="26" t="s">
        <v>507</v>
      </c>
    </row>
    <row r="130" spans="1:7" s="23" customFormat="1" ht="52.5" customHeight="1">
      <c r="A130" s="26" t="s">
        <v>801</v>
      </c>
      <c r="B130" s="26" t="s">
        <v>97</v>
      </c>
      <c r="C130" s="29" t="s">
        <v>595</v>
      </c>
      <c r="D130" s="29" t="s">
        <v>699</v>
      </c>
      <c r="E130" s="28" t="s">
        <v>800</v>
      </c>
      <c r="F130" s="30" t="s">
        <v>794</v>
      </c>
      <c r="G130" s="26" t="s">
        <v>628</v>
      </c>
    </row>
    <row r="131" spans="1:7" s="23" customFormat="1" ht="70.5" customHeight="1">
      <c r="A131" s="26" t="s">
        <v>600</v>
      </c>
      <c r="B131" s="26" t="s">
        <v>1227</v>
      </c>
      <c r="C131" s="29" t="s">
        <v>595</v>
      </c>
      <c r="D131" s="29" t="s">
        <v>449</v>
      </c>
      <c r="E131" s="28">
        <v>131</v>
      </c>
      <c r="F131" s="30" t="s">
        <v>419</v>
      </c>
      <c r="G131" s="26" t="s">
        <v>325</v>
      </c>
    </row>
    <row r="132" spans="1:7" s="23" customFormat="1" ht="52.5" customHeight="1">
      <c r="A132" s="26" t="s">
        <v>615</v>
      </c>
      <c r="B132" s="26" t="s">
        <v>164</v>
      </c>
      <c r="C132" s="29" t="s">
        <v>595</v>
      </c>
      <c r="D132" s="29" t="s">
        <v>699</v>
      </c>
      <c r="E132" s="28">
        <v>1253</v>
      </c>
      <c r="F132" s="30" t="s">
        <v>384</v>
      </c>
      <c r="G132" s="26" t="s">
        <v>629</v>
      </c>
    </row>
    <row r="133" spans="1:7" s="23" customFormat="1" ht="52.5" customHeight="1">
      <c r="A133" s="26" t="s">
        <v>1187</v>
      </c>
      <c r="B133" s="95" t="s">
        <v>1190</v>
      </c>
      <c r="C133" s="29" t="s">
        <v>595</v>
      </c>
      <c r="D133" s="29" t="s">
        <v>583</v>
      </c>
      <c r="E133" s="28">
        <v>3715</v>
      </c>
      <c r="F133" s="30" t="s">
        <v>1188</v>
      </c>
      <c r="G133" s="26" t="s">
        <v>1189</v>
      </c>
    </row>
    <row r="134" spans="1:7" s="23" customFormat="1" ht="79.5" customHeight="1">
      <c r="A134" s="26" t="s">
        <v>105</v>
      </c>
      <c r="B134" s="26" t="s">
        <v>106</v>
      </c>
      <c r="C134" s="29" t="s">
        <v>595</v>
      </c>
      <c r="D134" s="29" t="s">
        <v>449</v>
      </c>
      <c r="E134" s="28">
        <v>166</v>
      </c>
      <c r="F134" s="30" t="s">
        <v>107</v>
      </c>
      <c r="G134" s="26" t="s">
        <v>326</v>
      </c>
    </row>
    <row r="135" spans="1:7" s="23" customFormat="1" ht="202.5" customHeight="1">
      <c r="A135" s="26" t="s">
        <v>963</v>
      </c>
      <c r="B135" s="26" t="s">
        <v>964</v>
      </c>
      <c r="C135" s="29" t="s">
        <v>595</v>
      </c>
      <c r="D135" s="29" t="s">
        <v>542</v>
      </c>
      <c r="E135" s="28">
        <v>1371</v>
      </c>
      <c r="F135" s="30" t="s">
        <v>794</v>
      </c>
      <c r="G135" s="26" t="s">
        <v>6</v>
      </c>
    </row>
    <row r="136" spans="1:7" s="23" customFormat="1" ht="99.75" customHeight="1">
      <c r="A136" s="26" t="s">
        <v>617</v>
      </c>
      <c r="B136" s="26" t="s">
        <v>165</v>
      </c>
      <c r="C136" s="29" t="s">
        <v>595</v>
      </c>
      <c r="D136" s="29" t="s">
        <v>699</v>
      </c>
      <c r="E136" s="28">
        <v>1618</v>
      </c>
      <c r="F136" s="30" t="s">
        <v>386</v>
      </c>
      <c r="G136" s="26" t="s">
        <v>643</v>
      </c>
    </row>
    <row r="137" spans="1:7" s="23" customFormat="1" ht="102.75" customHeight="1">
      <c r="A137" s="26" t="s">
        <v>435</v>
      </c>
      <c r="B137" s="26" t="s">
        <v>436</v>
      </c>
      <c r="C137" s="29" t="s">
        <v>595</v>
      </c>
      <c r="D137" s="29" t="s">
        <v>1093</v>
      </c>
      <c r="E137" s="28">
        <v>67</v>
      </c>
      <c r="F137" s="30" t="s">
        <v>437</v>
      </c>
      <c r="G137" s="26" t="s">
        <v>573</v>
      </c>
    </row>
    <row r="138" spans="1:7" s="23" customFormat="1" ht="112.5" customHeight="1">
      <c r="A138" s="26" t="s">
        <v>827</v>
      </c>
      <c r="B138" s="26" t="s">
        <v>828</v>
      </c>
      <c r="C138" s="29" t="s">
        <v>595</v>
      </c>
      <c r="D138" s="29" t="s">
        <v>438</v>
      </c>
      <c r="E138" s="28">
        <v>1157</v>
      </c>
      <c r="F138" s="30" t="s">
        <v>829</v>
      </c>
      <c r="G138" s="26" t="s">
        <v>239</v>
      </c>
    </row>
    <row r="139" spans="1:7" s="23" customFormat="1" ht="112.5" customHeight="1">
      <c r="A139" s="26" t="s">
        <v>1191</v>
      </c>
      <c r="B139" s="26" t="s">
        <v>1194</v>
      </c>
      <c r="C139" s="29" t="s">
        <v>595</v>
      </c>
      <c r="D139" s="29" t="s">
        <v>583</v>
      </c>
      <c r="E139" s="28">
        <v>8930</v>
      </c>
      <c r="F139" s="30" t="s">
        <v>1192</v>
      </c>
      <c r="G139" s="26" t="s">
        <v>1193</v>
      </c>
    </row>
    <row r="140" spans="1:7" s="23" customFormat="1" ht="140.25">
      <c r="A140" s="26" t="s">
        <v>640</v>
      </c>
      <c r="B140" s="26" t="s">
        <v>641</v>
      </c>
      <c r="C140" s="29" t="s">
        <v>595</v>
      </c>
      <c r="D140" s="29" t="s">
        <v>699</v>
      </c>
      <c r="E140" s="28">
        <v>1210</v>
      </c>
      <c r="F140" s="30" t="s">
        <v>642</v>
      </c>
      <c r="G140" s="26" t="s">
        <v>1020</v>
      </c>
    </row>
    <row r="141" spans="1:7" s="23" customFormat="1" ht="164.25" customHeight="1">
      <c r="A141" s="26" t="s">
        <v>954</v>
      </c>
      <c r="B141" s="26" t="s">
        <v>394</v>
      </c>
      <c r="C141" s="29" t="s">
        <v>595</v>
      </c>
      <c r="D141" s="29" t="s">
        <v>1093</v>
      </c>
      <c r="E141" s="28">
        <v>2429</v>
      </c>
      <c r="F141" s="30" t="s">
        <v>395</v>
      </c>
      <c r="G141" s="26" t="s">
        <v>841</v>
      </c>
    </row>
    <row r="142" spans="1:7" s="23" customFormat="1" ht="127.5">
      <c r="A142" s="26" t="s">
        <v>1175</v>
      </c>
      <c r="B142" s="26" t="s">
        <v>1176</v>
      </c>
      <c r="C142" s="29" t="s">
        <v>595</v>
      </c>
      <c r="D142" s="29" t="s">
        <v>1093</v>
      </c>
      <c r="E142" s="28">
        <v>2446</v>
      </c>
      <c r="F142" s="30" t="s">
        <v>794</v>
      </c>
      <c r="G142" s="26" t="s">
        <v>282</v>
      </c>
    </row>
    <row r="143" spans="1:7" s="23" customFormat="1" ht="141.75" customHeight="1">
      <c r="A143" s="26" t="s">
        <v>898</v>
      </c>
      <c r="B143" s="26" t="s">
        <v>899</v>
      </c>
      <c r="C143" s="29" t="s">
        <v>595</v>
      </c>
      <c r="D143" s="29" t="s">
        <v>1195</v>
      </c>
      <c r="E143" s="28">
        <v>204</v>
      </c>
      <c r="F143" s="30" t="s">
        <v>900</v>
      </c>
      <c r="G143" s="26" t="s">
        <v>857</v>
      </c>
    </row>
    <row r="144" spans="1:7" s="23" customFormat="1" ht="63.75">
      <c r="A144" s="26" t="s">
        <v>283</v>
      </c>
      <c r="B144" s="26" t="s">
        <v>284</v>
      </c>
      <c r="C144" s="29" t="s">
        <v>595</v>
      </c>
      <c r="D144" s="29" t="s">
        <v>25</v>
      </c>
      <c r="E144" s="28">
        <v>7520</v>
      </c>
      <c r="F144" s="30" t="s">
        <v>285</v>
      </c>
      <c r="G144" s="26" t="s">
        <v>286</v>
      </c>
    </row>
    <row r="145" spans="1:7" s="23" customFormat="1" ht="76.5" customHeight="1">
      <c r="A145" s="26" t="s">
        <v>885</v>
      </c>
      <c r="B145" s="26" t="s">
        <v>886</v>
      </c>
      <c r="C145" s="29" t="s">
        <v>595</v>
      </c>
      <c r="D145" s="29" t="s">
        <v>135</v>
      </c>
      <c r="E145" s="28">
        <v>1627</v>
      </c>
      <c r="F145" s="30" t="s">
        <v>887</v>
      </c>
      <c r="G145" s="26" t="s">
        <v>663</v>
      </c>
    </row>
    <row r="146" spans="1:7" s="23" customFormat="1" ht="76.5" customHeight="1">
      <c r="A146" s="26" t="s">
        <v>166</v>
      </c>
      <c r="B146" s="26" t="s">
        <v>121</v>
      </c>
      <c r="C146" s="29" t="s">
        <v>595</v>
      </c>
      <c r="D146" s="29" t="s">
        <v>25</v>
      </c>
      <c r="E146" s="28">
        <v>117</v>
      </c>
      <c r="F146" s="30" t="s">
        <v>122</v>
      </c>
      <c r="G146" s="26" t="s">
        <v>344</v>
      </c>
    </row>
    <row r="147" spans="1:7" s="23" customFormat="1" ht="70.5" customHeight="1">
      <c r="A147" s="26" t="s">
        <v>902</v>
      </c>
      <c r="B147" s="26" t="s">
        <v>903</v>
      </c>
      <c r="C147" s="29" t="s">
        <v>595</v>
      </c>
      <c r="D147" s="29" t="s">
        <v>449</v>
      </c>
      <c r="E147" s="28">
        <v>870</v>
      </c>
      <c r="F147" s="30" t="s">
        <v>904</v>
      </c>
      <c r="G147" s="26" t="s">
        <v>422</v>
      </c>
    </row>
    <row r="148" spans="1:7" s="23" customFormat="1" ht="119.25" customHeight="1">
      <c r="A148" s="26" t="s">
        <v>108</v>
      </c>
      <c r="B148" s="26" t="s">
        <v>1197</v>
      </c>
      <c r="C148" s="29" t="s">
        <v>595</v>
      </c>
      <c r="D148" s="29" t="s">
        <v>449</v>
      </c>
      <c r="E148" s="28">
        <v>142</v>
      </c>
      <c r="F148" s="30" t="s">
        <v>109</v>
      </c>
      <c r="G148" s="26" t="s">
        <v>812</v>
      </c>
    </row>
    <row r="149" spans="1:7" s="23" customFormat="1" ht="51" customHeight="1">
      <c r="A149" s="26" t="s">
        <v>1004</v>
      </c>
      <c r="B149" s="26" t="s">
        <v>251</v>
      </c>
      <c r="C149" s="29" t="s">
        <v>595</v>
      </c>
      <c r="D149" s="29" t="s">
        <v>1093</v>
      </c>
      <c r="E149" s="28">
        <v>1370</v>
      </c>
      <c r="F149" s="30" t="s">
        <v>250</v>
      </c>
      <c r="G149" s="26" t="s">
        <v>67</v>
      </c>
    </row>
    <row r="150" spans="1:7" s="23" customFormat="1" ht="131.25" customHeight="1">
      <c r="A150" s="26" t="s">
        <v>670</v>
      </c>
      <c r="B150" s="26" t="s">
        <v>671</v>
      </c>
      <c r="C150" s="29" t="s">
        <v>595</v>
      </c>
      <c r="D150" s="29" t="s">
        <v>699</v>
      </c>
      <c r="E150" s="28">
        <v>1654</v>
      </c>
      <c r="F150" s="30" t="s">
        <v>1113</v>
      </c>
      <c r="G150" s="26" t="s">
        <v>292</v>
      </c>
    </row>
    <row r="151" spans="1:7" s="23" customFormat="1" ht="102">
      <c r="A151" s="26" t="s">
        <v>630</v>
      </c>
      <c r="B151" s="26" t="s">
        <v>631</v>
      </c>
      <c r="C151" s="29" t="s">
        <v>595</v>
      </c>
      <c r="D151" s="29" t="s">
        <v>699</v>
      </c>
      <c r="E151" s="28">
        <v>1213</v>
      </c>
      <c r="F151" s="30" t="s">
        <v>632</v>
      </c>
      <c r="G151" s="26" t="s">
        <v>635</v>
      </c>
    </row>
    <row r="152" spans="1:7" s="23" customFormat="1" ht="38.25">
      <c r="A152" s="26" t="s">
        <v>636</v>
      </c>
      <c r="B152" s="26" t="s">
        <v>637</v>
      </c>
      <c r="C152" s="29" t="s">
        <v>595</v>
      </c>
      <c r="D152" s="29" t="s">
        <v>699</v>
      </c>
      <c r="E152" s="28">
        <v>1202</v>
      </c>
      <c r="F152" s="30" t="s">
        <v>638</v>
      </c>
      <c r="G152" s="26" t="s">
        <v>639</v>
      </c>
    </row>
    <row r="153" spans="1:7" s="23" customFormat="1" ht="131.25" customHeight="1">
      <c r="A153" s="26" t="s">
        <v>287</v>
      </c>
      <c r="B153" s="26" t="s">
        <v>288</v>
      </c>
      <c r="C153" s="29" t="s">
        <v>595</v>
      </c>
      <c r="D153" s="29" t="s">
        <v>1093</v>
      </c>
      <c r="E153" s="28">
        <v>5902</v>
      </c>
      <c r="F153" s="30" t="s">
        <v>289</v>
      </c>
      <c r="G153" s="26" t="s">
        <v>304</v>
      </c>
    </row>
    <row r="154" spans="1:7" s="23" customFormat="1" ht="67.5" customHeight="1">
      <c r="A154" s="26" t="s">
        <v>910</v>
      </c>
      <c r="B154" s="26" t="s">
        <v>911</v>
      </c>
      <c r="C154" s="29" t="s">
        <v>595</v>
      </c>
      <c r="D154" s="29" t="s">
        <v>717</v>
      </c>
      <c r="E154" s="28">
        <v>1403</v>
      </c>
      <c r="F154" s="30" t="s">
        <v>912</v>
      </c>
      <c r="G154" s="26" t="s">
        <v>327</v>
      </c>
    </row>
    <row r="155" spans="1:7" s="23" customFormat="1" ht="67.5" customHeight="1">
      <c r="A155" s="26" t="s">
        <v>618</v>
      </c>
      <c r="B155" s="26" t="s">
        <v>396</v>
      </c>
      <c r="C155" s="29" t="s">
        <v>595</v>
      </c>
      <c r="D155" s="29" t="s">
        <v>175</v>
      </c>
      <c r="E155" s="28">
        <v>259</v>
      </c>
      <c r="F155" s="30" t="s">
        <v>619</v>
      </c>
      <c r="G155" s="26" t="s">
        <v>644</v>
      </c>
    </row>
    <row r="156" spans="1:7" s="23" customFormat="1" ht="79.5" customHeight="1">
      <c r="A156" s="26" t="s">
        <v>959</v>
      </c>
      <c r="B156" s="26" t="s">
        <v>960</v>
      </c>
      <c r="C156" s="29" t="s">
        <v>595</v>
      </c>
      <c r="D156" s="29" t="s">
        <v>699</v>
      </c>
      <c r="E156" s="28">
        <v>5191</v>
      </c>
      <c r="F156" s="30" t="s">
        <v>794</v>
      </c>
      <c r="G156" s="26" t="s">
        <v>645</v>
      </c>
    </row>
  </sheetData>
  <autoFilter ref="A2:H156"/>
  <mergeCells count="1">
    <mergeCell ref="A1:G1"/>
  </mergeCells>
  <printOptions horizontalCentered="1"/>
  <pageMargins left="0.2" right="0.2" top="0.68" bottom="0.58" header="0.42" footer="0.23"/>
  <pageSetup horizontalDpi="600" verticalDpi="600" orientation="landscape" scale="70" r:id="rId1"/>
  <headerFooter alignWithMargins="0">
    <oddHeader>&amp;R&amp;"Adobe Garamond Pro,Italic"&amp;14 March 2008 Congressional Report, Master List of Systems &amp;&amp; Initiatives</oddHeader>
    <oddFooter>&amp;L&amp;"Adobe Garamond Pro,Italic"&amp;14Department of Defense Business Transformation&amp;C&amp;"Adobe Garamond Pro,Italic"&amp;14Table III - &amp;A&amp;R&amp;"Adobe Garamond Pro,Bold Italic"&amp;14March 15, 2008&amp;"Garamond,Italic" &amp;"Impact,Regular"ML-&amp;P</oddFooter>
  </headerFooter>
</worksheet>
</file>

<file path=xl/worksheets/sheet8.xml><?xml version="1.0" encoding="utf-8"?>
<worksheet xmlns="http://schemas.openxmlformats.org/spreadsheetml/2006/main" xmlns:r="http://schemas.openxmlformats.org/officeDocument/2006/relationships">
  <dimension ref="A1:E42"/>
  <sheetViews>
    <sheetView zoomScale="85" zoomScaleNormal="85" workbookViewId="0" topLeftCell="A1">
      <selection activeCell="A1" sqref="A1"/>
    </sheetView>
  </sheetViews>
  <sheetFormatPr defaultColWidth="9.140625" defaultRowHeight="12.75"/>
  <cols>
    <col min="1" max="1" width="8.00390625" style="73" customWidth="1"/>
    <col min="2" max="2" width="167.00390625" style="52" customWidth="1"/>
    <col min="3" max="3" width="2.140625" style="47" customWidth="1"/>
    <col min="4" max="16384" width="9.140625" style="47" customWidth="1"/>
  </cols>
  <sheetData>
    <row r="1" spans="1:2" ht="27" customHeight="1">
      <c r="A1" s="75" t="s">
        <v>934</v>
      </c>
      <c r="B1" s="76" t="s">
        <v>1202</v>
      </c>
    </row>
    <row r="2" spans="1:2" ht="27" customHeight="1">
      <c r="A2" s="75" t="s">
        <v>935</v>
      </c>
      <c r="B2" s="76" t="s">
        <v>1203</v>
      </c>
    </row>
    <row r="3" spans="1:2" ht="27" customHeight="1">
      <c r="A3" s="75" t="s">
        <v>936</v>
      </c>
      <c r="B3" s="76" t="s">
        <v>1204</v>
      </c>
    </row>
    <row r="4" spans="1:2" ht="27" customHeight="1">
      <c r="A4" s="75" t="s">
        <v>937</v>
      </c>
      <c r="B4" s="76" t="s">
        <v>1205</v>
      </c>
    </row>
    <row r="5" spans="1:2" ht="27" customHeight="1">
      <c r="A5" s="75" t="s">
        <v>938</v>
      </c>
      <c r="B5" s="76" t="s">
        <v>1206</v>
      </c>
    </row>
    <row r="6" spans="1:2" ht="27" customHeight="1">
      <c r="A6" s="75" t="s">
        <v>421</v>
      </c>
      <c r="B6" s="76" t="s">
        <v>1207</v>
      </c>
    </row>
    <row r="7" spans="1:2" ht="27" customHeight="1">
      <c r="A7" s="75" t="s">
        <v>995</v>
      </c>
      <c r="B7" s="76" t="s">
        <v>1208</v>
      </c>
    </row>
    <row r="8" spans="1:2" ht="27" customHeight="1">
      <c r="A8" s="75" t="s">
        <v>788</v>
      </c>
      <c r="B8" s="76" t="s">
        <v>1209</v>
      </c>
    </row>
    <row r="9" spans="1:2" ht="27" customHeight="1">
      <c r="A9" s="75" t="s">
        <v>789</v>
      </c>
      <c r="B9" s="76" t="s">
        <v>1210</v>
      </c>
    </row>
    <row r="10" spans="1:2" ht="27" customHeight="1">
      <c r="A10" s="75" t="s">
        <v>790</v>
      </c>
      <c r="B10" s="76" t="s">
        <v>1211</v>
      </c>
    </row>
    <row r="11" spans="1:2" ht="27" customHeight="1">
      <c r="A11" s="75" t="s">
        <v>318</v>
      </c>
      <c r="B11" s="76" t="s">
        <v>1212</v>
      </c>
    </row>
    <row r="12" spans="1:2" ht="27" customHeight="1">
      <c r="A12" s="75" t="s">
        <v>330</v>
      </c>
      <c r="B12" s="76" t="s">
        <v>1213</v>
      </c>
    </row>
    <row r="13" spans="1:2" ht="27" customHeight="1">
      <c r="A13" s="75" t="s">
        <v>331</v>
      </c>
      <c r="B13" s="76" t="s">
        <v>17</v>
      </c>
    </row>
    <row r="14" spans="1:5" s="48" customFormat="1" ht="27" customHeight="1">
      <c r="A14" s="75" t="s">
        <v>319</v>
      </c>
      <c r="B14" s="76" t="s">
        <v>18</v>
      </c>
      <c r="D14" s="49"/>
      <c r="E14" s="49"/>
    </row>
    <row r="15" spans="1:5" s="48" customFormat="1" ht="27" customHeight="1">
      <c r="A15" s="75" t="s">
        <v>332</v>
      </c>
      <c r="B15" s="91" t="s">
        <v>73</v>
      </c>
      <c r="D15" s="49"/>
      <c r="E15" s="49"/>
    </row>
    <row r="16" spans="1:5" s="48" customFormat="1" ht="27" customHeight="1">
      <c r="A16" s="75" t="s">
        <v>1047</v>
      </c>
      <c r="B16" s="91" t="s">
        <v>74</v>
      </c>
      <c r="D16" s="49"/>
      <c r="E16" s="49"/>
    </row>
    <row r="17" spans="1:5" s="48" customFormat="1" ht="27" customHeight="1">
      <c r="A17" s="75" t="s">
        <v>993</v>
      </c>
      <c r="B17" s="76" t="s">
        <v>75</v>
      </c>
      <c r="D17" s="49"/>
      <c r="E17" s="49"/>
    </row>
    <row r="18" spans="1:5" s="48" customFormat="1" ht="27" customHeight="1">
      <c r="A18" s="75" t="s">
        <v>994</v>
      </c>
      <c r="B18" s="76" t="s">
        <v>76</v>
      </c>
      <c r="D18" s="49"/>
      <c r="E18" s="49"/>
    </row>
    <row r="19" spans="1:5" s="48" customFormat="1" ht="27" customHeight="1">
      <c r="A19" s="75" t="s">
        <v>848</v>
      </c>
      <c r="B19" s="76" t="s">
        <v>77</v>
      </c>
      <c r="D19" s="49"/>
      <c r="E19" s="49"/>
    </row>
    <row r="20" spans="1:5" s="48" customFormat="1" ht="27" customHeight="1">
      <c r="A20" s="75" t="s">
        <v>849</v>
      </c>
      <c r="B20" s="76" t="s">
        <v>78</v>
      </c>
      <c r="D20" s="49"/>
      <c r="E20" s="49"/>
    </row>
    <row r="21" spans="1:5" s="48" customFormat="1" ht="27" customHeight="1">
      <c r="A21" s="75" t="s">
        <v>850</v>
      </c>
      <c r="B21" s="76" t="s">
        <v>544</v>
      </c>
      <c r="D21" s="49"/>
      <c r="E21" s="49"/>
    </row>
    <row r="22" spans="1:5" s="48" customFormat="1" ht="27" customHeight="1">
      <c r="A22" s="75" t="s">
        <v>851</v>
      </c>
      <c r="B22" s="76" t="s">
        <v>545</v>
      </c>
      <c r="D22" s="49"/>
      <c r="E22" s="49"/>
    </row>
    <row r="23" spans="1:5" s="48" customFormat="1" ht="27" customHeight="1">
      <c r="A23" s="75" t="s">
        <v>852</v>
      </c>
      <c r="B23" s="76" t="s">
        <v>546</v>
      </c>
      <c r="D23" s="49"/>
      <c r="E23" s="49"/>
    </row>
    <row r="24" spans="1:5" s="48" customFormat="1" ht="27" customHeight="1">
      <c r="A24" s="75" t="s">
        <v>853</v>
      </c>
      <c r="B24" s="76" t="s">
        <v>547</v>
      </c>
      <c r="D24" s="49"/>
      <c r="E24" s="49"/>
    </row>
    <row r="25" spans="1:5" s="48" customFormat="1" ht="27" customHeight="1">
      <c r="A25" s="75" t="s">
        <v>320</v>
      </c>
      <c r="B25" s="76" t="s">
        <v>548</v>
      </c>
      <c r="D25" s="49"/>
      <c r="E25" s="49"/>
    </row>
    <row r="26" spans="1:5" s="48" customFormat="1" ht="27" customHeight="1">
      <c r="A26" s="75" t="s">
        <v>321</v>
      </c>
      <c r="B26" s="76" t="s">
        <v>0</v>
      </c>
      <c r="D26" s="49"/>
      <c r="E26" s="49"/>
    </row>
    <row r="27" spans="1:5" s="48" customFormat="1" ht="27" customHeight="1">
      <c r="A27" s="75" t="s">
        <v>322</v>
      </c>
      <c r="B27" s="76" t="s">
        <v>1</v>
      </c>
      <c r="D27" s="49"/>
      <c r="E27" s="49"/>
    </row>
    <row r="28" spans="1:5" s="48" customFormat="1" ht="27" customHeight="1">
      <c r="A28" s="75" t="s">
        <v>459</v>
      </c>
      <c r="B28" s="76" t="s">
        <v>1044</v>
      </c>
      <c r="D28" s="49"/>
      <c r="E28" s="49"/>
    </row>
    <row r="29" spans="1:5" s="48" customFormat="1" ht="27" customHeight="1">
      <c r="A29" s="75" t="s">
        <v>460</v>
      </c>
      <c r="B29" s="76" t="s">
        <v>1045</v>
      </c>
      <c r="D29" s="49"/>
      <c r="E29" s="49"/>
    </row>
    <row r="30" spans="1:5" s="48" customFormat="1" ht="27" customHeight="1">
      <c r="A30" s="75" t="s">
        <v>461</v>
      </c>
      <c r="B30" s="76" t="s">
        <v>1046</v>
      </c>
      <c r="D30" s="49"/>
      <c r="E30" s="49"/>
    </row>
    <row r="31" spans="1:5" s="48" customFormat="1" ht="27" customHeight="1">
      <c r="A31" s="75" t="s">
        <v>462</v>
      </c>
      <c r="B31" s="76" t="s">
        <v>553</v>
      </c>
      <c r="D31" s="49"/>
      <c r="E31" s="49"/>
    </row>
    <row r="32" spans="1:5" s="48" customFormat="1" ht="24.75" customHeight="1">
      <c r="A32" s="77"/>
      <c r="B32" s="78" t="s">
        <v>976</v>
      </c>
      <c r="C32" s="49"/>
      <c r="D32" s="49"/>
      <c r="E32" s="49"/>
    </row>
    <row r="33" spans="1:4" s="48" customFormat="1" ht="24.75" customHeight="1">
      <c r="A33" s="77"/>
      <c r="B33" s="78" t="s">
        <v>977</v>
      </c>
      <c r="C33" s="50"/>
      <c r="D33" s="51"/>
    </row>
    <row r="34" spans="1:4" s="48" customFormat="1" ht="24.75" customHeight="1">
      <c r="A34" s="77"/>
      <c r="B34" s="78" t="s">
        <v>978</v>
      </c>
      <c r="C34" s="50"/>
      <c r="D34" s="51"/>
    </row>
    <row r="35" spans="1:4" s="48" customFormat="1" ht="24.75" customHeight="1">
      <c r="A35" s="77"/>
      <c r="B35" s="78" t="s">
        <v>979</v>
      </c>
      <c r="C35" s="50"/>
      <c r="D35" s="51"/>
    </row>
    <row r="36" spans="1:4" s="48" customFormat="1" ht="24.75" customHeight="1">
      <c r="A36" s="77"/>
      <c r="B36" s="79" t="s">
        <v>980</v>
      </c>
      <c r="C36" s="50"/>
      <c r="D36" s="51"/>
    </row>
    <row r="37" spans="1:4" s="48" customFormat="1" ht="24.75" customHeight="1">
      <c r="A37" s="77"/>
      <c r="B37" s="78" t="s">
        <v>981</v>
      </c>
      <c r="C37" s="50"/>
      <c r="D37" s="51"/>
    </row>
    <row r="38" spans="1:4" s="48" customFormat="1" ht="24.75" customHeight="1">
      <c r="A38" s="77"/>
      <c r="B38" s="78" t="s">
        <v>982</v>
      </c>
      <c r="C38" s="50"/>
      <c r="D38" s="51"/>
    </row>
    <row r="39" spans="1:4" s="48" customFormat="1" ht="24.75" customHeight="1">
      <c r="A39" s="77"/>
      <c r="B39" s="78" t="s">
        <v>983</v>
      </c>
      <c r="C39" s="50"/>
      <c r="D39" s="51"/>
    </row>
    <row r="40" spans="1:4" s="48" customFormat="1" ht="24.75" customHeight="1">
      <c r="A40" s="77"/>
      <c r="B40" s="79" t="s">
        <v>984</v>
      </c>
      <c r="C40" s="50"/>
      <c r="D40" s="51"/>
    </row>
    <row r="41" spans="1:4" s="48" customFormat="1" ht="24.75" customHeight="1">
      <c r="A41" s="77"/>
      <c r="B41" s="78" t="s">
        <v>86</v>
      </c>
      <c r="C41" s="50"/>
      <c r="D41" s="51"/>
    </row>
    <row r="42" spans="1:4" s="48" customFormat="1" ht="17.25" customHeight="1">
      <c r="A42" s="74"/>
      <c r="B42" s="52"/>
      <c r="C42" s="50"/>
      <c r="D42" s="51"/>
    </row>
  </sheetData>
  <printOptions horizontalCentered="1"/>
  <pageMargins left="0.2" right="0.2" top="0.68" bottom="0.58" header="0.42" footer="0.23"/>
  <pageSetup horizontalDpi="600" verticalDpi="600" orientation="landscape" scale="70" r:id="rId1"/>
  <headerFooter alignWithMargins="0">
    <oddHeader>&amp;R&amp;"Adobe Garamond Pro,Italic"&amp;14 March 2008 Congressional Report, Master List of Systems &amp;&amp; Initiatives</oddHeader>
    <oddFooter>&amp;L&amp;"Adobe Garamond Pro,Italic"&amp;14Department of Defense Business Transformation&amp;C&amp;"Adobe Garamond Pro,Italic"&amp;14Table III - &amp;A&amp;R&amp;"Adobe Garamond Pro,Bold Italic"&amp;14March 15, 2008 &amp;"Impact,Regular"ML-&amp;P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Bennett</dc:creator>
  <cp:keywords/>
  <dc:description/>
  <cp:lastModifiedBy>test</cp:lastModifiedBy>
  <cp:lastPrinted>2008-03-13T20:41:02Z</cp:lastPrinted>
  <dcterms:created xsi:type="dcterms:W3CDTF">2005-03-08T14:51:55Z</dcterms:created>
  <dcterms:modified xsi:type="dcterms:W3CDTF">2008-03-13T20:41:07Z</dcterms:modified>
  <cp:category/>
  <cp:version/>
  <cp:contentType/>
  <cp:contentStatus/>
</cp:coreProperties>
</file>