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8790" activeTab="0"/>
  </bookViews>
  <sheets>
    <sheet name="Transaction Terms" sheetId="1" r:id="rId1"/>
    <sheet name="Form 7.19 Grid" sheetId="2" r:id="rId2"/>
  </sheets>
  <externalReferences>
    <externalReference r:id="rId5"/>
  </externalReferences>
  <definedNames>
    <definedName name="Affd">'Transaction Terms'!$C$248:$C$249</definedName>
    <definedName name="_xlnm.Print_Area" localSheetId="1">'Form 7.19 Grid'!$A$1:$Y$33</definedName>
    <definedName name="_xlnm.Print_Area" localSheetId="0">'Transaction Terms'!$B$2:$I$165</definedName>
    <definedName name="_xlnm.Print_Titles" localSheetId="0">'Transaction Terms'!$2:$4</definedName>
    <definedName name="YN">'Transaction Terms'!$C$246:$C$247</definedName>
  </definedNames>
  <calcPr fullCalcOnLoad="1"/>
</workbook>
</file>

<file path=xl/sharedStrings.xml><?xml version="1.0" encoding="utf-8"?>
<sst xmlns="http://schemas.openxmlformats.org/spreadsheetml/2006/main" count="230" uniqueCount="221">
  <si>
    <t>Mark-to-Market (M2M)</t>
  </si>
  <si>
    <t>Form 7.19</t>
  </si>
  <si>
    <t>Office of Multifamily Housing</t>
  </si>
  <si>
    <t>Assistance Restructuring</t>
  </si>
  <si>
    <t>Project Name:</t>
  </si>
  <si>
    <t>Closing Month:</t>
  </si>
  <si>
    <t>Old FHA Project Number:</t>
  </si>
  <si>
    <t>New FHA Project Number:</t>
  </si>
  <si>
    <t>HAP Contract 1 Number:</t>
  </si>
  <si>
    <t>HAP Contract 2 Number:</t>
  </si>
  <si>
    <t>HAP Contract 3 Number:</t>
  </si>
  <si>
    <t>HAP Contract 4 Number:</t>
  </si>
  <si>
    <t>HAP Contract 5 Number:</t>
  </si>
  <si>
    <t>HAP Contract 6 Number:</t>
  </si>
  <si>
    <t>HAP Contract 7 Number:</t>
  </si>
  <si>
    <t>HAP Contract 8 Number:</t>
  </si>
  <si>
    <t>Restructuring Commitment Date:</t>
  </si>
  <si>
    <t>RC Expiration Date:</t>
  </si>
  <si>
    <t>Fiscal Year End:</t>
  </si>
  <si>
    <t>Firm Commitment Date:</t>
  </si>
  <si>
    <t>Transaction Terms for Closing</t>
  </si>
  <si>
    <t>Old FHA Program Type:</t>
  </si>
  <si>
    <t>New FHA Program Type:</t>
  </si>
  <si>
    <t>Interest Rate:</t>
  </si>
  <si>
    <t>Amortization Term (in Years):</t>
  </si>
  <si>
    <t>First P&amp;I Payment Date:</t>
  </si>
  <si>
    <t>Maturity Date:</t>
  </si>
  <si>
    <t>Principal Amount of Second:</t>
  </si>
  <si>
    <t>Principal Amount of New First:</t>
  </si>
  <si>
    <t>Monthly P&amp;I Payment:</t>
  </si>
  <si>
    <t>Principal Amount of Third:</t>
  </si>
  <si>
    <t>General Information</t>
  </si>
  <si>
    <t>New Mortgages</t>
  </si>
  <si>
    <t>Assorted Deal Financial Data</t>
  </si>
  <si>
    <t>Monthly R4R Deposit:</t>
  </si>
  <si>
    <t>Annual R4R Deposit:</t>
  </si>
  <si>
    <t>IDRR:</t>
  </si>
  <si>
    <t>R4R Existing Balance:</t>
  </si>
  <si>
    <t>IPF Percent of EGI:</t>
  </si>
  <si>
    <t>Monthly CRP:</t>
  </si>
  <si>
    <t>Number of Months of CRP:</t>
  </si>
  <si>
    <t>% of Cash Flow to Debt Service:</t>
  </si>
  <si>
    <t>Estimated Rehab Cost:</t>
  </si>
  <si>
    <t>Owner's Portion of Rehab Escrow:</t>
  </si>
  <si>
    <t>Rehab Funded by Loan Proceeds:</t>
  </si>
  <si>
    <t>Partial Payment of Claim:</t>
  </si>
  <si>
    <t>UPB for Claim Package:</t>
  </si>
  <si>
    <t>Total Approved Transaction Costs:</t>
  </si>
  <si>
    <t>Owner's Portion of Trans. Costs:</t>
  </si>
  <si>
    <t>Post-Restructuring HAP Contract Rents</t>
  </si>
  <si>
    <t>Market or Exception Rents:</t>
  </si>
  <si>
    <t>0BR Rent:</t>
  </si>
  <si>
    <t>1BR Rent:</t>
  </si>
  <si>
    <t>2BR Rent:</t>
  </si>
  <si>
    <t>3BR Rent:</t>
  </si>
  <si>
    <t>4BR Rent:</t>
  </si>
  <si>
    <t>5BR Rent:</t>
  </si>
  <si>
    <t>6BR Rent:</t>
  </si>
  <si>
    <t>7BR Rent:</t>
  </si>
  <si>
    <t>PAE Staff Signature:</t>
  </si>
  <si>
    <t>PAE Signature Date:</t>
  </si>
  <si>
    <t>PAE Attorney Signature:</t>
  </si>
  <si>
    <t>PAE Attorney Signature Date:</t>
  </si>
  <si>
    <t>Project Street Address:</t>
  </si>
  <si>
    <t>Project City:</t>
  </si>
  <si>
    <t>Project State:</t>
  </si>
  <si>
    <t>Other Escrow Information</t>
  </si>
  <si>
    <t>Current Tax Escrow Balance:</t>
  </si>
  <si>
    <t>Taxes to be Escrowed at Closing:</t>
  </si>
  <si>
    <t>Insurance to be Escrowed at Closing:</t>
  </si>
  <si>
    <t>Current Insurance Escrow Balance:</t>
  </si>
  <si>
    <t>IRP and Section 8 Out-Year Recapture</t>
  </si>
  <si>
    <t>Total IRP Remaining:</t>
  </si>
  <si>
    <t>Months of IRP Applied to R4R:</t>
  </si>
  <si>
    <t>Months of IRP Applied to D/S:</t>
  </si>
  <si>
    <t>Months of O-Y Rec. Applied to R4R:</t>
  </si>
  <si>
    <t>Months of O-Y Rec. Applied to D/S:</t>
  </si>
  <si>
    <t>Signatures below must be provided and dated to confirm that the above terms reflect the approved Restructuring Plan</t>
  </si>
  <si>
    <t>IRP Applied to R4R, Month 1:</t>
  </si>
  <si>
    <t>IRP to Debt Service (D/S), Mth 1:</t>
  </si>
  <si>
    <t>S8 Out-Yr. Recapture to R4R, Mth 1:</t>
  </si>
  <si>
    <t>S8 O-Y Recapture to D/S, Mth 1:</t>
  </si>
  <si>
    <t>Lender:</t>
  </si>
  <si>
    <t>Contingency:</t>
  </si>
  <si>
    <t>Starting Month, Year of O-Y Rec.</t>
  </si>
  <si>
    <t>Yes</t>
  </si>
  <si>
    <t>No</t>
  </si>
  <si>
    <t>New 1st Note</t>
  </si>
  <si>
    <t>RC (&amp; Amendments)</t>
  </si>
  <si>
    <t>New 1st Mortgage</t>
  </si>
  <si>
    <t>New 1st Reg. Agreements</t>
  </si>
  <si>
    <t>New 1st Security Agreement</t>
  </si>
  <si>
    <t>Mortgage Restructuring Note</t>
  </si>
  <si>
    <t>Mortgage Restructuring Mortage</t>
  </si>
  <si>
    <t>MRN Security Agreement</t>
  </si>
  <si>
    <t>Contingent Repayment Mortgage</t>
  </si>
  <si>
    <t>CRN Security Agreement</t>
  </si>
  <si>
    <t>HUD Reg. Agreements</t>
  </si>
  <si>
    <t>HAP Contract</t>
  </si>
  <si>
    <t>236 Grant Agreement</t>
  </si>
  <si>
    <t>Section 8 Recapture Agreement</t>
  </si>
  <si>
    <t>New 1st Mortgagee</t>
  </si>
  <si>
    <t>New 1st Principal Balance</t>
  </si>
  <si>
    <t>New 1st Interest Rate</t>
  </si>
  <si>
    <r>
      <t xml:space="preserve">New 1st Maturity Date </t>
    </r>
    <r>
      <rPr>
        <b/>
        <vertAlign val="superscript"/>
        <sz val="9"/>
        <rFont val="Times New Roman"/>
        <family val="1"/>
      </rPr>
      <t>1</t>
    </r>
  </si>
  <si>
    <t>New 2nd Loan Amount (MRN)</t>
  </si>
  <si>
    <t>New 2nd Interest Rate (MRN)</t>
  </si>
  <si>
    <r>
      <t xml:space="preserve">New 2nd Maturity Date (MRN) </t>
    </r>
    <r>
      <rPr>
        <b/>
        <vertAlign val="superscript"/>
        <sz val="9"/>
        <rFont val="Times New Roman"/>
        <family val="1"/>
      </rPr>
      <t>1</t>
    </r>
  </si>
  <si>
    <t>Existing FHA project number</t>
  </si>
  <si>
    <t>New FHA project number</t>
  </si>
  <si>
    <t>New 2nd CRP monthly amt &amp; term</t>
  </si>
  <si>
    <t>New 2nd Surplus Cash %</t>
  </si>
  <si>
    <t>New 3rd Loan Amount (CRN)</t>
  </si>
  <si>
    <t>New 3rd Interest Rate (CRN)</t>
  </si>
  <si>
    <r>
      <t xml:space="preserve">New 3rd Maturity Date (CRN) </t>
    </r>
    <r>
      <rPr>
        <b/>
        <vertAlign val="superscript"/>
        <sz val="9"/>
        <rFont val="Times New Roman"/>
        <family val="1"/>
      </rPr>
      <t>1</t>
    </r>
  </si>
  <si>
    <t>Monthly R4R Deposits</t>
  </si>
  <si>
    <t>Partial Payment of Claim</t>
  </si>
  <si>
    <t>IPF percentage</t>
  </si>
  <si>
    <t>Post M2M Rents</t>
  </si>
  <si>
    <t>Total IRP Available &amp; Remaining Term</t>
  </si>
  <si>
    <t>New IRP Aggregate, Monthly $ &amp; Term</t>
  </si>
  <si>
    <t>Section 8 Recapture Amount</t>
  </si>
  <si>
    <r>
      <t xml:space="preserve">Section 8 Recapture Term </t>
    </r>
    <r>
      <rPr>
        <b/>
        <vertAlign val="superscript"/>
        <sz val="9"/>
        <rFont val="Times New Roman"/>
        <family val="1"/>
      </rPr>
      <t>2</t>
    </r>
  </si>
  <si>
    <r>
      <t xml:space="preserve">     1</t>
    </r>
    <r>
      <rPr>
        <b/>
        <sz val="10"/>
        <rFont val="Times New Roman"/>
        <family val="1"/>
      </rPr>
      <t xml:space="preserve"> maturity dates must be coterminous</t>
    </r>
  </si>
  <si>
    <r>
      <t xml:space="preserve">     2</t>
    </r>
    <r>
      <rPr>
        <b/>
        <sz val="10"/>
        <rFont val="Times New Roman"/>
        <family val="1"/>
      </rPr>
      <t xml:space="preserve"> term derived from the difference between the closing date and the expiration date of the original HAP Agreement</t>
    </r>
  </si>
  <si>
    <r>
      <t xml:space="preserve">     3</t>
    </r>
    <r>
      <rPr>
        <b/>
        <sz val="10"/>
        <rFont val="Times New Roman"/>
        <family val="1"/>
      </rPr>
      <t xml:space="preserve"> inserted in error occasionally</t>
    </r>
  </si>
  <si>
    <t>Is IRP Available?:</t>
  </si>
  <si>
    <t>Is this the FINAL Revision?</t>
  </si>
  <si>
    <t>Owner's Signature Block</t>
  </si>
  <si>
    <t>Affordable Rent Selection (20%/50% or 40%/60%):</t>
  </si>
  <si>
    <t>20%/50%</t>
  </si>
  <si>
    <t>40%/60%</t>
  </si>
  <si>
    <t>Post-Restructuring FHA Number *:</t>
  </si>
  <si>
    <t>* Note: 2nd and 3rd FHA Numbers will not reflect the last characters "V" and "W" in the actual legal documents.</t>
  </si>
  <si>
    <r>
      <t>Post-Restructuring FHA Number</t>
    </r>
    <r>
      <rPr>
        <sz val="10"/>
        <rFont val="Times New Roman"/>
        <family val="1"/>
      </rPr>
      <t>*</t>
    </r>
    <r>
      <rPr>
        <sz val="10"/>
        <rFont val="Times New Roman"/>
        <family val="0"/>
      </rPr>
      <t>:</t>
    </r>
  </si>
  <si>
    <t>Total Rehab Escrow %:</t>
  </si>
  <si>
    <t>Starting Month, Year of IRP **:</t>
  </si>
  <si>
    <t>OMHAR Signature:</t>
  </si>
  <si>
    <t>OMHAR Signature Date:</t>
  </si>
  <si>
    <t>** Note: The IRP Start Date cannot precede the Closing Date</t>
  </si>
  <si>
    <t>(OMHAR Signature Required for Final Revision only)</t>
  </si>
  <si>
    <t>Official Term Sheet</t>
  </si>
  <si>
    <t>IRP Term Remaining: (Months):</t>
  </si>
  <si>
    <t>Underwriting Model Name:</t>
  </si>
  <si>
    <t>Current Model Progress Date:</t>
  </si>
  <si>
    <t>Number of 0BR Units:</t>
  </si>
  <si>
    <t>Number of 2BR Units:</t>
  </si>
  <si>
    <t>Number of 3BR Units:</t>
  </si>
  <si>
    <t>Number of 4BR Units:</t>
  </si>
  <si>
    <t>Number of 5BR Units:</t>
  </si>
  <si>
    <t>Number of 6BR Units:</t>
  </si>
  <si>
    <t>Number of 7BR Units:</t>
  </si>
  <si>
    <t>Number of 1BR Units:</t>
  </si>
  <si>
    <t>0BR Utility Allowance:</t>
  </si>
  <si>
    <t>1BR Utility Allowance:</t>
  </si>
  <si>
    <t>2BR Utility Allowance:</t>
  </si>
  <si>
    <t>3BR Utility Allowance:</t>
  </si>
  <si>
    <t>4BR Utility Allowance:</t>
  </si>
  <si>
    <t>5BR Utility Allowance:</t>
  </si>
  <si>
    <t>6BR Utility Allowance:</t>
  </si>
  <si>
    <t>7BR Utility Allowance:</t>
  </si>
  <si>
    <t>Rehab Escrow Admin Fee:</t>
  </si>
  <si>
    <t>Initial 7.19 Date:</t>
  </si>
  <si>
    <t>Property ID Number:</t>
  </si>
  <si>
    <t>Rehab Escrow Admin Fee</t>
  </si>
  <si>
    <t>Date:</t>
  </si>
  <si>
    <t>7.19 Revision Number:</t>
  </si>
  <si>
    <t>(Should be the same as RC Amendment Number)</t>
  </si>
  <si>
    <t xml:space="preserve">Instructions: This grid serves as an aid to locating all documents containing the items listed in the left column.  Each shaded cell indicates the item in the left column is contained in this document.  Review to ensure all documents contain correct and consistent information. DO NOT ENTER $ AMOUNTS.  Enter a check mark to indicate data has been reviewed.  </t>
  </si>
  <si>
    <t>Total Amount of Rehab Escrow:</t>
  </si>
  <si>
    <t>(Rehab Including Contingency)</t>
  </si>
  <si>
    <t>If Additional Funds are used for Rehab, RC must include both the Baseline and Additional Funds Rehab Schedules.</t>
  </si>
  <si>
    <t>Proposed Assisted Unit Counts and Utility Allowances</t>
  </si>
  <si>
    <t>Original IRP Maturity Date:</t>
  </si>
  <si>
    <t>Attach both old and new IRP Schedules to Form 7.19</t>
  </si>
  <si>
    <t>New 1st Monthly P&amp;I</t>
  </si>
  <si>
    <t>Contingent Repayment Note</t>
  </si>
  <si>
    <t>Exhibit F (Sources and Uses)</t>
  </si>
  <si>
    <t>Rehab Escrow Agreement &amp; Exhibit A- Rehab Schedule</t>
  </si>
  <si>
    <t>Original IRP Schedule &amp; New IRP Schedule</t>
  </si>
  <si>
    <t>236 Use Agreement</t>
  </si>
  <si>
    <t>Rehab Escrow &amp; Exhibit A</t>
  </si>
  <si>
    <t>Original Note Maturity Date</t>
  </si>
  <si>
    <t xml:space="preserve"> HUD 290: Post-Closing Review Only</t>
  </si>
  <si>
    <t>New 1st Title Insurance: Post-Closing Review Only</t>
  </si>
  <si>
    <t>MRN Title Insurance: Post-Closing Review Only</t>
  </si>
  <si>
    <t>CRN Title Insurance Policies: Post-Closing Review Only</t>
  </si>
  <si>
    <t>Form 7.5 or 7.12: Post-Closing Review Only</t>
  </si>
  <si>
    <t>Project Fiscal Year End</t>
  </si>
  <si>
    <t>HAP Contract Number</t>
  </si>
  <si>
    <t>Original Note Maturity Date:</t>
  </si>
  <si>
    <t>(R4R deposit excludes IRP and Out-Year S8 Recapture, if applicable. See note below.)</t>
  </si>
  <si>
    <t xml:space="preserve">R4R deposit (cell C54) for entry in the HUD Regulatory Agreement(s). Insert that total with an asterisk next to it and type a note on that page </t>
  </si>
  <si>
    <t>into contemporaneously."</t>
  </si>
  <si>
    <t>of the Regulatory Agreement clarifying "* This includes the Monthly Recapture Payment from the Section 8 Recapture Agreement entered</t>
  </si>
  <si>
    <t>New Money for IDRR (if &gt;0):</t>
  </si>
  <si>
    <t>Estimated Significant Additions:</t>
  </si>
  <si>
    <t>Below: Summary of Rehab without Significant Additions</t>
  </si>
  <si>
    <t>Total Significant Additions:</t>
  </si>
  <si>
    <t>(Significant Additions including Contingency)</t>
  </si>
  <si>
    <t>Total Sig. Additions in Escrow %:</t>
  </si>
  <si>
    <t>Owner's Portion of Sig,. Additions:</t>
  </si>
  <si>
    <t>Sig. Adds. Funded by Loan Proceeds:</t>
  </si>
  <si>
    <t>* Total Rehab plus Total Significant Additions</t>
  </si>
  <si>
    <t>TOTAL ESCROW *:</t>
  </si>
  <si>
    <t>NOTE: If Out-Year S8 Recapture funds go to the R4R (see page 4, cell H145) enter the total of the monthly recapture amount plus the monthly</t>
  </si>
  <si>
    <t>Closing Escrow Agent should remit Rehab Escrow funds to:</t>
  </si>
  <si>
    <t>Rehab Escrow Administrator (leave blank if administrator will hold the funds)</t>
  </si>
  <si>
    <t>Rehabilitation Escrow Contact Information</t>
  </si>
  <si>
    <t>Holder of Rehab Funds Organization:</t>
  </si>
  <si>
    <t>Holder of Rehab Funds Address:</t>
  </si>
  <si>
    <t>Holder of Rehab Funds City:</t>
  </si>
  <si>
    <t>Holder of Rehab Funds State:</t>
  </si>
  <si>
    <t>Holder of Rehab Funds Zip Code:</t>
  </si>
  <si>
    <t>Holder of Rehab Funds Contact Phone:</t>
  </si>
  <si>
    <t>Rehab Escrow Administrator Organization:</t>
  </si>
  <si>
    <t>Rehab Escrow Administrator Address:</t>
  </si>
  <si>
    <t>Rehab Escrow Administrator City:</t>
  </si>
  <si>
    <t>Rehab Escrow Administrator State:</t>
  </si>
  <si>
    <t>Rehab Escrow Administrator Zip Code:</t>
  </si>
  <si>
    <t>Rehab Escrow Administrator Contact Phone: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</si>
</sst>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m\-yyyy"/>
    <numFmt numFmtId="166" formatCode="mmmm\-yy"/>
    <numFmt numFmtId="167" formatCode="0.000%"/>
    <numFmt numFmtId="168" formatCode="&quot;$&quot;#,##0"/>
    <numFmt numFmtId="169" formatCode="[&lt;=9999999]###\-####;\(###\)\ ###\-####"/>
    <numFmt numFmtId="170" formatCode="00000"/>
  </numFmts>
  <fonts count="18">
    <font>
      <sz val="10"/>
      <name val="Times New Roman"/>
      <family val="0"/>
    </font>
    <font>
      <b/>
      <sz val="12"/>
      <name val="Times New Roman"/>
      <family val="1"/>
    </font>
    <font>
      <sz val="10"/>
      <color indexed="12"/>
      <name val="Times New Roman"/>
      <family val="1"/>
    </font>
    <font>
      <b/>
      <sz val="10"/>
      <name val="Times New Roman"/>
      <family val="1"/>
    </font>
    <font>
      <b/>
      <sz val="12"/>
      <color indexed="9"/>
      <name val="Times New Roman"/>
      <family val="1"/>
    </font>
    <font>
      <sz val="10"/>
      <color indexed="9"/>
      <name val="Times New Roman"/>
      <family val="1"/>
    </font>
    <font>
      <b/>
      <sz val="14"/>
      <color indexed="9"/>
      <name val="Times New Roman"/>
      <family val="1"/>
    </font>
    <font>
      <i/>
      <sz val="10"/>
      <name val="Times New Roman"/>
      <family val="1"/>
    </font>
    <font>
      <u val="single"/>
      <sz val="8"/>
      <name val="Times New Roman"/>
      <family val="1"/>
    </font>
    <font>
      <b/>
      <sz val="8"/>
      <name val="Times New Roman"/>
      <family val="1"/>
    </font>
    <font>
      <b/>
      <u val="single"/>
      <sz val="8"/>
      <name val="Times New Roman"/>
      <family val="1"/>
    </font>
    <font>
      <sz val="8"/>
      <name val="Times New Roman"/>
      <family val="1"/>
    </font>
    <font>
      <b/>
      <vertAlign val="superscript"/>
      <sz val="9"/>
      <name val="Times New Roman"/>
      <family val="1"/>
    </font>
    <font>
      <b/>
      <vertAlign val="superscript"/>
      <sz val="10"/>
      <name val="Times New Roman"/>
      <family val="1"/>
    </font>
    <font>
      <b/>
      <i/>
      <sz val="10"/>
      <name val="Times New Roman"/>
      <family val="1"/>
    </font>
    <font>
      <b/>
      <sz val="10"/>
      <color indexed="12"/>
      <name val="Times New Roman"/>
      <family val="1"/>
    </font>
    <font>
      <b/>
      <sz val="10"/>
      <color indexed="10"/>
      <name val="Times New Roman"/>
      <family val="1"/>
    </font>
    <font>
      <sz val="9"/>
      <name val="Times New Roman"/>
      <family val="1"/>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1" fillId="0" borderId="0" xfId="0" applyFont="1" applyAlignment="1">
      <alignment/>
    </xf>
    <xf numFmtId="0" fontId="2" fillId="0" borderId="0" xfId="0" applyFont="1" applyFill="1" applyAlignment="1">
      <alignment/>
    </xf>
    <xf numFmtId="0" fontId="3" fillId="0" borderId="0" xfId="0" applyFont="1" applyAlignment="1">
      <alignment/>
    </xf>
    <xf numFmtId="0" fontId="4" fillId="2" borderId="0" xfId="0" applyFont="1" applyFill="1" applyAlignment="1">
      <alignment/>
    </xf>
    <xf numFmtId="0" fontId="5" fillId="2" borderId="0" xfId="0" applyFont="1" applyFill="1" applyAlignment="1">
      <alignment/>
    </xf>
    <xf numFmtId="0" fontId="6" fillId="2" borderId="0" xfId="0" applyFont="1" applyFill="1" applyAlignment="1">
      <alignment/>
    </xf>
    <xf numFmtId="0" fontId="0" fillId="0" borderId="0" xfId="0" applyFont="1" applyFill="1" applyAlignment="1">
      <alignment/>
    </xf>
    <xf numFmtId="0" fontId="0" fillId="0" borderId="1" xfId="0" applyBorder="1" applyAlignment="1">
      <alignment/>
    </xf>
    <xf numFmtId="0" fontId="0" fillId="0" borderId="2" xfId="0" applyBorder="1" applyAlignment="1">
      <alignment/>
    </xf>
    <xf numFmtId="0" fontId="0" fillId="0" borderId="3" xfId="0" applyFont="1" applyFill="1" applyBorder="1" applyAlignment="1">
      <alignment/>
    </xf>
    <xf numFmtId="0" fontId="0" fillId="0" borderId="0" xfId="0" applyBorder="1" applyAlignment="1">
      <alignment/>
    </xf>
    <xf numFmtId="0" fontId="0" fillId="0" borderId="4" xfId="0" applyBorder="1" applyAlignment="1">
      <alignment/>
    </xf>
    <xf numFmtId="0" fontId="0" fillId="0" borderId="3" xfId="0" applyBorder="1" applyAlignment="1">
      <alignment/>
    </xf>
    <xf numFmtId="0" fontId="0" fillId="0" borderId="3" xfId="0" applyFill="1" applyBorder="1" applyAlignment="1">
      <alignment/>
    </xf>
    <xf numFmtId="0" fontId="0" fillId="0" borderId="0" xfId="0" applyFill="1" applyBorder="1" applyAlignment="1">
      <alignment/>
    </xf>
    <xf numFmtId="0" fontId="0" fillId="0" borderId="5" xfId="0" applyFill="1" applyBorder="1" applyAlignment="1">
      <alignment/>
    </xf>
    <xf numFmtId="0" fontId="0" fillId="0" borderId="6" xfId="0" applyBorder="1" applyAlignment="1">
      <alignment/>
    </xf>
    <xf numFmtId="0" fontId="0" fillId="0" borderId="6" xfId="0" applyFill="1" applyBorder="1" applyAlignment="1">
      <alignment/>
    </xf>
    <xf numFmtId="0" fontId="0" fillId="0" borderId="7" xfId="0" applyBorder="1" applyAlignment="1">
      <alignment/>
    </xf>
    <xf numFmtId="0" fontId="0" fillId="0" borderId="8" xfId="0" applyBorder="1" applyAlignment="1">
      <alignment/>
    </xf>
    <xf numFmtId="0" fontId="3" fillId="0" borderId="0" xfId="0" applyFont="1" applyFill="1" applyBorder="1" applyAlignment="1">
      <alignment/>
    </xf>
    <xf numFmtId="0" fontId="3" fillId="0" borderId="0" xfId="0" applyFont="1" applyFill="1" applyAlignment="1">
      <alignment/>
    </xf>
    <xf numFmtId="0" fontId="0" fillId="0" borderId="5" xfId="0" applyBorder="1" applyAlignment="1">
      <alignment/>
    </xf>
    <xf numFmtId="0" fontId="3" fillId="0" borderId="8" xfId="0" applyFont="1" applyBorder="1" applyAlignment="1">
      <alignment/>
    </xf>
    <xf numFmtId="0" fontId="0" fillId="0" borderId="0" xfId="0" applyAlignment="1">
      <alignment horizontal="left"/>
    </xf>
    <xf numFmtId="0" fontId="5" fillId="2" borderId="0" xfId="0" applyFont="1" applyFill="1" applyAlignment="1">
      <alignment horizontal="left"/>
    </xf>
    <xf numFmtId="0" fontId="0" fillId="0" borderId="1" xfId="0"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4" fillId="2" borderId="0" xfId="0" applyFont="1" applyFill="1" applyAlignment="1">
      <alignment horizontal="left"/>
    </xf>
    <xf numFmtId="0" fontId="6" fillId="2" borderId="0" xfId="0" applyFont="1" applyFill="1" applyAlignment="1">
      <alignment horizontal="left"/>
    </xf>
    <xf numFmtId="0" fontId="0" fillId="0" borderId="0" xfId="0" applyFill="1" applyBorder="1" applyAlignment="1">
      <alignment horizontal="left"/>
    </xf>
    <xf numFmtId="0" fontId="0" fillId="0" borderId="6" xfId="0" applyFill="1" applyBorder="1" applyAlignment="1">
      <alignment horizontal="left"/>
    </xf>
    <xf numFmtId="8" fontId="0" fillId="0" borderId="0" xfId="0" applyNumberFormat="1" applyBorder="1" applyAlignment="1">
      <alignment horizontal="left"/>
    </xf>
    <xf numFmtId="10" fontId="0" fillId="0" borderId="0" xfId="0" applyNumberFormat="1" applyBorder="1" applyAlignment="1">
      <alignment horizontal="left"/>
    </xf>
    <xf numFmtId="167" fontId="0" fillId="0" borderId="0" xfId="0" applyNumberFormat="1" applyBorder="1" applyAlignment="1">
      <alignment horizontal="left"/>
    </xf>
    <xf numFmtId="168" fontId="0" fillId="0" borderId="0" xfId="0" applyNumberFormat="1" applyBorder="1" applyAlignment="1">
      <alignment horizontal="left"/>
    </xf>
    <xf numFmtId="168" fontId="0" fillId="0" borderId="6" xfId="0" applyNumberFormat="1" applyBorder="1" applyAlignment="1">
      <alignment horizontal="left"/>
    </xf>
    <xf numFmtId="8" fontId="0" fillId="0" borderId="6" xfId="0" applyNumberFormat="1" applyBorder="1" applyAlignment="1">
      <alignment horizontal="left"/>
    </xf>
    <xf numFmtId="169" fontId="2" fillId="0" borderId="6" xfId="0" applyNumberFormat="1" applyFont="1" applyBorder="1" applyAlignment="1">
      <alignment horizontal="left"/>
    </xf>
    <xf numFmtId="8" fontId="2" fillId="0" borderId="6" xfId="0" applyNumberFormat="1" applyFont="1" applyBorder="1" applyAlignment="1">
      <alignment horizontal="left"/>
    </xf>
    <xf numFmtId="0" fontId="2" fillId="0" borderId="6" xfId="0" applyFont="1" applyBorder="1" applyAlignment="1">
      <alignment horizontal="left"/>
    </xf>
    <xf numFmtId="49" fontId="2" fillId="0" borderId="6" xfId="0" applyNumberFormat="1" applyFont="1" applyBorder="1" applyAlignment="1">
      <alignment horizontal="left"/>
    </xf>
    <xf numFmtId="0" fontId="3" fillId="0" borderId="8" xfId="0" applyFont="1" applyFill="1" applyBorder="1" applyAlignment="1">
      <alignment/>
    </xf>
    <xf numFmtId="164" fontId="2" fillId="0" borderId="0" xfId="0" applyNumberFormat="1" applyFont="1" applyBorder="1" applyAlignment="1" applyProtection="1">
      <alignment horizontal="left"/>
      <protection locked="0"/>
    </xf>
    <xf numFmtId="0" fontId="0" fillId="0" borderId="0" xfId="0" applyBorder="1" applyAlignment="1" applyProtection="1">
      <alignment horizontal="left"/>
      <protection locked="0"/>
    </xf>
    <xf numFmtId="49" fontId="2" fillId="0" borderId="0" xfId="0" applyNumberFormat="1" applyFont="1" applyBorder="1" applyAlignment="1" applyProtection="1">
      <alignment horizontal="left"/>
      <protection locked="0"/>
    </xf>
    <xf numFmtId="49" fontId="2" fillId="0" borderId="9" xfId="0" applyNumberFormat="1" applyFont="1" applyBorder="1" applyAlignment="1" applyProtection="1">
      <alignment horizontal="left"/>
      <protection locked="0"/>
    </xf>
    <xf numFmtId="164" fontId="2" fillId="0" borderId="9" xfId="0" applyNumberFormat="1" applyFont="1" applyBorder="1" applyAlignment="1" applyProtection="1">
      <alignment horizontal="left"/>
      <protection locked="0"/>
    </xf>
    <xf numFmtId="16" fontId="2" fillId="0" borderId="9" xfId="0" applyNumberFormat="1" applyFont="1" applyBorder="1" applyAlignment="1" applyProtection="1">
      <alignment horizontal="left"/>
      <protection locked="0"/>
    </xf>
    <xf numFmtId="169" fontId="2" fillId="0" borderId="0" xfId="0" applyNumberFormat="1" applyFont="1" applyBorder="1" applyAlignment="1" applyProtection="1">
      <alignment horizontal="left"/>
      <protection locked="0"/>
    </xf>
    <xf numFmtId="0" fontId="2" fillId="0" borderId="9" xfId="0" applyFont="1" applyBorder="1" applyAlignment="1" applyProtection="1">
      <alignment horizontal="left"/>
      <protection locked="0"/>
    </xf>
    <xf numFmtId="8" fontId="2" fillId="0" borderId="6" xfId="0" applyNumberFormat="1" applyFont="1" applyBorder="1" applyAlignment="1" applyProtection="1">
      <alignment horizontal="left"/>
      <protection locked="0"/>
    </xf>
    <xf numFmtId="0" fontId="8" fillId="0" borderId="9" xfId="0" applyFont="1" applyBorder="1" applyAlignment="1">
      <alignment horizontal="center" textRotation="90"/>
    </xf>
    <xf numFmtId="0" fontId="8" fillId="0" borderId="9" xfId="0" applyFont="1" applyBorder="1" applyAlignment="1" quotePrefix="1">
      <alignment horizontal="center" textRotation="90" wrapText="1"/>
    </xf>
    <xf numFmtId="0" fontId="8" fillId="0" borderId="9" xfId="0" applyFont="1" applyBorder="1" applyAlignment="1" quotePrefix="1">
      <alignment horizontal="center" textRotation="90"/>
    </xf>
    <xf numFmtId="0" fontId="9" fillId="0" borderId="9" xfId="0" applyFont="1" applyBorder="1" applyAlignment="1" quotePrefix="1">
      <alignment horizontal="left"/>
    </xf>
    <xf numFmtId="0" fontId="9" fillId="0" borderId="9" xfId="0" applyFont="1" applyBorder="1" applyAlignment="1">
      <alignment/>
    </xf>
    <xf numFmtId="0" fontId="9" fillId="0" borderId="9" xfId="0" applyFont="1" applyBorder="1" applyAlignment="1">
      <alignment horizontal="left"/>
    </xf>
    <xf numFmtId="0" fontId="13" fillId="0" borderId="0" xfId="0" applyFont="1" applyBorder="1" applyAlignment="1">
      <alignment/>
    </xf>
    <xf numFmtId="0" fontId="9" fillId="0" borderId="0" xfId="0" applyFont="1" applyBorder="1" applyAlignment="1">
      <alignment/>
    </xf>
    <xf numFmtId="49" fontId="0" fillId="0" borderId="0" xfId="0" applyNumberFormat="1" applyBorder="1" applyAlignment="1" quotePrefix="1">
      <alignment horizontal="left"/>
    </xf>
    <xf numFmtId="49" fontId="0" fillId="0" borderId="0" xfId="0" applyNumberFormat="1" applyAlignment="1">
      <alignment/>
    </xf>
    <xf numFmtId="10" fontId="0" fillId="0" borderId="0" xfId="0" applyNumberFormat="1" applyBorder="1" applyAlignment="1" quotePrefix="1">
      <alignment horizontal="left"/>
    </xf>
    <xf numFmtId="0" fontId="0" fillId="0" borderId="0" xfId="0" applyFont="1" applyBorder="1" applyAlignment="1" applyProtection="1">
      <alignment horizontal="left"/>
      <protection/>
    </xf>
    <xf numFmtId="0" fontId="0" fillId="0" borderId="0" xfId="0" applyFont="1" applyBorder="1" applyAlignment="1" applyProtection="1">
      <alignment/>
      <protection/>
    </xf>
    <xf numFmtId="169" fontId="0" fillId="0" borderId="0" xfId="0" applyNumberFormat="1" applyFont="1" applyBorder="1" applyAlignment="1" applyProtection="1">
      <alignment horizontal="left"/>
      <protection/>
    </xf>
    <xf numFmtId="49" fontId="0" fillId="0" borderId="0" xfId="0" applyNumberFormat="1" applyFont="1" applyBorder="1" applyAlignment="1" applyProtection="1">
      <alignment horizontal="left"/>
      <protection/>
    </xf>
    <xf numFmtId="170" fontId="0" fillId="0" borderId="0" xfId="0" applyNumberFormat="1" applyFont="1" applyBorder="1" applyAlignment="1" applyProtection="1">
      <alignment horizontal="left"/>
      <protection/>
    </xf>
    <xf numFmtId="8" fontId="0" fillId="0" borderId="0" xfId="0" applyNumberFormat="1" applyFont="1" applyBorder="1" applyAlignment="1" applyProtection="1">
      <alignment horizontal="left"/>
      <protection/>
    </xf>
    <xf numFmtId="168" fontId="0" fillId="0" borderId="0" xfId="0" applyNumberFormat="1" applyFont="1" applyBorder="1" applyAlignment="1" applyProtection="1">
      <alignment horizontal="left"/>
      <protection/>
    </xf>
    <xf numFmtId="166" fontId="0" fillId="0" borderId="0" xfId="0" applyNumberFormat="1" applyFont="1" applyBorder="1" applyAlignment="1" applyProtection="1">
      <alignment horizontal="left"/>
      <protection/>
    </xf>
    <xf numFmtId="0" fontId="14" fillId="0" borderId="0" xfId="0" applyFont="1" applyAlignment="1">
      <alignment horizontal="right"/>
    </xf>
    <xf numFmtId="0" fontId="15" fillId="0" borderId="9" xfId="0" applyFont="1" applyBorder="1" applyAlignment="1" applyProtection="1">
      <alignment horizontal="center"/>
      <protection locked="0"/>
    </xf>
    <xf numFmtId="0" fontId="3" fillId="0" borderId="0" xfId="0" applyFont="1" applyBorder="1" applyAlignment="1">
      <alignment/>
    </xf>
    <xf numFmtId="0" fontId="0" fillId="0" borderId="0" xfId="0" applyBorder="1" applyAlignment="1">
      <alignment horizontal="right"/>
    </xf>
    <xf numFmtId="164" fontId="0" fillId="0" borderId="10" xfId="0" applyNumberFormat="1" applyFont="1" applyBorder="1" applyAlignment="1" applyProtection="1">
      <alignment horizontal="left"/>
      <protection/>
    </xf>
    <xf numFmtId="164" fontId="0" fillId="0" borderId="0" xfId="0" applyNumberFormat="1" applyFont="1" applyBorder="1" applyAlignment="1" applyProtection="1">
      <alignment horizontal="left"/>
      <protection/>
    </xf>
    <xf numFmtId="49" fontId="2" fillId="0" borderId="0" xfId="0" applyNumberFormat="1" applyFont="1" applyBorder="1" applyAlignment="1">
      <alignment horizontal="left"/>
    </xf>
    <xf numFmtId="0" fontId="3" fillId="0" borderId="3" xfId="0" applyFont="1" applyFill="1" applyBorder="1" applyAlignment="1">
      <alignment/>
    </xf>
    <xf numFmtId="0" fontId="2" fillId="0" borderId="9" xfId="0" applyFont="1" applyBorder="1" applyAlignment="1" applyProtection="1">
      <alignment horizontal="center"/>
      <protection locked="0"/>
    </xf>
    <xf numFmtId="0" fontId="16" fillId="0" borderId="0" xfId="0" applyFont="1" applyBorder="1" applyAlignment="1">
      <alignment/>
    </xf>
    <xf numFmtId="0" fontId="2" fillId="0" borderId="0" xfId="0" applyFont="1" applyBorder="1" applyAlignment="1">
      <alignment horizontal="left"/>
    </xf>
    <xf numFmtId="0" fontId="3" fillId="0" borderId="3" xfId="0" applyFont="1" applyBorder="1" applyAlignment="1">
      <alignment/>
    </xf>
    <xf numFmtId="0" fontId="17" fillId="0" borderId="9" xfId="0" applyFont="1" applyBorder="1" applyAlignment="1">
      <alignment horizontal="left" vertical="center" wrapText="1"/>
    </xf>
    <xf numFmtId="0" fontId="0" fillId="0" borderId="3" xfId="0" applyFont="1" applyBorder="1" applyAlignment="1">
      <alignment/>
    </xf>
    <xf numFmtId="14" fontId="0" fillId="0" borderId="0" xfId="0" applyNumberFormat="1" applyBorder="1" applyAlignment="1">
      <alignment horizontal="left"/>
    </xf>
    <xf numFmtId="1" fontId="0" fillId="0" borderId="0" xfId="0" applyNumberFormat="1" applyBorder="1" applyAlignment="1">
      <alignment horizontal="left"/>
    </xf>
    <xf numFmtId="6" fontId="0" fillId="0" borderId="0" xfId="0" applyNumberFormat="1" applyBorder="1" applyAlignment="1">
      <alignment horizontal="left"/>
    </xf>
    <xf numFmtId="0" fontId="3" fillId="0" borderId="0" xfId="0" applyFont="1" applyAlignment="1">
      <alignment horizontal="right"/>
    </xf>
    <xf numFmtId="0" fontId="2" fillId="0" borderId="11" xfId="0" applyFont="1" applyBorder="1" applyAlignment="1" applyProtection="1">
      <alignment horizontal="left"/>
      <protection locked="0"/>
    </xf>
    <xf numFmtId="0" fontId="2" fillId="0" borderId="12" xfId="0" applyFont="1" applyBorder="1" applyAlignment="1" applyProtection="1">
      <alignment/>
      <protection locked="0"/>
    </xf>
    <xf numFmtId="0" fontId="2" fillId="0" borderId="10" xfId="0" applyFont="1" applyBorder="1" applyAlignment="1" applyProtection="1">
      <alignment/>
      <protection locked="0"/>
    </xf>
    <xf numFmtId="0" fontId="0" fillId="0" borderId="0" xfId="0" applyFill="1" applyBorder="1" applyAlignment="1" applyProtection="1">
      <alignment/>
      <protection locked="0"/>
    </xf>
    <xf numFmtId="0" fontId="9" fillId="3" borderId="9" xfId="0" applyFont="1" applyFill="1" applyBorder="1" applyAlignment="1" applyProtection="1">
      <alignment/>
      <protection locked="0"/>
    </xf>
    <xf numFmtId="0" fontId="8" fillId="0" borderId="9" xfId="0" applyFont="1" applyBorder="1" applyAlignment="1" applyProtection="1">
      <alignment horizontal="center"/>
      <protection locked="0"/>
    </xf>
    <xf numFmtId="0" fontId="8" fillId="0" borderId="9" xfId="0" applyFont="1" applyBorder="1" applyAlignment="1" applyProtection="1" quotePrefix="1">
      <alignment horizontal="center"/>
      <protection locked="0"/>
    </xf>
    <xf numFmtId="0" fontId="10" fillId="0" borderId="9" xfId="0" applyFont="1" applyBorder="1" applyAlignment="1" applyProtection="1">
      <alignment horizontal="center"/>
      <protection locked="0"/>
    </xf>
    <xf numFmtId="0" fontId="11" fillId="3" borderId="0" xfId="0" applyFont="1" applyFill="1" applyAlignment="1" applyProtection="1">
      <alignment/>
      <protection locked="0"/>
    </xf>
    <xf numFmtId="0" fontId="9" fillId="0" borderId="9" xfId="0" applyFont="1" applyBorder="1" applyAlignment="1" applyProtection="1">
      <alignment/>
      <protection locked="0"/>
    </xf>
    <xf numFmtId="0" fontId="9" fillId="4" borderId="9" xfId="0" applyFont="1" applyFill="1" applyBorder="1" applyAlignment="1" applyProtection="1">
      <alignment/>
      <protection locked="0"/>
    </xf>
    <xf numFmtId="0" fontId="9" fillId="0" borderId="9" xfId="0" applyFont="1" applyFill="1" applyBorder="1" applyAlignment="1" applyProtection="1">
      <alignment/>
      <protection locked="0"/>
    </xf>
    <xf numFmtId="0" fontId="9" fillId="3" borderId="9" xfId="0" applyFont="1" applyFill="1" applyBorder="1" applyAlignment="1" applyProtection="1">
      <alignment horizontal="center"/>
      <protection locked="0"/>
    </xf>
    <xf numFmtId="165" fontId="0" fillId="0" borderId="0" xfId="0" applyNumberFormat="1" applyFont="1" applyBorder="1" applyAlignment="1" applyProtection="1">
      <alignment horizontal="left"/>
      <protection/>
    </xf>
    <xf numFmtId="0" fontId="14" fillId="0" borderId="5" xfId="0" applyFont="1" applyFill="1" applyBorder="1" applyAlignment="1">
      <alignment/>
    </xf>
    <xf numFmtId="38" fontId="0" fillId="0" borderId="0" xfId="0" applyNumberFormat="1" applyFont="1" applyBorder="1" applyAlignment="1" applyProtection="1">
      <alignment horizontal="left"/>
      <protection/>
    </xf>
    <xf numFmtId="0" fontId="14" fillId="0" borderId="5" xfId="0" applyFont="1" applyBorder="1" applyAlignment="1">
      <alignment/>
    </xf>
    <xf numFmtId="0" fontId="9" fillId="0" borderId="3" xfId="0" applyFont="1" applyFill="1" applyBorder="1" applyAlignment="1" applyProtection="1">
      <alignment/>
      <protection locked="0"/>
    </xf>
    <xf numFmtId="0" fontId="9" fillId="0" borderId="9" xfId="0" applyFont="1" applyFill="1" applyBorder="1" applyAlignment="1">
      <alignment horizontal="left"/>
    </xf>
    <xf numFmtId="0" fontId="10" fillId="0" borderId="9" xfId="0" applyFont="1" applyFill="1" applyBorder="1" applyAlignment="1" applyProtection="1">
      <alignment horizontal="center"/>
      <protection locked="0"/>
    </xf>
    <xf numFmtId="0" fontId="0" fillId="0" borderId="0" xfId="0" applyFill="1" applyAlignment="1">
      <alignment/>
    </xf>
    <xf numFmtId="0" fontId="16" fillId="0" borderId="3" xfId="0" applyFont="1" applyBorder="1" applyAlignment="1">
      <alignment/>
    </xf>
    <xf numFmtId="0" fontId="0" fillId="0" borderId="0" xfId="0" applyNumberFormat="1" applyFont="1" applyBorder="1" applyAlignment="1" applyProtection="1">
      <alignment horizontal="left"/>
      <protection/>
    </xf>
    <xf numFmtId="0" fontId="7" fillId="0" borderId="3" xfId="0" applyFont="1" applyFill="1" applyBorder="1" applyAlignment="1">
      <alignment/>
    </xf>
    <xf numFmtId="6" fontId="0" fillId="0" borderId="0" xfId="0" applyNumberFormat="1" applyAlignment="1">
      <alignment horizontal="left"/>
    </xf>
    <xf numFmtId="8" fontId="0" fillId="0" borderId="0" xfId="0" applyNumberForma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DDDDD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105</xdr:row>
      <xdr:rowOff>9525</xdr:rowOff>
    </xdr:from>
    <xdr:to>
      <xdr:col>9</xdr:col>
      <xdr:colOff>19050</xdr:colOff>
      <xdr:row>112</xdr:row>
      <xdr:rowOff>133350</xdr:rowOff>
    </xdr:to>
    <xdr:sp fLocksText="0">
      <xdr:nvSpPr>
        <xdr:cNvPr id="1" name="TextBox 2"/>
        <xdr:cNvSpPr txBox="1">
          <a:spLocks noChangeArrowheads="1"/>
        </xdr:cNvSpPr>
      </xdr:nvSpPr>
      <xdr:spPr>
        <a:xfrm>
          <a:off x="161925" y="16544925"/>
          <a:ext cx="8210550"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FF"/>
              </a:solidFill>
              <a:latin typeface="Times New Roman"/>
              <a:ea typeface="Times New Roman"/>
              <a:cs typeface="Times New Roman"/>
            </a:rPr>
            <a:t>ENTER HERE.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ssorted%20Projects\HUD%20M2M\New%20Model%202001\Current%20Masters\July-Sept%202002%20Models\Masters%209-12-02\M2M%20Underwriting%20Rev%204_2%2010-15-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StartInput"/>
      <sheetName val="LoanInput"/>
      <sheetName val="RentInput"/>
      <sheetName val="Input Assumptions"/>
      <sheetName val="HistoricInc&amp;Exp"/>
      <sheetName val="ProjectedInc&amp;Exp"/>
      <sheetName val="Rehab Escrow Needs"/>
      <sheetName val="Baseline Rehab"/>
      <sheetName val="PCA Needs 20 Year Schedule"/>
      <sheetName val="Reserves 20 Year Schedule"/>
      <sheetName val="GPRCompare"/>
      <sheetName val="EquityReturn"/>
      <sheetName val="2ndLoanProForma"/>
      <sheetName val="DS&amp;LoanSizing"/>
      <sheetName val="Sources&amp;Uses"/>
      <sheetName val="Scheduled IRP"/>
      <sheetName val="IRP Application"/>
      <sheetName val="S8 Out-Year Recapture"/>
      <sheetName val="Exception Rent"/>
      <sheetName val="Scenario Compare"/>
      <sheetName val="Amort"/>
      <sheetName val="Closing and Post Closing Data"/>
      <sheetName val="Exhibit A"/>
      <sheetName val="Exhibit A for AFT"/>
      <sheetName val="Exhibit F"/>
      <sheetName val="RestructuringPlanSummary"/>
      <sheetName val="HQ Loan Summary"/>
      <sheetName val="RestructureSummaryType2"/>
      <sheetName val="Flag Summary"/>
      <sheetName val="5.2 Form Data"/>
      <sheetName val="92273-S8"/>
      <sheetName val="92273-S8 (2)"/>
      <sheetName val="92273-S8 (3)"/>
      <sheetName val="Historic PUPA &amp; Percent Change"/>
      <sheetName val="Historic CapRepair Deductions"/>
      <sheetName val="User Work"/>
      <sheetName val="User Work 2"/>
      <sheetName val="HUD-92013 Page 1"/>
      <sheetName val="HUD-92013 Page 2"/>
      <sheetName val="HUD-92013 Page 3"/>
      <sheetName val="HUD-92013 Page 4"/>
      <sheetName val="HUD-92013 Page 5"/>
      <sheetName val="HUD-92013 Page 6"/>
      <sheetName val="HUD-92013 Page 7"/>
      <sheetName val="HUD-92013 Page 8"/>
      <sheetName val="Transition Memo"/>
      <sheetName val="M2M Export"/>
      <sheetName val="Create MIS Upload worksheet"/>
      <sheetName val="Extraction"/>
      <sheetName val="AsstMgmt Data"/>
      <sheetName val="Rev"/>
      <sheetName val="Module1"/>
    </sheetNames>
    <sheetDataSet>
      <sheetData sheetId="1">
        <row r="4">
          <cell r="E4">
            <v>37483</v>
          </cell>
        </row>
        <row r="9">
          <cell r="E9" t="str">
            <v>12345678</v>
          </cell>
        </row>
        <row r="10">
          <cell r="E10" t="str">
            <v>221(d)3 Mkt Int Rate</v>
          </cell>
        </row>
        <row r="11">
          <cell r="E11">
            <v>800001234</v>
          </cell>
        </row>
        <row r="12">
          <cell r="E12" t="str">
            <v>Example Apartments</v>
          </cell>
        </row>
        <row r="13">
          <cell r="E13" t="str">
            <v>12345 Main St.</v>
          </cell>
        </row>
        <row r="14">
          <cell r="E14" t="str">
            <v>Another Town</v>
          </cell>
        </row>
        <row r="15">
          <cell r="E15" t="str">
            <v>Another State</v>
          </cell>
        </row>
        <row r="34">
          <cell r="E34" t="str">
            <v>Test</v>
          </cell>
        </row>
        <row r="35">
          <cell r="E35" t="str">
            <v>Test 2</v>
          </cell>
        </row>
      </sheetData>
      <sheetData sheetId="2">
        <row r="57">
          <cell r="D57">
            <v>37407</v>
          </cell>
        </row>
        <row r="58">
          <cell r="D58">
            <v>985380</v>
          </cell>
        </row>
        <row r="59">
          <cell r="D59">
            <v>0</v>
          </cell>
        </row>
        <row r="60">
          <cell r="D60">
            <v>0</v>
          </cell>
        </row>
        <row r="61">
          <cell r="D61">
            <v>985380</v>
          </cell>
        </row>
      </sheetData>
      <sheetData sheetId="3">
        <row r="51">
          <cell r="D51">
            <v>30</v>
          </cell>
          <cell r="G51">
            <v>0</v>
          </cell>
        </row>
        <row r="52">
          <cell r="D52">
            <v>30</v>
          </cell>
          <cell r="G52">
            <v>0</v>
          </cell>
        </row>
        <row r="53">
          <cell r="D53">
            <v>0</v>
          </cell>
          <cell r="G53">
            <v>0</v>
          </cell>
        </row>
        <row r="54">
          <cell r="D54">
            <v>0</v>
          </cell>
          <cell r="G54">
            <v>0</v>
          </cell>
        </row>
        <row r="55">
          <cell r="D55">
            <v>0</v>
          </cell>
          <cell r="G55">
            <v>0</v>
          </cell>
        </row>
        <row r="56">
          <cell r="D56">
            <v>0</v>
          </cell>
          <cell r="G56">
            <v>0</v>
          </cell>
        </row>
        <row r="57">
          <cell r="D57">
            <v>0</v>
          </cell>
          <cell r="G57">
            <v>0</v>
          </cell>
        </row>
        <row r="58">
          <cell r="D58">
            <v>0</v>
          </cell>
          <cell r="G58">
            <v>0</v>
          </cell>
        </row>
      </sheetData>
      <sheetData sheetId="11">
        <row r="18">
          <cell r="H18">
            <v>2</v>
          </cell>
        </row>
      </sheetData>
      <sheetData sheetId="12">
        <row r="6">
          <cell r="E6">
            <v>7</v>
          </cell>
        </row>
        <row r="14">
          <cell r="D14">
            <v>2012</v>
          </cell>
        </row>
        <row r="23">
          <cell r="F23">
            <v>0.03</v>
          </cell>
        </row>
      </sheetData>
      <sheetData sheetId="13">
        <row r="44">
          <cell r="D44">
            <v>30500</v>
          </cell>
        </row>
        <row r="57">
          <cell r="D57">
            <v>44613.31621443595</v>
          </cell>
        </row>
      </sheetData>
      <sheetData sheetId="14">
        <row r="10">
          <cell r="M10">
            <v>550101.6714586207</v>
          </cell>
        </row>
        <row r="24">
          <cell r="F24" t="str">
            <v>Other</v>
          </cell>
        </row>
        <row r="25">
          <cell r="F25">
            <v>0.085</v>
          </cell>
        </row>
        <row r="27">
          <cell r="F27">
            <v>25</v>
          </cell>
        </row>
        <row r="31">
          <cell r="F31">
            <v>461705.3285413793</v>
          </cell>
        </row>
        <row r="38">
          <cell r="F38">
            <v>0.01</v>
          </cell>
        </row>
        <row r="39">
          <cell r="F39">
            <v>25</v>
          </cell>
        </row>
        <row r="41">
          <cell r="F41">
            <v>550101.6714586207</v>
          </cell>
        </row>
        <row r="46">
          <cell r="F46">
            <v>0.01</v>
          </cell>
        </row>
        <row r="47">
          <cell r="F47">
            <v>25</v>
          </cell>
        </row>
        <row r="49">
          <cell r="F49">
            <v>33200</v>
          </cell>
        </row>
      </sheetData>
      <sheetData sheetId="15">
        <row r="11">
          <cell r="G11">
            <v>15000</v>
          </cell>
        </row>
        <row r="13">
          <cell r="G13">
            <v>0</v>
          </cell>
        </row>
        <row r="14">
          <cell r="G14">
            <v>0</v>
          </cell>
        </row>
        <row r="19">
          <cell r="G19">
            <v>5000</v>
          </cell>
        </row>
        <row r="31">
          <cell r="J31">
            <v>0</v>
          </cell>
        </row>
        <row r="40">
          <cell r="G40">
            <v>32000</v>
          </cell>
        </row>
        <row r="41">
          <cell r="G41">
            <v>0</v>
          </cell>
        </row>
        <row r="42">
          <cell r="G42">
            <v>0</v>
          </cell>
          <cell r="J42">
            <v>25000</v>
          </cell>
        </row>
      </sheetData>
      <sheetData sheetId="16">
        <row r="4">
          <cell r="G4">
            <v>0</v>
          </cell>
        </row>
        <row r="8">
          <cell r="G8">
            <v>37469</v>
          </cell>
        </row>
        <row r="12">
          <cell r="E12">
            <v>0</v>
          </cell>
        </row>
        <row r="13">
          <cell r="E13">
            <v>0</v>
          </cell>
        </row>
        <row r="14">
          <cell r="E14">
            <v>0</v>
          </cell>
        </row>
        <row r="15">
          <cell r="E15">
            <v>0</v>
          </cell>
        </row>
        <row r="16">
          <cell r="E16">
            <v>0</v>
          </cell>
        </row>
        <row r="17">
          <cell r="E17">
            <v>0</v>
          </cell>
        </row>
        <row r="18">
          <cell r="E18">
            <v>0</v>
          </cell>
        </row>
        <row r="19">
          <cell r="E19">
            <v>0</v>
          </cell>
        </row>
        <row r="20">
          <cell r="E20">
            <v>0</v>
          </cell>
        </row>
        <row r="21">
          <cell r="E21">
            <v>0</v>
          </cell>
        </row>
        <row r="22">
          <cell r="E22">
            <v>0</v>
          </cell>
        </row>
        <row r="23">
          <cell r="E23">
            <v>0</v>
          </cell>
        </row>
        <row r="24">
          <cell r="E24">
            <v>0</v>
          </cell>
        </row>
        <row r="25">
          <cell r="E25">
            <v>0</v>
          </cell>
        </row>
        <row r="26">
          <cell r="E26">
            <v>0</v>
          </cell>
        </row>
        <row r="27">
          <cell r="E27">
            <v>0</v>
          </cell>
        </row>
        <row r="28">
          <cell r="E28">
            <v>0</v>
          </cell>
        </row>
        <row r="29">
          <cell r="E29">
            <v>0</v>
          </cell>
        </row>
        <row r="30">
          <cell r="E30">
            <v>0</v>
          </cell>
        </row>
        <row r="31">
          <cell r="E31">
            <v>0</v>
          </cell>
        </row>
        <row r="32">
          <cell r="E32">
            <v>0</v>
          </cell>
        </row>
        <row r="33">
          <cell r="E33">
            <v>0</v>
          </cell>
        </row>
        <row r="34">
          <cell r="E34">
            <v>0</v>
          </cell>
        </row>
        <row r="35">
          <cell r="E35">
            <v>0</v>
          </cell>
        </row>
        <row r="36">
          <cell r="E36">
            <v>0</v>
          </cell>
        </row>
        <row r="37">
          <cell r="E37">
            <v>0</v>
          </cell>
        </row>
        <row r="38">
          <cell r="E38">
            <v>0</v>
          </cell>
        </row>
        <row r="39">
          <cell r="E39">
            <v>0</v>
          </cell>
        </row>
        <row r="40">
          <cell r="E40">
            <v>0</v>
          </cell>
        </row>
        <row r="41">
          <cell r="E41">
            <v>0</v>
          </cell>
        </row>
        <row r="42">
          <cell r="E42">
            <v>0</v>
          </cell>
        </row>
        <row r="43">
          <cell r="E43">
            <v>0</v>
          </cell>
        </row>
        <row r="44">
          <cell r="E44">
            <v>0</v>
          </cell>
        </row>
        <row r="45">
          <cell r="E45">
            <v>0</v>
          </cell>
        </row>
        <row r="46">
          <cell r="E46">
            <v>0</v>
          </cell>
        </row>
        <row r="47">
          <cell r="E47">
            <v>0</v>
          </cell>
        </row>
        <row r="48">
          <cell r="E48">
            <v>0</v>
          </cell>
        </row>
        <row r="49">
          <cell r="E49">
            <v>0</v>
          </cell>
        </row>
        <row r="50">
          <cell r="E50">
            <v>0</v>
          </cell>
        </row>
        <row r="51">
          <cell r="E51">
            <v>0</v>
          </cell>
        </row>
        <row r="52">
          <cell r="E52">
            <v>0</v>
          </cell>
        </row>
        <row r="53">
          <cell r="E53">
            <v>0</v>
          </cell>
        </row>
        <row r="54">
          <cell r="E54">
            <v>0</v>
          </cell>
        </row>
        <row r="55">
          <cell r="E55">
            <v>0</v>
          </cell>
        </row>
        <row r="56">
          <cell r="E56">
            <v>0</v>
          </cell>
        </row>
        <row r="57">
          <cell r="E57">
            <v>0</v>
          </cell>
        </row>
        <row r="58">
          <cell r="E58">
            <v>0</v>
          </cell>
        </row>
        <row r="59">
          <cell r="E59">
            <v>0</v>
          </cell>
        </row>
        <row r="60">
          <cell r="E60">
            <v>0</v>
          </cell>
        </row>
        <row r="61">
          <cell r="E61">
            <v>0</v>
          </cell>
        </row>
        <row r="62">
          <cell r="E62">
            <v>0</v>
          </cell>
        </row>
        <row r="63">
          <cell r="E63">
            <v>0</v>
          </cell>
        </row>
        <row r="64">
          <cell r="E64">
            <v>0</v>
          </cell>
        </row>
        <row r="65">
          <cell r="E65">
            <v>0</v>
          </cell>
        </row>
        <row r="66">
          <cell r="E66">
            <v>0</v>
          </cell>
        </row>
        <row r="67">
          <cell r="E67">
            <v>0</v>
          </cell>
        </row>
        <row r="68">
          <cell r="E68">
            <v>0</v>
          </cell>
        </row>
        <row r="69">
          <cell r="E69">
            <v>0</v>
          </cell>
        </row>
        <row r="70">
          <cell r="E70">
            <v>0</v>
          </cell>
        </row>
        <row r="71">
          <cell r="E71">
            <v>0</v>
          </cell>
        </row>
        <row r="72">
          <cell r="E72">
            <v>0</v>
          </cell>
        </row>
        <row r="73">
          <cell r="E73">
            <v>0</v>
          </cell>
        </row>
        <row r="74">
          <cell r="E74">
            <v>0</v>
          </cell>
        </row>
        <row r="75">
          <cell r="E75">
            <v>0</v>
          </cell>
        </row>
        <row r="76">
          <cell r="E76">
            <v>0</v>
          </cell>
        </row>
        <row r="77">
          <cell r="E77">
            <v>0</v>
          </cell>
        </row>
        <row r="78">
          <cell r="E78">
            <v>0</v>
          </cell>
        </row>
        <row r="79">
          <cell r="E79">
            <v>0</v>
          </cell>
        </row>
        <row r="80">
          <cell r="E80">
            <v>0</v>
          </cell>
        </row>
        <row r="81">
          <cell r="E81">
            <v>0</v>
          </cell>
        </row>
        <row r="82">
          <cell r="E82">
            <v>0</v>
          </cell>
        </row>
        <row r="83">
          <cell r="E83">
            <v>0</v>
          </cell>
        </row>
        <row r="84">
          <cell r="E84">
            <v>0</v>
          </cell>
        </row>
        <row r="85">
          <cell r="E85">
            <v>0</v>
          </cell>
        </row>
        <row r="86">
          <cell r="E86">
            <v>0</v>
          </cell>
        </row>
        <row r="87">
          <cell r="E87">
            <v>0</v>
          </cell>
        </row>
        <row r="88">
          <cell r="E88">
            <v>0</v>
          </cell>
        </row>
        <row r="89">
          <cell r="E89">
            <v>0</v>
          </cell>
        </row>
        <row r="90">
          <cell r="E90">
            <v>0</v>
          </cell>
        </row>
        <row r="91">
          <cell r="E91">
            <v>0</v>
          </cell>
        </row>
        <row r="92">
          <cell r="E92">
            <v>0</v>
          </cell>
        </row>
        <row r="93">
          <cell r="E93">
            <v>0</v>
          </cell>
        </row>
        <row r="94">
          <cell r="E94">
            <v>0</v>
          </cell>
        </row>
        <row r="95">
          <cell r="E95">
            <v>0</v>
          </cell>
        </row>
        <row r="96">
          <cell r="E96">
            <v>0</v>
          </cell>
        </row>
        <row r="97">
          <cell r="E97">
            <v>0</v>
          </cell>
        </row>
        <row r="98">
          <cell r="E98">
            <v>0</v>
          </cell>
        </row>
        <row r="99">
          <cell r="E99">
            <v>0</v>
          </cell>
        </row>
        <row r="100">
          <cell r="E100">
            <v>0</v>
          </cell>
        </row>
        <row r="101">
          <cell r="E101">
            <v>0</v>
          </cell>
        </row>
        <row r="102">
          <cell r="E102">
            <v>0</v>
          </cell>
        </row>
        <row r="103">
          <cell r="E103">
            <v>0</v>
          </cell>
        </row>
        <row r="104">
          <cell r="E104">
            <v>0</v>
          </cell>
        </row>
        <row r="105">
          <cell r="E105">
            <v>0</v>
          </cell>
        </row>
        <row r="106">
          <cell r="E106">
            <v>0</v>
          </cell>
        </row>
        <row r="107">
          <cell r="E107">
            <v>0</v>
          </cell>
        </row>
        <row r="108">
          <cell r="E108">
            <v>0</v>
          </cell>
        </row>
        <row r="109">
          <cell r="E109">
            <v>0</v>
          </cell>
        </row>
        <row r="110">
          <cell r="E110">
            <v>0</v>
          </cell>
        </row>
        <row r="111">
          <cell r="E111">
            <v>0</v>
          </cell>
        </row>
        <row r="112">
          <cell r="E112">
            <v>0</v>
          </cell>
        </row>
        <row r="113">
          <cell r="E113">
            <v>0</v>
          </cell>
        </row>
        <row r="114">
          <cell r="E114">
            <v>0</v>
          </cell>
        </row>
        <row r="115">
          <cell r="E115">
            <v>0</v>
          </cell>
        </row>
        <row r="116">
          <cell r="E116">
            <v>0</v>
          </cell>
        </row>
        <row r="117">
          <cell r="E117">
            <v>0</v>
          </cell>
        </row>
        <row r="118">
          <cell r="E118">
            <v>0</v>
          </cell>
        </row>
        <row r="119">
          <cell r="E119">
            <v>0</v>
          </cell>
        </row>
        <row r="120">
          <cell r="E120">
            <v>0</v>
          </cell>
        </row>
        <row r="121">
          <cell r="E121">
            <v>0</v>
          </cell>
        </row>
        <row r="122">
          <cell r="E122">
            <v>0</v>
          </cell>
        </row>
        <row r="123">
          <cell r="E123">
            <v>0</v>
          </cell>
        </row>
        <row r="124">
          <cell r="E124">
            <v>0</v>
          </cell>
        </row>
        <row r="125">
          <cell r="E125">
            <v>0</v>
          </cell>
        </row>
        <row r="126">
          <cell r="E126">
            <v>0</v>
          </cell>
        </row>
        <row r="127">
          <cell r="E127">
            <v>0</v>
          </cell>
        </row>
        <row r="128">
          <cell r="E128">
            <v>0</v>
          </cell>
        </row>
        <row r="129">
          <cell r="E129">
            <v>0</v>
          </cell>
        </row>
        <row r="130">
          <cell r="E130">
            <v>0</v>
          </cell>
        </row>
        <row r="131">
          <cell r="E131">
            <v>0</v>
          </cell>
        </row>
        <row r="132">
          <cell r="E132">
            <v>0</v>
          </cell>
        </row>
        <row r="133">
          <cell r="E133">
            <v>0</v>
          </cell>
        </row>
        <row r="134">
          <cell r="E134">
            <v>0</v>
          </cell>
        </row>
        <row r="135">
          <cell r="E135">
            <v>0</v>
          </cell>
        </row>
        <row r="136">
          <cell r="E136">
            <v>0</v>
          </cell>
        </row>
        <row r="137">
          <cell r="E137">
            <v>0</v>
          </cell>
        </row>
        <row r="138">
          <cell r="E138">
            <v>0</v>
          </cell>
        </row>
        <row r="139">
          <cell r="E139">
            <v>0</v>
          </cell>
        </row>
        <row r="140">
          <cell r="E140">
            <v>0</v>
          </cell>
        </row>
        <row r="141">
          <cell r="E141">
            <v>0</v>
          </cell>
        </row>
        <row r="142">
          <cell r="E142">
            <v>0</v>
          </cell>
        </row>
        <row r="143">
          <cell r="E143">
            <v>0</v>
          </cell>
        </row>
        <row r="144">
          <cell r="E144">
            <v>0</v>
          </cell>
        </row>
        <row r="145">
          <cell r="E145">
            <v>0</v>
          </cell>
        </row>
        <row r="146">
          <cell r="E146">
            <v>0</v>
          </cell>
        </row>
        <row r="147">
          <cell r="E147">
            <v>0</v>
          </cell>
        </row>
        <row r="148">
          <cell r="E148">
            <v>0</v>
          </cell>
        </row>
        <row r="149">
          <cell r="E149">
            <v>0</v>
          </cell>
        </row>
        <row r="150">
          <cell r="E150">
            <v>0</v>
          </cell>
        </row>
        <row r="151">
          <cell r="E151">
            <v>0</v>
          </cell>
        </row>
        <row r="152">
          <cell r="E152">
            <v>0</v>
          </cell>
        </row>
        <row r="153">
          <cell r="E153">
            <v>0</v>
          </cell>
        </row>
        <row r="154">
          <cell r="E154">
            <v>0</v>
          </cell>
        </row>
        <row r="155">
          <cell r="E155">
            <v>0</v>
          </cell>
        </row>
        <row r="156">
          <cell r="E156">
            <v>0</v>
          </cell>
        </row>
        <row r="157">
          <cell r="E157">
            <v>0</v>
          </cell>
        </row>
        <row r="158">
          <cell r="E158">
            <v>0</v>
          </cell>
        </row>
        <row r="159">
          <cell r="E159">
            <v>0</v>
          </cell>
        </row>
        <row r="160">
          <cell r="E160">
            <v>0</v>
          </cell>
        </row>
        <row r="161">
          <cell r="E161">
            <v>0</v>
          </cell>
        </row>
        <row r="162">
          <cell r="E162">
            <v>0</v>
          </cell>
        </row>
        <row r="163">
          <cell r="E163">
            <v>0</v>
          </cell>
        </row>
        <row r="164">
          <cell r="E164">
            <v>0</v>
          </cell>
        </row>
        <row r="165">
          <cell r="E165">
            <v>0</v>
          </cell>
        </row>
        <row r="166">
          <cell r="E166">
            <v>0</v>
          </cell>
        </row>
        <row r="167">
          <cell r="E167">
            <v>0</v>
          </cell>
        </row>
        <row r="168">
          <cell r="E168">
            <v>0</v>
          </cell>
        </row>
        <row r="169">
          <cell r="E169">
            <v>0</v>
          </cell>
        </row>
        <row r="170">
          <cell r="E170">
            <v>0</v>
          </cell>
        </row>
        <row r="171">
          <cell r="E171">
            <v>0</v>
          </cell>
        </row>
        <row r="172">
          <cell r="E172">
            <v>0</v>
          </cell>
        </row>
        <row r="173">
          <cell r="E173">
            <v>0</v>
          </cell>
        </row>
        <row r="174">
          <cell r="E174">
            <v>0</v>
          </cell>
        </row>
        <row r="175">
          <cell r="E175">
            <v>0</v>
          </cell>
        </row>
        <row r="176">
          <cell r="E176">
            <v>0</v>
          </cell>
        </row>
        <row r="177">
          <cell r="E177">
            <v>0</v>
          </cell>
        </row>
        <row r="178">
          <cell r="E178">
            <v>0</v>
          </cell>
        </row>
        <row r="179">
          <cell r="E179">
            <v>0</v>
          </cell>
        </row>
        <row r="180">
          <cell r="E180">
            <v>0</v>
          </cell>
        </row>
        <row r="181">
          <cell r="E181">
            <v>0</v>
          </cell>
        </row>
        <row r="182">
          <cell r="E182">
            <v>0</v>
          </cell>
        </row>
        <row r="183">
          <cell r="E183">
            <v>0</v>
          </cell>
        </row>
        <row r="184">
          <cell r="E184">
            <v>0</v>
          </cell>
        </row>
        <row r="185">
          <cell r="E185">
            <v>0</v>
          </cell>
        </row>
        <row r="186">
          <cell r="E186">
            <v>0</v>
          </cell>
        </row>
        <row r="187">
          <cell r="E187">
            <v>0</v>
          </cell>
        </row>
        <row r="188">
          <cell r="E188">
            <v>0</v>
          </cell>
        </row>
        <row r="189">
          <cell r="E189">
            <v>0</v>
          </cell>
        </row>
        <row r="190">
          <cell r="E190">
            <v>0</v>
          </cell>
        </row>
        <row r="191">
          <cell r="E191">
            <v>0</v>
          </cell>
        </row>
        <row r="192">
          <cell r="E192">
            <v>0</v>
          </cell>
        </row>
        <row r="193">
          <cell r="E193">
            <v>0</v>
          </cell>
        </row>
        <row r="194">
          <cell r="E194">
            <v>0</v>
          </cell>
        </row>
        <row r="195">
          <cell r="E195">
            <v>0</v>
          </cell>
        </row>
        <row r="196">
          <cell r="E196">
            <v>0</v>
          </cell>
        </row>
        <row r="197">
          <cell r="E197">
            <v>0</v>
          </cell>
        </row>
        <row r="198">
          <cell r="E198">
            <v>0</v>
          </cell>
        </row>
        <row r="199">
          <cell r="E199">
            <v>0</v>
          </cell>
        </row>
        <row r="200">
          <cell r="E200">
            <v>0</v>
          </cell>
        </row>
        <row r="201">
          <cell r="E201">
            <v>0</v>
          </cell>
        </row>
        <row r="202">
          <cell r="E202">
            <v>0</v>
          </cell>
        </row>
        <row r="203">
          <cell r="E203">
            <v>0</v>
          </cell>
        </row>
        <row r="204">
          <cell r="E204">
            <v>0</v>
          </cell>
        </row>
        <row r="205">
          <cell r="E205">
            <v>0</v>
          </cell>
        </row>
        <row r="206">
          <cell r="E206">
            <v>0</v>
          </cell>
        </row>
        <row r="207">
          <cell r="E207">
            <v>0</v>
          </cell>
        </row>
        <row r="208">
          <cell r="E208">
            <v>0</v>
          </cell>
        </row>
        <row r="209">
          <cell r="E209">
            <v>0</v>
          </cell>
        </row>
        <row r="210">
          <cell r="E210">
            <v>0</v>
          </cell>
        </row>
        <row r="211">
          <cell r="E211">
            <v>0</v>
          </cell>
        </row>
        <row r="212">
          <cell r="E212">
            <v>0</v>
          </cell>
        </row>
        <row r="213">
          <cell r="E213">
            <v>0</v>
          </cell>
        </row>
        <row r="214">
          <cell r="E214">
            <v>0</v>
          </cell>
        </row>
        <row r="215">
          <cell r="E215">
            <v>0</v>
          </cell>
        </row>
        <row r="216">
          <cell r="E216">
            <v>0</v>
          </cell>
        </row>
        <row r="217">
          <cell r="E217">
            <v>0</v>
          </cell>
        </row>
        <row r="218">
          <cell r="E218">
            <v>0</v>
          </cell>
        </row>
        <row r="219">
          <cell r="E219">
            <v>0</v>
          </cell>
        </row>
        <row r="220">
          <cell r="E220">
            <v>0</v>
          </cell>
        </row>
        <row r="221">
          <cell r="E221">
            <v>0</v>
          </cell>
        </row>
        <row r="222">
          <cell r="E222">
            <v>0</v>
          </cell>
        </row>
        <row r="223">
          <cell r="E223">
            <v>0</v>
          </cell>
        </row>
        <row r="224">
          <cell r="E224">
            <v>0</v>
          </cell>
        </row>
        <row r="225">
          <cell r="E225">
            <v>0</v>
          </cell>
        </row>
        <row r="226">
          <cell r="E226">
            <v>0</v>
          </cell>
        </row>
        <row r="227">
          <cell r="E227">
            <v>0</v>
          </cell>
        </row>
        <row r="228">
          <cell r="E228">
            <v>0</v>
          </cell>
        </row>
        <row r="229">
          <cell r="E229">
            <v>0</v>
          </cell>
        </row>
        <row r="230">
          <cell r="E230">
            <v>0</v>
          </cell>
        </row>
        <row r="231">
          <cell r="E231">
            <v>0</v>
          </cell>
        </row>
        <row r="232">
          <cell r="E232">
            <v>0</v>
          </cell>
        </row>
        <row r="233">
          <cell r="E233">
            <v>0</v>
          </cell>
        </row>
        <row r="234">
          <cell r="E234">
            <v>0</v>
          </cell>
        </row>
        <row r="235">
          <cell r="E235">
            <v>0</v>
          </cell>
        </row>
        <row r="236">
          <cell r="E236">
            <v>0</v>
          </cell>
        </row>
        <row r="237">
          <cell r="E237">
            <v>0</v>
          </cell>
        </row>
        <row r="238">
          <cell r="E238">
            <v>0</v>
          </cell>
        </row>
        <row r="239">
          <cell r="E239">
            <v>0</v>
          </cell>
        </row>
        <row r="240">
          <cell r="E240">
            <v>0</v>
          </cell>
        </row>
        <row r="241">
          <cell r="E241">
            <v>0</v>
          </cell>
        </row>
        <row r="242">
          <cell r="E242">
            <v>0</v>
          </cell>
        </row>
        <row r="243">
          <cell r="E243">
            <v>0</v>
          </cell>
        </row>
        <row r="244">
          <cell r="E244">
            <v>0</v>
          </cell>
        </row>
        <row r="245">
          <cell r="E245">
            <v>0</v>
          </cell>
        </row>
        <row r="246">
          <cell r="E246">
            <v>0</v>
          </cell>
        </row>
        <row r="247">
          <cell r="E247">
            <v>0</v>
          </cell>
        </row>
        <row r="248">
          <cell r="E248">
            <v>0</v>
          </cell>
        </row>
        <row r="249">
          <cell r="E249">
            <v>0</v>
          </cell>
        </row>
        <row r="250">
          <cell r="E250">
            <v>0</v>
          </cell>
        </row>
        <row r="251">
          <cell r="E251">
            <v>0</v>
          </cell>
        </row>
      </sheetData>
      <sheetData sheetId="17">
        <row r="28">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row>
        <row r="36">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row>
        <row r="37">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row>
      </sheetData>
      <sheetData sheetId="18">
        <row r="26">
          <cell r="F26">
            <v>37408</v>
          </cell>
        </row>
        <row r="75">
          <cell r="E75">
            <v>0</v>
          </cell>
        </row>
        <row r="76">
          <cell r="E76">
            <v>0</v>
          </cell>
        </row>
        <row r="77">
          <cell r="E77">
            <v>14</v>
          </cell>
        </row>
      </sheetData>
      <sheetData sheetId="22">
        <row r="11">
          <cell r="D11" t="str">
            <v>12345678</v>
          </cell>
        </row>
        <row r="14">
          <cell r="D14">
            <v>46539</v>
          </cell>
        </row>
        <row r="17">
          <cell r="D17">
            <v>46539</v>
          </cell>
        </row>
        <row r="20">
          <cell r="D20">
            <v>46539</v>
          </cell>
        </row>
      </sheetData>
      <sheetData sheetId="26">
        <row r="28">
          <cell r="F28">
            <v>1000</v>
          </cell>
          <cell r="G28">
            <v>24500</v>
          </cell>
        </row>
        <row r="30">
          <cell r="F30">
            <v>1100</v>
          </cell>
          <cell r="G30">
            <v>26950</v>
          </cell>
        </row>
        <row r="31">
          <cell r="F31">
            <v>33</v>
          </cell>
          <cell r="G31">
            <v>5390</v>
          </cell>
        </row>
      </sheetData>
      <sheetData sheetId="30">
        <row r="51">
          <cell r="F51">
            <v>415</v>
          </cell>
          <cell r="G51">
            <v>343</v>
          </cell>
        </row>
        <row r="52">
          <cell r="F52">
            <v>450</v>
          </cell>
          <cell r="G52">
            <v>372</v>
          </cell>
        </row>
        <row r="53">
          <cell r="F53">
            <v>0</v>
          </cell>
          <cell r="G53">
            <v>0</v>
          </cell>
        </row>
        <row r="54">
          <cell r="F54">
            <v>0</v>
          </cell>
          <cell r="G54">
            <v>0</v>
          </cell>
        </row>
        <row r="55">
          <cell r="F55">
            <v>0</v>
          </cell>
          <cell r="G55">
            <v>0</v>
          </cell>
        </row>
        <row r="56">
          <cell r="F56">
            <v>0</v>
          </cell>
          <cell r="G56">
            <v>0</v>
          </cell>
        </row>
        <row r="57">
          <cell r="F57">
            <v>0</v>
          </cell>
          <cell r="G57">
            <v>0</v>
          </cell>
        </row>
        <row r="58">
          <cell r="F58">
            <v>0</v>
          </cell>
          <cell r="G58">
            <v>0</v>
          </cell>
        </row>
        <row r="96">
          <cell r="E96">
            <v>0.75</v>
          </cell>
        </row>
        <row r="115">
          <cell r="E115" t="str">
            <v>12345678V</v>
          </cell>
        </row>
        <row r="127">
          <cell r="E127" t="str">
            <v>12345678W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253"/>
  <sheetViews>
    <sheetView showGridLines="0" tabSelected="1" zoomScale="85" zoomScaleNormal="85" workbookViewId="0" topLeftCell="A1">
      <selection activeCell="A1" sqref="A1"/>
    </sheetView>
  </sheetViews>
  <sheetFormatPr defaultColWidth="9.33203125" defaultRowHeight="12.75"/>
  <cols>
    <col min="1" max="1" width="2.83203125" style="0" customWidth="1"/>
    <col min="2" max="2" width="42.66015625" style="0" customWidth="1"/>
    <col min="3" max="3" width="20.33203125" style="25" customWidth="1"/>
    <col min="4" max="4" width="7.83203125" style="0" customWidth="1"/>
    <col min="5" max="5" width="10.83203125" style="0" customWidth="1"/>
    <col min="6" max="6" width="2.83203125" style="0" customWidth="1"/>
    <col min="7" max="7" width="35.66015625" style="0" customWidth="1"/>
    <col min="8" max="8" width="20.33203125" style="25" customWidth="1"/>
    <col min="9" max="9" width="2.83203125" style="0" customWidth="1"/>
  </cols>
  <sheetData>
    <row r="1" ht="12.75">
      <c r="A1" s="2"/>
    </row>
    <row r="2" spans="2:9" ht="15.75">
      <c r="B2" s="4" t="s">
        <v>0</v>
      </c>
      <c r="C2" s="26"/>
      <c r="D2" s="5"/>
      <c r="E2" s="4"/>
      <c r="F2" s="4"/>
      <c r="G2" s="4" t="s">
        <v>1</v>
      </c>
      <c r="H2" s="30"/>
      <c r="I2" s="5"/>
    </row>
    <row r="3" spans="2:9" ht="18.75">
      <c r="B3" s="4" t="s">
        <v>141</v>
      </c>
      <c r="C3" s="26"/>
      <c r="D3" s="5"/>
      <c r="E3" s="6"/>
      <c r="F3" s="6"/>
      <c r="G3" s="6" t="s">
        <v>2</v>
      </c>
      <c r="H3" s="31"/>
      <c r="I3" s="5"/>
    </row>
    <row r="4" spans="2:9" ht="18.75">
      <c r="B4" s="4"/>
      <c r="C4" s="26"/>
      <c r="D4" s="5"/>
      <c r="E4" s="6"/>
      <c r="F4" s="6"/>
      <c r="G4" s="6" t="s">
        <v>3</v>
      </c>
      <c r="H4" s="31"/>
      <c r="I4" s="5"/>
    </row>
    <row r="6" spans="2:8" ht="15.75">
      <c r="B6" s="1" t="s">
        <v>20</v>
      </c>
      <c r="D6" s="25"/>
      <c r="G6" s="73" t="s">
        <v>127</v>
      </c>
      <c r="H6" s="74"/>
    </row>
    <row r="7" spans="2:4" ht="3" customHeight="1">
      <c r="B7" s="1"/>
      <c r="D7" s="25"/>
    </row>
    <row r="8" spans="4:8" ht="15.75" customHeight="1">
      <c r="D8" s="25"/>
      <c r="G8" s="90" t="s">
        <v>165</v>
      </c>
      <c r="H8" s="49"/>
    </row>
    <row r="9" spans="2:4" ht="14.25" customHeight="1">
      <c r="B9" s="3" t="s">
        <v>31</v>
      </c>
      <c r="D9" s="25"/>
    </row>
    <row r="10" spans="2:9" ht="14.25" customHeight="1">
      <c r="B10" s="24"/>
      <c r="C10" s="27"/>
      <c r="D10" s="8"/>
      <c r="E10" s="8"/>
      <c r="F10" s="8"/>
      <c r="G10" s="8"/>
      <c r="H10" s="27"/>
      <c r="I10" s="9"/>
    </row>
    <row r="11" spans="2:9" ht="14.25" customHeight="1">
      <c r="B11" s="86" t="s">
        <v>143</v>
      </c>
      <c r="C11" s="91"/>
      <c r="D11" s="93"/>
      <c r="E11" s="92"/>
      <c r="F11" s="11"/>
      <c r="G11" s="11" t="s">
        <v>144</v>
      </c>
      <c r="H11" s="87">
        <f>'[1]StartInput'!$E$4</f>
        <v>37483</v>
      </c>
      <c r="I11" s="12"/>
    </row>
    <row r="12" spans="2:9" ht="14.25" customHeight="1">
      <c r="B12" s="84"/>
      <c r="C12" s="28"/>
      <c r="D12" s="11"/>
      <c r="E12" s="11"/>
      <c r="F12" s="11"/>
      <c r="G12" s="11"/>
      <c r="H12" s="28"/>
      <c r="I12" s="12"/>
    </row>
    <row r="13" spans="2:9" ht="12.75">
      <c r="B13" s="14" t="s">
        <v>4</v>
      </c>
      <c r="C13" s="28" t="str">
        <f>'[1]StartInput'!$E$12</f>
        <v>Example Apartments</v>
      </c>
      <c r="D13" s="11"/>
      <c r="E13" s="11"/>
      <c r="F13" s="11"/>
      <c r="G13" s="11" t="s">
        <v>16</v>
      </c>
      <c r="H13" s="49"/>
      <c r="I13" s="12"/>
    </row>
    <row r="14" spans="2:9" ht="12.75">
      <c r="B14" s="10" t="s">
        <v>5</v>
      </c>
      <c r="C14" s="104">
        <f>'[1]LoanInput'!$D$57</f>
        <v>37407</v>
      </c>
      <c r="D14" s="11"/>
      <c r="E14" s="11"/>
      <c r="F14" s="11"/>
      <c r="G14" s="11" t="s">
        <v>17</v>
      </c>
      <c r="H14" s="49"/>
      <c r="I14" s="12"/>
    </row>
    <row r="15" spans="2:9" ht="12.75">
      <c r="B15" s="13"/>
      <c r="C15" s="28"/>
      <c r="D15" s="11"/>
      <c r="E15" s="11"/>
      <c r="F15" s="11"/>
      <c r="G15" s="11"/>
      <c r="H15" s="46"/>
      <c r="I15" s="12"/>
    </row>
    <row r="16" spans="2:9" ht="12.75">
      <c r="B16" s="13" t="s">
        <v>162</v>
      </c>
      <c r="C16" s="49"/>
      <c r="D16" s="11"/>
      <c r="E16" s="11"/>
      <c r="F16" s="11"/>
      <c r="G16" s="11" t="s">
        <v>166</v>
      </c>
      <c r="H16" s="48"/>
      <c r="I16" s="12"/>
    </row>
    <row r="17" spans="2:9" ht="12.75">
      <c r="B17" s="13" t="s">
        <v>63</v>
      </c>
      <c r="C17" s="28" t="str">
        <f>'[1]StartInput'!E13</f>
        <v>12345 Main St.</v>
      </c>
      <c r="D17" s="11"/>
      <c r="E17" s="11"/>
      <c r="F17" s="11"/>
      <c r="G17" s="15" t="s">
        <v>167</v>
      </c>
      <c r="H17" s="28"/>
      <c r="I17" s="12"/>
    </row>
    <row r="18" spans="2:9" ht="12.75">
      <c r="B18" s="13" t="s">
        <v>64</v>
      </c>
      <c r="C18" s="28" t="str">
        <f>'[1]StartInput'!E14</f>
        <v>Another Town</v>
      </c>
      <c r="D18" s="11"/>
      <c r="E18" s="11"/>
      <c r="F18" s="11"/>
      <c r="G18" s="11"/>
      <c r="H18" s="28"/>
      <c r="I18" s="12"/>
    </row>
    <row r="19" spans="2:9" ht="12.75">
      <c r="B19" s="13" t="s">
        <v>65</v>
      </c>
      <c r="C19" s="28" t="str">
        <f>'[1]StartInput'!E15</f>
        <v>Another State</v>
      </c>
      <c r="D19" s="11"/>
      <c r="E19" s="11"/>
      <c r="F19" s="11"/>
      <c r="G19" s="11" t="s">
        <v>163</v>
      </c>
      <c r="H19" s="28">
        <f>'[1]StartInput'!$E$11</f>
        <v>800001234</v>
      </c>
      <c r="I19" s="12"/>
    </row>
    <row r="20" spans="2:9" ht="12.75">
      <c r="B20" s="13"/>
      <c r="C20" s="28"/>
      <c r="D20" s="11"/>
      <c r="E20" s="11"/>
      <c r="F20" s="11"/>
      <c r="G20" s="11"/>
      <c r="H20" s="46"/>
      <c r="I20" s="12"/>
    </row>
    <row r="21" spans="2:9" ht="12.75">
      <c r="B21" s="14" t="s">
        <v>6</v>
      </c>
      <c r="C21" s="63" t="str">
        <f>'[1]StartInput'!$E$9</f>
        <v>12345678</v>
      </c>
      <c r="D21" s="11"/>
      <c r="E21" s="11"/>
      <c r="F21" s="11"/>
      <c r="G21" s="11" t="s">
        <v>18</v>
      </c>
      <c r="H21" s="50"/>
      <c r="I21" s="12"/>
    </row>
    <row r="22" spans="2:9" ht="12.75">
      <c r="B22" s="14" t="s">
        <v>21</v>
      </c>
      <c r="C22" s="62" t="str">
        <f>'[1]StartInput'!$E$10</f>
        <v>221(d)3 Mkt Int Rate</v>
      </c>
      <c r="D22" s="11"/>
      <c r="E22" s="11"/>
      <c r="F22" s="11"/>
      <c r="G22" s="11"/>
      <c r="H22" s="45"/>
      <c r="I22" s="12"/>
    </row>
    <row r="23" spans="2:9" ht="12.75">
      <c r="B23" s="14" t="s">
        <v>190</v>
      </c>
      <c r="C23" s="49"/>
      <c r="D23" s="11"/>
      <c r="E23" s="11"/>
      <c r="F23" s="11"/>
      <c r="G23" s="11"/>
      <c r="H23" s="45"/>
      <c r="I23" s="12"/>
    </row>
    <row r="24" spans="2:9" ht="12.75">
      <c r="B24" s="14" t="s">
        <v>7</v>
      </c>
      <c r="C24" s="63" t="str">
        <f>'[1]Closing and Post Closing Data'!$D$11</f>
        <v>12345678</v>
      </c>
      <c r="D24" s="11"/>
      <c r="E24" s="11"/>
      <c r="F24" s="11"/>
      <c r="G24" s="11" t="s">
        <v>19</v>
      </c>
      <c r="H24" s="49"/>
      <c r="I24" s="12"/>
    </row>
    <row r="25" spans="2:9" ht="12.75">
      <c r="B25" s="14" t="s">
        <v>22</v>
      </c>
      <c r="C25" s="28" t="str">
        <f>'[1]DS&amp;LoanSizing'!$F$24</f>
        <v>Other</v>
      </c>
      <c r="D25" s="11"/>
      <c r="E25" s="11"/>
      <c r="F25" s="11"/>
      <c r="G25" s="11"/>
      <c r="H25" s="28"/>
      <c r="I25" s="12"/>
    </row>
    <row r="26" spans="2:9" ht="12.75">
      <c r="B26" s="13"/>
      <c r="C26" s="28"/>
      <c r="D26" s="11"/>
      <c r="E26" s="11"/>
      <c r="F26" s="11"/>
      <c r="G26" s="11"/>
      <c r="H26" s="28"/>
      <c r="I26" s="12"/>
    </row>
    <row r="27" spans="2:9" ht="12.75">
      <c r="B27" s="14" t="s">
        <v>8</v>
      </c>
      <c r="C27" s="28" t="str">
        <f>'[1]StartInput'!E34</f>
        <v>Test</v>
      </c>
      <c r="D27" s="11"/>
      <c r="E27" s="11"/>
      <c r="F27" s="11"/>
      <c r="G27" s="94" t="s">
        <v>12</v>
      </c>
      <c r="H27" s="32">
        <f>'[1]StartInput'!E38</f>
        <v>0</v>
      </c>
      <c r="I27" s="12"/>
    </row>
    <row r="28" spans="2:9" ht="12.75">
      <c r="B28" s="14" t="s">
        <v>9</v>
      </c>
      <c r="C28" s="28" t="str">
        <f>'[1]StartInput'!E35</f>
        <v>Test 2</v>
      </c>
      <c r="D28" s="11"/>
      <c r="E28" s="11"/>
      <c r="F28" s="11"/>
      <c r="G28" s="15" t="s">
        <v>13</v>
      </c>
      <c r="H28" s="32">
        <f>'[1]StartInput'!E39</f>
        <v>0</v>
      </c>
      <c r="I28" s="12"/>
    </row>
    <row r="29" spans="2:9" ht="12.75">
      <c r="B29" s="14" t="s">
        <v>10</v>
      </c>
      <c r="C29" s="28">
        <f>'[1]StartInput'!E36</f>
        <v>0</v>
      </c>
      <c r="D29" s="11"/>
      <c r="E29" s="11"/>
      <c r="F29" s="11"/>
      <c r="G29" s="15" t="s">
        <v>14</v>
      </c>
      <c r="H29" s="32">
        <f>'[1]StartInput'!E40</f>
        <v>0</v>
      </c>
      <c r="I29" s="12"/>
    </row>
    <row r="30" spans="2:9" ht="12.75">
      <c r="B30" s="14" t="s">
        <v>11</v>
      </c>
      <c r="C30" s="28">
        <f>'[1]StartInput'!E37</f>
        <v>0</v>
      </c>
      <c r="D30" s="11"/>
      <c r="E30" s="11"/>
      <c r="F30" s="11"/>
      <c r="G30" s="15" t="s">
        <v>15</v>
      </c>
      <c r="H30" s="32">
        <f>'[1]StartInput'!E41</f>
        <v>0</v>
      </c>
      <c r="I30" s="12"/>
    </row>
    <row r="31" spans="2:9" ht="12.75">
      <c r="B31" s="16"/>
      <c r="C31" s="29"/>
      <c r="D31" s="17"/>
      <c r="E31" s="17"/>
      <c r="F31" s="17"/>
      <c r="G31" s="18"/>
      <c r="H31" s="33"/>
      <c r="I31" s="19"/>
    </row>
    <row r="32" spans="2:9" ht="4.5" customHeight="1">
      <c r="B32" s="15"/>
      <c r="C32" s="28"/>
      <c r="D32" s="11"/>
      <c r="E32" s="11"/>
      <c r="F32" s="11"/>
      <c r="G32" s="15"/>
      <c r="H32" s="32"/>
      <c r="I32" s="11"/>
    </row>
    <row r="33" ht="12.75">
      <c r="B33" s="21" t="s">
        <v>32</v>
      </c>
    </row>
    <row r="34" spans="2:9" ht="9.75" customHeight="1">
      <c r="B34" s="44"/>
      <c r="C34" s="27"/>
      <c r="D34" s="8"/>
      <c r="E34" s="8"/>
      <c r="F34" s="8"/>
      <c r="G34" s="8"/>
      <c r="H34" s="27"/>
      <c r="I34" s="9"/>
    </row>
    <row r="35" spans="2:9" ht="12.75">
      <c r="B35" s="13" t="s">
        <v>28</v>
      </c>
      <c r="C35" s="34">
        <f>'[1]DS&amp;LoanSizing'!$F$31</f>
        <v>461705.3285413793</v>
      </c>
      <c r="D35" s="11"/>
      <c r="E35" s="11"/>
      <c r="F35" s="11"/>
      <c r="G35" s="11" t="s">
        <v>27</v>
      </c>
      <c r="H35" s="34">
        <f>'[1]DS&amp;LoanSizing'!$F$41</f>
        <v>550101.6714586207</v>
      </c>
      <c r="I35" s="12"/>
    </row>
    <row r="36" spans="2:9" ht="12.75">
      <c r="B36" s="13" t="s">
        <v>29</v>
      </c>
      <c r="C36" s="34">
        <f>'[1]2ndLoanProForma'!$D$57/12</f>
        <v>3717.776351202996</v>
      </c>
      <c r="D36" s="11"/>
      <c r="E36" s="11"/>
      <c r="F36" s="11"/>
      <c r="G36" s="11" t="s">
        <v>23</v>
      </c>
      <c r="H36" s="36">
        <f>'[1]DS&amp;LoanSizing'!$F$38</f>
        <v>0.01</v>
      </c>
      <c r="I36" s="12"/>
    </row>
    <row r="37" spans="2:9" ht="12.75">
      <c r="B37" s="13" t="s">
        <v>23</v>
      </c>
      <c r="C37" s="36">
        <f>'[1]DS&amp;LoanSizing'!$F$25</f>
        <v>0.085</v>
      </c>
      <c r="D37" s="11"/>
      <c r="E37" s="11"/>
      <c r="F37" s="11"/>
      <c r="G37" s="11" t="s">
        <v>26</v>
      </c>
      <c r="H37" s="78">
        <f>'[1]Closing and Post Closing Data'!$D$17</f>
        <v>46539</v>
      </c>
      <c r="I37" s="12"/>
    </row>
    <row r="38" spans="2:9" ht="12.75">
      <c r="B38" s="14" t="s">
        <v>24</v>
      </c>
      <c r="C38" s="28">
        <f>'[1]DS&amp;LoanSizing'!$F$27</f>
        <v>25</v>
      </c>
      <c r="D38" s="11"/>
      <c r="E38" s="11"/>
      <c r="F38" s="11"/>
      <c r="G38" s="15" t="s">
        <v>24</v>
      </c>
      <c r="H38" s="28">
        <f>'[1]DS&amp;LoanSizing'!$F$39</f>
        <v>25</v>
      </c>
      <c r="I38" s="12"/>
    </row>
    <row r="39" spans="2:9" ht="12.75">
      <c r="B39" s="14" t="s">
        <v>25</v>
      </c>
      <c r="C39" s="49"/>
      <c r="D39" s="11"/>
      <c r="E39" s="11"/>
      <c r="F39" s="11"/>
      <c r="G39" s="15" t="s">
        <v>82</v>
      </c>
      <c r="H39" s="48"/>
      <c r="I39" s="12"/>
    </row>
    <row r="40" spans="2:9" ht="12.75">
      <c r="B40" s="14" t="s">
        <v>26</v>
      </c>
      <c r="C40" s="77">
        <f>'[1]Closing and Post Closing Data'!$D$14</f>
        <v>46539</v>
      </c>
      <c r="D40" s="11"/>
      <c r="E40" s="11"/>
      <c r="F40" s="11"/>
      <c r="G40" s="15" t="s">
        <v>132</v>
      </c>
      <c r="H40" s="11" t="str">
        <f>'[1]5.2 Form Data'!$E$115</f>
        <v>12345678V</v>
      </c>
      <c r="I40" s="12"/>
    </row>
    <row r="41" spans="2:9" ht="12.75">
      <c r="B41" s="14" t="s">
        <v>82</v>
      </c>
      <c r="C41" s="48"/>
      <c r="D41" s="11"/>
      <c r="E41" s="11"/>
      <c r="F41" s="11"/>
      <c r="G41" s="15"/>
      <c r="H41" s="11"/>
      <c r="I41" s="12"/>
    </row>
    <row r="42" spans="2:9" ht="12.75">
      <c r="B42" s="13"/>
      <c r="C42" s="28"/>
      <c r="D42" s="11"/>
      <c r="E42" s="11"/>
      <c r="F42" s="11"/>
      <c r="G42" s="11" t="s">
        <v>30</v>
      </c>
      <c r="H42" s="34">
        <f>'[1]DS&amp;LoanSizing'!$F$49</f>
        <v>33200</v>
      </c>
      <c r="I42" s="12"/>
    </row>
    <row r="43" spans="2:9" ht="12.75">
      <c r="B43" s="13" t="s">
        <v>41</v>
      </c>
      <c r="C43" s="64">
        <f>'[1]5.2 Form Data'!$E$96</f>
        <v>0.75</v>
      </c>
      <c r="D43" s="11"/>
      <c r="E43" s="11"/>
      <c r="F43" s="11"/>
      <c r="G43" s="11" t="s">
        <v>23</v>
      </c>
      <c r="H43" s="36">
        <f>'[1]DS&amp;LoanSizing'!$F$46</f>
        <v>0.01</v>
      </c>
      <c r="I43" s="12"/>
    </row>
    <row r="44" spans="2:9" ht="12.75">
      <c r="B44" s="13"/>
      <c r="C44" s="28"/>
      <c r="D44" s="11"/>
      <c r="E44" s="11"/>
      <c r="F44" s="11"/>
      <c r="G44" s="11" t="s">
        <v>26</v>
      </c>
      <c r="H44" s="78">
        <f>'[1]Closing and Post Closing Data'!$D$20</f>
        <v>46539</v>
      </c>
      <c r="I44" s="12"/>
    </row>
    <row r="45" spans="2:9" ht="12.75">
      <c r="B45" s="112">
        <f>IF(ISERROR(IF(COUNTIF('[1]LoanInput'!$D$58:$D$60,"&gt;0")&gt;1,"If the original loans for restructuring are a mix of FHA and HUD held,","")),"",IF(COUNTIF('[1]LoanInput'!$D$58:$D$60,"&gt;0")&gt;1,"If the original loans for restructuring are a mix of FHA and HUD held,",""))</f>
      </c>
      <c r="C45" s="28"/>
      <c r="D45" s="11"/>
      <c r="E45" s="11"/>
      <c r="F45" s="11"/>
      <c r="G45" s="15" t="s">
        <v>24</v>
      </c>
      <c r="H45" s="28">
        <f>'[1]DS&amp;LoanSizing'!$F$47</f>
        <v>25</v>
      </c>
      <c r="I45" s="12"/>
    </row>
    <row r="46" spans="2:9" ht="12.75">
      <c r="B46" s="112">
        <f>IF(ISERROR(IF(COUNTIF('[1]LoanInput'!$D$58:$D$60,"&gt;0")&gt;1,"then an ad hoc model is required to ensure correct loan sizing.","")),"",IF(COUNTIF('[1]LoanInput'!$D$58:$D$60,"&gt;0")&gt;1,"then an ad hoc model is required to ensure correct loan sizing.",""))</f>
      </c>
      <c r="C46" s="28"/>
      <c r="D46" s="11"/>
      <c r="E46" s="11"/>
      <c r="F46" s="11"/>
      <c r="G46" s="11" t="s">
        <v>82</v>
      </c>
      <c r="H46" s="48"/>
      <c r="I46" s="12"/>
    </row>
    <row r="47" spans="2:9" ht="12.75">
      <c r="B47" s="14"/>
      <c r="C47" s="47"/>
      <c r="D47" s="11"/>
      <c r="E47" s="11"/>
      <c r="F47" s="11"/>
      <c r="G47" s="11" t="s">
        <v>134</v>
      </c>
      <c r="H47" s="8" t="str">
        <f>'[1]5.2 Form Data'!$E$127</f>
        <v>12345678W</v>
      </c>
      <c r="I47" s="12"/>
    </row>
    <row r="48" spans="2:9" ht="4.5" customHeight="1">
      <c r="B48" s="14"/>
      <c r="C48" s="47"/>
      <c r="D48" s="11"/>
      <c r="E48" s="11"/>
      <c r="F48" s="11"/>
      <c r="G48" s="11"/>
      <c r="H48" s="11"/>
      <c r="I48" s="12"/>
    </row>
    <row r="49" spans="2:9" ht="12.75">
      <c r="B49" s="80" t="s">
        <v>133</v>
      </c>
      <c r="C49" s="79"/>
      <c r="D49" s="11"/>
      <c r="E49" s="11"/>
      <c r="F49" s="11"/>
      <c r="G49" s="11"/>
      <c r="H49" s="28"/>
      <c r="I49" s="12"/>
    </row>
    <row r="50" spans="2:9" ht="9" customHeight="1">
      <c r="B50" s="16"/>
      <c r="C50" s="43"/>
      <c r="D50" s="17"/>
      <c r="E50" s="17"/>
      <c r="F50" s="17"/>
      <c r="G50" s="17"/>
      <c r="H50" s="29"/>
      <c r="I50" s="19"/>
    </row>
    <row r="51" ht="4.5" customHeight="1">
      <c r="B51" s="7"/>
    </row>
    <row r="52" ht="12.75">
      <c r="B52" s="22" t="s">
        <v>33</v>
      </c>
    </row>
    <row r="53" spans="2:9" ht="9" customHeight="1">
      <c r="B53" s="44"/>
      <c r="C53" s="27"/>
      <c r="D53" s="8"/>
      <c r="E53" s="8"/>
      <c r="F53" s="8"/>
      <c r="G53" s="8"/>
      <c r="H53" s="27"/>
      <c r="I53" s="9"/>
    </row>
    <row r="54" spans="2:9" ht="12.75">
      <c r="B54" s="10" t="s">
        <v>34</v>
      </c>
      <c r="C54" s="34">
        <f>C55/12</f>
        <v>2541.6666666666665</v>
      </c>
      <c r="D54" s="11" t="s">
        <v>191</v>
      </c>
      <c r="E54" s="11"/>
      <c r="F54" s="11"/>
      <c r="I54" s="12"/>
    </row>
    <row r="55" spans="2:9" ht="12.75">
      <c r="B55" s="14" t="s">
        <v>35</v>
      </c>
      <c r="C55" s="34">
        <f>'[1]2ndLoanProForma'!$D$44</f>
        <v>30500</v>
      </c>
      <c r="D55" s="11"/>
      <c r="E55" s="11"/>
      <c r="F55" s="11"/>
      <c r="I55" s="12"/>
    </row>
    <row r="56" spans="2:9" ht="12.75">
      <c r="B56" s="114" t="s">
        <v>205</v>
      </c>
      <c r="C56" s="34"/>
      <c r="D56" s="11"/>
      <c r="E56" s="11"/>
      <c r="F56" s="11"/>
      <c r="G56" s="11"/>
      <c r="H56" s="34"/>
      <c r="I56" s="12"/>
    </row>
    <row r="57" spans="2:9" ht="12.75">
      <c r="B57" s="114" t="s">
        <v>192</v>
      </c>
      <c r="C57" s="34"/>
      <c r="D57" s="11"/>
      <c r="E57" s="11"/>
      <c r="F57" s="11"/>
      <c r="I57" s="12"/>
    </row>
    <row r="58" spans="2:9" ht="12.75">
      <c r="B58" s="114" t="s">
        <v>194</v>
      </c>
      <c r="C58" s="34"/>
      <c r="D58" s="11"/>
      <c r="E58" s="11"/>
      <c r="F58" s="11"/>
      <c r="I58" s="12"/>
    </row>
    <row r="59" spans="2:9" ht="12.75">
      <c r="B59" s="114" t="s">
        <v>193</v>
      </c>
      <c r="C59" s="34"/>
      <c r="D59" s="11"/>
      <c r="E59" s="11"/>
      <c r="F59" s="11"/>
      <c r="I59" s="12"/>
    </row>
    <row r="60" spans="2:9" ht="12.75">
      <c r="B60" s="114"/>
      <c r="C60" s="34"/>
      <c r="D60" s="11"/>
      <c r="E60" s="11"/>
      <c r="F60" s="11"/>
      <c r="G60" s="3"/>
      <c r="I60" s="12"/>
    </row>
    <row r="61" spans="2:9" ht="12.75">
      <c r="B61" s="14" t="s">
        <v>36</v>
      </c>
      <c r="C61" s="34">
        <f>'[1]Sources&amp;Uses'!$G$40</f>
        <v>32000</v>
      </c>
      <c r="D61" s="11"/>
      <c r="E61" s="11"/>
      <c r="F61" s="11"/>
      <c r="G61" t="s">
        <v>196</v>
      </c>
      <c r="H61" s="115">
        <f>'[1]RestructuringPlanSummary'!$F$28</f>
        <v>1000</v>
      </c>
      <c r="I61" s="12"/>
    </row>
    <row r="62" spans="2:9" ht="12.75">
      <c r="B62" s="14" t="s">
        <v>37</v>
      </c>
      <c r="C62" s="34">
        <f>'[1]Sources&amp;Uses'!$G$11</f>
        <v>15000</v>
      </c>
      <c r="D62" s="11"/>
      <c r="E62" s="11"/>
      <c r="F62" s="11"/>
      <c r="G62" t="s">
        <v>198</v>
      </c>
      <c r="H62" s="115">
        <f>'[1]RestructuringPlanSummary'!$F$30</f>
        <v>1100</v>
      </c>
      <c r="I62" s="12"/>
    </row>
    <row r="63" spans="2:9" ht="12.75">
      <c r="B63" s="14" t="s">
        <v>195</v>
      </c>
      <c r="C63" s="34">
        <f>MAX(0,C61-C62)</f>
        <v>17000</v>
      </c>
      <c r="D63" s="11"/>
      <c r="E63" s="11"/>
      <c r="F63" s="11"/>
      <c r="G63" t="s">
        <v>199</v>
      </c>
      <c r="I63" s="12"/>
    </row>
    <row r="64" spans="2:9" ht="12.75">
      <c r="B64" s="14"/>
      <c r="C64" s="34"/>
      <c r="D64" s="11"/>
      <c r="E64" s="11"/>
      <c r="F64" s="11"/>
      <c r="G64" t="s">
        <v>200</v>
      </c>
      <c r="H64" s="35">
        <f>IF(H61=0,0,H62/H61)</f>
        <v>1.1</v>
      </c>
      <c r="I64" s="12"/>
    </row>
    <row r="65" spans="2:9" ht="12.75">
      <c r="B65" s="84" t="s">
        <v>197</v>
      </c>
      <c r="D65" s="11"/>
      <c r="E65" s="11"/>
      <c r="F65" s="11"/>
      <c r="G65" t="s">
        <v>83</v>
      </c>
      <c r="H65" s="115">
        <f>H62-H61</f>
        <v>100</v>
      </c>
      <c r="I65" s="12"/>
    </row>
    <row r="66" spans="2:9" ht="12.75">
      <c r="B66" s="14" t="s">
        <v>42</v>
      </c>
      <c r="C66" s="34">
        <f>'[1]RestructuringPlanSummary'!$G$28</f>
        <v>24500</v>
      </c>
      <c r="D66" s="11"/>
      <c r="E66" s="11"/>
      <c r="F66" s="11"/>
      <c r="G66" t="s">
        <v>201</v>
      </c>
      <c r="H66" s="115">
        <f>'[1]RestructuringPlanSummary'!$F$31</f>
        <v>33</v>
      </c>
      <c r="I66" s="12"/>
    </row>
    <row r="67" spans="2:9" ht="12.75">
      <c r="B67" s="14" t="s">
        <v>169</v>
      </c>
      <c r="C67" s="34">
        <f>'[1]RestructuringPlanSummary'!$G$30</f>
        <v>26950</v>
      </c>
      <c r="D67" s="11"/>
      <c r="E67" s="11"/>
      <c r="F67" s="11"/>
      <c r="G67" t="s">
        <v>202</v>
      </c>
      <c r="H67" s="115">
        <f>H62-H66</f>
        <v>1067</v>
      </c>
      <c r="I67" s="12"/>
    </row>
    <row r="68" spans="2:9" ht="12.75">
      <c r="B68" s="14" t="s">
        <v>170</v>
      </c>
      <c r="C68" s="34"/>
      <c r="D68" s="11"/>
      <c r="E68" s="11"/>
      <c r="F68" s="11"/>
      <c r="I68" s="12"/>
    </row>
    <row r="69" spans="2:9" ht="12.75">
      <c r="B69" s="13"/>
      <c r="D69" s="11"/>
      <c r="E69" s="11"/>
      <c r="F69" s="11"/>
      <c r="G69" s="3" t="s">
        <v>204</v>
      </c>
      <c r="H69" s="116">
        <f>C67+H62</f>
        <v>28050</v>
      </c>
      <c r="I69" s="12"/>
    </row>
    <row r="70" spans="2:9" ht="12.75">
      <c r="B70" s="14" t="s">
        <v>135</v>
      </c>
      <c r="C70" s="35">
        <f>IF(C66=0,0,C67/C66)</f>
        <v>1.1</v>
      </c>
      <c r="D70" s="11"/>
      <c r="E70" s="11"/>
      <c r="F70" s="11"/>
      <c r="G70" s="3" t="s">
        <v>203</v>
      </c>
      <c r="I70" s="12"/>
    </row>
    <row r="71" spans="2:9" ht="9.75" customHeight="1">
      <c r="B71" s="14" t="s">
        <v>83</v>
      </c>
      <c r="C71" s="34">
        <f>C67-C66</f>
        <v>2450</v>
      </c>
      <c r="D71" s="11"/>
      <c r="E71" s="11"/>
      <c r="F71" s="11"/>
      <c r="I71" s="12"/>
    </row>
    <row r="72" spans="2:9" ht="12.75">
      <c r="B72" s="14" t="s">
        <v>43</v>
      </c>
      <c r="C72" s="34">
        <f>'[1]RestructuringPlanSummary'!$G$31</f>
        <v>5390</v>
      </c>
      <c r="D72" s="11"/>
      <c r="E72" s="11"/>
      <c r="F72" s="11"/>
      <c r="I72" s="12"/>
    </row>
    <row r="73" spans="2:9" ht="12.75">
      <c r="B73" s="14" t="s">
        <v>44</v>
      </c>
      <c r="C73" s="34">
        <f>C67-C72</f>
        <v>21560</v>
      </c>
      <c r="D73" s="11"/>
      <c r="E73" s="11"/>
      <c r="F73" s="11"/>
      <c r="G73" s="11" t="s">
        <v>38</v>
      </c>
      <c r="H73" s="35">
        <f>'[1]EquityReturn'!$F$23</f>
        <v>0.03</v>
      </c>
      <c r="I73" s="12"/>
    </row>
    <row r="74" spans="2:9" ht="12.75">
      <c r="B74" s="14" t="s">
        <v>161</v>
      </c>
      <c r="C74" s="34">
        <f>'[1]Sources&amp;Uses'!$J$31</f>
        <v>0</v>
      </c>
      <c r="D74" s="11"/>
      <c r="E74" s="11"/>
      <c r="F74" s="11"/>
      <c r="G74" s="11" t="s">
        <v>39</v>
      </c>
      <c r="H74" s="34">
        <f>'[1]EquityReturn'!$D$14/12</f>
        <v>167.66666666666666</v>
      </c>
      <c r="I74" s="12"/>
    </row>
    <row r="75" spans="2:9" ht="12.75">
      <c r="B75" s="13"/>
      <c r="D75" s="11"/>
      <c r="E75" s="11"/>
      <c r="F75" s="11"/>
      <c r="G75" s="11" t="s">
        <v>40</v>
      </c>
      <c r="H75" s="28">
        <f>'[1]EquityReturn'!$E$6*12</f>
        <v>84</v>
      </c>
      <c r="I75" s="12"/>
    </row>
    <row r="76" spans="2:9" ht="12.75">
      <c r="B76" s="13"/>
      <c r="D76" s="11"/>
      <c r="E76" s="11"/>
      <c r="F76" s="11"/>
      <c r="I76" s="12"/>
    </row>
    <row r="77" spans="2:9" ht="12.75">
      <c r="B77" s="13" t="s">
        <v>47</v>
      </c>
      <c r="C77" s="34">
        <f>'[1]Sources&amp;Uses'!$J$42</f>
        <v>25000</v>
      </c>
      <c r="D77" s="11"/>
      <c r="E77" s="11"/>
      <c r="F77" s="11"/>
      <c r="G77" s="11" t="s">
        <v>45</v>
      </c>
      <c r="H77" s="34">
        <f>'[1]DS&amp;LoanSizing'!$M$10</f>
        <v>550101.6714586207</v>
      </c>
      <c r="I77" s="12"/>
    </row>
    <row r="78" spans="2:9" ht="12.75">
      <c r="B78" s="13" t="s">
        <v>48</v>
      </c>
      <c r="C78" s="34">
        <f>'[1]Sources&amp;Uses'!$G$19</f>
        <v>5000</v>
      </c>
      <c r="D78" s="11"/>
      <c r="E78" s="11"/>
      <c r="F78" s="11"/>
      <c r="G78" s="11" t="s">
        <v>46</v>
      </c>
      <c r="H78" s="34">
        <f>'[1]LoanInput'!$D$61</f>
        <v>985380</v>
      </c>
      <c r="I78" s="12"/>
    </row>
    <row r="79" spans="2:9" ht="12.75">
      <c r="B79" s="13"/>
      <c r="D79" s="11"/>
      <c r="E79" s="11"/>
      <c r="F79" s="11"/>
      <c r="I79" s="12"/>
    </row>
    <row r="80" spans="2:9" ht="13.5">
      <c r="B80" s="105" t="s">
        <v>171</v>
      </c>
      <c r="C80" s="39"/>
      <c r="D80" s="17"/>
      <c r="E80" s="17"/>
      <c r="F80" s="17"/>
      <c r="G80" s="17"/>
      <c r="H80" s="39"/>
      <c r="I80" s="19"/>
    </row>
    <row r="81" ht="4.5" customHeight="1"/>
    <row r="82" ht="12.75">
      <c r="B82" s="3" t="s">
        <v>49</v>
      </c>
    </row>
    <row r="83" spans="2:9" ht="12.75">
      <c r="B83" s="24"/>
      <c r="C83" s="27"/>
      <c r="D83" s="8"/>
      <c r="E83" s="8"/>
      <c r="F83" s="8"/>
      <c r="G83" s="8"/>
      <c r="H83" s="27"/>
      <c r="I83" s="9"/>
    </row>
    <row r="84" spans="2:9" ht="12.75">
      <c r="B84" s="13" t="s">
        <v>50</v>
      </c>
      <c r="C84" s="28" t="str">
        <f>IF('[1]GPRCompare'!$H$18=5,"Exception Rents","Market Rents")</f>
        <v>Market Rents</v>
      </c>
      <c r="D84" s="11"/>
      <c r="E84" s="11"/>
      <c r="F84" s="11"/>
      <c r="G84" s="11" t="s">
        <v>55</v>
      </c>
      <c r="H84" s="37">
        <f>IF('[1]GPRCompare'!$H$18=5,'[1]5.2 Form Data'!G55,'[1]5.2 Form Data'!F55)</f>
        <v>0</v>
      </c>
      <c r="I84" s="12"/>
    </row>
    <row r="85" spans="2:9" ht="12.75">
      <c r="B85" s="13" t="s">
        <v>51</v>
      </c>
      <c r="C85" s="37">
        <f>IF('[1]GPRCompare'!$H$18=5,'[1]5.2 Form Data'!G51,'[1]5.2 Form Data'!F51)</f>
        <v>415</v>
      </c>
      <c r="D85" s="11"/>
      <c r="E85" s="11"/>
      <c r="F85" s="11"/>
      <c r="G85" s="11" t="s">
        <v>56</v>
      </c>
      <c r="H85" s="37">
        <f>IF('[1]GPRCompare'!$H$18=5,'[1]5.2 Form Data'!G56,'[1]5.2 Form Data'!F56)</f>
        <v>0</v>
      </c>
      <c r="I85" s="12"/>
    </row>
    <row r="86" spans="2:9" ht="12.75">
      <c r="B86" s="13" t="s">
        <v>52</v>
      </c>
      <c r="C86" s="37">
        <f>IF('[1]GPRCompare'!$H$18=5,'[1]5.2 Form Data'!G52,'[1]5.2 Form Data'!F52)</f>
        <v>450</v>
      </c>
      <c r="D86" s="11"/>
      <c r="E86" s="11"/>
      <c r="F86" s="11"/>
      <c r="G86" s="11" t="s">
        <v>57</v>
      </c>
      <c r="H86" s="37">
        <f>IF('[1]GPRCompare'!$H$18=5,'[1]5.2 Form Data'!G57,'[1]5.2 Form Data'!F57)</f>
        <v>0</v>
      </c>
      <c r="I86" s="12"/>
    </row>
    <row r="87" spans="2:9" ht="12.75">
      <c r="B87" s="13" t="s">
        <v>53</v>
      </c>
      <c r="C87" s="37">
        <f>IF('[1]GPRCompare'!$H$18=5,'[1]5.2 Form Data'!G53,'[1]5.2 Form Data'!F53)</f>
        <v>0</v>
      </c>
      <c r="D87" s="11"/>
      <c r="E87" s="11"/>
      <c r="F87" s="11"/>
      <c r="G87" s="11" t="s">
        <v>58</v>
      </c>
      <c r="H87" s="37">
        <f>IF('[1]GPRCompare'!$H$18=5,'[1]5.2 Form Data'!G58,'[1]5.2 Form Data'!F58)</f>
        <v>0</v>
      </c>
      <c r="I87" s="12"/>
    </row>
    <row r="88" spans="2:9" ht="12.75">
      <c r="B88" s="13" t="s">
        <v>54</v>
      </c>
      <c r="C88" s="37">
        <f>IF('[1]GPRCompare'!$H$18=5,'[1]5.2 Form Data'!G54,'[1]5.2 Form Data'!F54)</f>
        <v>0</v>
      </c>
      <c r="D88" s="11"/>
      <c r="E88" s="11"/>
      <c r="F88" s="11"/>
      <c r="I88" s="12"/>
    </row>
    <row r="89" spans="2:9" ht="12.75">
      <c r="B89" s="13"/>
      <c r="C89" s="37"/>
      <c r="D89" s="11"/>
      <c r="F89" s="11"/>
      <c r="G89" s="76" t="s">
        <v>129</v>
      </c>
      <c r="H89" s="52"/>
      <c r="I89" s="12"/>
    </row>
    <row r="90" spans="2:9" ht="12.75">
      <c r="B90" s="23"/>
      <c r="C90" s="38"/>
      <c r="D90" s="17"/>
      <c r="E90" s="17"/>
      <c r="F90" s="17"/>
      <c r="G90" s="17"/>
      <c r="H90" s="29"/>
      <c r="I90" s="19"/>
    </row>
    <row r="91" ht="4.5" customHeight="1"/>
    <row r="93" ht="12.75">
      <c r="B93" s="3" t="s">
        <v>172</v>
      </c>
    </row>
    <row r="94" spans="2:9" ht="12.75">
      <c r="B94" s="20"/>
      <c r="C94" s="27"/>
      <c r="D94" s="8"/>
      <c r="E94" s="8"/>
      <c r="F94" s="8"/>
      <c r="G94" s="8"/>
      <c r="H94" s="27"/>
      <c r="I94" s="9"/>
    </row>
    <row r="95" spans="2:9" ht="12.75">
      <c r="B95" s="13" t="s">
        <v>145</v>
      </c>
      <c r="C95" s="88">
        <f>'[1]RentInput'!D51</f>
        <v>30</v>
      </c>
      <c r="D95" s="11"/>
      <c r="E95" s="11"/>
      <c r="F95" s="11"/>
      <c r="G95" s="11" t="s">
        <v>153</v>
      </c>
      <c r="H95" s="89">
        <f>'[1]RentInput'!G51</f>
        <v>0</v>
      </c>
      <c r="I95" s="12"/>
    </row>
    <row r="96" spans="2:9" ht="12.75">
      <c r="B96" s="13" t="s">
        <v>152</v>
      </c>
      <c r="C96" s="88">
        <f>'[1]RentInput'!D52</f>
        <v>30</v>
      </c>
      <c r="D96" s="11"/>
      <c r="E96" s="11"/>
      <c r="F96" s="11"/>
      <c r="G96" s="11" t="s">
        <v>154</v>
      </c>
      <c r="H96" s="89">
        <f>'[1]RentInput'!G52</f>
        <v>0</v>
      </c>
      <c r="I96" s="12"/>
    </row>
    <row r="97" spans="2:9" ht="12.75">
      <c r="B97" s="13" t="s">
        <v>146</v>
      </c>
      <c r="C97" s="88">
        <f>'[1]RentInput'!D53</f>
        <v>0</v>
      </c>
      <c r="D97" s="11"/>
      <c r="E97" s="11"/>
      <c r="F97" s="11"/>
      <c r="G97" s="11" t="s">
        <v>155</v>
      </c>
      <c r="H97" s="89">
        <f>'[1]RentInput'!G53</f>
        <v>0</v>
      </c>
      <c r="I97" s="12"/>
    </row>
    <row r="98" spans="2:9" ht="12.75">
      <c r="B98" s="13" t="s">
        <v>147</v>
      </c>
      <c r="C98" s="88">
        <f>'[1]RentInput'!D54</f>
        <v>0</v>
      </c>
      <c r="D98" s="11"/>
      <c r="E98" s="11"/>
      <c r="F98" s="11"/>
      <c r="G98" s="11" t="s">
        <v>156</v>
      </c>
      <c r="H98" s="89">
        <f>'[1]RentInput'!G54</f>
        <v>0</v>
      </c>
      <c r="I98" s="12"/>
    </row>
    <row r="99" spans="2:9" ht="12.75">
      <c r="B99" s="13" t="s">
        <v>148</v>
      </c>
      <c r="C99" s="88">
        <f>'[1]RentInput'!D55</f>
        <v>0</v>
      </c>
      <c r="D99" s="11"/>
      <c r="E99" s="11"/>
      <c r="F99" s="11"/>
      <c r="G99" s="11" t="s">
        <v>157</v>
      </c>
      <c r="H99" s="89">
        <f>'[1]RentInput'!G55</f>
        <v>0</v>
      </c>
      <c r="I99" s="12"/>
    </row>
    <row r="100" spans="2:9" ht="12.75">
      <c r="B100" s="13" t="s">
        <v>149</v>
      </c>
      <c r="C100" s="88">
        <f>'[1]RentInput'!D56</f>
        <v>0</v>
      </c>
      <c r="D100" s="11"/>
      <c r="E100" s="11"/>
      <c r="F100" s="11"/>
      <c r="G100" s="11" t="s">
        <v>158</v>
      </c>
      <c r="H100" s="89">
        <f>'[1]RentInput'!G56</f>
        <v>0</v>
      </c>
      <c r="I100" s="12"/>
    </row>
    <row r="101" spans="2:9" ht="12.75">
      <c r="B101" s="13" t="s">
        <v>150</v>
      </c>
      <c r="C101" s="88">
        <f>'[1]RentInput'!D57</f>
        <v>0</v>
      </c>
      <c r="D101" s="11"/>
      <c r="E101" s="11"/>
      <c r="F101" s="11"/>
      <c r="G101" s="11" t="s">
        <v>159</v>
      </c>
      <c r="H101" s="89">
        <f>'[1]RentInput'!G57</f>
        <v>0</v>
      </c>
      <c r="I101" s="12"/>
    </row>
    <row r="102" spans="2:9" ht="12.75">
      <c r="B102" s="13" t="s">
        <v>151</v>
      </c>
      <c r="C102" s="88">
        <f>'[1]RentInput'!D58</f>
        <v>0</v>
      </c>
      <c r="D102" s="11"/>
      <c r="E102" s="11"/>
      <c r="F102" s="11"/>
      <c r="G102" s="11" t="s">
        <v>160</v>
      </c>
      <c r="H102" s="89">
        <f>'[1]RentInput'!G58</f>
        <v>0</v>
      </c>
      <c r="I102" s="12"/>
    </row>
    <row r="103" spans="2:9" ht="12.75">
      <c r="B103" s="23"/>
      <c r="C103" s="29"/>
      <c r="D103" s="17"/>
      <c r="E103" s="17"/>
      <c r="F103" s="17"/>
      <c r="G103" s="17"/>
      <c r="H103" s="29"/>
      <c r="I103" s="19"/>
    </row>
    <row r="105" ht="12.75">
      <c r="B105" s="3" t="s">
        <v>128</v>
      </c>
    </row>
    <row r="106" spans="2:9" ht="12.75">
      <c r="B106" s="75"/>
      <c r="C106" s="28"/>
      <c r="D106" s="11"/>
      <c r="E106" s="11"/>
      <c r="F106" s="11"/>
      <c r="G106" s="11"/>
      <c r="H106" s="28"/>
      <c r="I106" s="11"/>
    </row>
    <row r="107" spans="2:9" ht="12.75">
      <c r="B107" s="11"/>
      <c r="C107" s="28"/>
      <c r="D107" s="11"/>
      <c r="E107" s="11"/>
      <c r="F107" s="11"/>
      <c r="G107" s="11"/>
      <c r="H107" s="28"/>
      <c r="I107" s="11"/>
    </row>
    <row r="108" spans="2:9" ht="12.75">
      <c r="B108" s="11"/>
      <c r="C108" s="28"/>
      <c r="D108" s="11"/>
      <c r="E108" s="11"/>
      <c r="F108" s="11"/>
      <c r="G108" s="11"/>
      <c r="H108" s="28"/>
      <c r="I108" s="11"/>
    </row>
    <row r="109" spans="2:9" ht="12.75">
      <c r="B109" s="11"/>
      <c r="C109" s="28"/>
      <c r="D109" s="11"/>
      <c r="E109" s="11"/>
      <c r="F109" s="11"/>
      <c r="G109" s="11"/>
      <c r="H109" s="28"/>
      <c r="I109" s="11"/>
    </row>
    <row r="110" spans="2:9" ht="12.75">
      <c r="B110" s="11"/>
      <c r="C110" s="28"/>
      <c r="D110" s="11"/>
      <c r="E110" s="11"/>
      <c r="F110" s="11"/>
      <c r="G110" s="11"/>
      <c r="H110" s="28"/>
      <c r="I110" s="11"/>
    </row>
    <row r="111" spans="2:9" ht="12.75">
      <c r="B111" s="11"/>
      <c r="C111" s="28"/>
      <c r="D111" s="11"/>
      <c r="E111" s="11"/>
      <c r="F111" s="11"/>
      <c r="G111" s="11"/>
      <c r="H111" s="28"/>
      <c r="I111" s="11"/>
    </row>
    <row r="112" spans="2:9" ht="12.75">
      <c r="B112" s="11"/>
      <c r="C112" s="28"/>
      <c r="D112" s="11"/>
      <c r="E112" s="11"/>
      <c r="F112" s="11"/>
      <c r="G112" s="11"/>
      <c r="H112" s="28"/>
      <c r="I112" s="11"/>
    </row>
    <row r="113" spans="2:9" ht="12.75">
      <c r="B113" s="11"/>
      <c r="C113" s="28"/>
      <c r="D113" s="11"/>
      <c r="E113" s="11"/>
      <c r="F113" s="11"/>
      <c r="G113" s="11"/>
      <c r="H113" s="28"/>
      <c r="I113" s="11"/>
    </row>
    <row r="114" ht="4.5" customHeight="1"/>
    <row r="115" spans="2:8" ht="12.75">
      <c r="B115" s="22" t="s">
        <v>208</v>
      </c>
      <c r="G115" s="11"/>
      <c r="H115" s="28"/>
    </row>
    <row r="116" spans="2:9" ht="12.75">
      <c r="B116" s="20"/>
      <c r="C116" s="27"/>
      <c r="D116" s="8"/>
      <c r="E116" s="8"/>
      <c r="F116" s="8"/>
      <c r="G116" s="8"/>
      <c r="H116" s="27"/>
      <c r="I116" s="9"/>
    </row>
    <row r="117" spans="2:9" ht="12.75">
      <c r="B117" s="114" t="s">
        <v>206</v>
      </c>
      <c r="C117" s="28"/>
      <c r="D117" s="11"/>
      <c r="E117" s="11"/>
      <c r="F117" s="11"/>
      <c r="G117" s="11"/>
      <c r="H117" s="28"/>
      <c r="I117" s="12"/>
    </row>
    <row r="118" spans="2:9" ht="12.75">
      <c r="B118" s="13" t="s">
        <v>209</v>
      </c>
      <c r="C118" s="68">
        <f>'[1]Closing and Post Closing Data'!D25</f>
        <v>0</v>
      </c>
      <c r="D118" s="66"/>
      <c r="E118" s="66"/>
      <c r="F118" s="11"/>
      <c r="G118" s="11"/>
      <c r="H118" s="28"/>
      <c r="I118" s="12"/>
    </row>
    <row r="119" spans="2:9" ht="12.75">
      <c r="B119" s="13" t="s">
        <v>210</v>
      </c>
      <c r="C119" s="68">
        <f>'[1]Closing and Post Closing Data'!D26</f>
        <v>0</v>
      </c>
      <c r="D119" s="66"/>
      <c r="E119" s="66"/>
      <c r="F119" s="11"/>
      <c r="G119" s="11"/>
      <c r="H119" s="28"/>
      <c r="I119" s="12"/>
    </row>
    <row r="120" spans="2:9" ht="12.75">
      <c r="B120" s="13" t="s">
        <v>211</v>
      </c>
      <c r="C120" s="68">
        <f>'[1]Closing and Post Closing Data'!D27</f>
        <v>0</v>
      </c>
      <c r="D120" s="66"/>
      <c r="E120" s="66"/>
      <c r="F120" s="11"/>
      <c r="G120" s="11"/>
      <c r="H120" s="28"/>
      <c r="I120" s="12"/>
    </row>
    <row r="121" spans="2:9" ht="12.75">
      <c r="B121" s="13" t="s">
        <v>212</v>
      </c>
      <c r="C121" s="68">
        <f>'[1]Closing and Post Closing Data'!D28</f>
        <v>0</v>
      </c>
      <c r="D121" s="66"/>
      <c r="E121" s="66"/>
      <c r="F121" s="11"/>
      <c r="G121" s="11"/>
      <c r="H121" s="28"/>
      <c r="I121" s="12"/>
    </row>
    <row r="122" spans="2:9" ht="12.75">
      <c r="B122" s="13" t="s">
        <v>213</v>
      </c>
      <c r="C122" s="69">
        <f>'[1]Closing and Post Closing Data'!D29</f>
        <v>0</v>
      </c>
      <c r="D122" s="66"/>
      <c r="E122" s="66"/>
      <c r="F122" s="11"/>
      <c r="G122" s="11"/>
      <c r="H122" s="28"/>
      <c r="I122" s="12"/>
    </row>
    <row r="123" spans="2:9" ht="12.75">
      <c r="B123" s="13" t="s">
        <v>214</v>
      </c>
      <c r="C123" s="67">
        <f>'[1]Closing and Post Closing Data'!D30</f>
        <v>0</v>
      </c>
      <c r="D123" s="66"/>
      <c r="E123" s="66"/>
      <c r="F123" s="11"/>
      <c r="G123" s="11"/>
      <c r="H123" s="51"/>
      <c r="I123" s="12"/>
    </row>
    <row r="124" spans="2:9" ht="12.75">
      <c r="B124" s="13"/>
      <c r="C124" s="65"/>
      <c r="D124" s="66"/>
      <c r="E124" s="66"/>
      <c r="F124" s="11"/>
      <c r="G124" s="11"/>
      <c r="H124" s="51"/>
      <c r="I124" s="12"/>
    </row>
    <row r="125" spans="2:9" ht="12.75">
      <c r="B125" s="114" t="s">
        <v>207</v>
      </c>
      <c r="C125" s="65"/>
      <c r="D125" s="66"/>
      <c r="E125" s="66"/>
      <c r="F125" s="11"/>
      <c r="G125" s="11"/>
      <c r="H125" s="51"/>
      <c r="I125" s="12"/>
    </row>
    <row r="126" spans="2:9" ht="12.75">
      <c r="B126" s="13" t="s">
        <v>215</v>
      </c>
      <c r="C126" s="68">
        <f>'[1]Closing and Post Closing Data'!D33</f>
        <v>0</v>
      </c>
      <c r="D126" s="66"/>
      <c r="E126" s="66"/>
      <c r="F126" s="11"/>
      <c r="G126" s="11"/>
      <c r="H126" s="51"/>
      <c r="I126" s="12"/>
    </row>
    <row r="127" spans="2:9" ht="12.75">
      <c r="B127" s="13" t="s">
        <v>216</v>
      </c>
      <c r="C127" s="68">
        <f>'[1]Closing and Post Closing Data'!D34</f>
        <v>0</v>
      </c>
      <c r="D127" s="66"/>
      <c r="E127" s="66"/>
      <c r="F127" s="11"/>
      <c r="G127" s="11"/>
      <c r="H127" s="51"/>
      <c r="I127" s="12"/>
    </row>
    <row r="128" spans="2:9" ht="12.75">
      <c r="B128" s="13" t="s">
        <v>217</v>
      </c>
      <c r="C128" s="68">
        <f>'[1]Closing and Post Closing Data'!D35</f>
        <v>0</v>
      </c>
      <c r="D128" s="66"/>
      <c r="E128" s="66"/>
      <c r="F128" s="11"/>
      <c r="G128" s="11"/>
      <c r="H128" s="51"/>
      <c r="I128" s="12"/>
    </row>
    <row r="129" spans="2:9" ht="12.75">
      <c r="B129" s="13" t="s">
        <v>218</v>
      </c>
      <c r="C129" s="68">
        <f>'[1]Closing and Post Closing Data'!D36</f>
        <v>0</v>
      </c>
      <c r="D129" s="66"/>
      <c r="E129" s="66"/>
      <c r="F129" s="11"/>
      <c r="G129" s="11"/>
      <c r="H129" s="51"/>
      <c r="I129" s="12"/>
    </row>
    <row r="130" spans="2:9" ht="12.75">
      <c r="B130" s="13" t="s">
        <v>219</v>
      </c>
      <c r="C130" s="69">
        <f>'[1]Closing and Post Closing Data'!D37</f>
        <v>0</v>
      </c>
      <c r="D130" s="66"/>
      <c r="E130" s="66"/>
      <c r="F130" s="11"/>
      <c r="G130" s="11"/>
      <c r="H130" s="51"/>
      <c r="I130" s="12"/>
    </row>
    <row r="131" spans="2:9" ht="12.75">
      <c r="B131" s="13" t="s">
        <v>220</v>
      </c>
      <c r="C131" s="67">
        <f>'[1]Closing and Post Closing Data'!D38</f>
        <v>0</v>
      </c>
      <c r="D131" s="66"/>
      <c r="E131" s="66"/>
      <c r="F131" s="11"/>
      <c r="G131" s="11"/>
      <c r="H131" s="51"/>
      <c r="I131" s="12"/>
    </row>
    <row r="132" spans="2:9" ht="12.75">
      <c r="B132" s="23"/>
      <c r="C132" s="40"/>
      <c r="D132" s="17"/>
      <c r="E132" s="17"/>
      <c r="F132" s="17"/>
      <c r="G132" s="17"/>
      <c r="H132" s="40"/>
      <c r="I132" s="19"/>
    </row>
    <row r="133" ht="4.5" customHeight="1"/>
    <row r="134" ht="12.75">
      <c r="B134" s="3" t="s">
        <v>66</v>
      </c>
    </row>
    <row r="135" spans="2:9" ht="12.75">
      <c r="B135" s="24"/>
      <c r="C135" s="27"/>
      <c r="D135" s="8"/>
      <c r="E135" s="8"/>
      <c r="F135" s="8"/>
      <c r="G135" s="8"/>
      <c r="H135" s="27"/>
      <c r="I135" s="9"/>
    </row>
    <row r="136" spans="2:9" ht="12.75">
      <c r="B136" s="13" t="s">
        <v>68</v>
      </c>
      <c r="C136" s="70">
        <f>'[1]Sources&amp;Uses'!$G$41</f>
        <v>0</v>
      </c>
      <c r="D136" s="11"/>
      <c r="E136" s="11"/>
      <c r="F136" s="11"/>
      <c r="G136" s="11" t="s">
        <v>69</v>
      </c>
      <c r="H136" s="70">
        <f>'[1]Sources&amp;Uses'!$G$42</f>
        <v>0</v>
      </c>
      <c r="I136" s="12"/>
    </row>
    <row r="137" spans="2:9" ht="12.75">
      <c r="B137" s="13" t="s">
        <v>67</v>
      </c>
      <c r="C137" s="70">
        <f>'[1]Sources&amp;Uses'!$G$13</f>
        <v>0</v>
      </c>
      <c r="D137" s="11"/>
      <c r="E137" s="11"/>
      <c r="F137" s="11"/>
      <c r="G137" s="11" t="s">
        <v>70</v>
      </c>
      <c r="H137" s="70">
        <f>'[1]Sources&amp;Uses'!$G$14</f>
        <v>0</v>
      </c>
      <c r="I137" s="12"/>
    </row>
    <row r="138" spans="2:9" ht="12.75">
      <c r="B138" s="23"/>
      <c r="C138" s="53"/>
      <c r="D138" s="17"/>
      <c r="E138" s="17"/>
      <c r="F138" s="17"/>
      <c r="G138" s="17"/>
      <c r="H138" s="41"/>
      <c r="I138" s="19"/>
    </row>
    <row r="139" ht="6" customHeight="1"/>
    <row r="140" spans="2:8" ht="12.75">
      <c r="B140" s="3" t="s">
        <v>71</v>
      </c>
      <c r="G140" s="11"/>
      <c r="H140" s="28"/>
    </row>
    <row r="141" spans="2:9" ht="12.75">
      <c r="B141" s="24"/>
      <c r="C141" s="27"/>
      <c r="D141" s="8"/>
      <c r="E141" s="8"/>
      <c r="F141" s="8"/>
      <c r="G141" s="8"/>
      <c r="H141" s="27"/>
      <c r="I141" s="9"/>
    </row>
    <row r="142" spans="2:9" ht="12.75">
      <c r="B142" s="13" t="s">
        <v>126</v>
      </c>
      <c r="C142" s="81"/>
      <c r="D142" s="82">
        <f>IF(OR(AND(C142="No",C144&gt;0),AND(C142="Yes",C144=0)),"    NOTICE: IRP Available entry is not consistent with the model. Please review.","")</f>
      </c>
      <c r="E142" s="11"/>
      <c r="F142" s="11"/>
      <c r="G142" s="11"/>
      <c r="H142" s="28"/>
      <c r="I142" s="12"/>
    </row>
    <row r="143" spans="2:9" ht="12.75">
      <c r="B143" s="13"/>
      <c r="C143" s="28"/>
      <c r="D143" s="11"/>
      <c r="E143" s="11"/>
      <c r="F143" s="11"/>
      <c r="G143" s="11"/>
      <c r="H143" s="28"/>
      <c r="I143" s="12"/>
    </row>
    <row r="144" spans="2:9" ht="12.75">
      <c r="B144" s="13" t="s">
        <v>72</v>
      </c>
      <c r="C144" s="71">
        <f>'[1]Scheduled IRP'!$G$4</f>
        <v>0</v>
      </c>
      <c r="D144" s="11"/>
      <c r="E144" s="11"/>
      <c r="F144" s="11"/>
      <c r="G144" s="11"/>
      <c r="H144" s="28"/>
      <c r="I144" s="12"/>
    </row>
    <row r="145" spans="2:9" ht="12.75">
      <c r="B145" s="13" t="s">
        <v>142</v>
      </c>
      <c r="C145" s="65" t="e">
        <f>COUNTIF('[1]Scheduled IRP'!$E$12:$E$251,"&gt;0")</f>
        <v>#VALUE!</v>
      </c>
      <c r="D145" s="11"/>
      <c r="E145" s="11"/>
      <c r="F145" s="11"/>
      <c r="G145" s="11" t="s">
        <v>80</v>
      </c>
      <c r="H145" s="71">
        <f>'[1]S8 Out-Year Recapture'!$E$76</f>
        <v>0</v>
      </c>
      <c r="I145" s="12"/>
    </row>
    <row r="146" spans="2:9" ht="12.75">
      <c r="B146" s="13" t="s">
        <v>173</v>
      </c>
      <c r="C146" s="49"/>
      <c r="D146" s="11"/>
      <c r="E146" s="11"/>
      <c r="F146" s="11"/>
      <c r="G146" s="11" t="s">
        <v>75</v>
      </c>
      <c r="H146" s="106">
        <f>IF(H145&gt;0,'[1]S8 Out-Year Recapture'!$E$77,0)</f>
        <v>0</v>
      </c>
      <c r="I146" s="12"/>
    </row>
    <row r="147" spans="2:9" ht="12.75">
      <c r="B147" s="13" t="s">
        <v>78</v>
      </c>
      <c r="C147" s="71">
        <f>IF('[1]IRP Application'!$D$29&gt;0,'[1]IRP Application'!$D$29/12,0)</f>
        <v>0</v>
      </c>
      <c r="D147" s="11"/>
      <c r="E147" s="11"/>
      <c r="F147" s="11"/>
      <c r="G147" s="11" t="s">
        <v>81</v>
      </c>
      <c r="H147" s="71">
        <f>'[1]S8 Out-Year Recapture'!$E$75</f>
        <v>0</v>
      </c>
      <c r="I147" s="12"/>
    </row>
    <row r="148" spans="2:9" ht="12.75">
      <c r="B148" s="13" t="s">
        <v>73</v>
      </c>
      <c r="C148" s="113">
        <f>IF(ISERROR(COUNTIF('[1]IRP Application'!$D$29:$R$29,"&gt;0")+COUNTIF('[1]IRP Application'!$D$37:$R$37,"&gt;0")*12),0,COUNTIF('[1]IRP Application'!$D$29:$R$29,"&gt;0")+COUNTIF('[1]IRP Application'!$D$37:$R$37,"&gt;0")*12)</f>
        <v>0</v>
      </c>
      <c r="D148" s="11"/>
      <c r="E148" s="11"/>
      <c r="F148" s="11"/>
      <c r="G148" s="11" t="s">
        <v>76</v>
      </c>
      <c r="H148" s="106">
        <f>IF(H147&gt;0,'[1]S8 Out-Year Recapture'!$E$77,0)</f>
        <v>0</v>
      </c>
      <c r="I148" s="12"/>
    </row>
    <row r="149" spans="2:9" ht="12.75">
      <c r="B149" s="13" t="s">
        <v>79</v>
      </c>
      <c r="C149" s="71">
        <f>IF('[1]IRP Application'!$D$28&gt;0,'[1]IRP Application'!$D$28/12,0)</f>
        <v>0</v>
      </c>
      <c r="D149" s="11"/>
      <c r="E149" s="11"/>
      <c r="F149" s="11"/>
      <c r="G149" s="11"/>
      <c r="H149" s="28"/>
      <c r="I149" s="12"/>
    </row>
    <row r="150" spans="2:9" ht="12.75">
      <c r="B150" s="13" t="s">
        <v>74</v>
      </c>
      <c r="C150" s="113">
        <f>IF(ISERROR(COUNTIF('[1]IRP Application'!$D$28:$R$28,"&gt;0")+COUNTIF('[1]IRP Application'!$D$36:$R$36,"&gt;0")*12),0,COUNTIF('[1]IRP Application'!$D$28:$R$28,"&gt;0")+COUNTIF('[1]IRP Application'!$D$36:$R$36,"&gt;0")*12)</f>
        <v>0</v>
      </c>
      <c r="D150" s="11"/>
      <c r="E150" s="11"/>
      <c r="F150" s="11"/>
      <c r="G150" s="15" t="s">
        <v>84</v>
      </c>
      <c r="H150" s="72">
        <f>'[1]S8 Out-Year Recapture'!$F$26</f>
        <v>37408</v>
      </c>
      <c r="I150" s="12"/>
    </row>
    <row r="151" spans="2:9" ht="12.75">
      <c r="B151" s="13"/>
      <c r="C151" s="71"/>
      <c r="D151" s="11"/>
      <c r="E151" s="11"/>
      <c r="F151" s="11"/>
      <c r="G151" s="11"/>
      <c r="H151" s="28"/>
      <c r="I151" s="12"/>
    </row>
    <row r="152" spans="2:9" ht="12.75">
      <c r="B152" s="13" t="s">
        <v>136</v>
      </c>
      <c r="C152" s="72">
        <f>'[1]Scheduled IRP'!$G$8</f>
        <v>37469</v>
      </c>
      <c r="D152" s="11"/>
      <c r="E152" s="11"/>
      <c r="F152" s="11"/>
      <c r="G152" s="11"/>
      <c r="H152" s="28"/>
      <c r="I152" s="12"/>
    </row>
    <row r="153" spans="2:9" ht="12.75">
      <c r="B153" s="84" t="s">
        <v>139</v>
      </c>
      <c r="C153" s="83"/>
      <c r="D153" s="11"/>
      <c r="E153" s="11"/>
      <c r="F153" s="11"/>
      <c r="G153" s="11"/>
      <c r="H153" s="28"/>
      <c r="I153" s="12"/>
    </row>
    <row r="154" spans="2:9" ht="13.5">
      <c r="B154" s="107" t="s">
        <v>174</v>
      </c>
      <c r="C154" s="42"/>
      <c r="D154" s="17"/>
      <c r="E154" s="17"/>
      <c r="F154" s="17"/>
      <c r="G154" s="17"/>
      <c r="H154" s="29"/>
      <c r="I154" s="19"/>
    </row>
    <row r="155" ht="4.5" customHeight="1"/>
    <row r="156" ht="12.75">
      <c r="B156" s="3" t="s">
        <v>77</v>
      </c>
    </row>
    <row r="157" spans="2:9" ht="12.75">
      <c r="B157" s="24"/>
      <c r="C157" s="27"/>
      <c r="D157" s="8"/>
      <c r="E157" s="8"/>
      <c r="F157" s="8"/>
      <c r="G157" s="8"/>
      <c r="H157" s="27"/>
      <c r="I157" s="9"/>
    </row>
    <row r="158" spans="2:9" ht="12.75">
      <c r="B158" s="13" t="s">
        <v>137</v>
      </c>
      <c r="C158" s="29"/>
      <c r="D158" s="17"/>
      <c r="E158" s="17"/>
      <c r="F158" s="11"/>
      <c r="G158" s="11" t="s">
        <v>138</v>
      </c>
      <c r="H158" s="29"/>
      <c r="I158" s="12"/>
    </row>
    <row r="159" spans="2:9" ht="9.75" customHeight="1">
      <c r="B159" s="13"/>
      <c r="C159" s="28"/>
      <c r="D159" s="11"/>
      <c r="E159" s="11"/>
      <c r="F159" s="11"/>
      <c r="G159" s="11"/>
      <c r="H159" s="28"/>
      <c r="I159" s="12"/>
    </row>
    <row r="160" spans="2:9" ht="12.75">
      <c r="B160" s="13" t="s">
        <v>140</v>
      </c>
      <c r="C160" s="28"/>
      <c r="D160" s="11"/>
      <c r="E160" s="11"/>
      <c r="F160" s="11"/>
      <c r="G160" s="11"/>
      <c r="H160" s="28"/>
      <c r="I160" s="12"/>
    </row>
    <row r="161" spans="2:9" ht="12.75">
      <c r="B161" s="13"/>
      <c r="C161" s="28"/>
      <c r="D161" s="11"/>
      <c r="E161" s="11"/>
      <c r="F161" s="11"/>
      <c r="G161" s="11"/>
      <c r="H161" s="28"/>
      <c r="I161" s="12"/>
    </row>
    <row r="162" spans="2:9" ht="12.75">
      <c r="B162" s="13" t="s">
        <v>59</v>
      </c>
      <c r="C162" s="29"/>
      <c r="D162" s="17"/>
      <c r="E162" s="17"/>
      <c r="F162" s="11"/>
      <c r="G162" s="11" t="s">
        <v>60</v>
      </c>
      <c r="H162" s="29"/>
      <c r="I162" s="12"/>
    </row>
    <row r="163" spans="2:9" ht="12.75">
      <c r="B163" s="13"/>
      <c r="C163" s="28"/>
      <c r="D163" s="11"/>
      <c r="E163" s="11"/>
      <c r="F163" s="11"/>
      <c r="G163" s="11"/>
      <c r="H163" s="28"/>
      <c r="I163" s="12"/>
    </row>
    <row r="164" spans="2:9" ht="12.75">
      <c r="B164" s="13" t="s">
        <v>61</v>
      </c>
      <c r="C164" s="29"/>
      <c r="D164" s="17"/>
      <c r="E164" s="17"/>
      <c r="F164" s="11"/>
      <c r="G164" s="11" t="s">
        <v>62</v>
      </c>
      <c r="H164" s="29"/>
      <c r="I164" s="12"/>
    </row>
    <row r="165" spans="2:9" ht="12.75">
      <c r="B165" s="23"/>
      <c r="C165" s="29"/>
      <c r="D165" s="17"/>
      <c r="E165" s="17"/>
      <c r="F165" s="17"/>
      <c r="G165" s="17"/>
      <c r="H165" s="29"/>
      <c r="I165" s="19"/>
    </row>
    <row r="246" ht="12.75">
      <c r="C246" s="25" t="s">
        <v>85</v>
      </c>
    </row>
    <row r="247" ht="12.75">
      <c r="C247" s="25" t="s">
        <v>86</v>
      </c>
    </row>
    <row r="248" ht="12.75">
      <c r="C248" s="25" t="s">
        <v>130</v>
      </c>
    </row>
    <row r="249" ht="12.75">
      <c r="C249" s="25" t="s">
        <v>131</v>
      </c>
    </row>
    <row r="253" ht="12.75">
      <c r="E253" s="25"/>
    </row>
  </sheetData>
  <sheetProtection sheet="1" objects="1" scenarios="1"/>
  <dataValidations count="2">
    <dataValidation type="list" allowBlank="1" showInputMessage="1" showErrorMessage="1" sqref="H6 C142">
      <formula1>YN</formula1>
    </dataValidation>
    <dataValidation type="list" allowBlank="1" showInputMessage="1" showErrorMessage="1" sqref="H89">
      <formula1>Affd</formula1>
    </dataValidation>
  </dataValidations>
  <printOptions horizontalCentered="1" verticalCentered="1"/>
  <pageMargins left="0.5" right="0.5" top="0.75" bottom="0.75" header="0.5" footer="0.5"/>
  <pageSetup fitToHeight="0" fitToWidth="1" horizontalDpi="600" verticalDpi="600" orientation="portrait" scale="74" r:id="rId3"/>
  <headerFooter alignWithMargins="0">
    <oddFooter>&amp;C&amp;P of &amp;N</oddFooter>
  </headerFooter>
  <rowBreaks count="3" manualBreakCount="3">
    <brk id="50" min="1" max="8" man="1"/>
    <brk id="81" min="1" max="8" man="1"/>
    <brk id="133" min="1" max="8"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Z33"/>
  <sheetViews>
    <sheetView workbookViewId="0" topLeftCell="A1">
      <pane xSplit="1" ySplit="1" topLeftCell="C16" activePane="bottomRight" state="frozen"/>
      <selection pane="topLeft" activeCell="A1" sqref="A1"/>
      <selection pane="topRight" activeCell="B1" sqref="B1"/>
      <selection pane="bottomLeft" activeCell="A2" sqref="A2"/>
      <selection pane="bottomRight" activeCell="A2" sqref="A2"/>
    </sheetView>
  </sheetViews>
  <sheetFormatPr defaultColWidth="9.33203125" defaultRowHeight="12.75"/>
  <cols>
    <col min="1" max="1" width="34.83203125" style="0" customWidth="1"/>
    <col min="2" max="3" width="5.5" style="0" customWidth="1"/>
    <col min="4" max="4" width="5.33203125" style="0" customWidth="1"/>
    <col min="5" max="25" width="5.5" style="0" customWidth="1"/>
  </cols>
  <sheetData>
    <row r="1" spans="1:25" ht="219">
      <c r="A1" s="85" t="s">
        <v>168</v>
      </c>
      <c r="B1" s="54" t="s">
        <v>87</v>
      </c>
      <c r="C1" s="55" t="s">
        <v>88</v>
      </c>
      <c r="D1" s="54" t="s">
        <v>89</v>
      </c>
      <c r="E1" s="54" t="s">
        <v>90</v>
      </c>
      <c r="F1" s="54" t="s">
        <v>91</v>
      </c>
      <c r="G1" s="56" t="s">
        <v>92</v>
      </c>
      <c r="H1" s="56" t="s">
        <v>93</v>
      </c>
      <c r="I1" s="56" t="s">
        <v>94</v>
      </c>
      <c r="J1" s="54" t="s">
        <v>176</v>
      </c>
      <c r="K1" s="54" t="s">
        <v>95</v>
      </c>
      <c r="L1" s="56" t="s">
        <v>96</v>
      </c>
      <c r="M1" s="54" t="s">
        <v>177</v>
      </c>
      <c r="N1" s="54" t="s">
        <v>97</v>
      </c>
      <c r="O1" s="54" t="s">
        <v>178</v>
      </c>
      <c r="P1" s="54" t="s">
        <v>98</v>
      </c>
      <c r="Q1" s="54" t="s">
        <v>179</v>
      </c>
      <c r="R1" s="54" t="s">
        <v>99</v>
      </c>
      <c r="S1" s="54" t="s">
        <v>180</v>
      </c>
      <c r="T1" s="54" t="s">
        <v>100</v>
      </c>
      <c r="U1" s="54" t="s">
        <v>183</v>
      </c>
      <c r="V1" s="54" t="s">
        <v>184</v>
      </c>
      <c r="W1" s="56" t="s">
        <v>185</v>
      </c>
      <c r="X1" s="56" t="s">
        <v>186</v>
      </c>
      <c r="Y1" s="54" t="s">
        <v>187</v>
      </c>
    </row>
    <row r="2" spans="1:25" ht="12.75">
      <c r="A2" s="57" t="s">
        <v>101</v>
      </c>
      <c r="B2" s="95"/>
      <c r="C2" s="96"/>
      <c r="D2" s="96"/>
      <c r="E2" s="96"/>
      <c r="F2" s="96"/>
      <c r="G2" s="96"/>
      <c r="H2" s="96"/>
      <c r="I2" s="96"/>
      <c r="J2" s="97"/>
      <c r="K2" s="97"/>
      <c r="L2" s="97"/>
      <c r="M2" s="96"/>
      <c r="N2" s="96"/>
      <c r="O2" s="96"/>
      <c r="P2" s="96"/>
      <c r="Q2" s="96"/>
      <c r="R2" s="96"/>
      <c r="S2" s="96"/>
      <c r="T2" s="98"/>
      <c r="U2" s="95"/>
      <c r="V2" s="96"/>
      <c r="W2" s="96"/>
      <c r="X2" s="97"/>
      <c r="Y2" s="97"/>
    </row>
    <row r="3" spans="1:25" ht="12.75">
      <c r="A3" s="57" t="s">
        <v>102</v>
      </c>
      <c r="B3" s="95"/>
      <c r="C3" s="95"/>
      <c r="D3" s="95"/>
      <c r="E3" s="96"/>
      <c r="F3" s="95"/>
      <c r="G3" s="95"/>
      <c r="H3" s="95"/>
      <c r="I3" s="96"/>
      <c r="J3" s="95"/>
      <c r="K3" s="95"/>
      <c r="L3" s="97"/>
      <c r="M3" s="95"/>
      <c r="N3" s="96"/>
      <c r="O3" s="96"/>
      <c r="P3" s="96"/>
      <c r="Q3" s="96"/>
      <c r="R3" s="96"/>
      <c r="S3" s="96"/>
      <c r="T3" s="98"/>
      <c r="U3" s="95"/>
      <c r="V3" s="95"/>
      <c r="W3" s="95"/>
      <c r="X3" s="95"/>
      <c r="Y3" s="95"/>
    </row>
    <row r="4" spans="1:25" ht="12.75">
      <c r="A4" s="58" t="s">
        <v>103</v>
      </c>
      <c r="B4" s="99"/>
      <c r="C4" s="100"/>
      <c r="D4" s="95"/>
      <c r="E4" s="100"/>
      <c r="F4" s="100"/>
      <c r="G4" s="100"/>
      <c r="H4" s="100"/>
      <c r="I4" s="100"/>
      <c r="J4" s="100"/>
      <c r="K4" s="100"/>
      <c r="L4" s="100"/>
      <c r="M4" s="100"/>
      <c r="N4" s="100"/>
      <c r="O4" s="100"/>
      <c r="P4" s="100"/>
      <c r="Q4" s="100"/>
      <c r="R4" s="100"/>
      <c r="S4" s="100"/>
      <c r="T4" s="100"/>
      <c r="U4" s="95"/>
      <c r="V4" s="100"/>
      <c r="W4" s="100"/>
      <c r="X4" s="100"/>
      <c r="Y4" s="100"/>
    </row>
    <row r="5" spans="1:25" ht="12.75">
      <c r="A5" s="57" t="s">
        <v>175</v>
      </c>
      <c r="B5" s="95"/>
      <c r="C5" s="100"/>
      <c r="D5" s="100"/>
      <c r="E5" s="100"/>
      <c r="F5" s="100"/>
      <c r="G5" s="100"/>
      <c r="H5" s="100"/>
      <c r="I5" s="100"/>
      <c r="J5" s="100"/>
      <c r="K5" s="100"/>
      <c r="L5" s="100"/>
      <c r="M5" s="100"/>
      <c r="N5" s="100"/>
      <c r="O5" s="100"/>
      <c r="P5" s="100"/>
      <c r="Q5" s="100"/>
      <c r="R5" s="100"/>
      <c r="S5" s="100"/>
      <c r="T5" s="100"/>
      <c r="U5" s="95"/>
      <c r="V5" s="100"/>
      <c r="W5" s="100"/>
      <c r="X5" s="100"/>
      <c r="Y5" s="100"/>
    </row>
    <row r="6" spans="1:25" ht="14.25">
      <c r="A6" s="58" t="s">
        <v>104</v>
      </c>
      <c r="B6" s="95"/>
      <c r="C6" s="100"/>
      <c r="D6" s="95"/>
      <c r="E6" s="100"/>
      <c r="F6" s="100"/>
      <c r="G6" s="100"/>
      <c r="H6" s="100"/>
      <c r="I6" s="100"/>
      <c r="J6" s="100"/>
      <c r="K6" s="100"/>
      <c r="L6" s="100"/>
      <c r="M6" s="100"/>
      <c r="N6" s="100"/>
      <c r="O6" s="100"/>
      <c r="P6" s="100"/>
      <c r="Q6" s="100"/>
      <c r="R6" s="100"/>
      <c r="S6" s="100"/>
      <c r="T6" s="100"/>
      <c r="U6" s="95"/>
      <c r="V6" s="100"/>
      <c r="W6" s="100"/>
      <c r="X6" s="100"/>
      <c r="Y6" s="100"/>
    </row>
    <row r="7" spans="1:25" ht="12.75">
      <c r="A7" s="57" t="s">
        <v>105</v>
      </c>
      <c r="B7" s="100"/>
      <c r="C7" s="95"/>
      <c r="D7" s="100"/>
      <c r="E7" s="100"/>
      <c r="F7" s="100"/>
      <c r="G7" s="95"/>
      <c r="H7" s="95"/>
      <c r="I7" s="95"/>
      <c r="J7" s="95"/>
      <c r="K7" s="95"/>
      <c r="L7" s="100"/>
      <c r="M7" s="100"/>
      <c r="N7" s="100"/>
      <c r="O7" s="100"/>
      <c r="P7" s="100"/>
      <c r="Q7" s="100"/>
      <c r="R7" s="100"/>
      <c r="S7" s="100"/>
      <c r="T7" s="100"/>
      <c r="U7" s="100"/>
      <c r="V7" s="100"/>
      <c r="W7" s="95"/>
      <c r="X7" s="95"/>
      <c r="Y7" s="95"/>
    </row>
    <row r="8" spans="1:25" ht="12.75">
      <c r="A8" s="57" t="s">
        <v>106</v>
      </c>
      <c r="B8" s="100"/>
      <c r="C8" s="95"/>
      <c r="D8" s="100"/>
      <c r="E8" s="100"/>
      <c r="F8" s="100"/>
      <c r="G8" s="95"/>
      <c r="H8" s="95"/>
      <c r="I8" s="100"/>
      <c r="J8" s="100"/>
      <c r="K8" s="100"/>
      <c r="L8" s="100"/>
      <c r="M8" s="100"/>
      <c r="N8" s="100"/>
      <c r="O8" s="100"/>
      <c r="P8" s="100"/>
      <c r="Q8" s="100"/>
      <c r="R8" s="100"/>
      <c r="S8" s="100"/>
      <c r="T8" s="100"/>
      <c r="U8" s="100"/>
      <c r="V8" s="100"/>
      <c r="W8" s="100"/>
      <c r="X8" s="100"/>
      <c r="Y8" s="100"/>
    </row>
    <row r="9" spans="1:25" ht="14.25">
      <c r="A9" s="57" t="s">
        <v>107</v>
      </c>
      <c r="B9" s="100"/>
      <c r="C9" s="100"/>
      <c r="D9" s="100"/>
      <c r="E9" s="100"/>
      <c r="F9" s="100"/>
      <c r="G9" s="95"/>
      <c r="H9" s="95"/>
      <c r="I9" s="100"/>
      <c r="J9" s="100"/>
      <c r="K9" s="100"/>
      <c r="L9" s="100"/>
      <c r="M9" s="100"/>
      <c r="N9" s="100"/>
      <c r="O9" s="100"/>
      <c r="P9" s="100"/>
      <c r="Q9" s="100"/>
      <c r="R9" s="100"/>
      <c r="S9" s="100"/>
      <c r="T9" s="100"/>
      <c r="U9" s="100"/>
      <c r="V9" s="100"/>
      <c r="W9" s="100"/>
      <c r="X9" s="100"/>
      <c r="Y9" s="100"/>
    </row>
    <row r="10" spans="1:25" ht="12.75">
      <c r="A10" s="58" t="s">
        <v>108</v>
      </c>
      <c r="B10" s="101"/>
      <c r="C10" s="95"/>
      <c r="D10" s="101"/>
      <c r="E10" s="101"/>
      <c r="F10" s="101"/>
      <c r="G10" s="95"/>
      <c r="H10" s="95"/>
      <c r="I10" s="95"/>
      <c r="J10" s="95"/>
      <c r="K10" s="95"/>
      <c r="L10" s="95"/>
      <c r="M10" s="101"/>
      <c r="N10" s="95"/>
      <c r="O10" s="101"/>
      <c r="P10" s="95"/>
      <c r="Q10" s="101"/>
      <c r="R10" s="101"/>
      <c r="S10" s="101"/>
      <c r="T10" s="95"/>
      <c r="U10" s="101"/>
      <c r="V10" s="101"/>
      <c r="W10" s="101"/>
      <c r="X10" s="101"/>
      <c r="Y10" s="95"/>
    </row>
    <row r="11" spans="1:25" ht="12.75">
      <c r="A11" s="58" t="s">
        <v>109</v>
      </c>
      <c r="B11" s="95"/>
      <c r="C11" s="100"/>
      <c r="D11" s="95"/>
      <c r="E11" s="95"/>
      <c r="F11" s="95"/>
      <c r="G11" s="95"/>
      <c r="H11" s="100"/>
      <c r="I11" s="100"/>
      <c r="J11" s="95"/>
      <c r="K11" s="100"/>
      <c r="L11" s="100"/>
      <c r="M11" s="100"/>
      <c r="N11" s="100"/>
      <c r="O11" s="95"/>
      <c r="P11" s="100"/>
      <c r="Q11" s="100"/>
      <c r="R11" s="100"/>
      <c r="S11" s="100"/>
      <c r="T11" s="100"/>
      <c r="U11" s="95"/>
      <c r="V11" s="102"/>
      <c r="W11" s="100"/>
      <c r="X11" s="100"/>
      <c r="Y11" s="95"/>
    </row>
    <row r="12" spans="1:26" ht="12.75">
      <c r="A12" s="58" t="s">
        <v>188</v>
      </c>
      <c r="B12" s="102"/>
      <c r="C12" s="95"/>
      <c r="D12" s="102"/>
      <c r="E12" s="102"/>
      <c r="F12" s="102"/>
      <c r="G12" s="95"/>
      <c r="H12" s="100"/>
      <c r="I12" s="100"/>
      <c r="J12" s="95"/>
      <c r="K12" s="100"/>
      <c r="L12" s="100"/>
      <c r="M12" s="102"/>
      <c r="N12" s="102"/>
      <c r="O12" s="102"/>
      <c r="P12" s="102"/>
      <c r="Q12" s="102"/>
      <c r="R12" s="102"/>
      <c r="S12" s="102"/>
      <c r="T12" s="102"/>
      <c r="U12" s="102"/>
      <c r="V12" s="102"/>
      <c r="W12" s="100"/>
      <c r="X12" s="100"/>
      <c r="Y12" s="100"/>
      <c r="Z12" s="108"/>
    </row>
    <row r="13" spans="1:25" ht="12.75">
      <c r="A13" s="57" t="s">
        <v>110</v>
      </c>
      <c r="B13" s="100"/>
      <c r="C13" s="95"/>
      <c r="D13" s="100"/>
      <c r="E13" s="95"/>
      <c r="F13" s="100"/>
      <c r="G13" s="95"/>
      <c r="H13" s="100"/>
      <c r="I13" s="100"/>
      <c r="J13" s="100"/>
      <c r="K13" s="100"/>
      <c r="L13" s="100"/>
      <c r="M13" s="100"/>
      <c r="N13" s="95"/>
      <c r="O13" s="100"/>
      <c r="P13" s="100"/>
      <c r="Q13" s="100"/>
      <c r="R13" s="100"/>
      <c r="S13" s="100"/>
      <c r="T13" s="100"/>
      <c r="U13" s="100"/>
      <c r="V13" s="100"/>
      <c r="W13" s="100"/>
      <c r="X13" s="100"/>
      <c r="Y13" s="100"/>
    </row>
    <row r="14" spans="1:25" ht="12.75">
      <c r="A14" s="57" t="s">
        <v>111</v>
      </c>
      <c r="B14" s="100"/>
      <c r="C14" s="95"/>
      <c r="D14" s="100"/>
      <c r="E14" s="103">
        <v>3</v>
      </c>
      <c r="F14" s="100"/>
      <c r="G14" s="95"/>
      <c r="H14" s="100"/>
      <c r="I14" s="100"/>
      <c r="J14" s="100"/>
      <c r="K14" s="100"/>
      <c r="L14" s="100"/>
      <c r="M14" s="100"/>
      <c r="N14" s="103">
        <v>3</v>
      </c>
      <c r="O14" s="100"/>
      <c r="P14" s="100"/>
      <c r="Q14" s="100"/>
      <c r="R14" s="100"/>
      <c r="S14" s="100"/>
      <c r="T14" s="100"/>
      <c r="U14" s="100"/>
      <c r="V14" s="100"/>
      <c r="W14" s="100"/>
      <c r="X14" s="100"/>
      <c r="Y14" s="100"/>
    </row>
    <row r="15" spans="1:25" ht="12.75">
      <c r="A15" s="57" t="s">
        <v>112</v>
      </c>
      <c r="B15" s="100"/>
      <c r="C15" s="95"/>
      <c r="D15" s="100"/>
      <c r="E15" s="100"/>
      <c r="F15" s="100"/>
      <c r="G15" s="100"/>
      <c r="H15" s="100"/>
      <c r="I15" s="100"/>
      <c r="J15" s="95"/>
      <c r="K15" s="95"/>
      <c r="L15" s="95"/>
      <c r="M15" s="100"/>
      <c r="N15" s="100"/>
      <c r="O15" s="100"/>
      <c r="P15" s="100"/>
      <c r="Q15" s="100"/>
      <c r="R15" s="100"/>
      <c r="S15" s="100"/>
      <c r="T15" s="100"/>
      <c r="U15" s="100"/>
      <c r="V15" s="100"/>
      <c r="W15" s="100"/>
      <c r="X15" s="95"/>
      <c r="Y15" s="95"/>
    </row>
    <row r="16" spans="1:25" ht="12.75">
      <c r="A16" s="57" t="s">
        <v>113</v>
      </c>
      <c r="B16" s="100"/>
      <c r="C16" s="95"/>
      <c r="D16" s="100"/>
      <c r="E16" s="100"/>
      <c r="F16" s="100"/>
      <c r="G16" s="100"/>
      <c r="H16" s="100"/>
      <c r="I16" s="100"/>
      <c r="J16" s="95"/>
      <c r="K16" s="95"/>
      <c r="L16" s="100"/>
      <c r="M16" s="100"/>
      <c r="N16" s="100"/>
      <c r="O16" s="100"/>
      <c r="P16" s="100"/>
      <c r="Q16" s="100"/>
      <c r="R16" s="100"/>
      <c r="S16" s="100"/>
      <c r="T16" s="100"/>
      <c r="U16" s="100"/>
      <c r="V16" s="100"/>
      <c r="W16" s="100"/>
      <c r="X16" s="100"/>
      <c r="Y16" s="100"/>
    </row>
    <row r="17" spans="1:25" ht="14.25">
      <c r="A17" s="57" t="s">
        <v>114</v>
      </c>
      <c r="B17" s="100"/>
      <c r="C17" s="100"/>
      <c r="D17" s="100"/>
      <c r="E17" s="100"/>
      <c r="F17" s="100"/>
      <c r="G17" s="100"/>
      <c r="H17" s="100"/>
      <c r="I17" s="100"/>
      <c r="J17" s="95"/>
      <c r="K17" s="95"/>
      <c r="L17" s="100"/>
      <c r="M17" s="100"/>
      <c r="N17" s="100"/>
      <c r="O17" s="100"/>
      <c r="P17" s="100"/>
      <c r="Q17" s="100"/>
      <c r="R17" s="100"/>
      <c r="S17" s="100"/>
      <c r="T17" s="100"/>
      <c r="U17" s="100"/>
      <c r="V17" s="100"/>
      <c r="W17" s="100"/>
      <c r="X17" s="100"/>
      <c r="Y17" s="100"/>
    </row>
    <row r="18" spans="1:25" ht="12.75">
      <c r="A18" s="57" t="s">
        <v>115</v>
      </c>
      <c r="B18" s="100"/>
      <c r="C18" s="95"/>
      <c r="D18" s="100"/>
      <c r="E18" s="95"/>
      <c r="F18" s="100"/>
      <c r="G18" s="100"/>
      <c r="H18" s="100"/>
      <c r="I18" s="100"/>
      <c r="J18" s="100"/>
      <c r="K18" s="100"/>
      <c r="L18" s="100"/>
      <c r="M18" s="100"/>
      <c r="N18" s="95"/>
      <c r="O18" s="100"/>
      <c r="P18" s="100"/>
      <c r="Q18" s="100"/>
      <c r="R18" s="100"/>
      <c r="S18" s="100"/>
      <c r="T18" s="100"/>
      <c r="U18" s="100"/>
      <c r="V18" s="100"/>
      <c r="W18" s="100"/>
      <c r="X18" s="100"/>
      <c r="Y18" s="95"/>
    </row>
    <row r="19" spans="1:25" ht="12.75">
      <c r="A19" s="58" t="s">
        <v>116</v>
      </c>
      <c r="B19" s="100"/>
      <c r="C19" s="95"/>
      <c r="D19" s="100"/>
      <c r="E19" s="100"/>
      <c r="F19" s="100"/>
      <c r="G19" s="100"/>
      <c r="H19" s="100"/>
      <c r="I19" s="100"/>
      <c r="J19" s="100"/>
      <c r="K19" s="100"/>
      <c r="L19" s="100"/>
      <c r="M19" s="95"/>
      <c r="N19" s="100"/>
      <c r="O19" s="100"/>
      <c r="P19" s="100"/>
      <c r="Q19" s="100"/>
      <c r="R19" s="100"/>
      <c r="S19" s="100"/>
      <c r="T19" s="100"/>
      <c r="U19" s="100"/>
      <c r="V19" s="100"/>
      <c r="W19" s="100"/>
      <c r="X19" s="100"/>
      <c r="Y19" s="100"/>
    </row>
    <row r="20" spans="1:25" ht="12.75">
      <c r="A20" s="58" t="s">
        <v>117</v>
      </c>
      <c r="B20" s="100"/>
      <c r="C20" s="95"/>
      <c r="D20" s="100"/>
      <c r="E20" s="95"/>
      <c r="F20" s="100"/>
      <c r="G20" s="100"/>
      <c r="H20" s="100"/>
      <c r="I20" s="100"/>
      <c r="J20" s="100"/>
      <c r="K20" s="100"/>
      <c r="L20" s="100"/>
      <c r="M20" s="100"/>
      <c r="N20" s="95"/>
      <c r="O20" s="100"/>
      <c r="P20" s="100"/>
      <c r="Q20" s="100"/>
      <c r="R20" s="100"/>
      <c r="S20" s="100"/>
      <c r="T20" s="100"/>
      <c r="U20" s="100"/>
      <c r="V20" s="100"/>
      <c r="W20" s="100"/>
      <c r="X20" s="100"/>
      <c r="Y20" s="100"/>
    </row>
    <row r="21" spans="1:25" ht="12.75">
      <c r="A21" s="58" t="s">
        <v>181</v>
      </c>
      <c r="B21" s="100"/>
      <c r="C21" s="95"/>
      <c r="D21" s="100"/>
      <c r="E21" s="100"/>
      <c r="F21" s="100"/>
      <c r="G21" s="100"/>
      <c r="H21" s="100"/>
      <c r="I21" s="100"/>
      <c r="J21" s="100"/>
      <c r="K21" s="100"/>
      <c r="L21" s="100"/>
      <c r="M21" s="95"/>
      <c r="N21" s="100"/>
      <c r="O21" s="95"/>
      <c r="P21" s="100"/>
      <c r="Q21" s="100"/>
      <c r="R21" s="100"/>
      <c r="S21" s="100"/>
      <c r="T21" s="100"/>
      <c r="U21" s="100"/>
      <c r="V21" s="100"/>
      <c r="W21" s="100"/>
      <c r="X21" s="100"/>
      <c r="Y21" s="100"/>
    </row>
    <row r="22" spans="1:25" ht="12.75">
      <c r="A22" s="59" t="s">
        <v>164</v>
      </c>
      <c r="B22" s="98"/>
      <c r="C22" s="95"/>
      <c r="D22" s="100"/>
      <c r="E22" s="100"/>
      <c r="F22" s="100"/>
      <c r="G22" s="100"/>
      <c r="H22" s="100"/>
      <c r="I22" s="100"/>
      <c r="J22" s="100"/>
      <c r="K22" s="100"/>
      <c r="L22" s="100"/>
      <c r="M22" s="100"/>
      <c r="N22" s="100"/>
      <c r="O22" s="95"/>
      <c r="P22" s="102"/>
      <c r="Q22" s="100"/>
      <c r="R22" s="100"/>
      <c r="S22" s="100"/>
      <c r="T22" s="100"/>
      <c r="U22" s="100"/>
      <c r="V22" s="100"/>
      <c r="W22" s="100"/>
      <c r="X22" s="100"/>
      <c r="Y22" s="100"/>
    </row>
    <row r="23" spans="1:25" ht="12.75">
      <c r="A23" s="58" t="s">
        <v>118</v>
      </c>
      <c r="B23" s="100"/>
      <c r="C23" s="95"/>
      <c r="D23" s="100"/>
      <c r="E23" s="100"/>
      <c r="F23" s="100"/>
      <c r="G23" s="100"/>
      <c r="H23" s="100"/>
      <c r="I23" s="100"/>
      <c r="J23" s="100"/>
      <c r="K23" s="100"/>
      <c r="L23" s="100"/>
      <c r="M23" s="100"/>
      <c r="N23" s="100"/>
      <c r="O23" s="100"/>
      <c r="P23" s="95"/>
      <c r="Q23" s="100"/>
      <c r="R23" s="100"/>
      <c r="S23" s="100"/>
      <c r="T23" s="100"/>
      <c r="U23" s="100"/>
      <c r="V23" s="100"/>
      <c r="W23" s="100"/>
      <c r="X23" s="100"/>
      <c r="Y23" s="100"/>
    </row>
    <row r="24" spans="1:25" ht="12.75">
      <c r="A24" s="57" t="s">
        <v>119</v>
      </c>
      <c r="B24" s="100"/>
      <c r="C24" s="95"/>
      <c r="D24" s="100"/>
      <c r="E24" s="100"/>
      <c r="F24" s="100"/>
      <c r="G24" s="100"/>
      <c r="H24" s="100"/>
      <c r="I24" s="100"/>
      <c r="J24" s="100"/>
      <c r="K24" s="100"/>
      <c r="L24" s="100"/>
      <c r="M24" s="100"/>
      <c r="N24" s="100"/>
      <c r="O24" s="100"/>
      <c r="P24" s="100"/>
      <c r="Q24" s="95"/>
      <c r="R24" s="100"/>
      <c r="S24" s="100"/>
      <c r="T24" s="100"/>
      <c r="U24" s="100"/>
      <c r="V24" s="100"/>
      <c r="W24" s="100"/>
      <c r="X24" s="100"/>
      <c r="Y24" s="100"/>
    </row>
    <row r="25" spans="1:25" ht="12.75">
      <c r="A25" s="58" t="s">
        <v>120</v>
      </c>
      <c r="B25" s="100"/>
      <c r="C25" s="95"/>
      <c r="D25" s="100"/>
      <c r="E25" s="100"/>
      <c r="F25" s="100"/>
      <c r="G25" s="100"/>
      <c r="H25" s="100"/>
      <c r="I25" s="100"/>
      <c r="J25" s="100"/>
      <c r="K25" s="100"/>
      <c r="L25" s="100"/>
      <c r="M25" s="100"/>
      <c r="N25" s="100"/>
      <c r="O25" s="100"/>
      <c r="P25" s="100"/>
      <c r="Q25" s="95"/>
      <c r="R25" s="95"/>
      <c r="S25" s="95"/>
      <c r="T25" s="100"/>
      <c r="U25" s="100"/>
      <c r="V25" s="100"/>
      <c r="W25" s="100"/>
      <c r="X25" s="100"/>
      <c r="Y25" s="100"/>
    </row>
    <row r="26" spans="1:25" ht="12.75">
      <c r="A26" s="59" t="s">
        <v>121</v>
      </c>
      <c r="B26" s="100"/>
      <c r="C26" s="95"/>
      <c r="D26" s="100"/>
      <c r="E26" s="100"/>
      <c r="F26" s="100"/>
      <c r="G26" s="100"/>
      <c r="H26" s="100"/>
      <c r="I26" s="100"/>
      <c r="J26" s="100"/>
      <c r="K26" s="100"/>
      <c r="L26" s="100"/>
      <c r="M26" s="100"/>
      <c r="N26" s="100"/>
      <c r="O26" s="100"/>
      <c r="P26" s="100"/>
      <c r="Q26" s="100"/>
      <c r="R26" s="100"/>
      <c r="S26" s="100"/>
      <c r="T26" s="95"/>
      <c r="U26" s="100"/>
      <c r="V26" s="100"/>
      <c r="W26" s="100"/>
      <c r="X26" s="100"/>
      <c r="Y26" s="100"/>
    </row>
    <row r="27" spans="1:25" ht="14.25">
      <c r="A27" s="59" t="s">
        <v>122</v>
      </c>
      <c r="B27" s="98"/>
      <c r="C27" s="95"/>
      <c r="D27" s="100"/>
      <c r="E27" s="100"/>
      <c r="F27" s="100"/>
      <c r="G27" s="100"/>
      <c r="H27" s="100"/>
      <c r="I27" s="100"/>
      <c r="J27" s="100"/>
      <c r="K27" s="100"/>
      <c r="L27" s="100"/>
      <c r="M27" s="100"/>
      <c r="N27" s="100"/>
      <c r="O27" s="100"/>
      <c r="P27" s="95"/>
      <c r="Q27" s="100"/>
      <c r="R27" s="100"/>
      <c r="S27" s="100"/>
      <c r="T27" s="100"/>
      <c r="U27" s="100"/>
      <c r="V27" s="100"/>
      <c r="W27" s="100"/>
      <c r="X27" s="100"/>
      <c r="Y27" s="100"/>
    </row>
    <row r="28" spans="1:25" ht="12.75">
      <c r="A28" s="59" t="s">
        <v>189</v>
      </c>
      <c r="B28" s="98"/>
      <c r="C28" s="100"/>
      <c r="D28" s="100"/>
      <c r="E28" s="95"/>
      <c r="F28" s="100"/>
      <c r="G28" s="100"/>
      <c r="H28" s="100"/>
      <c r="I28" s="100"/>
      <c r="J28" s="100"/>
      <c r="K28" s="100"/>
      <c r="L28" s="100"/>
      <c r="M28" s="100"/>
      <c r="N28" s="95"/>
      <c r="O28" s="100"/>
      <c r="P28" s="95"/>
      <c r="Q28" s="100"/>
      <c r="R28" s="100"/>
      <c r="S28" s="100"/>
      <c r="T28" s="100"/>
      <c r="U28" s="100"/>
      <c r="V28" s="100"/>
      <c r="W28" s="100"/>
      <c r="X28" s="100"/>
      <c r="Y28" s="100"/>
    </row>
    <row r="29" spans="1:25" ht="12.75">
      <c r="A29" s="109" t="s">
        <v>182</v>
      </c>
      <c r="B29" s="110"/>
      <c r="C29" s="95"/>
      <c r="D29" s="102"/>
      <c r="E29" s="102"/>
      <c r="F29" s="102"/>
      <c r="G29" s="102"/>
      <c r="H29" s="102"/>
      <c r="I29" s="102"/>
      <c r="J29" s="102"/>
      <c r="K29" s="102"/>
      <c r="L29" s="102"/>
      <c r="M29" s="102"/>
      <c r="N29" s="102"/>
      <c r="O29" s="102"/>
      <c r="P29" s="102"/>
      <c r="Q29" s="102"/>
      <c r="R29" s="100"/>
      <c r="S29" s="95"/>
      <c r="T29" s="102"/>
      <c r="U29" s="102"/>
      <c r="V29" s="102"/>
      <c r="W29" s="102"/>
      <c r="X29" s="102"/>
      <c r="Y29" s="102"/>
    </row>
    <row r="30" spans="16:20" ht="12.75">
      <c r="P30" s="111"/>
      <c r="Q30" s="111"/>
      <c r="R30" s="111"/>
      <c r="S30" s="111"/>
      <c r="T30" s="111"/>
    </row>
    <row r="31" spans="1:25" ht="15.75">
      <c r="A31" s="60" t="s">
        <v>123</v>
      </c>
      <c r="B31" s="61"/>
      <c r="C31" s="61"/>
      <c r="D31" s="61"/>
      <c r="E31" s="61"/>
      <c r="F31" s="61"/>
      <c r="G31" s="61"/>
      <c r="H31" s="61"/>
      <c r="I31" s="61"/>
      <c r="J31" s="61"/>
      <c r="K31" s="61"/>
      <c r="L31" s="61"/>
      <c r="M31" s="61"/>
      <c r="N31" s="61"/>
      <c r="O31" s="61"/>
      <c r="P31" s="61"/>
      <c r="Q31" s="61"/>
      <c r="R31" s="61"/>
      <c r="S31" s="61"/>
      <c r="T31" s="61"/>
      <c r="U31" s="61"/>
      <c r="V31" s="61"/>
      <c r="W31" s="61"/>
      <c r="X31" s="61"/>
      <c r="Y31" s="61"/>
    </row>
    <row r="32" spans="1:25" ht="15.75">
      <c r="A32" s="60" t="s">
        <v>124</v>
      </c>
      <c r="B32" s="61"/>
      <c r="C32" s="61"/>
      <c r="D32" s="61"/>
      <c r="E32" s="61"/>
      <c r="F32" s="61"/>
      <c r="G32" s="61"/>
      <c r="H32" s="61"/>
      <c r="I32" s="61"/>
      <c r="J32" s="61"/>
      <c r="K32" s="61"/>
      <c r="L32" s="61"/>
      <c r="M32" s="61"/>
      <c r="N32" s="61"/>
      <c r="O32" s="61"/>
      <c r="P32" s="61"/>
      <c r="Q32" s="61"/>
      <c r="R32" s="61"/>
      <c r="S32" s="61"/>
      <c r="T32" s="61"/>
      <c r="U32" s="61"/>
      <c r="V32" s="61"/>
      <c r="W32" s="61"/>
      <c r="X32" s="61"/>
      <c r="Y32" s="61"/>
    </row>
    <row r="33" spans="1:25" ht="15.75">
      <c r="A33" s="60" t="s">
        <v>125</v>
      </c>
      <c r="B33" s="61"/>
      <c r="C33" s="61"/>
      <c r="D33" s="61"/>
      <c r="E33" s="61"/>
      <c r="F33" s="61"/>
      <c r="G33" s="61"/>
      <c r="H33" s="61"/>
      <c r="I33" s="61"/>
      <c r="J33" s="61"/>
      <c r="K33" s="61"/>
      <c r="L33" s="61"/>
      <c r="M33" s="61"/>
      <c r="N33" s="61"/>
      <c r="O33" s="61"/>
      <c r="P33" s="61"/>
      <c r="Q33" s="61"/>
      <c r="R33" s="61"/>
      <c r="S33" s="61"/>
      <c r="T33" s="61"/>
      <c r="U33" s="61"/>
      <c r="V33" s="61"/>
      <c r="W33" s="61"/>
      <c r="X33" s="61"/>
      <c r="Y33" s="61"/>
    </row>
  </sheetData>
  <sheetProtection sheet="1" objects="1" scenarios="1"/>
  <printOptions/>
  <pageMargins left="0.75" right="0.75" top="1" bottom="1" header="0.5" footer="0.5"/>
  <pageSetup fitToHeight="1" fitToWidth="1" horizontalDpi="600" verticalDpi="600" orientation="landscape" scale="73" r:id="rId1"/>
  <headerFooter alignWithMargins="0">
    <oddHeader>&amp;C&amp;"Times New Roman,Bold"&amp;12Form 7.19 Official Term Sheet
Page Three</oddHeader>
    <oddFooter>&amp;L&amp;A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Ruona</dc:creator>
  <cp:keywords/>
  <dc:description/>
  <cp:lastModifiedBy>Jon Ruona</cp:lastModifiedBy>
  <cp:lastPrinted>2003-02-04T00:04:47Z</cp:lastPrinted>
  <dcterms:created xsi:type="dcterms:W3CDTF">2001-06-07T21:16:06Z</dcterms:created>
  <dcterms:modified xsi:type="dcterms:W3CDTF">2003-05-05T22:53:32Z</dcterms:modified>
  <cp:category/>
  <cp:version/>
  <cp:contentType/>
  <cp:contentStatus/>
</cp:coreProperties>
</file>