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3170" activeTab="2"/>
  </bookViews>
  <sheets>
    <sheet name="Iteration0" sheetId="1" r:id="rId1"/>
    <sheet name="Ramped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<sst xmlns="http://schemas.openxmlformats.org/spreadsheetml/2006/main" count="40" uniqueCount="24">
  <si>
    <t>Beta</t>
  </si>
  <si>
    <t>Wkin</t>
  </si>
  <si>
    <t xml:space="preserve">## </t>
  </si>
  <si>
    <t>MV</t>
  </si>
  <si>
    <t>Lgeom</t>
  </si>
  <si>
    <t>Lperiod</t>
  </si>
  <si>
    <t>Lgeom - internal distance from wall to wall</t>
  </si>
  <si>
    <t>cm</t>
  </si>
  <si>
    <t>MeV</t>
  </si>
  <si>
    <t>Voltage</t>
  </si>
  <si>
    <t>Lgeom/2</t>
  </si>
  <si>
    <t>Pcopper</t>
  </si>
  <si>
    <t>kW</t>
  </si>
  <si>
    <t>Pbeam</t>
  </si>
  <si>
    <t>Ptotal</t>
  </si>
  <si>
    <t>Degrees</t>
  </si>
  <si>
    <t>Phi_s</t>
  </si>
  <si>
    <t>Ramped</t>
  </si>
  <si>
    <t>Mu, I=0</t>
  </si>
  <si>
    <t xml:space="preserve">  Ramped</t>
  </si>
  <si>
    <t>Coeffic.</t>
  </si>
  <si>
    <t>for</t>
  </si>
  <si>
    <t>TRACK</t>
  </si>
  <si>
    <t>I=26mA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</si>
</sst>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RF power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P_copper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Iteration0!$C$8:$C$28</c:f>
              <c:numCache/>
            </c:numRef>
          </c:xVal>
          <c:yVal>
            <c:numRef>
              <c:f>Iteration0!$J$8:$J$28</c:f>
              <c:numCache/>
            </c:numRef>
          </c:yVal>
          <c:smooth val="1"/>
        </c:ser>
        <c:ser>
          <c:idx val="1"/>
          <c:order val="1"/>
          <c:tx>
            <c:v>P_total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Iteration0!$C$8:$C$28</c:f>
              <c:numCache/>
            </c:numRef>
          </c:xVal>
          <c:yVal>
            <c:numRef>
              <c:f>Iteration0!$L$8:$L$28</c:f>
              <c:numCache/>
            </c:numRef>
          </c:yVal>
          <c:smooth val="1"/>
        </c:ser>
        <c:axId val="45160416"/>
        <c:axId val="3790561"/>
      </c:scatterChart>
      <c:valAx>
        <c:axId val="45160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RT TSR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90561"/>
        <c:crosses val="autoZero"/>
        <c:crossBetween val="midCat"/>
        <c:dispUnits/>
      </c:valAx>
      <c:valAx>
        <c:axId val="3790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160416"/>
        <c:crosses val="autoZero"/>
        <c:crossBetween val="midCat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34</xdr:row>
      <xdr:rowOff>123825</xdr:rowOff>
    </xdr:from>
    <xdr:to>
      <xdr:col>9</xdr:col>
      <xdr:colOff>581025</xdr:colOff>
      <xdr:row>59</xdr:row>
      <xdr:rowOff>47625</xdr:rowOff>
    </xdr:to>
    <xdr:graphicFrame>
      <xdr:nvGraphicFramePr>
        <xdr:cNvPr id="1" name="Chart 4"/>
        <xdr:cNvGraphicFramePr/>
      </xdr:nvGraphicFramePr>
      <xdr:xfrm>
        <a:off x="171450" y="5648325"/>
        <a:ext cx="58959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L30"/>
  <sheetViews>
    <sheetView workbookViewId="0" topLeftCell="A9">
      <selection activeCell="Q19" sqref="Q19"/>
    </sheetView>
  </sheetViews>
  <sheetFormatPr defaultColWidth="9.140625" defaultRowHeight="12.75"/>
  <sheetData>
    <row r="2" ht="12.75">
      <c r="E2" t="s">
        <v>6</v>
      </c>
    </row>
    <row r="3" ht="12.75">
      <c r="K3" t="s">
        <v>23</v>
      </c>
    </row>
    <row r="6" spans="4:11" ht="12.75">
      <c r="D6" t="s">
        <v>3</v>
      </c>
      <c r="F6" t="s">
        <v>8</v>
      </c>
      <c r="G6" t="s">
        <v>7</v>
      </c>
      <c r="H6" t="s">
        <v>7</v>
      </c>
      <c r="I6" t="s">
        <v>7</v>
      </c>
      <c r="J6" t="s">
        <v>12</v>
      </c>
      <c r="K6" t="s">
        <v>12</v>
      </c>
    </row>
    <row r="7" spans="3:12" ht="12.75">
      <c r="C7" t="s">
        <v>2</v>
      </c>
      <c r="D7" t="s">
        <v>9</v>
      </c>
      <c r="E7" t="s">
        <v>0</v>
      </c>
      <c r="F7" t="s">
        <v>1</v>
      </c>
      <c r="G7" t="s">
        <v>4</v>
      </c>
      <c r="H7" t="s">
        <v>5</v>
      </c>
      <c r="I7" t="s">
        <v>10</v>
      </c>
      <c r="J7" t="s">
        <v>11</v>
      </c>
      <c r="K7" t="s">
        <v>13</v>
      </c>
      <c r="L7" t="s">
        <v>14</v>
      </c>
    </row>
    <row r="8" spans="3:12" ht="12.75">
      <c r="C8">
        <v>1</v>
      </c>
      <c r="D8">
        <v>0.307</v>
      </c>
      <c r="E8">
        <v>0.0814656</v>
      </c>
      <c r="F8">
        <f>3+D8*COS(0.5236)</f>
        <v>3.265869611015962</v>
      </c>
      <c r="G8">
        <f>2*E8*92.2</f>
        <v>15.02225664</v>
      </c>
      <c r="H8">
        <f>25+G8</f>
        <v>40.02225664</v>
      </c>
      <c r="I8">
        <f>G8/2</f>
        <v>7.51112832</v>
      </c>
      <c r="J8" s="2">
        <v>1.27</v>
      </c>
      <c r="K8">
        <f>D8*COS(0.5236)*26</f>
        <v>6.912609886415019</v>
      </c>
      <c r="L8">
        <f>J8+K8</f>
        <v>8.182609886415019</v>
      </c>
    </row>
    <row r="9" spans="3:12" ht="12.75">
      <c r="C9">
        <v>2</v>
      </c>
      <c r="D9">
        <v>0.33</v>
      </c>
      <c r="E9">
        <v>0.084958</v>
      </c>
      <c r="F9">
        <f>F8+D9*COS(0.5236)</f>
        <v>3.551657792238332</v>
      </c>
      <c r="G9">
        <f aca="true" t="shared" si="0" ref="G9:G28">2*E9*92.2</f>
        <v>15.666255200000002</v>
      </c>
      <c r="H9">
        <f aca="true" t="shared" si="1" ref="H9:H28">25+G9</f>
        <v>40.6662552</v>
      </c>
      <c r="I9">
        <f aca="true" t="shared" si="2" ref="I9:I28">G9/2</f>
        <v>7.833127600000001</v>
      </c>
      <c r="J9" s="1">
        <f>1.27+0.506*(C9-1)</f>
        <v>1.776</v>
      </c>
      <c r="K9">
        <f aca="true" t="shared" si="3" ref="K9:K28">D9*COS(0.5236)*26</f>
        <v>7.430492711781617</v>
      </c>
      <c r="L9">
        <f aca="true" t="shared" si="4" ref="L9:L28">J9+K9</f>
        <v>9.206492711781618</v>
      </c>
    </row>
    <row r="10" spans="3:12" ht="12.75">
      <c r="C10">
        <v>3</v>
      </c>
      <c r="D10">
        <v>0.356</v>
      </c>
      <c r="E10">
        <v>0.0885618</v>
      </c>
      <c r="F10">
        <f aca="true" t="shared" si="5" ref="F10:F28">F9+D10*COS(0.5236)</f>
        <v>3.859962618041858</v>
      </c>
      <c r="G10">
        <f t="shared" si="0"/>
        <v>16.33079592</v>
      </c>
      <c r="H10">
        <f t="shared" si="1"/>
        <v>41.33079592</v>
      </c>
      <c r="I10">
        <f t="shared" si="2"/>
        <v>8.16539796</v>
      </c>
      <c r="J10" s="1">
        <f aca="true" t="shared" si="6" ref="J10:J17">1.27+0.506*(C10-1)</f>
        <v>2.282</v>
      </c>
      <c r="K10">
        <f t="shared" si="3"/>
        <v>8.015925470891682</v>
      </c>
      <c r="L10">
        <f t="shared" si="4"/>
        <v>10.297925470891682</v>
      </c>
    </row>
    <row r="11" spans="3:12" ht="12.75">
      <c r="C11">
        <v>4</v>
      </c>
      <c r="D11">
        <v>0.383</v>
      </c>
      <c r="E11">
        <v>0.0922831</v>
      </c>
      <c r="F11">
        <f t="shared" si="5"/>
        <v>4.191650113218124</v>
      </c>
      <c r="G11">
        <f t="shared" si="0"/>
        <v>17.017003640000002</v>
      </c>
      <c r="H11">
        <f t="shared" si="1"/>
        <v>42.01700364</v>
      </c>
      <c r="I11">
        <f t="shared" si="2"/>
        <v>8.508501820000001</v>
      </c>
      <c r="J11" s="1">
        <f t="shared" si="6"/>
        <v>2.7880000000000003</v>
      </c>
      <c r="K11">
        <f t="shared" si="3"/>
        <v>8.623874874582906</v>
      </c>
      <c r="L11">
        <f t="shared" si="4"/>
        <v>11.411874874582907</v>
      </c>
    </row>
    <row r="12" spans="3:12" ht="12.75">
      <c r="C12">
        <v>5</v>
      </c>
      <c r="D12">
        <v>0.411</v>
      </c>
      <c r="E12">
        <v>0.0961172</v>
      </c>
      <c r="F12">
        <f t="shared" si="5"/>
        <v>4.547586302558711</v>
      </c>
      <c r="G12">
        <f t="shared" si="0"/>
        <v>17.72401168</v>
      </c>
      <c r="H12">
        <f t="shared" si="1"/>
        <v>42.724011680000004</v>
      </c>
      <c r="I12">
        <f t="shared" si="2"/>
        <v>8.86200584</v>
      </c>
      <c r="J12" s="1">
        <f t="shared" si="6"/>
        <v>3.294</v>
      </c>
      <c r="K12">
        <f t="shared" si="3"/>
        <v>9.254340922855285</v>
      </c>
      <c r="L12">
        <f t="shared" si="4"/>
        <v>12.548340922855285</v>
      </c>
    </row>
    <row r="13" spans="3:12" ht="12.75">
      <c r="C13">
        <v>6</v>
      </c>
      <c r="D13">
        <v>0.442</v>
      </c>
      <c r="E13">
        <v>0.100068</v>
      </c>
      <c r="F13">
        <f t="shared" si="5"/>
        <v>4.93036926043837</v>
      </c>
      <c r="G13">
        <f t="shared" si="0"/>
        <v>18.4525392</v>
      </c>
      <c r="H13">
        <f t="shared" si="1"/>
        <v>43.452539200000004</v>
      </c>
      <c r="I13">
        <f t="shared" si="2"/>
        <v>9.2262696</v>
      </c>
      <c r="J13" s="1">
        <f t="shared" si="6"/>
        <v>3.8000000000000003</v>
      </c>
      <c r="K13">
        <f t="shared" si="3"/>
        <v>9.952356904871134</v>
      </c>
      <c r="L13">
        <f t="shared" si="4"/>
        <v>13.752356904871135</v>
      </c>
    </row>
    <row r="14" spans="3:12" ht="12.75">
      <c r="C14">
        <v>7</v>
      </c>
      <c r="D14">
        <v>0.474</v>
      </c>
      <c r="E14">
        <v>0.104139</v>
      </c>
      <c r="F14">
        <f t="shared" si="5"/>
        <v>5.340865011648683</v>
      </c>
      <c r="G14">
        <f t="shared" si="0"/>
        <v>19.2032316</v>
      </c>
      <c r="H14">
        <f t="shared" si="1"/>
        <v>44.203231599999995</v>
      </c>
      <c r="I14">
        <f t="shared" si="2"/>
        <v>9.6016158</v>
      </c>
      <c r="J14" s="1">
        <f t="shared" si="6"/>
        <v>4.306</v>
      </c>
      <c r="K14">
        <f t="shared" si="3"/>
        <v>10.67288953146814</v>
      </c>
      <c r="L14">
        <f t="shared" si="4"/>
        <v>14.978889531468141</v>
      </c>
    </row>
    <row r="15" spans="3:12" ht="12.75">
      <c r="C15">
        <v>8</v>
      </c>
      <c r="D15">
        <v>0.509</v>
      </c>
      <c r="E15">
        <v>0.108333</v>
      </c>
      <c r="F15">
        <f t="shared" si="5"/>
        <v>5.781671630564399</v>
      </c>
      <c r="G15">
        <f t="shared" si="0"/>
        <v>19.9766052</v>
      </c>
      <c r="H15">
        <f t="shared" si="1"/>
        <v>44.9766052</v>
      </c>
      <c r="I15">
        <f t="shared" si="2"/>
        <v>9.9883026</v>
      </c>
      <c r="J15" s="1">
        <f t="shared" si="6"/>
        <v>4.811999999999999</v>
      </c>
      <c r="K15">
        <f t="shared" si="3"/>
        <v>11.460972091808614</v>
      </c>
      <c r="L15">
        <f t="shared" si="4"/>
        <v>16.27297209180861</v>
      </c>
    </row>
    <row r="16" spans="3:12" ht="12.75">
      <c r="C16">
        <v>9</v>
      </c>
      <c r="D16">
        <v>0.545</v>
      </c>
      <c r="E16">
        <v>0.11265</v>
      </c>
      <c r="F16">
        <f t="shared" si="5"/>
        <v>6.2536551419771005</v>
      </c>
      <c r="G16">
        <f t="shared" si="0"/>
        <v>20.772660000000002</v>
      </c>
      <c r="H16">
        <f t="shared" si="1"/>
        <v>45.77266</v>
      </c>
      <c r="I16">
        <f t="shared" si="2"/>
        <v>10.386330000000001</v>
      </c>
      <c r="J16" s="1">
        <f t="shared" si="6"/>
        <v>5.318</v>
      </c>
      <c r="K16">
        <f t="shared" si="3"/>
        <v>12.271571296730247</v>
      </c>
      <c r="L16">
        <f t="shared" si="4"/>
        <v>17.58957129673025</v>
      </c>
    </row>
    <row r="17" spans="3:12" ht="12.75">
      <c r="C17">
        <v>10</v>
      </c>
      <c r="D17">
        <v>0.584</v>
      </c>
      <c r="E17">
        <v>0.117092</v>
      </c>
      <c r="F17">
        <f t="shared" si="5"/>
        <v>6.759413620261537</v>
      </c>
      <c r="G17">
        <f t="shared" si="0"/>
        <v>21.5917648</v>
      </c>
      <c r="H17">
        <f t="shared" si="1"/>
        <v>46.5917648</v>
      </c>
      <c r="I17">
        <f t="shared" si="2"/>
        <v>10.7958824</v>
      </c>
      <c r="J17" s="1">
        <f t="shared" si="6"/>
        <v>5.824</v>
      </c>
      <c r="K17">
        <f t="shared" si="3"/>
        <v>13.149720435395345</v>
      </c>
      <c r="L17">
        <f t="shared" si="4"/>
        <v>18.973720435395343</v>
      </c>
    </row>
    <row r="18" spans="3:12" ht="12.75">
      <c r="C18">
        <v>11</v>
      </c>
      <c r="D18">
        <v>0.625</v>
      </c>
      <c r="E18">
        <v>0.121661</v>
      </c>
      <c r="F18">
        <f t="shared" si="5"/>
        <v>7.300679115000873</v>
      </c>
      <c r="G18">
        <f t="shared" si="0"/>
        <v>22.434288400000003</v>
      </c>
      <c r="H18">
        <f t="shared" si="1"/>
        <v>47.4342884</v>
      </c>
      <c r="I18">
        <f t="shared" si="2"/>
        <v>11.217144200000002</v>
      </c>
      <c r="J18" s="3">
        <v>6.33</v>
      </c>
      <c r="K18">
        <f t="shared" si="3"/>
        <v>14.072902863222758</v>
      </c>
      <c r="L18">
        <f t="shared" si="4"/>
        <v>20.402902863222756</v>
      </c>
    </row>
    <row r="19" spans="3:12" ht="12.75">
      <c r="C19">
        <v>12</v>
      </c>
      <c r="D19">
        <v>0.669</v>
      </c>
      <c r="E19">
        <v>0.126361</v>
      </c>
      <c r="F19">
        <f t="shared" si="5"/>
        <v>7.8800497005698595</v>
      </c>
      <c r="G19">
        <f t="shared" si="0"/>
        <v>23.300968400000002</v>
      </c>
      <c r="H19">
        <f t="shared" si="1"/>
        <v>48.3009684</v>
      </c>
      <c r="I19">
        <f t="shared" si="2"/>
        <v>11.650484200000001</v>
      </c>
      <c r="J19" s="2">
        <v>7.46</v>
      </c>
      <c r="K19">
        <f t="shared" si="3"/>
        <v>15.063635224793643</v>
      </c>
      <c r="L19">
        <f t="shared" si="4"/>
        <v>22.523635224793644</v>
      </c>
    </row>
    <row r="20" spans="3:12" ht="12.75">
      <c r="C20">
        <v>13</v>
      </c>
      <c r="D20">
        <v>0.716</v>
      </c>
      <c r="E20">
        <v>0.131196</v>
      </c>
      <c r="F20">
        <f t="shared" si="5"/>
        <v>8.500123451343244</v>
      </c>
      <c r="G20">
        <f t="shared" si="0"/>
        <v>24.1925424</v>
      </c>
      <c r="H20">
        <f t="shared" si="1"/>
        <v>49.1925424</v>
      </c>
      <c r="I20">
        <f t="shared" si="2"/>
        <v>12.0962712</v>
      </c>
      <c r="J20" s="1">
        <f>7.46+2.17*(C20-12)</f>
        <v>9.629999999999999</v>
      </c>
      <c r="K20">
        <f t="shared" si="3"/>
        <v>16.121917520107992</v>
      </c>
      <c r="L20">
        <f t="shared" si="4"/>
        <v>25.75191752010799</v>
      </c>
    </row>
    <row r="21" spans="3:12" ht="12.75">
      <c r="C21">
        <v>14</v>
      </c>
      <c r="D21">
        <v>0.765</v>
      </c>
      <c r="E21">
        <v>0.136167</v>
      </c>
      <c r="F21">
        <f t="shared" si="5"/>
        <v>9.162632416904192</v>
      </c>
      <c r="G21">
        <f t="shared" si="0"/>
        <v>25.1091948</v>
      </c>
      <c r="H21">
        <f t="shared" si="1"/>
        <v>50.1091948</v>
      </c>
      <c r="I21">
        <f t="shared" si="2"/>
        <v>12.5545974</v>
      </c>
      <c r="J21" s="1">
        <f aca="true" t="shared" si="7" ref="J21:J27">7.46+2.17*(C21-12)</f>
        <v>11.8</v>
      </c>
      <c r="K21">
        <f t="shared" si="3"/>
        <v>17.225233104584657</v>
      </c>
      <c r="L21">
        <f t="shared" si="4"/>
        <v>29.025233104584657</v>
      </c>
    </row>
    <row r="22" spans="3:12" ht="12.75">
      <c r="C22">
        <v>15</v>
      </c>
      <c r="D22">
        <v>0.817</v>
      </c>
      <c r="E22">
        <v>0.141273</v>
      </c>
      <c r="F22">
        <f t="shared" si="5"/>
        <v>9.870174671627453</v>
      </c>
      <c r="G22">
        <f t="shared" si="0"/>
        <v>26.0507412</v>
      </c>
      <c r="H22">
        <f t="shared" si="1"/>
        <v>51.050741200000004</v>
      </c>
      <c r="I22">
        <f t="shared" si="2"/>
        <v>13.0253706</v>
      </c>
      <c r="J22" s="1">
        <f t="shared" si="7"/>
        <v>13.969999999999999</v>
      </c>
      <c r="K22">
        <f t="shared" si="3"/>
        <v>18.39609862280479</v>
      </c>
      <c r="L22">
        <f t="shared" si="4"/>
        <v>32.366098622804785</v>
      </c>
    </row>
    <row r="23" spans="3:12" ht="12.75">
      <c r="C23">
        <v>16</v>
      </c>
      <c r="D23">
        <v>0.872</v>
      </c>
      <c r="E23">
        <v>0.146517</v>
      </c>
      <c r="F23">
        <f t="shared" si="5"/>
        <v>10.625348289887775</v>
      </c>
      <c r="G23">
        <f t="shared" si="0"/>
        <v>27.017734800000003</v>
      </c>
      <c r="H23">
        <f t="shared" si="1"/>
        <v>52.0177348</v>
      </c>
      <c r="I23">
        <f t="shared" si="2"/>
        <v>13.508867400000002</v>
      </c>
      <c r="J23" s="1">
        <f t="shared" si="7"/>
        <v>16.14</v>
      </c>
      <c r="K23">
        <f t="shared" si="3"/>
        <v>19.634514074768393</v>
      </c>
      <c r="L23">
        <f t="shared" si="4"/>
        <v>35.77451407476839</v>
      </c>
    </row>
    <row r="24" spans="3:12" ht="12.75">
      <c r="C24">
        <v>17</v>
      </c>
      <c r="D24">
        <v>0.931</v>
      </c>
      <c r="E24">
        <v>0.151903</v>
      </c>
      <c r="F24">
        <f t="shared" si="5"/>
        <v>11.431617370851491</v>
      </c>
      <c r="G24">
        <f t="shared" si="0"/>
        <v>28.010913200000005</v>
      </c>
      <c r="H24">
        <f t="shared" si="1"/>
        <v>53.010913200000005</v>
      </c>
      <c r="I24">
        <f t="shared" si="2"/>
        <v>14.005456600000002</v>
      </c>
      <c r="J24" s="1">
        <f t="shared" si="7"/>
        <v>18.31</v>
      </c>
      <c r="K24">
        <f t="shared" si="3"/>
        <v>20.96299610505662</v>
      </c>
      <c r="L24">
        <f t="shared" si="4"/>
        <v>39.27299610505662</v>
      </c>
    </row>
    <row r="25" spans="3:12" ht="12.75">
      <c r="C25">
        <v>18</v>
      </c>
      <c r="D25">
        <v>0.993</v>
      </c>
      <c r="E25">
        <v>0.157433</v>
      </c>
      <c r="F25">
        <f t="shared" si="5"/>
        <v>12.29157998889335</v>
      </c>
      <c r="G25">
        <f t="shared" si="0"/>
        <v>29.0306452</v>
      </c>
      <c r="H25">
        <f t="shared" si="1"/>
        <v>54.030645199999995</v>
      </c>
      <c r="I25">
        <f t="shared" si="2"/>
        <v>14.5153226</v>
      </c>
      <c r="J25" s="1">
        <f t="shared" si="7"/>
        <v>20.48</v>
      </c>
      <c r="K25">
        <f t="shared" si="3"/>
        <v>22.359028069088318</v>
      </c>
      <c r="L25">
        <f t="shared" si="4"/>
        <v>42.839028069088315</v>
      </c>
    </row>
    <row r="26" spans="3:12" ht="12.75">
      <c r="C26">
        <v>19</v>
      </c>
      <c r="D26">
        <v>1.058</v>
      </c>
      <c r="E26">
        <v>0.163107</v>
      </c>
      <c r="F26">
        <f t="shared" si="5"/>
        <v>13.207834218388099</v>
      </c>
      <c r="G26">
        <f t="shared" si="0"/>
        <v>30.0769308</v>
      </c>
      <c r="H26">
        <f t="shared" si="1"/>
        <v>55.0769308</v>
      </c>
      <c r="I26">
        <f t="shared" si="2"/>
        <v>15.0384654</v>
      </c>
      <c r="J26" s="1">
        <f t="shared" si="7"/>
        <v>22.65</v>
      </c>
      <c r="K26">
        <f t="shared" si="3"/>
        <v>23.82260996686349</v>
      </c>
      <c r="L26">
        <f t="shared" si="4"/>
        <v>46.47260996686349</v>
      </c>
    </row>
    <row r="27" spans="3:12" ht="12.75">
      <c r="C27">
        <v>20</v>
      </c>
      <c r="D27">
        <v>1.127</v>
      </c>
      <c r="E27">
        <v>0.168925</v>
      </c>
      <c r="F27">
        <f t="shared" si="5"/>
        <v>14.18384415850207</v>
      </c>
      <c r="G27">
        <f t="shared" si="0"/>
        <v>31.14977</v>
      </c>
      <c r="H27">
        <f t="shared" si="1"/>
        <v>56.149770000000004</v>
      </c>
      <c r="I27">
        <f t="shared" si="2"/>
        <v>15.574885</v>
      </c>
      <c r="J27" s="1">
        <f t="shared" si="7"/>
        <v>24.82</v>
      </c>
      <c r="K27">
        <f t="shared" si="3"/>
        <v>25.376258442963277</v>
      </c>
      <c r="L27">
        <f t="shared" si="4"/>
        <v>50.19625844296328</v>
      </c>
    </row>
    <row r="28" spans="3:12" ht="12.75">
      <c r="C28">
        <v>21</v>
      </c>
      <c r="D28">
        <v>1.2</v>
      </c>
      <c r="E28">
        <v>0.174891</v>
      </c>
      <c r="F28">
        <f t="shared" si="5"/>
        <v>15.223073908401597</v>
      </c>
      <c r="G28">
        <f t="shared" si="0"/>
        <v>32.2499004</v>
      </c>
      <c r="H28">
        <f t="shared" si="1"/>
        <v>57.2499004</v>
      </c>
      <c r="I28">
        <f t="shared" si="2"/>
        <v>16.1249502</v>
      </c>
      <c r="J28" s="2">
        <v>27</v>
      </c>
      <c r="K28">
        <f t="shared" si="3"/>
        <v>27.019973497387692</v>
      </c>
      <c r="L28">
        <f t="shared" si="4"/>
        <v>54.019973497387696</v>
      </c>
    </row>
    <row r="29" ht="13.5" thickBot="1"/>
    <row r="30" ht="13.5" thickBot="1">
      <c r="L30" s="4">
        <f>SUM(L8:L28)</f>
        <v>531.8599216184416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M28"/>
  <sheetViews>
    <sheetView workbookViewId="0" topLeftCell="A1">
      <selection activeCell="H41" sqref="H41"/>
    </sheetView>
  </sheetViews>
  <sheetFormatPr defaultColWidth="9.140625" defaultRowHeight="12.75"/>
  <sheetData>
    <row r="4" ht="13.5" thickBot="1"/>
    <row r="5" spans="3:13" ht="12.75">
      <c r="C5" s="10" t="s">
        <v>17</v>
      </c>
      <c r="D5" s="9">
        <v>-30</v>
      </c>
      <c r="E5" s="6" t="s">
        <v>19</v>
      </c>
      <c r="G5" s="5">
        <v>-30</v>
      </c>
      <c r="H5" s="6" t="s">
        <v>19</v>
      </c>
      <c r="J5" t="s">
        <v>17</v>
      </c>
      <c r="M5" t="s">
        <v>20</v>
      </c>
    </row>
    <row r="6" spans="3:13" ht="12.75">
      <c r="C6" s="11" t="s">
        <v>15</v>
      </c>
      <c r="D6" s="9" t="s">
        <v>3</v>
      </c>
      <c r="E6" s="7" t="s">
        <v>3</v>
      </c>
      <c r="G6" s="5" t="s">
        <v>8</v>
      </c>
      <c r="H6" s="7" t="s">
        <v>8</v>
      </c>
      <c r="J6" t="s">
        <v>15</v>
      </c>
      <c r="M6" t="s">
        <v>21</v>
      </c>
    </row>
    <row r="7" spans="2:13" ht="12.75">
      <c r="B7" t="s">
        <v>2</v>
      </c>
      <c r="C7" s="11" t="s">
        <v>16</v>
      </c>
      <c r="D7" s="9" t="s">
        <v>9</v>
      </c>
      <c r="E7" s="7" t="s">
        <v>9</v>
      </c>
      <c r="F7" t="s">
        <v>0</v>
      </c>
      <c r="G7" s="5" t="s">
        <v>1</v>
      </c>
      <c r="H7" s="7" t="s">
        <v>1</v>
      </c>
      <c r="J7" t="s">
        <v>18</v>
      </c>
      <c r="M7" t="s">
        <v>22</v>
      </c>
    </row>
    <row r="8" spans="2:13" ht="12.75">
      <c r="B8">
        <v>1</v>
      </c>
      <c r="C8" s="11">
        <v>-40</v>
      </c>
      <c r="D8" s="9">
        <v>0.307</v>
      </c>
      <c r="E8" s="7">
        <f>D8*COS(30*3.14152/180)/COS(C8*3.14152/180)</f>
        <v>0.3470660981193842</v>
      </c>
      <c r="F8">
        <v>0.0814656</v>
      </c>
      <c r="G8" s="5">
        <f>3+D8*COS(0.5236)</f>
        <v>3.265869611015962</v>
      </c>
      <c r="H8" s="7">
        <f>3+E8*COS(C8*3.14152/180)</f>
        <v>3.2658716576633364</v>
      </c>
      <c r="I8">
        <f>H8-3</f>
        <v>0.2658716576633364</v>
      </c>
      <c r="J8">
        <v>90</v>
      </c>
      <c r="M8">
        <f>E8/D8</f>
        <v>1.1305084629295903</v>
      </c>
    </row>
    <row r="9" spans="2:13" ht="12.75">
      <c r="B9">
        <v>2</v>
      </c>
      <c r="C9" s="11">
        <v>-40</v>
      </c>
      <c r="D9" s="9">
        <v>0.33</v>
      </c>
      <c r="E9" s="7">
        <f aca="true" t="shared" si="0" ref="E9:E28">D9*COS(30*3.14152/180)/COS(C9*3.14152/180)</f>
        <v>0.3730677927667648</v>
      </c>
      <c r="F9">
        <v>0.084958</v>
      </c>
      <c r="G9" s="5">
        <f aca="true" t="shared" si="1" ref="G9:G28">G8+D9*COS(0.5236)</f>
        <v>3.551657792238332</v>
      </c>
      <c r="H9" s="7">
        <f>H8+E9*COS(C9*3.14152/180)</f>
        <v>3.5516620388649685</v>
      </c>
      <c r="I9">
        <f>H9-H8</f>
        <v>0.285790381201632</v>
      </c>
      <c r="J9">
        <f>J8-1.5</f>
        <v>88.5</v>
      </c>
      <c r="K9">
        <f>J8+J9</f>
        <v>178.5</v>
      </c>
      <c r="M9">
        <f aca="true" t="shared" si="2" ref="M9:M28">E9/D9</f>
        <v>1.1305084629295903</v>
      </c>
    </row>
    <row r="10" spans="2:13" ht="12.75">
      <c r="B10">
        <v>3</v>
      </c>
      <c r="C10" s="11">
        <v>-40</v>
      </c>
      <c r="D10" s="9">
        <v>0.356</v>
      </c>
      <c r="E10" s="7">
        <f t="shared" si="0"/>
        <v>0.4024610128029341</v>
      </c>
      <c r="F10">
        <v>0.0885618</v>
      </c>
      <c r="G10" s="5">
        <f t="shared" si="1"/>
        <v>3.859962618041858</v>
      </c>
      <c r="H10" s="7">
        <f aca="true" t="shared" si="3" ref="H10:H28">H9+E10*COS(C10*3.14152/180)</f>
        <v>3.859969237979456</v>
      </c>
      <c r="I10">
        <f aca="true" t="shared" si="4" ref="I10:I28">H10-H9</f>
        <v>0.3083071991144877</v>
      </c>
      <c r="J10">
        <f aca="true" t="shared" si="5" ref="J10:J27">J9-1.5</f>
        <v>87</v>
      </c>
      <c r="K10">
        <f>K9+J10</f>
        <v>265.5</v>
      </c>
      <c r="M10">
        <f t="shared" si="2"/>
        <v>1.1305084629295903</v>
      </c>
    </row>
    <row r="11" spans="2:13" ht="12.75">
      <c r="B11">
        <v>4</v>
      </c>
      <c r="C11" s="11">
        <v>-40</v>
      </c>
      <c r="D11" s="9">
        <v>0.383</v>
      </c>
      <c r="E11" s="7">
        <f t="shared" si="0"/>
        <v>0.43298474130203307</v>
      </c>
      <c r="F11">
        <v>0.0922831</v>
      </c>
      <c r="G11" s="5">
        <f t="shared" si="1"/>
        <v>4.191650113218124</v>
      </c>
      <c r="H11" s="7">
        <f t="shared" si="3"/>
        <v>4.191659286464986</v>
      </c>
      <c r="I11">
        <f t="shared" si="4"/>
        <v>0.3316900484855303</v>
      </c>
      <c r="J11">
        <f t="shared" si="5"/>
        <v>85.5</v>
      </c>
      <c r="K11">
        <f aca="true" t="shared" si="6" ref="K11:K28">K10+J11</f>
        <v>351</v>
      </c>
      <c r="M11">
        <f t="shared" si="2"/>
        <v>1.1305084629295903</v>
      </c>
    </row>
    <row r="12" spans="2:13" ht="12.75">
      <c r="B12">
        <v>5</v>
      </c>
      <c r="C12" s="11">
        <v>-40</v>
      </c>
      <c r="D12" s="9">
        <v>0.411</v>
      </c>
      <c r="E12" s="7">
        <f t="shared" si="0"/>
        <v>0.4646389782640616</v>
      </c>
      <c r="F12">
        <v>0.0961172</v>
      </c>
      <c r="G12" s="5">
        <f t="shared" si="1"/>
        <v>4.547586302558711</v>
      </c>
      <c r="H12" s="7">
        <f t="shared" si="3"/>
        <v>4.547598215779746</v>
      </c>
      <c r="I12">
        <f t="shared" si="4"/>
        <v>0.35593892931475946</v>
      </c>
      <c r="J12">
        <f t="shared" si="5"/>
        <v>84</v>
      </c>
      <c r="K12">
        <f t="shared" si="6"/>
        <v>435</v>
      </c>
      <c r="M12">
        <f t="shared" si="2"/>
        <v>1.1305084629295903</v>
      </c>
    </row>
    <row r="13" spans="2:13" ht="12.75">
      <c r="B13">
        <v>6</v>
      </c>
      <c r="C13" s="11">
        <v>-40</v>
      </c>
      <c r="D13" s="9">
        <v>0.442</v>
      </c>
      <c r="E13" s="7">
        <f t="shared" si="0"/>
        <v>0.49968474061487894</v>
      </c>
      <c r="F13">
        <v>0.100068</v>
      </c>
      <c r="G13" s="5">
        <f t="shared" si="1"/>
        <v>4.93036926043837</v>
      </c>
      <c r="H13" s="7">
        <f t="shared" si="3"/>
        <v>4.930384120298296</v>
      </c>
      <c r="I13">
        <f t="shared" si="4"/>
        <v>0.38278590451855</v>
      </c>
      <c r="J13">
        <f t="shared" si="5"/>
        <v>82.5</v>
      </c>
      <c r="K13">
        <f t="shared" si="6"/>
        <v>517.5</v>
      </c>
      <c r="M13">
        <f t="shared" si="2"/>
        <v>1.1305084629295903</v>
      </c>
    </row>
    <row r="14" spans="2:13" ht="12.75">
      <c r="B14">
        <v>7</v>
      </c>
      <c r="C14" s="11">
        <v>-39.33333</v>
      </c>
      <c r="D14" s="9">
        <v>0.474</v>
      </c>
      <c r="E14" s="7">
        <f t="shared" si="0"/>
        <v>0.5307157431942464</v>
      </c>
      <c r="F14">
        <v>0.104139</v>
      </c>
      <c r="G14" s="5">
        <f t="shared" si="1"/>
        <v>5.340865011648683</v>
      </c>
      <c r="H14" s="7">
        <f t="shared" si="3"/>
        <v>5.340883031478822</v>
      </c>
      <c r="I14">
        <f t="shared" si="4"/>
        <v>0.41049891118052617</v>
      </c>
      <c r="J14">
        <f t="shared" si="5"/>
        <v>81</v>
      </c>
      <c r="K14">
        <f t="shared" si="6"/>
        <v>598.5</v>
      </c>
      <c r="M14">
        <f t="shared" si="2"/>
        <v>1.1196534666545284</v>
      </c>
    </row>
    <row r="15" spans="2:13" ht="12.75">
      <c r="B15">
        <v>8</v>
      </c>
      <c r="C15" s="11">
        <v>-38.66665999999999</v>
      </c>
      <c r="D15" s="9">
        <v>0.509</v>
      </c>
      <c r="E15" s="7">
        <f t="shared" si="0"/>
        <v>0.5645592193167813</v>
      </c>
      <c r="F15">
        <v>0.108333</v>
      </c>
      <c r="G15" s="5">
        <f t="shared" si="1"/>
        <v>5.781671630564399</v>
      </c>
      <c r="H15" s="7">
        <f t="shared" si="3"/>
        <v>5.781693043695885</v>
      </c>
      <c r="I15">
        <f t="shared" si="4"/>
        <v>0.44081001221706284</v>
      </c>
      <c r="J15">
        <f t="shared" si="5"/>
        <v>79.5</v>
      </c>
      <c r="K15">
        <f t="shared" si="6"/>
        <v>678</v>
      </c>
      <c r="M15">
        <f t="shared" si="2"/>
        <v>1.1091536725280575</v>
      </c>
    </row>
    <row r="16" spans="2:13" ht="12.75">
      <c r="B16">
        <v>9</v>
      </c>
      <c r="C16" s="11">
        <v>-37.99998999999999</v>
      </c>
      <c r="D16" s="9">
        <v>0.545</v>
      </c>
      <c r="E16" s="7">
        <f t="shared" si="0"/>
        <v>0.5989530248602771</v>
      </c>
      <c r="F16">
        <v>0.11265</v>
      </c>
      <c r="G16" s="5">
        <f t="shared" si="1"/>
        <v>6.2536551419771005</v>
      </c>
      <c r="H16" s="7">
        <f t="shared" si="3"/>
        <v>6.253680188407671</v>
      </c>
      <c r="I16">
        <f t="shared" si="4"/>
        <v>0.47198714471178604</v>
      </c>
      <c r="J16">
        <f t="shared" si="5"/>
        <v>78</v>
      </c>
      <c r="K16">
        <f t="shared" si="6"/>
        <v>756</v>
      </c>
      <c r="M16">
        <f t="shared" si="2"/>
        <v>1.0989963758904167</v>
      </c>
    </row>
    <row r="17" spans="2:13" ht="12.75">
      <c r="B17">
        <v>10</v>
      </c>
      <c r="C17" s="11">
        <v>-37.333319999999986</v>
      </c>
      <c r="D17" s="9">
        <v>0.584</v>
      </c>
      <c r="E17" s="7">
        <f t="shared" si="0"/>
        <v>0.6360750106187824</v>
      </c>
      <c r="F17">
        <v>0.117092</v>
      </c>
      <c r="G17" s="5">
        <f t="shared" si="1"/>
        <v>6.759413620261537</v>
      </c>
      <c r="H17" s="7">
        <f t="shared" si="3"/>
        <v>6.759442559988741</v>
      </c>
      <c r="I17">
        <f t="shared" si="4"/>
        <v>0.5057623715810697</v>
      </c>
      <c r="J17">
        <f t="shared" si="5"/>
        <v>76.5</v>
      </c>
      <c r="K17">
        <f t="shared" si="6"/>
        <v>832.5</v>
      </c>
      <c r="M17">
        <f t="shared" si="2"/>
        <v>1.0891695387307918</v>
      </c>
    </row>
    <row r="18" spans="2:13" ht="12.75">
      <c r="B18">
        <v>11</v>
      </c>
      <c r="C18" s="11">
        <v>-36.66664999999998</v>
      </c>
      <c r="D18" s="9">
        <v>0.625</v>
      </c>
      <c r="E18" s="7">
        <f t="shared" si="0"/>
        <v>0.6747885928711551</v>
      </c>
      <c r="F18">
        <v>0.121661</v>
      </c>
      <c r="G18" s="5">
        <f t="shared" si="1"/>
        <v>7.300679115000873</v>
      </c>
      <c r="H18" s="7">
        <f t="shared" si="3"/>
        <v>7.300712221355468</v>
      </c>
      <c r="I18">
        <f t="shared" si="4"/>
        <v>0.5412696613667274</v>
      </c>
      <c r="J18">
        <f t="shared" si="5"/>
        <v>75</v>
      </c>
      <c r="K18">
        <f t="shared" si="6"/>
        <v>907.5</v>
      </c>
      <c r="M18">
        <f t="shared" si="2"/>
        <v>1.0796617485938482</v>
      </c>
    </row>
    <row r="19" spans="2:13" ht="12.75">
      <c r="B19">
        <v>12</v>
      </c>
      <c r="C19" s="11">
        <v>-35.99997999999998</v>
      </c>
      <c r="D19" s="9">
        <v>0.669</v>
      </c>
      <c r="E19" s="7">
        <f t="shared" si="0"/>
        <v>0.7161391987872161</v>
      </c>
      <c r="F19">
        <v>0.126361</v>
      </c>
      <c r="G19" s="5">
        <f t="shared" si="1"/>
        <v>7.8800497005698595</v>
      </c>
      <c r="H19" s="7">
        <f t="shared" si="3"/>
        <v>7.880087266882413</v>
      </c>
      <c r="I19">
        <f t="shared" si="4"/>
        <v>0.5793750455269446</v>
      </c>
      <c r="J19">
        <f t="shared" si="5"/>
        <v>73.5</v>
      </c>
      <c r="K19">
        <f t="shared" si="6"/>
        <v>981</v>
      </c>
      <c r="M19">
        <f t="shared" si="2"/>
        <v>1.070462180548903</v>
      </c>
    </row>
    <row r="20" spans="2:13" ht="12.75">
      <c r="B20">
        <v>13</v>
      </c>
      <c r="C20" s="11">
        <v>-35.333309999999976</v>
      </c>
      <c r="D20" s="9">
        <v>0.716</v>
      </c>
      <c r="E20" s="7">
        <f t="shared" si="0"/>
        <v>0.7600773623640579</v>
      </c>
      <c r="F20">
        <v>0.131196</v>
      </c>
      <c r="G20" s="5">
        <f t="shared" si="1"/>
        <v>8.500123451343244</v>
      </c>
      <c r="H20" s="7">
        <f t="shared" si="3"/>
        <v>8.500165790944136</v>
      </c>
      <c r="I20">
        <f t="shared" si="4"/>
        <v>0.6200785240617233</v>
      </c>
      <c r="J20">
        <f t="shared" si="5"/>
        <v>72</v>
      </c>
      <c r="K20">
        <f t="shared" si="6"/>
        <v>1053</v>
      </c>
      <c r="M20">
        <f t="shared" si="2"/>
        <v>1.0615605619609747</v>
      </c>
    </row>
    <row r="21" spans="2:13" ht="12.75">
      <c r="B21">
        <v>14</v>
      </c>
      <c r="C21" s="11">
        <v>-34.66663999999997</v>
      </c>
      <c r="D21" s="9">
        <v>0.765</v>
      </c>
      <c r="E21" s="7">
        <f t="shared" si="0"/>
        <v>0.8055045619685091</v>
      </c>
      <c r="F21">
        <v>0.136167</v>
      </c>
      <c r="G21" s="5">
        <f t="shared" si="1"/>
        <v>9.162632416904192</v>
      </c>
      <c r="H21" s="7">
        <f t="shared" si="3"/>
        <v>9.16267985645701</v>
      </c>
      <c r="I21">
        <f t="shared" si="4"/>
        <v>0.662514065512875</v>
      </c>
      <c r="J21">
        <f t="shared" si="5"/>
        <v>70.5</v>
      </c>
      <c r="K21">
        <f t="shared" si="6"/>
        <v>1123.5</v>
      </c>
      <c r="M21">
        <f t="shared" si="2"/>
        <v>1.0529471398281165</v>
      </c>
    </row>
    <row r="22" spans="2:13" ht="12.75">
      <c r="B22">
        <v>15</v>
      </c>
      <c r="C22" s="11">
        <v>-33.99996999999997</v>
      </c>
      <c r="D22" s="9">
        <v>0.817</v>
      </c>
      <c r="E22" s="7">
        <f t="shared" si="0"/>
        <v>0.8534485354355403</v>
      </c>
      <c r="F22">
        <v>0.141273</v>
      </c>
      <c r="G22" s="5">
        <f t="shared" si="1"/>
        <v>9.870174671627453</v>
      </c>
      <c r="H22" s="7">
        <f t="shared" si="3"/>
        <v>9.870227557795596</v>
      </c>
      <c r="I22">
        <f t="shared" si="4"/>
        <v>0.7075477013385854</v>
      </c>
      <c r="J22">
        <f t="shared" si="5"/>
        <v>69</v>
      </c>
      <c r="K22">
        <f t="shared" si="6"/>
        <v>1192.5</v>
      </c>
      <c r="M22">
        <f t="shared" si="2"/>
        <v>1.0446126504718976</v>
      </c>
    </row>
    <row r="23" spans="2:13" ht="12.75">
      <c r="B23">
        <v>16</v>
      </c>
      <c r="C23" s="11">
        <v>-33.333299999999966</v>
      </c>
      <c r="D23" s="9">
        <v>0.872</v>
      </c>
      <c r="E23" s="7">
        <f t="shared" si="0"/>
        <v>0.9038701100903348</v>
      </c>
      <c r="F23">
        <v>0.146517</v>
      </c>
      <c r="G23" s="5">
        <f t="shared" si="1"/>
        <v>10.625348289887775</v>
      </c>
      <c r="H23" s="7">
        <f t="shared" si="3"/>
        <v>10.625406989334454</v>
      </c>
      <c r="I23">
        <f t="shared" si="4"/>
        <v>0.755179431538858</v>
      </c>
      <c r="J23">
        <f t="shared" si="5"/>
        <v>67.5</v>
      </c>
      <c r="K23">
        <f t="shared" si="6"/>
        <v>1260</v>
      </c>
      <c r="M23">
        <f t="shared" si="2"/>
        <v>1.0365482913879986</v>
      </c>
    </row>
    <row r="24" spans="2:13" ht="12.75">
      <c r="B24">
        <v>17</v>
      </c>
      <c r="C24" s="11">
        <v>-32.66662999999996</v>
      </c>
      <c r="D24" s="9">
        <v>0.931</v>
      </c>
      <c r="E24" s="7">
        <f t="shared" si="0"/>
        <v>0.9577622421212114</v>
      </c>
      <c r="F24">
        <v>0.151903</v>
      </c>
      <c r="G24" s="5">
        <f t="shared" si="1"/>
        <v>11.431617370851491</v>
      </c>
      <c r="H24" s="7">
        <f t="shared" si="3"/>
        <v>11.431682276906331</v>
      </c>
      <c r="I24">
        <f t="shared" si="4"/>
        <v>0.8062752875718768</v>
      </c>
      <c r="J24">
        <f t="shared" si="5"/>
        <v>66</v>
      </c>
      <c r="K24">
        <f t="shared" si="6"/>
        <v>1326</v>
      </c>
      <c r="M24">
        <f t="shared" si="2"/>
        <v>1.0287456950818596</v>
      </c>
    </row>
    <row r="25" spans="2:13" ht="12.75">
      <c r="B25">
        <v>18</v>
      </c>
      <c r="C25" s="11">
        <v>-31.999959999999962</v>
      </c>
      <c r="D25" s="9">
        <v>0.993</v>
      </c>
      <c r="E25" s="7">
        <f t="shared" si="0"/>
        <v>1.0140485263973569</v>
      </c>
      <c r="F25">
        <v>0.157433</v>
      </c>
      <c r="G25" s="5">
        <f t="shared" si="1"/>
        <v>12.29157998889335</v>
      </c>
      <c r="H25" s="7">
        <f t="shared" si="3"/>
        <v>12.291651514885787</v>
      </c>
      <c r="I25">
        <f t="shared" si="4"/>
        <v>0.8599692379794561</v>
      </c>
      <c r="J25">
        <f t="shared" si="5"/>
        <v>64.5</v>
      </c>
      <c r="K25">
        <f t="shared" si="6"/>
        <v>1390.5</v>
      </c>
      <c r="M25">
        <f t="shared" si="2"/>
        <v>1.02119690473047</v>
      </c>
    </row>
    <row r="26" spans="2:13" ht="12.75">
      <c r="B26">
        <v>19</v>
      </c>
      <c r="C26" s="11">
        <v>-31.333289999999963</v>
      </c>
      <c r="D26" s="9">
        <v>1.058</v>
      </c>
      <c r="E26" s="7">
        <f t="shared" si="0"/>
        <v>1.0727002239143464</v>
      </c>
      <c r="F26">
        <v>0.163107</v>
      </c>
      <c r="G26" s="5">
        <f t="shared" si="1"/>
        <v>13.207834218388099</v>
      </c>
      <c r="H26" s="7">
        <f t="shared" si="3"/>
        <v>13.207912797647383</v>
      </c>
      <c r="I26">
        <f t="shared" si="4"/>
        <v>0.9162612827615959</v>
      </c>
      <c r="J26">
        <f t="shared" si="5"/>
        <v>63</v>
      </c>
      <c r="K26">
        <f t="shared" si="6"/>
        <v>1453.5</v>
      </c>
      <c r="M26">
        <f t="shared" si="2"/>
        <v>1.0138943515258472</v>
      </c>
    </row>
    <row r="27" spans="2:13" ht="12.75">
      <c r="B27">
        <v>20</v>
      </c>
      <c r="C27" s="11">
        <v>-30.666619999999963</v>
      </c>
      <c r="D27" s="9">
        <v>1.127</v>
      </c>
      <c r="E27" s="7">
        <f t="shared" si="0"/>
        <v>1.1346983494320293</v>
      </c>
      <c r="F27">
        <v>0.168925</v>
      </c>
      <c r="G27" s="5">
        <f t="shared" si="1"/>
        <v>14.18384415850207</v>
      </c>
      <c r="H27" s="7">
        <f t="shared" si="3"/>
        <v>14.183930251023865</v>
      </c>
      <c r="I27">
        <f t="shared" si="4"/>
        <v>0.9760174533764818</v>
      </c>
      <c r="J27">
        <f t="shared" si="5"/>
        <v>61.5</v>
      </c>
      <c r="K27">
        <f t="shared" si="6"/>
        <v>1515</v>
      </c>
      <c r="M27">
        <f t="shared" si="2"/>
        <v>1.0068308335687925</v>
      </c>
    </row>
    <row r="28" spans="2:13" ht="13.5" thickBot="1">
      <c r="B28">
        <v>21</v>
      </c>
      <c r="C28" s="12">
        <v>-29.999949999999963</v>
      </c>
      <c r="D28" s="9">
        <v>1.2</v>
      </c>
      <c r="E28" s="8">
        <f t="shared" si="0"/>
        <v>1.199999395431862</v>
      </c>
      <c r="F28">
        <v>0.174891</v>
      </c>
      <c r="G28" s="5">
        <f t="shared" si="1"/>
        <v>15.223073908401597</v>
      </c>
      <c r="H28" s="8">
        <f t="shared" si="3"/>
        <v>15.22316800084798</v>
      </c>
      <c r="I28">
        <f t="shared" si="4"/>
        <v>1.0392377498241157</v>
      </c>
      <c r="J28">
        <v>60</v>
      </c>
      <c r="K28">
        <f t="shared" si="6"/>
        <v>1575</v>
      </c>
      <c r="M28">
        <f t="shared" si="2"/>
        <v>0.9999994961932184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Gennady Romanov</dc:creator>
  <cp:keywords/>
  <dc:description/>
  <cp:lastModifiedBy>Gennady Romanov</cp:lastModifiedBy>
  <cp:lastPrinted>2005-01-18T21:42:03Z</cp:lastPrinted>
  <dcterms:created xsi:type="dcterms:W3CDTF">2004-12-01T21:15:22Z</dcterms:created>
  <dcterms:modified xsi:type="dcterms:W3CDTF">2005-02-11T14:58:57Z</dcterms:modified>
  <cp:category/>
  <cp:version/>
  <cp:contentType/>
  <cp:contentStatus/>
</cp:coreProperties>
</file>