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695" windowHeight="11985" tabRatio="756" activeTab="1"/>
  </bookViews>
  <sheets>
    <sheet name="FE Board Type Summary" sheetId="1" r:id="rId1"/>
    <sheet name="FE Board Type Attributes" sheetId="2" r:id="rId2"/>
    <sheet name="CFT-CPS Axial Cstte" sheetId="3" r:id="rId3"/>
    <sheet name="CFT-CPS Axial SVX" sheetId="4" r:id="rId4"/>
    <sheet name="CFT Stereo Cstte" sheetId="5" r:id="rId5"/>
    <sheet name="CFT Stereo SVX" sheetId="6" r:id="rId6"/>
    <sheet name="FPS Cstte " sheetId="7" r:id="rId7"/>
    <sheet name="FPS SVX " sheetId="8" r:id="rId8"/>
    <sheet name="CPS Stereo Cstte" sheetId="9" r:id="rId9"/>
    <sheet name="CPS Stereo SVX" sheetId="10" r:id="rId10"/>
    <sheet name="Header" sheetId="11" r:id="rId11"/>
    <sheet name="CFT Trigger Asymetric" sheetId="12" r:id="rId12"/>
    <sheet name="CFT Trigger" sheetId="13" r:id="rId13"/>
    <sheet name="CFT Stereo Asymetric" sheetId="14" r:id="rId14"/>
    <sheet name="CFT Trigger (3)" sheetId="15" r:id="rId15"/>
    <sheet name="CFT Stereo" sheetId="16" r:id="rId16"/>
  </sheets>
  <definedNames/>
  <calcPr fullCalcOnLoad="1"/>
</workbook>
</file>

<file path=xl/sharedStrings.xml><?xml version="1.0" encoding="utf-8"?>
<sst xmlns="http://schemas.openxmlformats.org/spreadsheetml/2006/main" count="585" uniqueCount="184">
  <si>
    <t>A</t>
  </si>
  <si>
    <t>B</t>
  </si>
  <si>
    <t>C</t>
  </si>
  <si>
    <t>D</t>
  </si>
  <si>
    <t>E</t>
  </si>
  <si>
    <t>F</t>
  </si>
  <si>
    <t>G</t>
  </si>
  <si>
    <t>H</t>
  </si>
  <si>
    <t xml:space="preserve"> </t>
  </si>
  <si>
    <t>PS</t>
  </si>
  <si>
    <t>Cassette Module</t>
  </si>
  <si>
    <t>MCM</t>
  </si>
  <si>
    <t>Layer</t>
  </si>
  <si>
    <t>LHB</t>
  </si>
  <si>
    <t>RHB</t>
  </si>
  <si>
    <t>LHB &amp; RHB</t>
  </si>
  <si>
    <t>L1 - U</t>
  </si>
  <si>
    <t>L2 - V</t>
  </si>
  <si>
    <t>L3 - U</t>
  </si>
  <si>
    <t>L4 - V</t>
  </si>
  <si>
    <t>TH-1</t>
  </si>
  <si>
    <t>TH-2</t>
  </si>
  <si>
    <t>TH-3</t>
  </si>
  <si>
    <t>TH-4</t>
  </si>
  <si>
    <t>The blocks along the left edge are the VLPC modules, which are also the FLEX cables.</t>
  </si>
  <si>
    <t>Each block can in principle have a different Bias.</t>
  </si>
  <si>
    <t>The blocks along the right edge are the MCM modules.</t>
  </si>
  <si>
    <t>Each block can in principle have a different threshold.</t>
  </si>
  <si>
    <t xml:space="preserve"> but the bias is shared out to the D layer.</t>
  </si>
  <si>
    <t>In this design the A &amp; B layers can share a distinct threshold,</t>
  </si>
  <si>
    <t>The PS has its own MCM which has two thresholds,</t>
  </si>
  <si>
    <t xml:space="preserve">  but it shares a bias with the H layer.</t>
  </si>
  <si>
    <t>The bias splits at the D layer on the LHB and at the B layer on the RHB.  The thresholds for both split in the D layer.</t>
  </si>
  <si>
    <t>This has the same layer-in-cassette design.  The channels into MCM are different.  Things are not changed qualititatively.</t>
  </si>
  <si>
    <t>The CFT stereo layout is straight forward.</t>
  </si>
  <si>
    <t xml:space="preserve">  This does assume however that cassettes 1-4 are one Layer and 5-6 another</t>
  </si>
  <si>
    <t xml:space="preserve">  This design has two thresholds.</t>
  </si>
  <si>
    <t>The FPS has four thresholds</t>
  </si>
  <si>
    <t xml:space="preserve">  and four possible bias values</t>
  </si>
  <si>
    <t>The Bias is split into 4 groups - the four colors.</t>
  </si>
  <si>
    <t>The Threshold is also split into 4 groups - the three colors.</t>
  </si>
  <si>
    <t xml:space="preserve">  Remember the PS MCM's (Blue) have two thresholds.</t>
  </si>
  <si>
    <t xml:space="preserve">  The PS, MCM 8, has two thresholds.</t>
  </si>
  <si>
    <t>This is a symetric design, all the FE boards have the same layout</t>
  </si>
  <si>
    <t>Appendix A:</t>
  </si>
  <si>
    <t>Mapping of signals onto Modules, FLEX cables and MCM's.</t>
  </si>
  <si>
    <t>The same board is used for the stereo.  When it is stuffed the charge division for the 32 formerly PS channels is modified to non-charge division.</t>
  </si>
  <si>
    <t xml:space="preserve">  thresholds and four possible</t>
  </si>
  <si>
    <t xml:space="preserve">  bias values.</t>
  </si>
  <si>
    <t xml:space="preserve">  to make the smalles cassette connector 16 channels.</t>
  </si>
  <si>
    <t>The number of channels from layers B, D, F and H is exchanged between the LH and RH boards on a cassette</t>
  </si>
  <si>
    <t>The channel layout for the CFT Stereo Boards using the same board layout as the CFT Axial Trigger boards.</t>
  </si>
  <si>
    <t>The Forward layers, L1 and L2 have NO charge splitting.</t>
  </si>
  <si>
    <t>The CPS Stereo has four</t>
  </si>
  <si>
    <t xml:space="preserve">Figure A 1 </t>
  </si>
  <si>
    <t>Figure A 2</t>
  </si>
  <si>
    <t>1 - 32</t>
  </si>
  <si>
    <t>33 - 64</t>
  </si>
  <si>
    <t>65 - 112</t>
  </si>
  <si>
    <t>113 - 176</t>
  </si>
  <si>
    <t>177 - 240</t>
  </si>
  <si>
    <t>241 - 256</t>
  </si>
  <si>
    <t>1 - 48</t>
  </si>
  <si>
    <t>49 - 128</t>
  </si>
  <si>
    <t>129 - 224</t>
  </si>
  <si>
    <t>225 - 256</t>
  </si>
  <si>
    <t xml:space="preserve"> '1 - 32</t>
  </si>
  <si>
    <t>33 - 80</t>
  </si>
  <si>
    <t>81 - 128</t>
  </si>
  <si>
    <t>129 - 176</t>
  </si>
  <si>
    <t>1 - 64</t>
  </si>
  <si>
    <t>65 - 144</t>
  </si>
  <si>
    <t>145 - 224</t>
  </si>
  <si>
    <t>MCM # m.n means HDI # m and MCM/SVX # n</t>
  </si>
  <si>
    <t xml:space="preserve">MCM # m.n means </t>
  </si>
  <si>
    <t xml:space="preserve"> HDI # m and MCM/SVX # n</t>
  </si>
  <si>
    <t>L1 &amp; L2 each have 101 strips.</t>
  </si>
  <si>
    <t>This number is extended to 104 by adding 3 phatom strips</t>
  </si>
  <si>
    <t>L3 &amp; L4 each have 135 strips.</t>
  </si>
  <si>
    <t>This number is extended to 135 by adding 3 phatom strips</t>
  </si>
  <si>
    <t>The FE boards are layed out as if these phatom strips</t>
  </si>
  <si>
    <t>are real.</t>
  </si>
  <si>
    <t>Chip ID</t>
  </si>
  <si>
    <t>Contents</t>
  </si>
  <si>
    <t>ADC values for fibers</t>
  </si>
  <si>
    <t>ADC values for CPS Axial Stips</t>
  </si>
  <si>
    <t>VSVX</t>
  </si>
  <si>
    <t>Channels</t>
  </si>
  <si>
    <t>Discriminator Outputs for 480 fibers</t>
  </si>
  <si>
    <t>Track counts sent to L1</t>
  </si>
  <si>
    <t>Track lists sent to L2</t>
  </si>
  <si>
    <t>FE board monitoring data</t>
  </si>
  <si>
    <t>Discriminator Outputs for 64 PS strips</t>
  </si>
  <si>
    <t>Cluster lists sent to L2</t>
  </si>
  <si>
    <t>ADC values from two ribbons</t>
  </si>
  <si>
    <t>FE Board Monitoring data</t>
  </si>
  <si>
    <t>HDI ID</t>
  </si>
  <si>
    <t>2n</t>
  </si>
  <si>
    <t>ADC values for forward strips - no charge division</t>
  </si>
  <si>
    <t>2n+1</t>
  </si>
  <si>
    <t>Discriminator Outputs for 512 fibers</t>
  </si>
  <si>
    <t>Discriminator Outputs for u forward (101 strips)</t>
  </si>
  <si>
    <t>Discriminator Outputs for v forward (101 strips)</t>
  </si>
  <si>
    <t>Discriminator Outputs for v back - high gain (135 strips)</t>
  </si>
  <si>
    <t>Discriminator Outputs for u back - high gain (135 strips)</t>
  </si>
  <si>
    <t>Discriminator Outputs for v back - low gain (135 strips)</t>
  </si>
  <si>
    <t>Discriminator Outputs for u back - low gain (135 strips)</t>
  </si>
  <si>
    <t>ADC values for u layer - low gain</t>
  </si>
  <si>
    <t>ADC values for u layer - high gain</t>
  </si>
  <si>
    <t>ADC values for v layer - low gain</t>
  </si>
  <si>
    <t>ADC values for v layer - high gain</t>
  </si>
  <si>
    <t>Discriminator Outputs for u - low gain (256 strips)</t>
  </si>
  <si>
    <t>Discriminator Outputs for u - high gain (256 strips)</t>
  </si>
  <si>
    <t>Discriminator Outputs for v - low gain (256 strips)</t>
  </si>
  <si>
    <t>Discriminator Outputs for v - high gain (256 strips)</t>
  </si>
  <si>
    <t>Type</t>
  </si>
  <si>
    <t>SVX</t>
  </si>
  <si>
    <t># of</t>
  </si>
  <si>
    <t xml:space="preserve">Readout </t>
  </si>
  <si>
    <t xml:space="preserve"> Time</t>
  </si>
  <si>
    <t>Total</t>
  </si>
  <si>
    <t>Occ.</t>
  </si>
  <si>
    <t>NOTE: The Readout Time column already assums zero-suppress mode because</t>
  </si>
  <si>
    <t xml:space="preserve"> it shows the readout time for the bonded channels only.  In non-zero-suppress</t>
  </si>
  <si>
    <t xml:space="preserve"> mode each SVX has 128 channels and takes 5.12 usec</t>
  </si>
  <si>
    <t>NOTE: The Occ column uses the fraction occupancy shown in the 2nd row for</t>
  </si>
  <si>
    <t xml:space="preserve"> the channels.  For the VSVX this occupancy value is multiplied by 16 as a </t>
  </si>
  <si>
    <t xml:space="preserve"> guess at the relative length of these for any given occupancy value.</t>
  </si>
  <si>
    <t>ADC values for backward strips - high gain</t>
  </si>
  <si>
    <t>ADC values for backward strips - low gain</t>
  </si>
  <si>
    <t>Charge Splitter for CPS Removed</t>
  </si>
  <si>
    <t xml:space="preserve"> In this case 512 channels from the same layer are input.  128 U channels and 128 V channels.</t>
  </si>
  <si>
    <t xml:space="preserve"> The FE board is stuffed differently.  The charge splitting networks are removed.</t>
  </si>
  <si>
    <t>The CFT Stereo Channels use the same 'bare' FE board as the CFT Axial</t>
  </si>
  <si>
    <t>Two FE boards</t>
  </si>
  <si>
    <t>CFT FE Board</t>
  </si>
  <si>
    <t>8 MCM</t>
  </si>
  <si>
    <t>CFT/CPS Axial</t>
  </si>
  <si>
    <t>480 CFT to single channels, 32 CPS to 64 after split</t>
  </si>
  <si>
    <t>CFT stereo</t>
  </si>
  <si>
    <t xml:space="preserve">480 to single channels, 32 into split-modified-to-single channels </t>
  </si>
  <si>
    <t>FPS Front Layers</t>
  </si>
  <si>
    <t>404 Front strips into CFT channels, 16 Back strips into CPS splits</t>
  </si>
  <si>
    <t>PS FE Board</t>
  </si>
  <si>
    <t>16 MCM</t>
  </si>
  <si>
    <t>FPS Back layers</t>
  </si>
  <si>
    <t>128U and 128V from wedge 1, same from wedge 2 into 512 to 1024 board</t>
  </si>
  <si>
    <t>CPS Stereo</t>
  </si>
  <si>
    <t>128U and 128V from North, same from South into 512 to 1024 board</t>
  </si>
  <si>
    <t>Option 2</t>
  </si>
  <si>
    <t>12 MCM</t>
  </si>
  <si>
    <t>FPS One Wedge</t>
  </si>
  <si>
    <t xml:space="preserve">128x and 128x into charge split, 64x and 64x into single/split-modified-to-split channels </t>
  </si>
  <si>
    <t>Option 3</t>
  </si>
  <si>
    <t>136U and 136V from wedge into single channels, 104U and 104V into singlechannels</t>
  </si>
  <si>
    <t xml:space="preserve">128U and 128V South into single, 128U and 128V North into single channels </t>
  </si>
  <si>
    <t>Option 1</t>
  </si>
  <si>
    <t>One FE board</t>
  </si>
  <si>
    <t xml:space="preserve">136U and 136V from wedge into split, 104U and 104V into single/split-mod-to-single </t>
  </si>
  <si>
    <t>FPS FE Board MOD II</t>
  </si>
  <si>
    <t>FPS FE Board MOD I</t>
  </si>
  <si>
    <t xml:space="preserve">136U and 136V from wedge into split, 104U and 104V into split </t>
  </si>
  <si>
    <t xml:space="preserve">128U and 128V North into charge split, 128U and 128V South into split </t>
  </si>
  <si>
    <t>NOTE:</t>
  </si>
  <si>
    <t>for the FPS the 101 forward strips are counted as 104</t>
  </si>
  <si>
    <t xml:space="preserve">  the 135 back strips are counted as 136</t>
  </si>
  <si>
    <t>Requires that FPS forward layers be put into 8 cassettes</t>
  </si>
  <si>
    <t xml:space="preserve"> and FPS back layers be put into 8 different cassttes</t>
  </si>
  <si>
    <t>Requires that the PS boards have 8 MCMs on the back side</t>
  </si>
  <si>
    <t xml:space="preserve"> as well as 8 MCMs on the front side</t>
  </si>
  <si>
    <t xml:space="preserve">This means 13 cassettes holding 16+10 FE boards are about </t>
  </si>
  <si>
    <t xml:space="preserve">  1" wider</t>
  </si>
  <si>
    <t>Requires MCMs on back side also. (see above)</t>
  </si>
  <si>
    <t>Requires 8 MCMs on the back side.</t>
  </si>
  <si>
    <t>Allows for charge split for FPS Forward layers</t>
  </si>
  <si>
    <t>Now requires 21 wide cassettes for 32+10 FE Boards</t>
  </si>
  <si>
    <t>This board looks like the CFT FE board of option 1</t>
  </si>
  <si>
    <t>NO* channels have charge split nor 11bits of ADC</t>
  </si>
  <si>
    <t xml:space="preserve"> * CPS Axial has charge split (or could have NO charge split at all)</t>
  </si>
  <si>
    <t>Now require a total of 24 wider cassettes for 32+16 FE Boards</t>
  </si>
  <si>
    <t>13"/2 longer cryostats</t>
  </si>
  <si>
    <t xml:space="preserve">  24"/2 longer cryostats</t>
  </si>
  <si>
    <t xml:space="preserve"> 21"/2 wider cryostats</t>
  </si>
  <si>
    <t>No change to cyrostats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</si>
</sst>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i/>
      <sz val="10"/>
      <color indexed="17"/>
      <name val="Arial"/>
      <family val="2"/>
    </font>
    <font>
      <b/>
      <u val="single"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2" borderId="24" xfId="0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4" fillId="5" borderId="26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4" fillId="5" borderId="27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4" fillId="5" borderId="28" xfId="0" applyFont="1" applyFill="1" applyBorder="1" applyAlignment="1">
      <alignment/>
    </xf>
    <xf numFmtId="0" fontId="4" fillId="5" borderId="24" xfId="0" applyFont="1" applyFill="1" applyBorder="1" applyAlignment="1">
      <alignment/>
    </xf>
    <xf numFmtId="0" fontId="4" fillId="5" borderId="2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" fillId="2" borderId="33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6" borderId="1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6" borderId="31" xfId="0" applyFont="1" applyFill="1" applyBorder="1" applyAlignment="1">
      <alignment/>
    </xf>
    <xf numFmtId="0" fontId="7" fillId="6" borderId="32" xfId="0" applyFont="1" applyFill="1" applyBorder="1" applyAlignment="1">
      <alignment/>
    </xf>
    <xf numFmtId="0" fontId="3" fillId="6" borderId="31" xfId="0" applyFont="1" applyFill="1" applyBorder="1" applyAlignment="1">
      <alignment/>
    </xf>
    <xf numFmtId="0" fontId="3" fillId="6" borderId="32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5" fillId="7" borderId="31" xfId="0" applyFont="1" applyFill="1" applyBorder="1" applyAlignment="1">
      <alignment/>
    </xf>
    <xf numFmtId="0" fontId="5" fillId="7" borderId="32" xfId="0" applyFont="1" applyFill="1" applyBorder="1" applyAlignment="1">
      <alignment/>
    </xf>
    <xf numFmtId="0" fontId="3" fillId="7" borderId="31" xfId="0" applyFont="1" applyFill="1" applyBorder="1" applyAlignment="1">
      <alignment/>
    </xf>
    <xf numFmtId="0" fontId="3" fillId="7" borderId="32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4" xfId="0" applyFont="1" applyBorder="1" applyAlignment="1" quotePrefix="1">
      <alignment/>
    </xf>
    <xf numFmtId="0" fontId="3" fillId="2" borderId="21" xfId="0" applyFont="1" applyFill="1" applyBorder="1" applyAlignment="1" quotePrefix="1">
      <alignment/>
    </xf>
    <xf numFmtId="0" fontId="3" fillId="0" borderId="0" xfId="0" applyFont="1" applyBorder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164" fontId="5" fillId="7" borderId="31" xfId="0" applyNumberFormat="1" applyFont="1" applyFill="1" applyBorder="1" applyAlignment="1">
      <alignment/>
    </xf>
    <xf numFmtId="164" fontId="7" fillId="6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9" fontId="0" fillId="0" borderId="41" xfId="19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45" xfId="0" applyBorder="1" applyAlignment="1">
      <alignment/>
    </xf>
    <xf numFmtId="0" fontId="3" fillId="0" borderId="2" xfId="0" applyFont="1" applyBorder="1" applyAlignment="1">
      <alignment/>
    </xf>
    <xf numFmtId="0" fontId="0" fillId="0" borderId="46" xfId="0" applyBorder="1" applyAlignment="1">
      <alignment/>
    </xf>
    <xf numFmtId="0" fontId="3" fillId="0" borderId="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workbookViewId="0" topLeftCell="A1">
      <selection activeCell="L37" sqref="L37"/>
    </sheetView>
  </sheetViews>
  <sheetFormatPr defaultColWidth="9.140625" defaultRowHeight="12.75"/>
  <cols>
    <col min="1" max="1" width="5.140625" style="253" customWidth="1"/>
    <col min="2" max="2" width="5.140625" style="0" customWidth="1"/>
    <col min="3" max="3" width="6.421875" style="0" customWidth="1"/>
    <col min="4" max="4" width="15.8515625" style="0" customWidth="1"/>
    <col min="5" max="5" width="5.57421875" style="250" customWidth="1"/>
    <col min="6" max="6" width="2.140625" style="0" customWidth="1"/>
  </cols>
  <sheetData>
    <row r="2" ht="12.75">
      <c r="A2" s="253" t="s">
        <v>156</v>
      </c>
    </row>
    <row r="3" ht="12.75">
      <c r="B3" t="s">
        <v>134</v>
      </c>
    </row>
    <row r="4" spans="3:5" ht="12.75">
      <c r="C4" t="s">
        <v>135</v>
      </c>
      <c r="E4" s="59" t="s">
        <v>136</v>
      </c>
    </row>
    <row r="5" spans="4:7" ht="12.75">
      <c r="D5" t="s">
        <v>137</v>
      </c>
      <c r="G5" t="s">
        <v>138</v>
      </c>
    </row>
    <row r="6" spans="4:7" ht="12.75">
      <c r="D6" t="s">
        <v>139</v>
      </c>
      <c r="G6" t="s">
        <v>140</v>
      </c>
    </row>
    <row r="7" spans="4:7" ht="12.75">
      <c r="D7" t="s">
        <v>141</v>
      </c>
      <c r="G7" t="s">
        <v>142</v>
      </c>
    </row>
    <row r="8" spans="3:5" ht="12.75">
      <c r="C8" t="s">
        <v>143</v>
      </c>
      <c r="E8" s="59" t="s">
        <v>144</v>
      </c>
    </row>
    <row r="9" spans="4:7" ht="12.75">
      <c r="D9" t="s">
        <v>145</v>
      </c>
      <c r="G9" t="s">
        <v>146</v>
      </c>
    </row>
    <row r="10" spans="4:7" ht="12.75">
      <c r="D10" t="s">
        <v>147</v>
      </c>
      <c r="G10" t="s">
        <v>148</v>
      </c>
    </row>
    <row r="13" ht="12.75">
      <c r="A13" s="253" t="s">
        <v>149</v>
      </c>
    </row>
    <row r="14" ht="12.75">
      <c r="B14" t="s">
        <v>134</v>
      </c>
    </row>
    <row r="15" spans="3:5" ht="12.75">
      <c r="C15" t="s">
        <v>135</v>
      </c>
      <c r="E15" s="59" t="s">
        <v>136</v>
      </c>
    </row>
    <row r="16" spans="4:7" ht="12.75">
      <c r="D16" t="s">
        <v>137</v>
      </c>
      <c r="G16" t="s">
        <v>138</v>
      </c>
    </row>
    <row r="17" spans="4:7" ht="12.75">
      <c r="D17" t="s">
        <v>139</v>
      </c>
      <c r="G17" t="s">
        <v>140</v>
      </c>
    </row>
    <row r="18" spans="3:5" ht="12.75">
      <c r="C18" t="s">
        <v>160</v>
      </c>
      <c r="E18" s="59" t="s">
        <v>150</v>
      </c>
    </row>
    <row r="19" spans="4:7" ht="12.75">
      <c r="D19" t="s">
        <v>151</v>
      </c>
      <c r="G19" t="s">
        <v>158</v>
      </c>
    </row>
    <row r="20" spans="4:7" ht="12.75">
      <c r="D20" t="s">
        <v>147</v>
      </c>
      <c r="G20" t="s">
        <v>152</v>
      </c>
    </row>
    <row r="21" spans="3:7" ht="12.75">
      <c r="C21" s="249" t="s">
        <v>159</v>
      </c>
      <c r="D21" s="249"/>
      <c r="E21" s="251" t="s">
        <v>144</v>
      </c>
      <c r="F21" s="249"/>
      <c r="G21" s="249"/>
    </row>
    <row r="22" spans="3:7" ht="12.75">
      <c r="C22" s="249"/>
      <c r="D22" s="249" t="s">
        <v>151</v>
      </c>
      <c r="E22" s="252"/>
      <c r="F22" s="249"/>
      <c r="G22" s="249" t="s">
        <v>161</v>
      </c>
    </row>
    <row r="23" spans="3:7" ht="12.75">
      <c r="C23" s="249"/>
      <c r="D23" s="249" t="s">
        <v>147</v>
      </c>
      <c r="E23" s="252"/>
      <c r="F23" s="249"/>
      <c r="G23" s="249" t="s">
        <v>162</v>
      </c>
    </row>
    <row r="26" ht="12.75">
      <c r="A26" s="253" t="s">
        <v>153</v>
      </c>
    </row>
    <row r="27" ht="12.75">
      <c r="B27" t="s">
        <v>157</v>
      </c>
    </row>
    <row r="28" spans="3:5" ht="12.75">
      <c r="C28" t="s">
        <v>135</v>
      </c>
      <c r="E28" s="59" t="s">
        <v>136</v>
      </c>
    </row>
    <row r="29" spans="4:7" ht="12.75">
      <c r="D29" t="s">
        <v>137</v>
      </c>
      <c r="G29" t="s">
        <v>138</v>
      </c>
    </row>
    <row r="30" spans="4:7" ht="12.75">
      <c r="D30" t="s">
        <v>139</v>
      </c>
      <c r="G30" t="s">
        <v>140</v>
      </c>
    </row>
    <row r="31" spans="4:7" ht="12.75">
      <c r="D31" t="s">
        <v>151</v>
      </c>
      <c r="G31" t="s">
        <v>154</v>
      </c>
    </row>
    <row r="32" spans="4:7" ht="12.75">
      <c r="D32" t="s">
        <v>147</v>
      </c>
      <c r="G32" t="s">
        <v>155</v>
      </c>
    </row>
    <row r="35" spans="3:4" ht="12.75">
      <c r="C35" s="248" t="s">
        <v>163</v>
      </c>
      <c r="D35" s="248"/>
    </row>
    <row r="36" spans="3:4" ht="12.75">
      <c r="C36" s="248"/>
      <c r="D36" s="248" t="s">
        <v>164</v>
      </c>
    </row>
    <row r="37" spans="3:4" ht="12.75">
      <c r="C37" s="248"/>
      <c r="D37" s="248" t="s">
        <v>165</v>
      </c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&amp;L&amp;F&amp;C&amp;"Arial,Bold"&amp;14&amp;A&amp;R&amp;T on &amp;D</oddHeader>
    <oddFooter>&amp;L&amp;"ScriptS,Bold"&amp;14D0Note 3551: CTT TDR &amp;C&amp;"Arial,Bold"&amp;12Figure A&amp;P&amp;RPage A&amp;P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I36" sqref="I36"/>
    </sheetView>
  </sheetViews>
  <sheetFormatPr defaultColWidth="9.140625" defaultRowHeight="12.75"/>
  <cols>
    <col min="3" max="3" width="10.421875" style="0" customWidth="1"/>
    <col min="4" max="4" width="10.28125" style="0" customWidth="1"/>
    <col min="7" max="7" width="49.421875" style="0" customWidth="1"/>
  </cols>
  <sheetData>
    <row r="1" spans="1:7" ht="12.75">
      <c r="A1" s="231"/>
      <c r="B1" s="225"/>
      <c r="C1" s="227"/>
      <c r="D1" s="227"/>
      <c r="E1" s="223"/>
      <c r="F1" s="225"/>
      <c r="G1" s="30"/>
    </row>
    <row r="2" spans="1:7" ht="12.75">
      <c r="A2" s="237" t="s">
        <v>96</v>
      </c>
      <c r="B2" s="6" t="s">
        <v>82</v>
      </c>
      <c r="C2" s="228" t="s">
        <v>115</v>
      </c>
      <c r="D2" s="228" t="s">
        <v>117</v>
      </c>
      <c r="E2" s="4" t="s">
        <v>118</v>
      </c>
      <c r="F2" s="6" t="s">
        <v>121</v>
      </c>
      <c r="G2" s="32" t="s">
        <v>83</v>
      </c>
    </row>
    <row r="3" spans="1:7" ht="13.5" thickBot="1">
      <c r="A3" s="233"/>
      <c r="B3" s="226" t="s">
        <v>8</v>
      </c>
      <c r="C3" s="229" t="s">
        <v>8</v>
      </c>
      <c r="D3" s="229" t="s">
        <v>87</v>
      </c>
      <c r="E3" s="224" t="s">
        <v>119</v>
      </c>
      <c r="F3" s="230">
        <v>0.03</v>
      </c>
      <c r="G3" s="222" t="s">
        <v>8</v>
      </c>
    </row>
    <row r="4" spans="1:7" ht="13.5" thickTop="1">
      <c r="A4" s="217" t="s">
        <v>97</v>
      </c>
      <c r="B4" s="218">
        <v>0</v>
      </c>
      <c r="C4" s="218" t="s">
        <v>116</v>
      </c>
      <c r="D4" s="218">
        <v>64</v>
      </c>
      <c r="E4" s="238">
        <f>(D4+2)*40/1000</f>
        <v>2.64</v>
      </c>
      <c r="F4" s="238">
        <f>(D4*F$3+2)*40/1000</f>
        <v>0.15680000000000002</v>
      </c>
      <c r="G4" s="216" t="s">
        <v>107</v>
      </c>
    </row>
    <row r="5" spans="1:7" ht="12.75">
      <c r="A5" s="215" t="s">
        <v>8</v>
      </c>
      <c r="B5" s="213">
        <f aca="true" t="shared" si="0" ref="B5:B11">B4+1</f>
        <v>1</v>
      </c>
      <c r="C5" s="213" t="s">
        <v>116</v>
      </c>
      <c r="D5" s="213">
        <f>D4</f>
        <v>64</v>
      </c>
      <c r="E5" s="239">
        <f aca="true" t="shared" si="1" ref="E5:E22">(D5+2)*40/1000</f>
        <v>2.64</v>
      </c>
      <c r="F5" s="238">
        <f aca="true" t="shared" si="2" ref="F5:F11">(D5*F$3+2)*40/1000</f>
        <v>0.15680000000000002</v>
      </c>
      <c r="G5" s="216"/>
    </row>
    <row r="6" spans="1:7" ht="12.75">
      <c r="A6" s="215" t="s">
        <v>8</v>
      </c>
      <c r="B6" s="213">
        <f t="shared" si="0"/>
        <v>2</v>
      </c>
      <c r="C6" s="213" t="s">
        <v>116</v>
      </c>
      <c r="D6" s="213">
        <f aca="true" t="shared" si="3" ref="D6:D11">D5</f>
        <v>64</v>
      </c>
      <c r="E6" s="239">
        <f t="shared" si="1"/>
        <v>2.64</v>
      </c>
      <c r="F6" s="238">
        <f t="shared" si="2"/>
        <v>0.15680000000000002</v>
      </c>
      <c r="G6" s="216"/>
    </row>
    <row r="7" spans="1:7" ht="12.75">
      <c r="A7" s="215" t="s">
        <v>8</v>
      </c>
      <c r="B7" s="213">
        <f t="shared" si="0"/>
        <v>3</v>
      </c>
      <c r="C7" s="213" t="s">
        <v>116</v>
      </c>
      <c r="D7" s="213">
        <f t="shared" si="3"/>
        <v>64</v>
      </c>
      <c r="E7" s="239">
        <f t="shared" si="1"/>
        <v>2.64</v>
      </c>
      <c r="F7" s="238">
        <f t="shared" si="2"/>
        <v>0.15680000000000002</v>
      </c>
      <c r="G7" s="216"/>
    </row>
    <row r="8" spans="1:7" ht="12.75">
      <c r="A8" s="215" t="s">
        <v>8</v>
      </c>
      <c r="B8" s="213">
        <f t="shared" si="0"/>
        <v>4</v>
      </c>
      <c r="C8" s="213" t="s">
        <v>116</v>
      </c>
      <c r="D8" s="213">
        <f t="shared" si="3"/>
        <v>64</v>
      </c>
      <c r="E8" s="239">
        <f t="shared" si="1"/>
        <v>2.64</v>
      </c>
      <c r="F8" s="238">
        <f t="shared" si="2"/>
        <v>0.15680000000000002</v>
      </c>
      <c r="G8" s="216" t="s">
        <v>108</v>
      </c>
    </row>
    <row r="9" spans="1:7" ht="12.75">
      <c r="A9" s="215" t="s">
        <v>8</v>
      </c>
      <c r="B9" s="213">
        <f t="shared" si="0"/>
        <v>5</v>
      </c>
      <c r="C9" s="213" t="s">
        <v>116</v>
      </c>
      <c r="D9" s="213">
        <f t="shared" si="3"/>
        <v>64</v>
      </c>
      <c r="E9" s="239">
        <f t="shared" si="1"/>
        <v>2.64</v>
      </c>
      <c r="F9" s="238">
        <f t="shared" si="2"/>
        <v>0.15680000000000002</v>
      </c>
      <c r="G9" s="216"/>
    </row>
    <row r="10" spans="1:7" ht="12.75">
      <c r="A10" s="215" t="s">
        <v>8</v>
      </c>
      <c r="B10" s="213">
        <f t="shared" si="0"/>
        <v>6</v>
      </c>
      <c r="C10" s="213" t="s">
        <v>116</v>
      </c>
      <c r="D10" s="213">
        <f t="shared" si="3"/>
        <v>64</v>
      </c>
      <c r="E10" s="239">
        <f t="shared" si="1"/>
        <v>2.64</v>
      </c>
      <c r="F10" s="238">
        <f t="shared" si="2"/>
        <v>0.15680000000000002</v>
      </c>
      <c r="G10" s="216"/>
    </row>
    <row r="11" spans="1:7" ht="12.75">
      <c r="A11" s="215" t="s">
        <v>8</v>
      </c>
      <c r="B11" s="213">
        <f t="shared" si="0"/>
        <v>7</v>
      </c>
      <c r="C11" s="213" t="s">
        <v>116</v>
      </c>
      <c r="D11" s="213">
        <f t="shared" si="3"/>
        <v>64</v>
      </c>
      <c r="E11" s="239">
        <f t="shared" si="1"/>
        <v>2.64</v>
      </c>
      <c r="F11" s="238">
        <f t="shared" si="2"/>
        <v>0.15680000000000002</v>
      </c>
      <c r="G11" s="216" t="s">
        <v>8</v>
      </c>
    </row>
    <row r="12" spans="1:7" ht="12.75">
      <c r="A12" s="236"/>
      <c r="B12" s="234"/>
      <c r="C12" s="234"/>
      <c r="D12" s="234"/>
      <c r="E12" s="240"/>
      <c r="F12" s="240"/>
      <c r="G12" s="32"/>
    </row>
    <row r="13" spans="1:7" ht="12.75">
      <c r="A13" s="236"/>
      <c r="B13" s="5" t="s">
        <v>120</v>
      </c>
      <c r="C13" s="5"/>
      <c r="D13" s="234">
        <f>SUM(D4:D11)</f>
        <v>512</v>
      </c>
      <c r="E13" s="240">
        <f>SUM(E4:E11)+3.8</f>
        <v>24.92</v>
      </c>
      <c r="F13" s="240">
        <f>SUM(F4:F11)+3.8</f>
        <v>5.0544</v>
      </c>
      <c r="G13" s="32"/>
    </row>
    <row r="14" spans="1:7" ht="12.75">
      <c r="A14" s="236"/>
      <c r="B14" s="234"/>
      <c r="C14" s="234"/>
      <c r="D14" s="234"/>
      <c r="E14" s="240"/>
      <c r="F14" s="240"/>
      <c r="G14" s="32"/>
    </row>
    <row r="15" spans="1:7" ht="12.75">
      <c r="A15" s="215" t="s">
        <v>99</v>
      </c>
      <c r="B15" s="213">
        <v>0</v>
      </c>
      <c r="C15" s="213" t="s">
        <v>116</v>
      </c>
      <c r="D15" s="213">
        <f>D8</f>
        <v>64</v>
      </c>
      <c r="E15" s="239">
        <f t="shared" si="1"/>
        <v>2.64</v>
      </c>
      <c r="F15" s="239">
        <f>(D15*F$3+2)*40/1000</f>
        <v>0.15680000000000002</v>
      </c>
      <c r="G15" s="216" t="s">
        <v>109</v>
      </c>
    </row>
    <row r="16" spans="1:7" ht="12.75">
      <c r="A16" s="215"/>
      <c r="B16" s="213">
        <f>B15+1</f>
        <v>1</v>
      </c>
      <c r="C16" s="213" t="s">
        <v>116</v>
      </c>
      <c r="D16" s="213">
        <f>D15</f>
        <v>64</v>
      </c>
      <c r="E16" s="239">
        <f t="shared" si="1"/>
        <v>2.64</v>
      </c>
      <c r="F16" s="238">
        <f aca="true" t="shared" si="4" ref="F16:F22">(D16*F$3+2)*40/1000</f>
        <v>0.15680000000000002</v>
      </c>
      <c r="G16" s="216"/>
    </row>
    <row r="17" spans="1:7" ht="12.75">
      <c r="A17" s="215"/>
      <c r="B17" s="213">
        <f aca="true" t="shared" si="5" ref="B17:B22">B16+1</f>
        <v>2</v>
      </c>
      <c r="C17" s="213" t="s">
        <v>116</v>
      </c>
      <c r="D17" s="213">
        <f aca="true" t="shared" si="6" ref="D17:D22">D16</f>
        <v>64</v>
      </c>
      <c r="E17" s="239">
        <f t="shared" si="1"/>
        <v>2.64</v>
      </c>
      <c r="F17" s="238">
        <f t="shared" si="4"/>
        <v>0.15680000000000002</v>
      </c>
      <c r="G17" s="216"/>
    </row>
    <row r="18" spans="1:7" ht="12.75">
      <c r="A18" s="215"/>
      <c r="B18" s="213">
        <f t="shared" si="5"/>
        <v>3</v>
      </c>
      <c r="C18" s="213" t="s">
        <v>116</v>
      </c>
      <c r="D18" s="213">
        <f t="shared" si="6"/>
        <v>64</v>
      </c>
      <c r="E18" s="239">
        <f t="shared" si="1"/>
        <v>2.64</v>
      </c>
      <c r="F18" s="238">
        <f t="shared" si="4"/>
        <v>0.15680000000000002</v>
      </c>
      <c r="G18" s="216"/>
    </row>
    <row r="19" spans="1:7" ht="12.75">
      <c r="A19" s="215"/>
      <c r="B19" s="213">
        <f t="shared" si="5"/>
        <v>4</v>
      </c>
      <c r="C19" s="213" t="s">
        <v>116</v>
      </c>
      <c r="D19" s="213">
        <f t="shared" si="6"/>
        <v>64</v>
      </c>
      <c r="E19" s="239">
        <f t="shared" si="1"/>
        <v>2.64</v>
      </c>
      <c r="F19" s="238">
        <f t="shared" si="4"/>
        <v>0.15680000000000002</v>
      </c>
      <c r="G19" s="216" t="s">
        <v>110</v>
      </c>
    </row>
    <row r="20" spans="1:7" ht="12.75">
      <c r="A20" s="215" t="s">
        <v>8</v>
      </c>
      <c r="B20" s="213">
        <f t="shared" si="5"/>
        <v>5</v>
      </c>
      <c r="C20" s="213" t="s">
        <v>116</v>
      </c>
      <c r="D20" s="213">
        <f t="shared" si="6"/>
        <v>64</v>
      </c>
      <c r="E20" s="239">
        <f t="shared" si="1"/>
        <v>2.64</v>
      </c>
      <c r="F20" s="238">
        <f t="shared" si="4"/>
        <v>0.15680000000000002</v>
      </c>
      <c r="G20" s="216"/>
    </row>
    <row r="21" spans="1:7" ht="12.75">
      <c r="A21" s="215" t="s">
        <v>8</v>
      </c>
      <c r="B21" s="213">
        <f t="shared" si="5"/>
        <v>6</v>
      </c>
      <c r="C21" s="213" t="s">
        <v>116</v>
      </c>
      <c r="D21" s="213">
        <f t="shared" si="6"/>
        <v>64</v>
      </c>
      <c r="E21" s="239">
        <f t="shared" si="1"/>
        <v>2.64</v>
      </c>
      <c r="F21" s="238">
        <f t="shared" si="4"/>
        <v>0.15680000000000002</v>
      </c>
      <c r="G21" s="216"/>
    </row>
    <row r="22" spans="1:7" ht="12.75">
      <c r="A22" s="215" t="s">
        <v>8</v>
      </c>
      <c r="B22" s="213">
        <f t="shared" si="5"/>
        <v>7</v>
      </c>
      <c r="C22" s="213" t="s">
        <v>116</v>
      </c>
      <c r="D22" s="213">
        <f t="shared" si="6"/>
        <v>64</v>
      </c>
      <c r="E22" s="239">
        <f t="shared" si="1"/>
        <v>2.64</v>
      </c>
      <c r="F22" s="238">
        <f t="shared" si="4"/>
        <v>0.15680000000000002</v>
      </c>
      <c r="G22" s="216"/>
    </row>
    <row r="23" spans="1:7" ht="12.75">
      <c r="A23" s="215" t="s">
        <v>8</v>
      </c>
      <c r="B23" s="213">
        <f>B11+1</f>
        <v>8</v>
      </c>
      <c r="C23" s="213" t="s">
        <v>86</v>
      </c>
      <c r="D23" s="243">
        <v>32</v>
      </c>
      <c r="E23" s="239">
        <f aca="true" t="shared" si="7" ref="E23:E28">(D23+2)*40/1000</f>
        <v>1.36</v>
      </c>
      <c r="F23" s="239">
        <f>(D23*F$3*16+2)*40/1000</f>
        <v>0.6944</v>
      </c>
      <c r="G23" s="216" t="s">
        <v>111</v>
      </c>
    </row>
    <row r="24" spans="1:7" ht="12.75">
      <c r="A24" s="221"/>
      <c r="B24" s="213"/>
      <c r="C24" s="213" t="s">
        <v>86</v>
      </c>
      <c r="D24" s="243">
        <v>32</v>
      </c>
      <c r="E24" s="239">
        <f t="shared" si="7"/>
        <v>1.36</v>
      </c>
      <c r="F24" s="239">
        <f>(D24*F$3*16+2)*40/1000</f>
        <v>0.6944</v>
      </c>
      <c r="G24" s="216" t="s">
        <v>112</v>
      </c>
    </row>
    <row r="25" spans="1:7" ht="12.75">
      <c r="A25" s="221"/>
      <c r="B25" s="213"/>
      <c r="C25" s="213" t="s">
        <v>86</v>
      </c>
      <c r="D25" s="243">
        <v>32</v>
      </c>
      <c r="E25" s="239">
        <f t="shared" si="7"/>
        <v>1.36</v>
      </c>
      <c r="F25" s="239">
        <f>(D25*F$3*16+2)*40/1000</f>
        <v>0.6944</v>
      </c>
      <c r="G25" s="216" t="s">
        <v>113</v>
      </c>
    </row>
    <row r="26" spans="1:7" ht="12.75">
      <c r="A26" s="221"/>
      <c r="B26" s="213"/>
      <c r="C26" s="213" t="s">
        <v>86</v>
      </c>
      <c r="D26" s="243">
        <v>32</v>
      </c>
      <c r="E26" s="239">
        <f t="shared" si="7"/>
        <v>1.36</v>
      </c>
      <c r="F26" s="239">
        <f>(D26*F$3*16+2)*40/1000</f>
        <v>0.6944</v>
      </c>
      <c r="G26" s="216" t="s">
        <v>114</v>
      </c>
    </row>
    <row r="27" spans="1:7" ht="12.75">
      <c r="A27" s="221"/>
      <c r="B27" s="213">
        <f>B23+1</f>
        <v>9</v>
      </c>
      <c r="C27" s="213" t="s">
        <v>86</v>
      </c>
      <c r="D27" s="213">
        <v>96</v>
      </c>
      <c r="E27" s="239">
        <f t="shared" si="7"/>
        <v>3.92</v>
      </c>
      <c r="F27" s="239">
        <f>(D27*F$3*16+2)*40/1000</f>
        <v>1.9231999999999998</v>
      </c>
      <c r="G27" s="216" t="s">
        <v>93</v>
      </c>
    </row>
    <row r="28" spans="1:7" ht="12.75">
      <c r="A28" s="221"/>
      <c r="B28" s="214"/>
      <c r="C28" s="213" t="s">
        <v>86</v>
      </c>
      <c r="D28" s="213">
        <v>8</v>
      </c>
      <c r="E28" s="239">
        <f t="shared" si="7"/>
        <v>0.4</v>
      </c>
      <c r="F28" s="239">
        <f>E28</f>
        <v>0.4</v>
      </c>
      <c r="G28" s="216" t="s">
        <v>95</v>
      </c>
    </row>
    <row r="29" spans="1:7" ht="12.75">
      <c r="A29" s="220"/>
      <c r="B29" s="5"/>
      <c r="C29" s="5"/>
      <c r="D29" s="234"/>
      <c r="E29" s="241"/>
      <c r="F29" s="241"/>
      <c r="G29" s="32"/>
    </row>
    <row r="30" spans="1:7" ht="13.5" thickBot="1">
      <c r="A30" s="43"/>
      <c r="B30" s="34" t="s">
        <v>120</v>
      </c>
      <c r="C30" s="34"/>
      <c r="D30" s="235">
        <f>SUM(D15:D28)</f>
        <v>744</v>
      </c>
      <c r="E30" s="242">
        <f>SUM(E15:E29)+3.8</f>
        <v>34.67999999999999</v>
      </c>
      <c r="F30" s="242">
        <f>SUM(F15:F28)+3.8</f>
        <v>10.1552</v>
      </c>
      <c r="G30" s="36"/>
    </row>
    <row r="32" ht="12.75">
      <c r="C32" t="s">
        <v>122</v>
      </c>
    </row>
    <row r="33" ht="12.75">
      <c r="C33" t="s">
        <v>123</v>
      </c>
    </row>
    <row r="34" ht="12.75">
      <c r="C34" t="s">
        <v>124</v>
      </c>
    </row>
    <row r="36" ht="12.75">
      <c r="C36" t="s">
        <v>125</v>
      </c>
    </row>
    <row r="37" ht="12.75">
      <c r="C37" t="s">
        <v>126</v>
      </c>
    </row>
    <row r="38" ht="12.75">
      <c r="C38" t="s">
        <v>127</v>
      </c>
    </row>
    <row r="42" ht="15.75">
      <c r="E42" s="209"/>
    </row>
  </sheetData>
  <printOptions/>
  <pageMargins left="0.75" right="0.75" top="1" bottom="1" header="0.5" footer="0.5"/>
  <pageSetup horizontalDpi="300" verticalDpi="300" orientation="landscape" scale="95" r:id="rId1"/>
  <headerFooter alignWithMargins="0">
    <oddHeader>&amp;L&amp;F&amp;C&amp;"Arial,Bold"&amp;14&amp;A&amp;R&amp;T on &amp;D</oddHeader>
    <oddFooter>&amp;L&amp;"ScriptS,Bold"&amp;14D0Note 3551: CTT TDR &amp;C&amp;"Arial,Bold"&amp;12Figure A&amp;P&amp;RPage A&amp;P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G46"/>
  <sheetViews>
    <sheetView workbookViewId="0" topLeftCell="A1">
      <selection activeCell="G51" sqref="G51"/>
    </sheetView>
  </sheetViews>
  <sheetFormatPr defaultColWidth="9.140625" defaultRowHeight="12.75"/>
  <sheetData>
    <row r="2" ht="23.25">
      <c r="B2" s="198" t="s">
        <v>44</v>
      </c>
    </row>
    <row r="4" ht="20.25">
      <c r="B4" s="199" t="s">
        <v>45</v>
      </c>
    </row>
    <row r="46" ht="15.75">
      <c r="G46" s="209"/>
    </row>
  </sheetData>
  <printOptions/>
  <pageMargins left="0.75" right="0.75" top="1" bottom="1" header="0.5" footer="0.5"/>
  <pageSetup horizontalDpi="600" verticalDpi="600" orientation="landscape" scale="80" r:id="rId1"/>
  <headerFooter alignWithMargins="0">
    <oddHeader>&amp;L&amp;F&amp;C&amp;A&amp;R&amp;T on &amp;D</oddHeader>
    <oddFooter>&amp;L&amp;"ScriptS,Bold"&amp;14Fred Borcherding&amp;R&amp;P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P46"/>
  <sheetViews>
    <sheetView zoomScale="85" zoomScaleNormal="85" workbookViewId="0" topLeftCell="A1">
      <selection activeCell="P45" sqref="P45"/>
    </sheetView>
  </sheetViews>
  <sheetFormatPr defaultColWidth="9.140625" defaultRowHeight="12.75"/>
  <cols>
    <col min="2" max="2" width="9.140625" style="17" customWidth="1"/>
    <col min="8" max="8" width="9.140625" style="17" customWidth="1"/>
  </cols>
  <sheetData>
    <row r="1" spans="2:16" ht="12.75">
      <c r="B1" s="17" t="s">
        <v>13</v>
      </c>
      <c r="J1" s="17" t="s">
        <v>14</v>
      </c>
      <c r="P1" s="17"/>
    </row>
    <row r="2" spans="4:16" ht="13.5" thickBot="1">
      <c r="D2" s="17" t="s">
        <v>12</v>
      </c>
      <c r="E2">
        <v>68</v>
      </c>
      <c r="J2" s="17"/>
      <c r="L2" s="17" t="s">
        <v>12</v>
      </c>
      <c r="M2">
        <v>68</v>
      </c>
      <c r="P2" s="17"/>
    </row>
    <row r="3" spans="2:16" ht="12.75">
      <c r="B3" s="24" t="s">
        <v>10</v>
      </c>
      <c r="D3" s="28"/>
      <c r="E3" s="29"/>
      <c r="F3" s="30"/>
      <c r="H3" s="59" t="s">
        <v>11</v>
      </c>
      <c r="J3" s="24" t="s">
        <v>10</v>
      </c>
      <c r="L3" s="28"/>
      <c r="M3" s="29"/>
      <c r="N3" s="30"/>
      <c r="P3" s="59" t="s">
        <v>11</v>
      </c>
    </row>
    <row r="4" spans="4:16" ht="12.75">
      <c r="D4" s="31" t="s">
        <v>0</v>
      </c>
      <c r="E4" s="5">
        <v>32</v>
      </c>
      <c r="F4" s="32"/>
      <c r="J4" s="17"/>
      <c r="L4" s="31" t="s">
        <v>0</v>
      </c>
      <c r="M4" s="5">
        <v>32</v>
      </c>
      <c r="N4" s="32"/>
      <c r="P4" s="17"/>
    </row>
    <row r="5" spans="2:16" ht="13.5" thickBot="1">
      <c r="B5" s="89"/>
      <c r="C5" s="90"/>
      <c r="D5" s="91">
        <v>32</v>
      </c>
      <c r="E5" s="34"/>
      <c r="F5" s="103">
        <f>E4</f>
        <v>32</v>
      </c>
      <c r="G5" s="104"/>
      <c r="H5" s="105"/>
      <c r="I5" s="170"/>
      <c r="J5" s="89"/>
      <c r="K5" s="90"/>
      <c r="L5" s="91">
        <v>32</v>
      </c>
      <c r="M5" s="34"/>
      <c r="N5" s="103">
        <f>M4</f>
        <v>32</v>
      </c>
      <c r="O5" s="104"/>
      <c r="P5" s="105"/>
    </row>
    <row r="6" spans="2:16" ht="13.5" thickBot="1">
      <c r="B6" s="92">
        <v>1</v>
      </c>
      <c r="C6" s="93">
        <v>64</v>
      </c>
      <c r="D6" s="94"/>
      <c r="E6" s="5"/>
      <c r="F6" s="106"/>
      <c r="G6" s="107">
        <v>68</v>
      </c>
      <c r="H6" s="108">
        <v>0</v>
      </c>
      <c r="J6" s="92">
        <v>1</v>
      </c>
      <c r="K6" s="93">
        <v>64</v>
      </c>
      <c r="L6" s="94"/>
      <c r="M6" s="5"/>
      <c r="N6" s="106"/>
      <c r="O6" s="107">
        <v>68</v>
      </c>
      <c r="P6" s="108">
        <v>0</v>
      </c>
    </row>
    <row r="7" spans="2:16" ht="12.75">
      <c r="B7" s="95"/>
      <c r="C7" s="96"/>
      <c r="D7" s="97">
        <f>$C$6-D5</f>
        <v>32</v>
      </c>
      <c r="E7" s="29"/>
      <c r="F7" s="109">
        <f>E8</f>
        <v>32</v>
      </c>
      <c r="G7" s="110"/>
      <c r="H7" s="111"/>
      <c r="J7" s="95"/>
      <c r="K7" s="96"/>
      <c r="L7" s="97">
        <f>$C$6-L5</f>
        <v>32</v>
      </c>
      <c r="M7" s="29"/>
      <c r="N7" s="109">
        <f>O6-N5</f>
        <v>36</v>
      </c>
      <c r="O7" s="110"/>
      <c r="P7" s="111"/>
    </row>
    <row r="8" spans="4:16" ht="12.75">
      <c r="D8" s="31" t="s">
        <v>1</v>
      </c>
      <c r="E8" s="5">
        <v>32</v>
      </c>
      <c r="F8" s="112"/>
      <c r="G8" s="100"/>
      <c r="H8" s="113"/>
      <c r="J8" s="17"/>
      <c r="L8" s="31" t="s">
        <v>1</v>
      </c>
      <c r="M8" s="5">
        <v>48</v>
      </c>
      <c r="N8" s="32"/>
      <c r="P8" s="17"/>
    </row>
    <row r="9" spans="2:16" ht="13.5" thickBot="1">
      <c r="B9" s="89"/>
      <c r="C9" s="90"/>
      <c r="D9" s="91">
        <f>E8-D7</f>
        <v>0</v>
      </c>
      <c r="E9" s="34"/>
      <c r="F9" s="114">
        <v>0</v>
      </c>
      <c r="G9" s="100"/>
      <c r="H9" s="113"/>
      <c r="I9" s="5"/>
      <c r="J9" s="89"/>
      <c r="K9" s="90"/>
      <c r="L9" s="91">
        <f>M8-L7</f>
        <v>16</v>
      </c>
      <c r="M9" s="34"/>
      <c r="N9" s="103">
        <f>M8-N7</f>
        <v>12</v>
      </c>
      <c r="O9" s="119"/>
      <c r="P9" s="120"/>
    </row>
    <row r="10" spans="2:16" ht="13.5" thickBot="1">
      <c r="B10" s="92">
        <f>B6+1</f>
        <v>2</v>
      </c>
      <c r="C10" s="93">
        <f>C6</f>
        <v>64</v>
      </c>
      <c r="D10" s="94"/>
      <c r="E10" s="5"/>
      <c r="F10" s="115"/>
      <c r="G10" s="100" t="s">
        <v>8</v>
      </c>
      <c r="H10" s="116"/>
      <c r="J10" s="92">
        <f>J6+1</f>
        <v>2</v>
      </c>
      <c r="K10" s="93">
        <f>K6</f>
        <v>64</v>
      </c>
      <c r="L10" s="94"/>
      <c r="M10" s="5"/>
      <c r="N10" s="115"/>
      <c r="O10" s="100" t="s">
        <v>8</v>
      </c>
      <c r="P10" s="116"/>
    </row>
    <row r="11" spans="2:16" ht="12.75">
      <c r="B11" s="92"/>
      <c r="C11" s="93"/>
      <c r="D11" s="98">
        <v>48</v>
      </c>
      <c r="E11" s="29"/>
      <c r="F11" s="109">
        <f>G6-F5-F7-F9</f>
        <v>4</v>
      </c>
      <c r="G11" s="117"/>
      <c r="H11" s="118"/>
      <c r="J11" s="92"/>
      <c r="K11" s="93"/>
      <c r="L11" s="98">
        <v>48</v>
      </c>
      <c r="M11" s="29"/>
      <c r="N11" s="121">
        <v>0</v>
      </c>
      <c r="O11" s="100"/>
      <c r="P11" s="113"/>
    </row>
    <row r="12" spans="2:16" ht="12.75">
      <c r="B12" s="99"/>
      <c r="C12" s="100"/>
      <c r="D12" s="101" t="s">
        <v>2</v>
      </c>
      <c r="E12" s="5">
        <v>48</v>
      </c>
      <c r="F12" s="60"/>
      <c r="J12" s="99"/>
      <c r="K12" s="100"/>
      <c r="L12" s="101" t="s">
        <v>2</v>
      </c>
      <c r="M12" s="5">
        <v>48</v>
      </c>
      <c r="N12" s="112"/>
      <c r="O12" s="100"/>
      <c r="P12" s="113"/>
    </row>
    <row r="13" spans="2:16" ht="13.5" thickBot="1">
      <c r="B13" s="92"/>
      <c r="C13" s="93"/>
      <c r="D13" s="102">
        <f>E12-D11</f>
        <v>0</v>
      </c>
      <c r="E13" s="34" t="s">
        <v>8</v>
      </c>
      <c r="F13" s="103">
        <f>E12-F11</f>
        <v>44</v>
      </c>
      <c r="G13" s="104"/>
      <c r="H13" s="105"/>
      <c r="J13" s="92"/>
      <c r="K13" s="93"/>
      <c r="L13" s="102">
        <f>M12-L11</f>
        <v>0</v>
      </c>
      <c r="M13" s="34" t="s">
        <v>8</v>
      </c>
      <c r="N13" s="103">
        <f>M12</f>
        <v>48</v>
      </c>
      <c r="O13" s="104"/>
      <c r="P13" s="105"/>
    </row>
    <row r="14" spans="2:16" ht="13.5" thickBot="1">
      <c r="B14" s="92" t="s">
        <v>8</v>
      </c>
      <c r="C14" s="93" t="s">
        <v>8</v>
      </c>
      <c r="D14" s="94"/>
      <c r="E14" s="5"/>
      <c r="F14" s="106"/>
      <c r="G14" s="107">
        <f>G6</f>
        <v>68</v>
      </c>
      <c r="H14" s="108">
        <v>1</v>
      </c>
      <c r="J14" s="92" t="s">
        <v>8</v>
      </c>
      <c r="K14" s="93" t="s">
        <v>8</v>
      </c>
      <c r="L14" s="94"/>
      <c r="M14" s="5"/>
      <c r="N14" s="106"/>
      <c r="O14" s="107">
        <f>O6</f>
        <v>68</v>
      </c>
      <c r="P14" s="108">
        <v>1</v>
      </c>
    </row>
    <row r="15" spans="2:16" ht="12.75">
      <c r="B15" s="95"/>
      <c r="C15" s="96"/>
      <c r="D15" s="97">
        <f>$C$6-D13-D11-D9</f>
        <v>16</v>
      </c>
      <c r="E15" s="29"/>
      <c r="F15" s="109">
        <f>G14-F13</f>
        <v>24</v>
      </c>
      <c r="G15" s="110"/>
      <c r="H15" s="111"/>
      <c r="J15" s="95"/>
      <c r="K15" s="96"/>
      <c r="L15" s="97">
        <f>$C$6-L13-L11-L9</f>
        <v>0</v>
      </c>
      <c r="M15" s="29"/>
      <c r="N15" s="109">
        <f>O14-N9-N11-N13</f>
        <v>8</v>
      </c>
      <c r="O15" s="110"/>
      <c r="P15" s="111"/>
    </row>
    <row r="16" spans="4:16" ht="12.75">
      <c r="D16" s="31" t="s">
        <v>3</v>
      </c>
      <c r="E16" s="5">
        <v>64</v>
      </c>
      <c r="F16" s="32"/>
      <c r="J16" s="17"/>
      <c r="L16" s="31" t="s">
        <v>3</v>
      </c>
      <c r="M16" s="5">
        <v>48</v>
      </c>
      <c r="N16" s="32"/>
      <c r="P16" s="17"/>
    </row>
    <row r="17" spans="2:16" ht="13.5" thickBot="1">
      <c r="B17" s="137"/>
      <c r="C17" s="138"/>
      <c r="D17" s="139">
        <f>E16-D15</f>
        <v>48</v>
      </c>
      <c r="E17" s="34"/>
      <c r="F17" s="157">
        <f>E16-F15</f>
        <v>40</v>
      </c>
      <c r="G17" s="158"/>
      <c r="H17" s="159"/>
      <c r="J17" s="137"/>
      <c r="K17" s="138"/>
      <c r="L17" s="139">
        <f>M16-L15</f>
        <v>48</v>
      </c>
      <c r="M17" s="34"/>
      <c r="N17" s="157">
        <f>M16-N15</f>
        <v>40</v>
      </c>
      <c r="O17" s="158"/>
      <c r="P17" s="159"/>
    </row>
    <row r="18" spans="2:16" ht="13.5" thickBot="1">
      <c r="B18" s="140">
        <v>3</v>
      </c>
      <c r="C18" s="141">
        <f>C10</f>
        <v>64</v>
      </c>
      <c r="D18" s="142"/>
      <c r="E18" s="5"/>
      <c r="F18" s="160"/>
      <c r="G18" s="161">
        <f>F17+F19</f>
        <v>68</v>
      </c>
      <c r="H18" s="162">
        <v>2</v>
      </c>
      <c r="J18" s="140">
        <v>3</v>
      </c>
      <c r="K18" s="141">
        <f>K10</f>
        <v>64</v>
      </c>
      <c r="L18" s="142"/>
      <c r="M18" s="5"/>
      <c r="N18" s="160"/>
      <c r="O18" s="161">
        <f>O6</f>
        <v>68</v>
      </c>
      <c r="P18" s="162">
        <v>2</v>
      </c>
    </row>
    <row r="19" spans="2:16" ht="12.75">
      <c r="B19" s="143"/>
      <c r="C19" s="144"/>
      <c r="D19" s="145">
        <f>$C$6-D17</f>
        <v>16</v>
      </c>
      <c r="E19" s="29"/>
      <c r="F19" s="163">
        <f>$E$2-F17</f>
        <v>28</v>
      </c>
      <c r="G19" s="164"/>
      <c r="H19" s="165"/>
      <c r="J19" s="143"/>
      <c r="K19" s="144"/>
      <c r="L19" s="145">
        <f>$C$6-L17</f>
        <v>16</v>
      </c>
      <c r="M19" s="29"/>
      <c r="N19" s="163">
        <f>O18-N17</f>
        <v>28</v>
      </c>
      <c r="O19" s="164"/>
      <c r="P19" s="165"/>
    </row>
    <row r="20" spans="4:16" ht="12.75">
      <c r="D20" s="31" t="s">
        <v>4</v>
      </c>
      <c r="E20" s="5">
        <v>64</v>
      </c>
      <c r="F20" s="32"/>
      <c r="J20" s="17"/>
      <c r="L20" s="31" t="s">
        <v>4</v>
      </c>
      <c r="M20" s="5">
        <v>64</v>
      </c>
      <c r="N20" s="32"/>
      <c r="P20" s="17"/>
    </row>
    <row r="21" spans="2:16" ht="13.5" thickBot="1">
      <c r="B21" s="137"/>
      <c r="C21" s="138"/>
      <c r="D21" s="139">
        <f>E20-D19</f>
        <v>48</v>
      </c>
      <c r="E21" s="34"/>
      <c r="F21" s="157">
        <f>E20-F19</f>
        <v>36</v>
      </c>
      <c r="G21" s="158"/>
      <c r="H21" s="159"/>
      <c r="J21" s="137"/>
      <c r="K21" s="138"/>
      <c r="L21" s="139">
        <f>M20-L19</f>
        <v>48</v>
      </c>
      <c r="M21" s="34"/>
      <c r="N21" s="157">
        <f>M20-N19</f>
        <v>36</v>
      </c>
      <c r="O21" s="158"/>
      <c r="P21" s="159"/>
    </row>
    <row r="22" spans="2:16" ht="13.5" thickBot="1">
      <c r="B22" s="140">
        <f>B18+1</f>
        <v>4</v>
      </c>
      <c r="C22" s="141">
        <f>C18</f>
        <v>64</v>
      </c>
      <c r="D22" s="142"/>
      <c r="E22" s="5"/>
      <c r="F22" s="160"/>
      <c r="G22" s="161">
        <f>F21+F23</f>
        <v>68</v>
      </c>
      <c r="H22" s="162">
        <v>3</v>
      </c>
      <c r="J22" s="140">
        <f>J18+1</f>
        <v>4</v>
      </c>
      <c r="K22" s="141">
        <f>K18</f>
        <v>64</v>
      </c>
      <c r="L22" s="142"/>
      <c r="M22" s="5"/>
      <c r="N22" s="160"/>
      <c r="O22" s="161">
        <f>N21+N23</f>
        <v>68</v>
      </c>
      <c r="P22" s="162">
        <v>3</v>
      </c>
    </row>
    <row r="23" spans="2:16" ht="12.75">
      <c r="B23" s="143"/>
      <c r="C23" s="144"/>
      <c r="D23" s="145">
        <f>$C$6-D21</f>
        <v>16</v>
      </c>
      <c r="E23" s="29"/>
      <c r="F23" s="163">
        <f>$E$2-F21</f>
        <v>32</v>
      </c>
      <c r="G23" s="164"/>
      <c r="H23" s="165"/>
      <c r="J23" s="143"/>
      <c r="K23" s="144"/>
      <c r="L23" s="145">
        <f>$C$6-L21</f>
        <v>16</v>
      </c>
      <c r="M23" s="29"/>
      <c r="N23" s="163">
        <f>$E$2-N21</f>
        <v>32</v>
      </c>
      <c r="O23" s="164"/>
      <c r="P23" s="165"/>
    </row>
    <row r="24" spans="4:16" ht="12.75">
      <c r="D24" s="31" t="s">
        <v>5</v>
      </c>
      <c r="E24" s="5">
        <v>64</v>
      </c>
      <c r="F24" s="32"/>
      <c r="J24" s="17"/>
      <c r="L24" s="31" t="s">
        <v>5</v>
      </c>
      <c r="M24" s="5">
        <v>80</v>
      </c>
      <c r="N24" s="32"/>
      <c r="P24" s="17"/>
    </row>
    <row r="25" spans="2:16" ht="13.5" thickBot="1">
      <c r="B25" s="146"/>
      <c r="C25" s="147"/>
      <c r="D25" s="148">
        <f>E24-D23</f>
        <v>48</v>
      </c>
      <c r="E25" s="34"/>
      <c r="F25" s="157">
        <f>E24-F23</f>
        <v>32</v>
      </c>
      <c r="G25" s="158"/>
      <c r="H25" s="159"/>
      <c r="J25" s="146"/>
      <c r="K25" s="147"/>
      <c r="L25" s="148">
        <f>M24-L23</f>
        <v>64</v>
      </c>
      <c r="M25" s="34"/>
      <c r="N25" s="157">
        <f>M24-N23</f>
        <v>48</v>
      </c>
      <c r="O25" s="158"/>
      <c r="P25" s="159"/>
    </row>
    <row r="26" spans="2:16" ht="13.5" thickBot="1">
      <c r="B26" s="149">
        <f>B22+1</f>
        <v>5</v>
      </c>
      <c r="C26" s="150">
        <f>C22</f>
        <v>64</v>
      </c>
      <c r="D26" s="151"/>
      <c r="E26" s="5"/>
      <c r="F26" s="160"/>
      <c r="G26" s="161">
        <f>F25+F27</f>
        <v>68</v>
      </c>
      <c r="H26" s="162">
        <v>4</v>
      </c>
      <c r="J26" s="149">
        <f>J22+1</f>
        <v>5</v>
      </c>
      <c r="K26" s="150">
        <f>K22</f>
        <v>64</v>
      </c>
      <c r="L26" s="151"/>
      <c r="M26" s="5"/>
      <c r="N26" s="160"/>
      <c r="O26" s="161">
        <f>N25+N27</f>
        <v>68</v>
      </c>
      <c r="P26" s="162">
        <v>4</v>
      </c>
    </row>
    <row r="27" spans="2:16" ht="12.75">
      <c r="B27" s="152"/>
      <c r="C27" s="153"/>
      <c r="D27" s="154">
        <f>$C$6-D25</f>
        <v>16</v>
      </c>
      <c r="E27" s="29"/>
      <c r="F27" s="163">
        <f>E28-F29</f>
        <v>36</v>
      </c>
      <c r="G27" s="164"/>
      <c r="H27" s="165"/>
      <c r="J27" s="152"/>
      <c r="K27" s="153"/>
      <c r="L27" s="154">
        <f>$C$6-L25</f>
        <v>0</v>
      </c>
      <c r="M27" s="29"/>
      <c r="N27" s="163">
        <f>$E$2-N25</f>
        <v>20</v>
      </c>
      <c r="O27" s="164"/>
      <c r="P27" s="165"/>
    </row>
    <row r="28" spans="4:16" ht="12.75">
      <c r="D28" s="31" t="s">
        <v>6</v>
      </c>
      <c r="E28" s="5">
        <v>80</v>
      </c>
      <c r="F28" s="32"/>
      <c r="J28" s="17"/>
      <c r="L28" s="31" t="s">
        <v>6</v>
      </c>
      <c r="M28" s="5">
        <v>80</v>
      </c>
      <c r="N28" s="32"/>
      <c r="P28" s="17"/>
    </row>
    <row r="29" spans="2:16" ht="12.75">
      <c r="B29" s="146">
        <v>6</v>
      </c>
      <c r="C29" s="155">
        <f>C6</f>
        <v>64</v>
      </c>
      <c r="D29" s="156">
        <f>C29</f>
        <v>64</v>
      </c>
      <c r="E29" s="5"/>
      <c r="F29" s="166">
        <f>G32-F33</f>
        <v>44</v>
      </c>
      <c r="G29" s="158"/>
      <c r="H29" s="159"/>
      <c r="J29" s="146">
        <v>6</v>
      </c>
      <c r="K29" s="155">
        <f>K6</f>
        <v>64</v>
      </c>
      <c r="L29" s="156">
        <f>K29</f>
        <v>64</v>
      </c>
      <c r="M29" s="5"/>
      <c r="N29" s="166">
        <f>M28-N27</f>
        <v>60</v>
      </c>
      <c r="O29" s="158"/>
      <c r="P29" s="159"/>
    </row>
    <row r="30" spans="2:16" ht="12.75">
      <c r="B30" s="58"/>
      <c r="C30" s="11"/>
      <c r="D30" s="41"/>
      <c r="E30" s="5"/>
      <c r="F30" s="167"/>
      <c r="G30" s="161"/>
      <c r="H30" s="162"/>
      <c r="J30" s="58"/>
      <c r="K30" s="11"/>
      <c r="L30" s="41"/>
      <c r="M30" s="5"/>
      <c r="N30" s="167"/>
      <c r="O30" s="161"/>
      <c r="P30" s="162"/>
    </row>
    <row r="31" spans="2:16" ht="13.5" thickBot="1">
      <c r="B31" s="149"/>
      <c r="C31" s="147"/>
      <c r="D31" s="148">
        <f>E28-D27-D29</f>
        <v>0</v>
      </c>
      <c r="E31" s="34"/>
      <c r="F31" s="168"/>
      <c r="G31" s="161"/>
      <c r="H31" s="162"/>
      <c r="J31" s="149"/>
      <c r="K31" s="147"/>
      <c r="L31" s="148">
        <f>M28-L27-L29</f>
        <v>16</v>
      </c>
      <c r="M31" s="34"/>
      <c r="N31" s="168"/>
      <c r="O31" s="161"/>
      <c r="P31" s="162"/>
    </row>
    <row r="32" spans="2:16" ht="13.5" thickBot="1">
      <c r="B32" s="149">
        <v>7</v>
      </c>
      <c r="C32" s="150">
        <f>C26</f>
        <v>64</v>
      </c>
      <c r="D32" s="151"/>
      <c r="E32" s="5"/>
      <c r="F32" s="160"/>
      <c r="G32" s="161">
        <v>68</v>
      </c>
      <c r="H32" s="162">
        <v>5</v>
      </c>
      <c r="J32" s="149">
        <v>7</v>
      </c>
      <c r="K32" s="150">
        <f>K26</f>
        <v>64</v>
      </c>
      <c r="L32" s="151"/>
      <c r="M32" s="5"/>
      <c r="N32" s="160"/>
      <c r="O32" s="161">
        <f>N29+N33</f>
        <v>68</v>
      </c>
      <c r="P32" s="162">
        <v>5</v>
      </c>
    </row>
    <row r="33" spans="2:16" ht="12.75">
      <c r="B33" s="152"/>
      <c r="C33" s="153"/>
      <c r="D33" s="154">
        <f>$C$6-D31</f>
        <v>64</v>
      </c>
      <c r="E33" s="29"/>
      <c r="F33" s="163">
        <f>E34-F35</f>
        <v>24</v>
      </c>
      <c r="G33" s="164"/>
      <c r="H33" s="165"/>
      <c r="J33" s="152"/>
      <c r="K33" s="153"/>
      <c r="L33" s="154">
        <f>$C$6-L31</f>
        <v>48</v>
      </c>
      <c r="M33" s="29"/>
      <c r="N33" s="163">
        <f>$E$2-N29</f>
        <v>8</v>
      </c>
      <c r="O33" s="164"/>
      <c r="P33" s="165"/>
    </row>
    <row r="34" spans="4:16" ht="12.75">
      <c r="D34" s="31" t="s">
        <v>7</v>
      </c>
      <c r="E34" s="5">
        <v>96</v>
      </c>
      <c r="F34" s="32"/>
      <c r="J34" s="17"/>
      <c r="L34" s="31" t="s">
        <v>7</v>
      </c>
      <c r="M34" s="5">
        <v>80</v>
      </c>
      <c r="N34" s="32"/>
      <c r="P34" s="17"/>
    </row>
    <row r="35" spans="2:16" ht="13.5" thickBot="1">
      <c r="B35" s="127"/>
      <c r="C35" s="128"/>
      <c r="D35" s="129">
        <f>E34-D33</f>
        <v>32</v>
      </c>
      <c r="E35" s="34"/>
      <c r="F35" s="157">
        <v>72</v>
      </c>
      <c r="G35" s="158"/>
      <c r="H35" s="159"/>
      <c r="J35" s="127"/>
      <c r="K35" s="128"/>
      <c r="L35" s="129">
        <f>M34-L33</f>
        <v>32</v>
      </c>
      <c r="M35" s="34"/>
      <c r="N35" s="157">
        <f>M34-N33</f>
        <v>72</v>
      </c>
      <c r="O35" s="158"/>
      <c r="P35" s="159"/>
    </row>
    <row r="36" spans="2:16" ht="13.5" thickBot="1">
      <c r="B36" s="130">
        <f>B32+1</f>
        <v>8</v>
      </c>
      <c r="C36" s="131">
        <f>C32</f>
        <v>64</v>
      </c>
      <c r="D36" s="132"/>
      <c r="E36" s="5"/>
      <c r="F36" s="160"/>
      <c r="G36" s="164">
        <f>F35+F37</f>
        <v>72</v>
      </c>
      <c r="H36" s="165">
        <v>6</v>
      </c>
      <c r="J36" s="130">
        <f>J32+1</f>
        <v>8</v>
      </c>
      <c r="K36" s="131">
        <f>K32</f>
        <v>64</v>
      </c>
      <c r="L36" s="132"/>
      <c r="M36" s="5"/>
      <c r="N36" s="160"/>
      <c r="O36" s="164">
        <f>N35+N37</f>
        <v>72</v>
      </c>
      <c r="P36" s="165">
        <v>6</v>
      </c>
    </row>
    <row r="37" spans="2:16" ht="12.75">
      <c r="B37" s="133"/>
      <c r="C37" s="134"/>
      <c r="D37" s="135">
        <f>$C$6-D35</f>
        <v>32</v>
      </c>
      <c r="E37" s="29"/>
      <c r="F37" s="30"/>
      <c r="J37" s="133"/>
      <c r="K37" s="134"/>
      <c r="L37" s="135">
        <f>$C$6-L35</f>
        <v>32</v>
      </c>
      <c r="M37" s="29"/>
      <c r="N37" s="30"/>
      <c r="P37" s="17"/>
    </row>
    <row r="38" spans="4:16" ht="12.75">
      <c r="D38" s="31" t="s">
        <v>9</v>
      </c>
      <c r="E38" s="5">
        <v>32</v>
      </c>
      <c r="F38" s="32"/>
      <c r="J38" s="17"/>
      <c r="L38" s="31" t="s">
        <v>9</v>
      </c>
      <c r="M38" s="5">
        <v>32</v>
      </c>
      <c r="N38" s="32"/>
      <c r="P38" s="17"/>
    </row>
    <row r="39" spans="4:16" ht="13.5" thickBot="1">
      <c r="D39" s="43">
        <f>E38-D37</f>
        <v>0</v>
      </c>
      <c r="E39" s="34"/>
      <c r="F39" s="122">
        <v>64</v>
      </c>
      <c r="G39" s="123"/>
      <c r="H39" s="124"/>
      <c r="J39" s="17"/>
      <c r="L39" s="43">
        <f>M38-L37</f>
        <v>0</v>
      </c>
      <c r="M39" s="34"/>
      <c r="N39" s="122">
        <v>64</v>
      </c>
      <c r="O39" s="123"/>
      <c r="P39" s="124"/>
    </row>
    <row r="40" spans="4:16" ht="12.75">
      <c r="D40" s="5"/>
      <c r="E40" s="5"/>
      <c r="F40" s="136"/>
      <c r="G40" s="125">
        <v>64</v>
      </c>
      <c r="H40" s="126">
        <v>7</v>
      </c>
      <c r="J40" s="17"/>
      <c r="L40" s="5"/>
      <c r="M40" s="5"/>
      <c r="N40" s="136"/>
      <c r="O40" s="125">
        <v>64</v>
      </c>
      <c r="P40" s="126">
        <v>7</v>
      </c>
    </row>
    <row r="41" spans="10:16" ht="12.75">
      <c r="J41" s="17"/>
      <c r="P41" s="17"/>
    </row>
    <row r="42" ht="12.75">
      <c r="B42" s="16" t="s">
        <v>50</v>
      </c>
    </row>
    <row r="43" ht="12.75">
      <c r="B43" s="16" t="s">
        <v>49</v>
      </c>
    </row>
    <row r="44" ht="12.75">
      <c r="B44" s="16" t="s">
        <v>32</v>
      </c>
    </row>
    <row r="45" ht="12.75">
      <c r="B45" s="16"/>
    </row>
    <row r="46" ht="15.75">
      <c r="G46" s="209" t="s">
        <v>54</v>
      </c>
    </row>
  </sheetData>
  <printOptions/>
  <pageMargins left="0.75" right="0.75" top="1" bottom="1" header="0.5" footer="0.5"/>
  <pageSetup horizontalDpi="600" verticalDpi="600" orientation="landscape" scale="75" r:id="rId1"/>
  <headerFooter alignWithMargins="0">
    <oddHeader>&amp;L&amp;F&amp;C&amp;A&amp;R&amp;T on &amp;D</oddHeader>
    <oddFooter>&amp;L&amp;"ScriptS,Bold"&amp;14Fred Borcherding&amp;R&amp;P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J40"/>
  <sheetViews>
    <sheetView zoomScale="85" zoomScaleNormal="85" workbookViewId="0" topLeftCell="A1">
      <selection activeCell="N38" sqref="N38"/>
    </sheetView>
  </sheetViews>
  <sheetFormatPr defaultColWidth="9.140625" defaultRowHeight="12.75"/>
  <cols>
    <col min="2" max="2" width="9.140625" style="17" customWidth="1"/>
    <col min="8" max="8" width="9.140625" style="17" customWidth="1"/>
  </cols>
  <sheetData>
    <row r="1" spans="2:6" ht="12.75">
      <c r="B1" s="17" t="s">
        <v>15</v>
      </c>
      <c r="F1" s="169" t="s">
        <v>43</v>
      </c>
    </row>
    <row r="2" spans="4:5" ht="13.5" thickBot="1">
      <c r="D2" s="17" t="s">
        <v>12</v>
      </c>
      <c r="E2">
        <v>68</v>
      </c>
    </row>
    <row r="3" spans="2:8" ht="12.75">
      <c r="B3" s="24" t="s">
        <v>10</v>
      </c>
      <c r="D3" s="28"/>
      <c r="E3" s="29"/>
      <c r="F3" s="30"/>
      <c r="H3" s="59" t="s">
        <v>11</v>
      </c>
    </row>
    <row r="4" spans="4:6" ht="12.75">
      <c r="D4" s="31" t="s">
        <v>0</v>
      </c>
      <c r="E4" s="5">
        <v>32</v>
      </c>
      <c r="F4" s="32"/>
    </row>
    <row r="5" spans="2:10" ht="13.5" thickBot="1">
      <c r="B5" s="89"/>
      <c r="C5" s="90"/>
      <c r="D5" s="91">
        <v>32</v>
      </c>
      <c r="E5" s="34"/>
      <c r="F5" s="103">
        <f>E4</f>
        <v>32</v>
      </c>
      <c r="G5" s="104"/>
      <c r="H5" s="105"/>
      <c r="J5" t="s">
        <v>29</v>
      </c>
    </row>
    <row r="6" spans="2:10" ht="13.5" thickBot="1">
      <c r="B6" s="92">
        <v>1</v>
      </c>
      <c r="C6" s="93">
        <v>64</v>
      </c>
      <c r="D6" s="94"/>
      <c r="E6" s="5"/>
      <c r="F6" s="106"/>
      <c r="G6" s="107">
        <f>F5+F7</f>
        <v>72</v>
      </c>
      <c r="H6" s="108">
        <v>1</v>
      </c>
      <c r="J6" t="s">
        <v>28</v>
      </c>
    </row>
    <row r="7" spans="2:8" ht="12.75">
      <c r="B7" s="95"/>
      <c r="C7" s="96"/>
      <c r="D7" s="97">
        <f>$C$6-D5</f>
        <v>32</v>
      </c>
      <c r="E7" s="29"/>
      <c r="F7" s="109">
        <f>E8</f>
        <v>40</v>
      </c>
      <c r="G7" s="110"/>
      <c r="H7" s="111"/>
    </row>
    <row r="8" spans="4:6" ht="12.75">
      <c r="D8" s="31" t="s">
        <v>1</v>
      </c>
      <c r="E8" s="5">
        <f>E4+8</f>
        <v>40</v>
      </c>
      <c r="F8" s="32"/>
    </row>
    <row r="9" spans="2:10" ht="13.5" thickBot="1">
      <c r="B9" s="89"/>
      <c r="C9" s="90"/>
      <c r="D9" s="91">
        <f>E8-D7</f>
        <v>8</v>
      </c>
      <c r="E9" s="34"/>
      <c r="F9" s="36"/>
      <c r="I9" s="5"/>
      <c r="J9" t="s">
        <v>39</v>
      </c>
    </row>
    <row r="10" spans="2:10" ht="13.5" thickBot="1">
      <c r="B10" s="92">
        <f>B6+1</f>
        <v>2</v>
      </c>
      <c r="C10" s="93">
        <f>C6</f>
        <v>64</v>
      </c>
      <c r="D10" s="94"/>
      <c r="E10" s="5"/>
      <c r="F10" s="5"/>
      <c r="G10" t="s">
        <v>8</v>
      </c>
      <c r="H10" s="24"/>
      <c r="J10" t="s">
        <v>40</v>
      </c>
    </row>
    <row r="11" spans="2:10" ht="12.75">
      <c r="B11" s="92"/>
      <c r="C11" s="93"/>
      <c r="D11" s="98">
        <v>48</v>
      </c>
      <c r="E11" s="29"/>
      <c r="F11" s="30" t="s">
        <v>8</v>
      </c>
      <c r="J11" t="s">
        <v>41</v>
      </c>
    </row>
    <row r="12" spans="2:6" ht="12.75">
      <c r="B12" s="99"/>
      <c r="C12" s="100"/>
      <c r="D12" s="101" t="s">
        <v>2</v>
      </c>
      <c r="E12" s="5">
        <f>E8+8</f>
        <v>48</v>
      </c>
      <c r="F12" s="32"/>
    </row>
    <row r="13" spans="2:8" ht="13.5" thickBot="1">
      <c r="B13" s="92"/>
      <c r="C13" s="93"/>
      <c r="D13" s="102">
        <f>E12-D11</f>
        <v>0</v>
      </c>
      <c r="E13" s="34" t="s">
        <v>8</v>
      </c>
      <c r="F13" s="103">
        <f>E12</f>
        <v>48</v>
      </c>
      <c r="G13" s="104"/>
      <c r="H13" s="105"/>
    </row>
    <row r="14" spans="2:8" ht="13.5" thickBot="1">
      <c r="B14" s="92" t="s">
        <v>8</v>
      </c>
      <c r="C14" s="93" t="s">
        <v>8</v>
      </c>
      <c r="D14" s="94"/>
      <c r="E14" s="5"/>
      <c r="F14" s="106"/>
      <c r="G14" s="107">
        <f>F13+F15</f>
        <v>68</v>
      </c>
      <c r="H14" s="108">
        <v>2</v>
      </c>
    </row>
    <row r="15" spans="2:8" ht="12.75">
      <c r="B15" s="95"/>
      <c r="C15" s="96"/>
      <c r="D15" s="97">
        <f>$C$6-D13-D11-D9</f>
        <v>8</v>
      </c>
      <c r="E15" s="29"/>
      <c r="F15" s="109">
        <f>$E$2-F13</f>
        <v>20</v>
      </c>
      <c r="G15" s="110"/>
      <c r="H15" s="111"/>
    </row>
    <row r="16" spans="4:6" ht="12.75">
      <c r="D16" s="31" t="s">
        <v>3</v>
      </c>
      <c r="E16" s="5">
        <f>E12+8</f>
        <v>56</v>
      </c>
      <c r="F16" s="32"/>
    </row>
    <row r="17" spans="2:8" ht="13.5" thickBot="1">
      <c r="B17" s="137"/>
      <c r="C17" s="138"/>
      <c r="D17" s="139">
        <f>E16-D15</f>
        <v>48</v>
      </c>
      <c r="E17" s="34"/>
      <c r="F17" s="157">
        <f>E16-F15</f>
        <v>36</v>
      </c>
      <c r="G17" s="158"/>
      <c r="H17" s="159"/>
    </row>
    <row r="18" spans="2:10" ht="13.5" thickBot="1">
      <c r="B18" s="140">
        <v>3</v>
      </c>
      <c r="C18" s="141">
        <f>C10</f>
        <v>64</v>
      </c>
      <c r="D18" s="142"/>
      <c r="E18" s="5"/>
      <c r="F18" s="160"/>
      <c r="G18" s="161">
        <f>F17+F19</f>
        <v>68</v>
      </c>
      <c r="H18" s="162">
        <v>3</v>
      </c>
      <c r="J18" s="16" t="s">
        <v>24</v>
      </c>
    </row>
    <row r="19" spans="2:10" ht="12.75">
      <c r="B19" s="143"/>
      <c r="C19" s="144"/>
      <c r="D19" s="145">
        <f>$C$6-D17</f>
        <v>16</v>
      </c>
      <c r="E19" s="29"/>
      <c r="F19" s="163">
        <f>$E$2-F17</f>
        <v>32</v>
      </c>
      <c r="G19" s="164"/>
      <c r="H19" s="165"/>
      <c r="J19" s="16" t="s">
        <v>25</v>
      </c>
    </row>
    <row r="20" spans="4:10" ht="12.75">
      <c r="D20" s="31" t="s">
        <v>4</v>
      </c>
      <c r="E20" s="5">
        <f>E16+8</f>
        <v>64</v>
      </c>
      <c r="F20" s="32"/>
      <c r="J20" s="16" t="s">
        <v>26</v>
      </c>
    </row>
    <row r="21" spans="2:10" ht="13.5" thickBot="1">
      <c r="B21" s="137"/>
      <c r="C21" s="138"/>
      <c r="D21" s="139">
        <f>E20-D19</f>
        <v>48</v>
      </c>
      <c r="E21" s="34"/>
      <c r="F21" s="157">
        <f>E20-F19</f>
        <v>32</v>
      </c>
      <c r="G21" s="158"/>
      <c r="H21" s="159"/>
      <c r="J21" s="16" t="s">
        <v>27</v>
      </c>
    </row>
    <row r="22" spans="2:10" ht="13.5" thickBot="1">
      <c r="B22" s="140">
        <f>B18+1</f>
        <v>4</v>
      </c>
      <c r="C22" s="141">
        <f>C18</f>
        <v>64</v>
      </c>
      <c r="D22" s="142"/>
      <c r="E22" s="5"/>
      <c r="F22" s="160"/>
      <c r="G22" s="161">
        <f>F21+F23</f>
        <v>68</v>
      </c>
      <c r="H22" s="162">
        <v>4</v>
      </c>
      <c r="J22" s="16" t="s">
        <v>42</v>
      </c>
    </row>
    <row r="23" spans="2:8" ht="12.75">
      <c r="B23" s="143"/>
      <c r="C23" s="144"/>
      <c r="D23" s="145">
        <f>$C$6-D21</f>
        <v>16</v>
      </c>
      <c r="E23" s="29"/>
      <c r="F23" s="163">
        <f>$E$2-F21</f>
        <v>36</v>
      </c>
      <c r="G23" s="164"/>
      <c r="H23" s="165"/>
    </row>
    <row r="24" spans="4:6" ht="12.75">
      <c r="D24" s="31" t="s">
        <v>5</v>
      </c>
      <c r="E24" s="5">
        <f>E20+8</f>
        <v>72</v>
      </c>
      <c r="F24" s="32"/>
    </row>
    <row r="25" spans="2:8" ht="13.5" thickBot="1">
      <c r="B25" s="146"/>
      <c r="C25" s="147"/>
      <c r="D25" s="148">
        <f>E24-D23</f>
        <v>56</v>
      </c>
      <c r="E25" s="34"/>
      <c r="F25" s="157">
        <f>E24-F23</f>
        <v>36</v>
      </c>
      <c r="G25" s="158"/>
      <c r="H25" s="159"/>
    </row>
    <row r="26" spans="2:8" ht="13.5" thickBot="1">
      <c r="B26" s="149">
        <f>B22+1</f>
        <v>5</v>
      </c>
      <c r="C26" s="150">
        <f>C22</f>
        <v>64</v>
      </c>
      <c r="D26" s="151"/>
      <c r="E26" s="5"/>
      <c r="F26" s="160"/>
      <c r="G26" s="161">
        <f>F25+F27</f>
        <v>68</v>
      </c>
      <c r="H26" s="162">
        <v>5</v>
      </c>
    </row>
    <row r="27" spans="2:8" ht="12.75">
      <c r="B27" s="152"/>
      <c r="C27" s="153"/>
      <c r="D27" s="154">
        <f>$C$6-D25</f>
        <v>8</v>
      </c>
      <c r="E27" s="29"/>
      <c r="F27" s="163">
        <f>$E$2-F25</f>
        <v>32</v>
      </c>
      <c r="G27" s="164"/>
      <c r="H27" s="165"/>
    </row>
    <row r="28" spans="4:6" ht="12.75">
      <c r="D28" s="31" t="s">
        <v>6</v>
      </c>
      <c r="E28" s="5">
        <f>E24+8</f>
        <v>80</v>
      </c>
      <c r="F28" s="32"/>
    </row>
    <row r="29" spans="2:8" ht="12.75">
      <c r="B29" s="146">
        <v>6</v>
      </c>
      <c r="C29" s="155">
        <f>C6</f>
        <v>64</v>
      </c>
      <c r="D29" s="156">
        <f>C29</f>
        <v>64</v>
      </c>
      <c r="E29" s="5"/>
      <c r="F29" s="166">
        <f>E28-F27</f>
        <v>48</v>
      </c>
      <c r="G29" s="158"/>
      <c r="H29" s="159"/>
    </row>
    <row r="30" spans="2:8" ht="12.75">
      <c r="B30" s="58"/>
      <c r="C30" s="11"/>
      <c r="D30" s="41"/>
      <c r="E30" s="5"/>
      <c r="F30" s="167"/>
      <c r="G30" s="161"/>
      <c r="H30" s="162"/>
    </row>
    <row r="31" spans="2:8" ht="13.5" thickBot="1">
      <c r="B31" s="149"/>
      <c r="C31" s="147"/>
      <c r="D31" s="148">
        <f>E28-D27-D29</f>
        <v>8</v>
      </c>
      <c r="E31" s="34"/>
      <c r="F31" s="168"/>
      <c r="G31" s="161"/>
      <c r="H31" s="162"/>
    </row>
    <row r="32" spans="2:8" ht="13.5" thickBot="1">
      <c r="B32" s="149">
        <v>7</v>
      </c>
      <c r="C32" s="150">
        <f>C26</f>
        <v>64</v>
      </c>
      <c r="D32" s="151"/>
      <c r="E32" s="5"/>
      <c r="F32" s="160"/>
      <c r="G32" s="161">
        <f>F29+F33</f>
        <v>68</v>
      </c>
      <c r="H32" s="162">
        <v>6</v>
      </c>
    </row>
    <row r="33" spans="2:8" ht="12.75">
      <c r="B33" s="152"/>
      <c r="C33" s="153"/>
      <c r="D33" s="154">
        <f>$C$6-D31</f>
        <v>56</v>
      </c>
      <c r="E33" s="29"/>
      <c r="F33" s="163">
        <f>$E$2-F29</f>
        <v>20</v>
      </c>
      <c r="G33" s="164"/>
      <c r="H33" s="165"/>
    </row>
    <row r="34" spans="4:6" ht="12.75">
      <c r="D34" s="31" t="s">
        <v>7</v>
      </c>
      <c r="E34" s="5">
        <f>E28+8</f>
        <v>88</v>
      </c>
      <c r="F34" s="32"/>
    </row>
    <row r="35" spans="2:8" ht="13.5" thickBot="1">
      <c r="B35" s="127"/>
      <c r="C35" s="128"/>
      <c r="D35" s="129">
        <f>E34-D33</f>
        <v>32</v>
      </c>
      <c r="E35" s="34"/>
      <c r="F35" s="157">
        <f>E34-F33</f>
        <v>68</v>
      </c>
      <c r="G35" s="158"/>
      <c r="H35" s="159"/>
    </row>
    <row r="36" spans="2:8" ht="13.5" thickBot="1">
      <c r="B36" s="130">
        <f>B32+1</f>
        <v>8</v>
      </c>
      <c r="C36" s="131">
        <f>C32</f>
        <v>64</v>
      </c>
      <c r="D36" s="132"/>
      <c r="E36" s="5"/>
      <c r="F36" s="160"/>
      <c r="G36" s="164">
        <f>F35+F37</f>
        <v>68</v>
      </c>
      <c r="H36" s="165">
        <v>7</v>
      </c>
    </row>
    <row r="37" spans="2:10" ht="12.75">
      <c r="B37" s="133"/>
      <c r="C37" s="134"/>
      <c r="D37" s="135">
        <f>$C$6-D35</f>
        <v>32</v>
      </c>
      <c r="E37" s="29"/>
      <c r="F37" s="30"/>
      <c r="J37" t="s">
        <v>30</v>
      </c>
    </row>
    <row r="38" spans="4:10" ht="12.75">
      <c r="D38" s="31" t="s">
        <v>9</v>
      </c>
      <c r="E38" s="5">
        <v>32</v>
      </c>
      <c r="F38" s="32"/>
      <c r="J38" t="s">
        <v>31</v>
      </c>
    </row>
    <row r="39" spans="4:8" ht="13.5" thickBot="1">
      <c r="D39" s="43">
        <f>E38-D37</f>
        <v>0</v>
      </c>
      <c r="E39" s="34"/>
      <c r="F39" s="122">
        <v>64</v>
      </c>
      <c r="G39" s="123"/>
      <c r="H39" s="124"/>
    </row>
    <row r="40" spans="4:8" ht="12.75">
      <c r="D40" s="5"/>
      <c r="E40" s="5"/>
      <c r="F40" s="136"/>
      <c r="G40" s="125">
        <v>64</v>
      </c>
      <c r="H40" s="126">
        <v>8</v>
      </c>
    </row>
  </sheetData>
  <printOptions/>
  <pageMargins left="0.75" right="0.75" top="1" bottom="1" header="0.5" footer="0.5"/>
  <pageSetup horizontalDpi="300" verticalDpi="300" orientation="landscape" scale="80" r:id="rId1"/>
  <headerFooter alignWithMargins="0">
    <oddHeader>&amp;L&amp;F\&amp;A&amp;R&amp;T on &amp;D</oddHeader>
    <oddFooter>&amp;L&amp;"ScriptS,Bold"&amp;14Fred Borcherding&amp;R&amp;P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Z57"/>
  <sheetViews>
    <sheetView zoomScale="85" zoomScaleNormal="85" workbookViewId="0" topLeftCell="A1">
      <selection activeCell="P45" sqref="P45"/>
    </sheetView>
  </sheetViews>
  <sheetFormatPr defaultColWidth="9.140625" defaultRowHeight="12.75"/>
  <cols>
    <col min="2" max="2" width="9.140625" style="17" customWidth="1"/>
    <col min="4" max="4" width="10.7109375" style="0" customWidth="1"/>
    <col min="8" max="8" width="9.140625" style="17" customWidth="1"/>
    <col min="12" max="12" width="11.421875" style="0" customWidth="1"/>
  </cols>
  <sheetData>
    <row r="1" spans="2:16" ht="12.75">
      <c r="B1" s="17" t="s">
        <v>13</v>
      </c>
      <c r="J1" s="17" t="s">
        <v>14</v>
      </c>
      <c r="P1" s="17"/>
    </row>
    <row r="2" spans="4:16" ht="13.5" thickBot="1">
      <c r="D2" s="17" t="s">
        <v>12</v>
      </c>
      <c r="E2">
        <v>68</v>
      </c>
      <c r="J2" s="17"/>
      <c r="L2" s="17" t="s">
        <v>12</v>
      </c>
      <c r="M2">
        <v>68</v>
      </c>
      <c r="P2" s="17"/>
    </row>
    <row r="3" spans="2:16" ht="12.75">
      <c r="B3" s="24" t="s">
        <v>10</v>
      </c>
      <c r="D3" s="28"/>
      <c r="E3" s="29"/>
      <c r="F3" s="30"/>
      <c r="H3" s="59" t="s">
        <v>11</v>
      </c>
      <c r="J3" s="24" t="s">
        <v>10</v>
      </c>
      <c r="L3" s="28"/>
      <c r="M3" s="29"/>
      <c r="N3" s="30"/>
      <c r="P3" s="59" t="s">
        <v>11</v>
      </c>
    </row>
    <row r="4" spans="4:16" ht="12.75">
      <c r="D4" s="200" t="s">
        <v>56</v>
      </c>
      <c r="E4" s="5">
        <v>32</v>
      </c>
      <c r="F4" s="32"/>
      <c r="J4" s="17"/>
      <c r="L4" s="31" t="s">
        <v>66</v>
      </c>
      <c r="M4" s="5">
        <v>32</v>
      </c>
      <c r="N4" s="32"/>
      <c r="P4" s="17"/>
    </row>
    <row r="5" spans="2:16" ht="13.5" thickBot="1">
      <c r="B5" s="89"/>
      <c r="C5" s="90"/>
      <c r="D5" s="91">
        <v>32</v>
      </c>
      <c r="E5" s="34"/>
      <c r="F5" s="103">
        <f>E4</f>
        <v>32</v>
      </c>
      <c r="G5" s="104"/>
      <c r="H5" s="105"/>
      <c r="I5" s="170"/>
      <c r="J5" s="89"/>
      <c r="K5" s="90"/>
      <c r="L5" s="91">
        <v>32</v>
      </c>
      <c r="M5" s="34"/>
      <c r="N5" s="103">
        <f>M4</f>
        <v>32</v>
      </c>
      <c r="O5" s="104"/>
      <c r="P5" s="105"/>
    </row>
    <row r="6" spans="2:16" ht="13.5" thickBot="1">
      <c r="B6" s="92">
        <v>1</v>
      </c>
      <c r="C6" s="93">
        <v>64</v>
      </c>
      <c r="D6" s="94"/>
      <c r="E6" s="5"/>
      <c r="F6" s="106"/>
      <c r="G6" s="107">
        <v>68</v>
      </c>
      <c r="H6" s="108">
        <v>0</v>
      </c>
      <c r="J6" s="92">
        <v>1</v>
      </c>
      <c r="K6" s="93">
        <v>64</v>
      </c>
      <c r="L6" s="94"/>
      <c r="M6" s="5"/>
      <c r="N6" s="106"/>
      <c r="O6" s="107">
        <v>68</v>
      </c>
      <c r="P6" s="108">
        <v>0</v>
      </c>
    </row>
    <row r="7" spans="2:16" ht="12.75">
      <c r="B7" s="95"/>
      <c r="C7" s="96"/>
      <c r="D7" s="97">
        <f>$C$6-D5</f>
        <v>32</v>
      </c>
      <c r="E7" s="29"/>
      <c r="F7" s="109">
        <f>E8</f>
        <v>32</v>
      </c>
      <c r="G7" s="110"/>
      <c r="H7" s="111"/>
      <c r="J7" s="95"/>
      <c r="K7" s="96"/>
      <c r="L7" s="97">
        <f>$C$6-L5</f>
        <v>32</v>
      </c>
      <c r="M7" s="29"/>
      <c r="N7" s="109">
        <f>O6-N5</f>
        <v>36</v>
      </c>
      <c r="O7" s="110"/>
      <c r="P7" s="111"/>
    </row>
    <row r="8" spans="4:16" ht="12.75">
      <c r="D8" s="200" t="s">
        <v>57</v>
      </c>
      <c r="E8" s="5">
        <v>32</v>
      </c>
      <c r="F8" s="112"/>
      <c r="G8" s="100"/>
      <c r="H8" s="113"/>
      <c r="J8" s="17"/>
      <c r="L8" s="200" t="s">
        <v>67</v>
      </c>
      <c r="M8" s="5">
        <v>48</v>
      </c>
      <c r="N8" s="32"/>
      <c r="P8" s="17"/>
    </row>
    <row r="9" spans="2:16" ht="13.5" thickBot="1">
      <c r="B9" s="89"/>
      <c r="C9" s="90"/>
      <c r="D9" s="91">
        <f>E8-D7</f>
        <v>0</v>
      </c>
      <c r="E9" s="34"/>
      <c r="F9" s="114">
        <v>0</v>
      </c>
      <c r="G9" s="100"/>
      <c r="H9" s="113"/>
      <c r="I9" s="5"/>
      <c r="J9" s="89"/>
      <c r="K9" s="90"/>
      <c r="L9" s="91">
        <f>M8-L7</f>
        <v>16</v>
      </c>
      <c r="M9" s="34"/>
      <c r="N9" s="103">
        <f>M8-N7</f>
        <v>12</v>
      </c>
      <c r="O9" s="119"/>
      <c r="P9" s="120"/>
    </row>
    <row r="10" spans="2:16" ht="13.5" thickBot="1">
      <c r="B10" s="92">
        <f>B6+1</f>
        <v>2</v>
      </c>
      <c r="C10" s="93">
        <f>C6</f>
        <v>64</v>
      </c>
      <c r="D10" s="94"/>
      <c r="E10" s="5"/>
      <c r="F10" s="115"/>
      <c r="G10" s="100" t="s">
        <v>8</v>
      </c>
      <c r="H10" s="116"/>
      <c r="J10" s="92">
        <f>J6+1</f>
        <v>2</v>
      </c>
      <c r="K10" s="93">
        <f>K6</f>
        <v>64</v>
      </c>
      <c r="L10" s="94"/>
      <c r="M10" s="5"/>
      <c r="N10" s="115"/>
      <c r="O10" s="100" t="s">
        <v>8</v>
      </c>
      <c r="P10" s="116"/>
    </row>
    <row r="11" spans="2:16" ht="12.75">
      <c r="B11" s="92"/>
      <c r="C11" s="93"/>
      <c r="D11" s="98">
        <v>48</v>
      </c>
      <c r="E11" s="29"/>
      <c r="F11" s="109">
        <f>G6-F5-F7-F9</f>
        <v>4</v>
      </c>
      <c r="G11" s="117"/>
      <c r="H11" s="118"/>
      <c r="J11" s="92"/>
      <c r="K11" s="93"/>
      <c r="L11" s="98">
        <v>48</v>
      </c>
      <c r="M11" s="29"/>
      <c r="N11" s="121">
        <v>0</v>
      </c>
      <c r="O11" s="100"/>
      <c r="P11" s="113"/>
    </row>
    <row r="12" spans="2:16" ht="12.75">
      <c r="B12" s="99"/>
      <c r="C12" s="100"/>
      <c r="D12" s="201" t="s">
        <v>58</v>
      </c>
      <c r="E12" s="5">
        <v>48</v>
      </c>
      <c r="F12" s="60"/>
      <c r="J12" s="99"/>
      <c r="K12" s="100"/>
      <c r="L12" s="201" t="s">
        <v>68</v>
      </c>
      <c r="M12" s="5">
        <v>48</v>
      </c>
      <c r="N12" s="112"/>
      <c r="O12" s="100"/>
      <c r="P12" s="113"/>
    </row>
    <row r="13" spans="2:16" ht="13.5" thickBot="1">
      <c r="B13" s="92"/>
      <c r="C13" s="93"/>
      <c r="D13" s="102">
        <f>E12-D11</f>
        <v>0</v>
      </c>
      <c r="E13" s="34" t="s">
        <v>8</v>
      </c>
      <c r="F13" s="103">
        <f>E12-F11</f>
        <v>44</v>
      </c>
      <c r="G13" s="104"/>
      <c r="H13" s="105"/>
      <c r="J13" s="92"/>
      <c r="K13" s="93"/>
      <c r="L13" s="102">
        <f>M12-L11</f>
        <v>0</v>
      </c>
      <c r="M13" s="34" t="s">
        <v>8</v>
      </c>
      <c r="N13" s="103">
        <f>M12</f>
        <v>48</v>
      </c>
      <c r="O13" s="104"/>
      <c r="P13" s="105"/>
    </row>
    <row r="14" spans="2:16" ht="13.5" thickBot="1">
      <c r="B14" s="92" t="s">
        <v>8</v>
      </c>
      <c r="C14" s="93" t="s">
        <v>8</v>
      </c>
      <c r="D14" s="94"/>
      <c r="E14" s="5"/>
      <c r="F14" s="106"/>
      <c r="G14" s="107">
        <f>G6</f>
        <v>68</v>
      </c>
      <c r="H14" s="108">
        <v>1</v>
      </c>
      <c r="J14" s="92" t="s">
        <v>8</v>
      </c>
      <c r="K14" s="93" t="s">
        <v>8</v>
      </c>
      <c r="L14" s="94"/>
      <c r="M14" s="5"/>
      <c r="N14" s="106"/>
      <c r="O14" s="107">
        <f>O6</f>
        <v>68</v>
      </c>
      <c r="P14" s="108">
        <v>1</v>
      </c>
    </row>
    <row r="15" spans="2:16" ht="12.75">
      <c r="B15" s="95"/>
      <c r="C15" s="96"/>
      <c r="D15" s="97">
        <f>$C$6-D13-D11-D9</f>
        <v>16</v>
      </c>
      <c r="E15" s="29"/>
      <c r="F15" s="109">
        <f>G14-F13</f>
        <v>24</v>
      </c>
      <c r="G15" s="110"/>
      <c r="H15" s="111"/>
      <c r="J15" s="95"/>
      <c r="K15" s="96"/>
      <c r="L15" s="97">
        <f>$C$6-L13-L11-L9</f>
        <v>0</v>
      </c>
      <c r="M15" s="29"/>
      <c r="N15" s="109">
        <f>O14-N9-N11-N13</f>
        <v>8</v>
      </c>
      <c r="O15" s="110"/>
      <c r="P15" s="111"/>
    </row>
    <row r="16" spans="4:16" ht="12.75">
      <c r="D16" s="200" t="s">
        <v>59</v>
      </c>
      <c r="E16" s="5">
        <v>64</v>
      </c>
      <c r="F16" s="32"/>
      <c r="J16" s="17"/>
      <c r="L16" s="200" t="s">
        <v>69</v>
      </c>
      <c r="M16" s="5">
        <v>48</v>
      </c>
      <c r="N16" s="32"/>
      <c r="P16" s="17"/>
    </row>
    <row r="17" spans="2:16" ht="13.5" thickBot="1">
      <c r="B17" s="137"/>
      <c r="C17" s="138"/>
      <c r="D17" s="139">
        <f>E16-D15</f>
        <v>48</v>
      </c>
      <c r="E17" s="34"/>
      <c r="F17" s="157">
        <f>E16-F15</f>
        <v>40</v>
      </c>
      <c r="G17" s="158"/>
      <c r="H17" s="159"/>
      <c r="J17" s="137"/>
      <c r="K17" s="138"/>
      <c r="L17" s="139">
        <f>M16-L15</f>
        <v>48</v>
      </c>
      <c r="M17" s="34"/>
      <c r="N17" s="157">
        <f>M16-N15</f>
        <v>40</v>
      </c>
      <c r="O17" s="158"/>
      <c r="P17" s="159"/>
    </row>
    <row r="18" spans="2:16" ht="13.5" thickBot="1">
      <c r="B18" s="140">
        <v>3</v>
      </c>
      <c r="C18" s="141">
        <f>C10</f>
        <v>64</v>
      </c>
      <c r="D18" s="142"/>
      <c r="E18" s="5"/>
      <c r="F18" s="160"/>
      <c r="G18" s="161">
        <f>F17+F19</f>
        <v>68</v>
      </c>
      <c r="H18" s="162">
        <v>2</v>
      </c>
      <c r="J18" s="140">
        <v>3</v>
      </c>
      <c r="K18" s="141">
        <f>K10</f>
        <v>64</v>
      </c>
      <c r="L18" s="142"/>
      <c r="M18" s="5"/>
      <c r="N18" s="160"/>
      <c r="O18" s="161">
        <f>O6</f>
        <v>68</v>
      </c>
      <c r="P18" s="162">
        <v>2</v>
      </c>
    </row>
    <row r="19" spans="2:16" ht="12.75">
      <c r="B19" s="143"/>
      <c r="C19" s="144"/>
      <c r="D19" s="145">
        <f>$C$6-D17</f>
        <v>16</v>
      </c>
      <c r="E19" s="29"/>
      <c r="F19" s="163">
        <f>$E$2-F17</f>
        <v>28</v>
      </c>
      <c r="G19" s="164"/>
      <c r="H19" s="165"/>
      <c r="J19" s="143"/>
      <c r="K19" s="144"/>
      <c r="L19" s="145">
        <f>$C$6-L17</f>
        <v>16</v>
      </c>
      <c r="M19" s="29"/>
      <c r="N19" s="163">
        <f>O18-N17</f>
        <v>28</v>
      </c>
      <c r="O19" s="164"/>
      <c r="P19" s="165"/>
    </row>
    <row r="20" spans="4:16" ht="12.75">
      <c r="D20" s="200" t="s">
        <v>60</v>
      </c>
      <c r="E20" s="5">
        <v>64</v>
      </c>
      <c r="F20" s="32"/>
      <c r="J20" s="17"/>
      <c r="L20" s="200" t="s">
        <v>60</v>
      </c>
      <c r="M20" s="5">
        <v>64</v>
      </c>
      <c r="N20" s="32"/>
      <c r="P20" s="17"/>
    </row>
    <row r="21" spans="2:16" ht="13.5" thickBot="1">
      <c r="B21" s="137"/>
      <c r="C21" s="138"/>
      <c r="D21" s="139">
        <f>E20-D19</f>
        <v>48</v>
      </c>
      <c r="E21" s="34"/>
      <c r="F21" s="157">
        <f>E20-F19</f>
        <v>36</v>
      </c>
      <c r="G21" s="158"/>
      <c r="H21" s="159"/>
      <c r="J21" s="137"/>
      <c r="K21" s="138"/>
      <c r="L21" s="139">
        <f>M20-L19</f>
        <v>48</v>
      </c>
      <c r="M21" s="34"/>
      <c r="N21" s="157">
        <f>M20-N19</f>
        <v>36</v>
      </c>
      <c r="O21" s="158"/>
      <c r="P21" s="159"/>
    </row>
    <row r="22" spans="2:16" ht="13.5" thickBot="1">
      <c r="B22" s="140">
        <f>B18+1</f>
        <v>4</v>
      </c>
      <c r="C22" s="141">
        <f>C18</f>
        <v>64</v>
      </c>
      <c r="D22" s="142"/>
      <c r="E22" s="5"/>
      <c r="F22" s="160"/>
      <c r="G22" s="161">
        <f>F21+F23</f>
        <v>68</v>
      </c>
      <c r="H22" s="162">
        <v>3</v>
      </c>
      <c r="J22" s="140">
        <f>J18+1</f>
        <v>4</v>
      </c>
      <c r="K22" s="141">
        <f>K18</f>
        <v>64</v>
      </c>
      <c r="L22" s="142"/>
      <c r="M22" s="5"/>
      <c r="N22" s="160"/>
      <c r="O22" s="161">
        <f>N21+N23</f>
        <v>68</v>
      </c>
      <c r="P22" s="162">
        <v>3</v>
      </c>
    </row>
    <row r="23" spans="2:16" ht="12.75">
      <c r="B23" s="143"/>
      <c r="C23" s="144"/>
      <c r="D23" s="145">
        <f>$C$6-D21</f>
        <v>16</v>
      </c>
      <c r="E23" s="29"/>
      <c r="F23" s="163">
        <f>$E$2-F21</f>
        <v>32</v>
      </c>
      <c r="G23" s="164"/>
      <c r="H23" s="165"/>
      <c r="J23" s="143"/>
      <c r="K23" s="144"/>
      <c r="L23" s="145">
        <f>$C$6-L21</f>
        <v>16</v>
      </c>
      <c r="M23" s="29"/>
      <c r="N23" s="163">
        <f>$E$2-N21</f>
        <v>32</v>
      </c>
      <c r="O23" s="164"/>
      <c r="P23" s="165"/>
    </row>
    <row r="24" spans="4:16" ht="12.75">
      <c r="D24" s="200" t="s">
        <v>61</v>
      </c>
      <c r="E24" s="5" t="s">
        <v>8</v>
      </c>
      <c r="F24" s="32"/>
      <c r="J24" s="17"/>
      <c r="L24" s="200" t="s">
        <v>61</v>
      </c>
      <c r="M24" s="5" t="s">
        <v>8</v>
      </c>
      <c r="N24" s="32"/>
      <c r="P24" s="17"/>
    </row>
    <row r="25" spans="4:16" ht="12.75">
      <c r="D25" s="200" t="s">
        <v>62</v>
      </c>
      <c r="E25" s="5">
        <v>64</v>
      </c>
      <c r="F25" s="32"/>
      <c r="J25" s="17"/>
      <c r="L25" s="200" t="s">
        <v>70</v>
      </c>
      <c r="M25" s="5">
        <v>80</v>
      </c>
      <c r="N25" s="32"/>
      <c r="P25" s="17"/>
    </row>
    <row r="26" spans="2:16" ht="13.5" thickBot="1">
      <c r="B26" s="146"/>
      <c r="C26" s="147"/>
      <c r="D26" s="148">
        <f>E25-D23</f>
        <v>48</v>
      </c>
      <c r="E26" s="34"/>
      <c r="F26" s="157">
        <f>E25-F23</f>
        <v>32</v>
      </c>
      <c r="G26" s="158"/>
      <c r="H26" s="159"/>
      <c r="J26" s="146"/>
      <c r="K26" s="147"/>
      <c r="L26" s="148">
        <f>M25-L23</f>
        <v>64</v>
      </c>
      <c r="M26" s="34"/>
      <c r="N26" s="157">
        <f>M25-N23</f>
        <v>48</v>
      </c>
      <c r="O26" s="158"/>
      <c r="P26" s="159"/>
    </row>
    <row r="27" spans="2:16" ht="13.5" thickBot="1">
      <c r="B27" s="149">
        <f>B22+1</f>
        <v>5</v>
      </c>
      <c r="C27" s="150">
        <f>C22</f>
        <v>64</v>
      </c>
      <c r="D27" s="151"/>
      <c r="E27" s="5"/>
      <c r="F27" s="160"/>
      <c r="G27" s="161">
        <f>F26+F28</f>
        <v>68</v>
      </c>
      <c r="H27" s="162">
        <v>4</v>
      </c>
      <c r="J27" s="149">
        <f>J22+1</f>
        <v>5</v>
      </c>
      <c r="K27" s="150">
        <f>K22</f>
        <v>64</v>
      </c>
      <c r="L27" s="151"/>
      <c r="M27" s="5"/>
      <c r="N27" s="160"/>
      <c r="O27" s="161">
        <f>N26+N28</f>
        <v>68</v>
      </c>
      <c r="P27" s="162">
        <v>4</v>
      </c>
    </row>
    <row r="28" spans="2:16" ht="12.75">
      <c r="B28" s="152"/>
      <c r="C28" s="153"/>
      <c r="D28" s="154">
        <f>$C$6-D26</f>
        <v>16</v>
      </c>
      <c r="E28" s="29"/>
      <c r="F28" s="163">
        <f>E29-F30</f>
        <v>36</v>
      </c>
      <c r="G28" s="164"/>
      <c r="H28" s="165"/>
      <c r="J28" s="152"/>
      <c r="K28" s="153"/>
      <c r="L28" s="154">
        <f>$C$6-L26</f>
        <v>0</v>
      </c>
      <c r="M28" s="29"/>
      <c r="N28" s="163">
        <f>$E$2-N26</f>
        <v>20</v>
      </c>
      <c r="O28" s="164"/>
      <c r="P28" s="165"/>
    </row>
    <row r="29" spans="4:16" ht="12.75">
      <c r="D29" s="200" t="s">
        <v>63</v>
      </c>
      <c r="E29" s="5">
        <v>80</v>
      </c>
      <c r="F29" s="32"/>
      <c r="J29" s="17"/>
      <c r="L29" s="200" t="s">
        <v>71</v>
      </c>
      <c r="M29" s="5">
        <v>80</v>
      </c>
      <c r="N29" s="32"/>
      <c r="P29" s="17"/>
    </row>
    <row r="30" spans="2:16" ht="12.75">
      <c r="B30" s="146">
        <v>6</v>
      </c>
      <c r="C30" s="155">
        <f>C6</f>
        <v>64</v>
      </c>
      <c r="D30" s="156">
        <f>C30</f>
        <v>64</v>
      </c>
      <c r="E30" s="5"/>
      <c r="F30" s="166">
        <f>G33-F34</f>
        <v>44</v>
      </c>
      <c r="G30" s="158"/>
      <c r="H30" s="159"/>
      <c r="J30" s="146">
        <v>6</v>
      </c>
      <c r="K30" s="155">
        <f>K6</f>
        <v>64</v>
      </c>
      <c r="L30" s="156">
        <f>K30</f>
        <v>64</v>
      </c>
      <c r="M30" s="5"/>
      <c r="N30" s="166">
        <f>M29-N28</f>
        <v>60</v>
      </c>
      <c r="O30" s="158"/>
      <c r="P30" s="159"/>
    </row>
    <row r="31" spans="2:16" ht="12.75">
      <c r="B31" s="58"/>
      <c r="C31" s="11"/>
      <c r="D31" s="41"/>
      <c r="E31" s="5"/>
      <c r="F31" s="167"/>
      <c r="G31" s="161"/>
      <c r="H31" s="162"/>
      <c r="J31" s="58"/>
      <c r="K31" s="11"/>
      <c r="L31" s="41"/>
      <c r="M31" s="5"/>
      <c r="N31" s="167"/>
      <c r="O31" s="161"/>
      <c r="P31" s="162"/>
    </row>
    <row r="32" spans="2:16" ht="13.5" thickBot="1">
      <c r="B32" s="149"/>
      <c r="C32" s="147"/>
      <c r="D32" s="148">
        <f>E29-D28-D30</f>
        <v>0</v>
      </c>
      <c r="E32" s="34"/>
      <c r="F32" s="168"/>
      <c r="G32" s="161"/>
      <c r="H32" s="162"/>
      <c r="J32" s="149"/>
      <c r="K32" s="147"/>
      <c r="L32" s="148">
        <f>M29-L28-L30</f>
        <v>16</v>
      </c>
      <c r="M32" s="34"/>
      <c r="N32" s="168"/>
      <c r="O32" s="161"/>
      <c r="P32" s="162"/>
    </row>
    <row r="33" spans="2:16" ht="13.5" thickBot="1">
      <c r="B33" s="149">
        <v>7</v>
      </c>
      <c r="C33" s="150">
        <f>C27</f>
        <v>64</v>
      </c>
      <c r="D33" s="151"/>
      <c r="E33" s="5"/>
      <c r="F33" s="160"/>
      <c r="G33" s="161">
        <v>68</v>
      </c>
      <c r="H33" s="162">
        <v>5</v>
      </c>
      <c r="J33" s="149">
        <v>7</v>
      </c>
      <c r="K33" s="150">
        <f>K27</f>
        <v>64</v>
      </c>
      <c r="L33" s="151"/>
      <c r="M33" s="5"/>
      <c r="N33" s="160"/>
      <c r="O33" s="161">
        <f>N30+N34</f>
        <v>68</v>
      </c>
      <c r="P33" s="162">
        <v>5</v>
      </c>
    </row>
    <row r="34" spans="2:16" ht="12.75">
      <c r="B34" s="152"/>
      <c r="C34" s="153"/>
      <c r="D34" s="154">
        <f>$C$6-D32</f>
        <v>64</v>
      </c>
      <c r="E34" s="29"/>
      <c r="F34" s="163">
        <f>E35-F36</f>
        <v>24</v>
      </c>
      <c r="G34" s="164"/>
      <c r="H34" s="165"/>
      <c r="J34" s="152"/>
      <c r="K34" s="153"/>
      <c r="L34" s="154">
        <f>$C$6-L32</f>
        <v>48</v>
      </c>
      <c r="M34" s="29"/>
      <c r="N34" s="163">
        <f>$E$2-N30</f>
        <v>8</v>
      </c>
      <c r="O34" s="164"/>
      <c r="P34" s="165"/>
    </row>
    <row r="35" spans="4:16" ht="12.75">
      <c r="D35" s="200" t="s">
        <v>64</v>
      </c>
      <c r="E35" s="5">
        <v>96</v>
      </c>
      <c r="F35" s="32"/>
      <c r="J35" s="17"/>
      <c r="L35" s="200" t="s">
        <v>72</v>
      </c>
      <c r="M35" s="5">
        <v>80</v>
      </c>
      <c r="N35" s="32"/>
      <c r="P35" s="17"/>
    </row>
    <row r="36" spans="2:16" ht="13.5" thickBot="1">
      <c r="B36" s="127"/>
      <c r="C36" s="128"/>
      <c r="D36" s="129">
        <f>E35-D34</f>
        <v>32</v>
      </c>
      <c r="E36" s="34"/>
      <c r="F36" s="157">
        <v>72</v>
      </c>
      <c r="G36" s="158"/>
      <c r="H36" s="159"/>
      <c r="J36" s="127"/>
      <c r="K36" s="128"/>
      <c r="L36" s="129">
        <f>M35-L34</f>
        <v>32</v>
      </c>
      <c r="M36" s="34"/>
      <c r="N36" s="157">
        <f>M35-N34</f>
        <v>72</v>
      </c>
      <c r="O36" s="158"/>
      <c r="P36" s="159"/>
    </row>
    <row r="37" spans="2:16" ht="13.5" thickBot="1">
      <c r="B37" s="130">
        <f>B33+1</f>
        <v>8</v>
      </c>
      <c r="C37" s="131">
        <f>C33</f>
        <v>64</v>
      </c>
      <c r="D37" s="132"/>
      <c r="E37" s="5"/>
      <c r="F37" s="160"/>
      <c r="G37" s="164">
        <f>F36+F38</f>
        <v>72</v>
      </c>
      <c r="H37" s="165">
        <v>6</v>
      </c>
      <c r="J37" s="130">
        <f>J33+1</f>
        <v>8</v>
      </c>
      <c r="K37" s="131">
        <f>K33</f>
        <v>64</v>
      </c>
      <c r="L37" s="132"/>
      <c r="M37" s="5"/>
      <c r="N37" s="160"/>
      <c r="O37" s="164">
        <f>N36+N38</f>
        <v>72</v>
      </c>
      <c r="P37" s="165">
        <v>6</v>
      </c>
    </row>
    <row r="38" spans="2:16" ht="12.75">
      <c r="B38" s="133"/>
      <c r="C38" s="134"/>
      <c r="D38" s="135">
        <f>$C$6-D36</f>
        <v>32</v>
      </c>
      <c r="E38" s="29"/>
      <c r="F38" s="30"/>
      <c r="J38" s="133"/>
      <c r="K38" s="134"/>
      <c r="L38" s="135">
        <f>$C$6-L36</f>
        <v>32</v>
      </c>
      <c r="M38" s="29"/>
      <c r="N38" s="30"/>
      <c r="P38" s="17"/>
    </row>
    <row r="39" spans="4:16" ht="12.75">
      <c r="D39" s="200" t="s">
        <v>65</v>
      </c>
      <c r="E39" s="5">
        <v>32</v>
      </c>
      <c r="F39" s="32"/>
      <c r="J39" s="17"/>
      <c r="L39" s="200" t="s">
        <v>65</v>
      </c>
      <c r="M39" s="5">
        <v>32</v>
      </c>
      <c r="N39" s="32"/>
      <c r="P39" s="17"/>
    </row>
    <row r="40" spans="4:16" ht="13.5" thickBot="1">
      <c r="D40" s="43">
        <f>E39-D38</f>
        <v>0</v>
      </c>
      <c r="E40" s="34"/>
      <c r="F40" s="122">
        <v>32</v>
      </c>
      <c r="G40" s="123"/>
      <c r="H40" s="124"/>
      <c r="J40" s="17"/>
      <c r="L40" s="43">
        <f>M39-L38</f>
        <v>0</v>
      </c>
      <c r="M40" s="34"/>
      <c r="N40" s="122">
        <v>32</v>
      </c>
      <c r="O40" s="123"/>
      <c r="P40" s="124"/>
    </row>
    <row r="41" spans="4:16" ht="12.75">
      <c r="D41" s="5"/>
      <c r="E41" s="5"/>
      <c r="F41" s="136"/>
      <c r="G41" s="125">
        <v>32</v>
      </c>
      <c r="H41" s="126">
        <v>7</v>
      </c>
      <c r="J41" s="17"/>
      <c r="L41" s="5"/>
      <c r="M41" s="5"/>
      <c r="N41" s="136"/>
      <c r="O41" s="125">
        <v>32</v>
      </c>
      <c r="P41" s="126">
        <v>7</v>
      </c>
    </row>
    <row r="42" spans="10:16" ht="12.75">
      <c r="J42" s="17"/>
      <c r="P42" s="17"/>
    </row>
    <row r="43" ht="12.75">
      <c r="B43" s="16" t="s">
        <v>51</v>
      </c>
    </row>
    <row r="44" ht="12.75">
      <c r="B44" s="16" t="s">
        <v>46</v>
      </c>
    </row>
    <row r="45" ht="12.75">
      <c r="B45" s="16"/>
    </row>
    <row r="46" spans="2:7" ht="15.75">
      <c r="B46" s="16"/>
      <c r="G46" s="209" t="s">
        <v>55</v>
      </c>
    </row>
    <row r="47" spans="18:26" ht="12.75">
      <c r="R47" s="5"/>
      <c r="S47" s="5"/>
      <c r="T47" s="5"/>
      <c r="U47" s="5"/>
      <c r="V47" s="5"/>
      <c r="W47" s="5"/>
      <c r="X47" s="5"/>
      <c r="Y47" s="5"/>
      <c r="Z47" s="5"/>
    </row>
    <row r="48" spans="9:26" ht="12.75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9:26" ht="12.7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9:26" ht="12.7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9:26" ht="12.75">
      <c r="I51" s="27"/>
      <c r="J51" s="5"/>
      <c r="K51" s="202"/>
      <c r="L51" s="5"/>
      <c r="M51" s="5"/>
      <c r="N51" s="5"/>
      <c r="O51" s="27"/>
      <c r="P51" s="5"/>
      <c r="Q51" s="27"/>
      <c r="R51" s="5"/>
      <c r="S51" s="202"/>
      <c r="T51" s="5"/>
      <c r="U51" s="5"/>
      <c r="V51" s="5"/>
      <c r="W51" s="27"/>
      <c r="X51" s="5"/>
      <c r="Y51" s="5"/>
      <c r="Z51" s="5"/>
    </row>
    <row r="52" spans="9:26" ht="12.7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9:26" ht="12.7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8:26" ht="12.75">
      <c r="R54" s="5"/>
      <c r="S54" s="5"/>
      <c r="T54" s="5"/>
      <c r="U54" s="5"/>
      <c r="V54" s="5"/>
      <c r="W54" s="5"/>
      <c r="X54" s="5"/>
      <c r="Y54" s="5"/>
      <c r="Z54" s="5"/>
    </row>
    <row r="55" spans="18:26" ht="12.75">
      <c r="R55" s="5"/>
      <c r="S55" s="5"/>
      <c r="T55" s="5"/>
      <c r="U55" s="5"/>
      <c r="V55" s="5"/>
      <c r="W55" s="5"/>
      <c r="X55" s="5"/>
      <c r="Y55" s="5"/>
      <c r="Z55" s="5"/>
    </row>
    <row r="56" spans="18:26" ht="12.75">
      <c r="R56" s="5"/>
      <c r="S56" s="5"/>
      <c r="T56" s="5"/>
      <c r="U56" s="5"/>
      <c r="V56" s="5"/>
      <c r="W56" s="5"/>
      <c r="X56" s="5"/>
      <c r="Y56" s="5"/>
      <c r="Z56" s="5"/>
    </row>
    <row r="57" spans="18:26" ht="12.75">
      <c r="R57" s="5"/>
      <c r="S57" s="5"/>
      <c r="T57" s="5"/>
      <c r="U57" s="5"/>
      <c r="V57" s="5"/>
      <c r="W57" s="5"/>
      <c r="X57" s="5"/>
      <c r="Y57" s="5"/>
      <c r="Z57" s="5"/>
    </row>
  </sheetData>
  <printOptions/>
  <pageMargins left="0.75" right="0.75" top="1" bottom="1" header="0.5" footer="0.5"/>
  <pageSetup horizontalDpi="600" verticalDpi="600" orientation="landscape" scale="75" r:id="rId1"/>
  <headerFooter alignWithMargins="0">
    <oddHeader>&amp;L&amp;F&amp;C&amp;A&amp;R&amp;T on &amp;D</oddHeader>
    <oddFooter>&amp;L&amp;"ScriptS,Bold"&amp;14Fred Borcherding&amp;R&amp;P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P45"/>
  <sheetViews>
    <sheetView zoomScale="85" zoomScaleNormal="85" workbookViewId="0" topLeftCell="B1">
      <selection activeCell="N38" sqref="N38"/>
    </sheetView>
  </sheetViews>
  <sheetFormatPr defaultColWidth="9.140625" defaultRowHeight="12.75"/>
  <cols>
    <col min="2" max="2" width="9.140625" style="17" customWidth="1"/>
    <col min="8" max="8" width="9.140625" style="17" customWidth="1"/>
  </cols>
  <sheetData>
    <row r="1" spans="2:16" ht="12.75">
      <c r="B1" s="17" t="s">
        <v>13</v>
      </c>
      <c r="J1" s="17" t="s">
        <v>14</v>
      </c>
      <c r="P1" s="17"/>
    </row>
    <row r="2" spans="4:16" ht="13.5" thickBot="1">
      <c r="D2" s="17" t="s">
        <v>12</v>
      </c>
      <c r="E2">
        <v>68</v>
      </c>
      <c r="J2" s="17"/>
      <c r="L2" s="17" t="s">
        <v>12</v>
      </c>
      <c r="M2">
        <v>68</v>
      </c>
      <c r="P2" s="17"/>
    </row>
    <row r="3" spans="2:16" ht="12.75">
      <c r="B3" s="24" t="s">
        <v>10</v>
      </c>
      <c r="D3" s="28"/>
      <c r="E3" s="29"/>
      <c r="F3" s="30"/>
      <c r="H3" s="59" t="s">
        <v>11</v>
      </c>
      <c r="J3" s="24" t="s">
        <v>10</v>
      </c>
      <c r="L3" s="28"/>
      <c r="M3" s="29"/>
      <c r="N3" s="30"/>
      <c r="P3" s="59" t="s">
        <v>11</v>
      </c>
    </row>
    <row r="4" spans="4:16" ht="12.75">
      <c r="D4" s="31" t="s">
        <v>0</v>
      </c>
      <c r="E4" s="5">
        <v>32</v>
      </c>
      <c r="F4" s="32"/>
      <c r="J4" s="17"/>
      <c r="L4" s="31" t="s">
        <v>0</v>
      </c>
      <c r="M4" s="5">
        <v>32</v>
      </c>
      <c r="N4" s="32"/>
      <c r="P4" s="17"/>
    </row>
    <row r="5" spans="2:16" ht="13.5" thickBot="1">
      <c r="B5" s="18"/>
      <c r="C5" s="10"/>
      <c r="D5" s="33">
        <v>32</v>
      </c>
      <c r="E5" s="34"/>
      <c r="F5" s="44">
        <f>E4</f>
        <v>32</v>
      </c>
      <c r="G5" s="45"/>
      <c r="H5" s="46"/>
      <c r="J5" s="18"/>
      <c r="K5" s="10"/>
      <c r="L5" s="33">
        <v>32</v>
      </c>
      <c r="M5" s="34"/>
      <c r="N5" s="44">
        <f>M4</f>
        <v>32</v>
      </c>
      <c r="O5" s="45"/>
      <c r="P5" s="46"/>
    </row>
    <row r="6" spans="2:16" ht="13.5" thickBot="1">
      <c r="B6" s="15">
        <v>1</v>
      </c>
      <c r="C6" s="11">
        <v>64</v>
      </c>
      <c r="D6" s="12"/>
      <c r="E6" s="5"/>
      <c r="F6" s="47"/>
      <c r="G6" s="48">
        <v>68</v>
      </c>
      <c r="H6" s="49">
        <v>1</v>
      </c>
      <c r="J6" s="15">
        <v>1</v>
      </c>
      <c r="K6" s="11">
        <v>64</v>
      </c>
      <c r="L6" s="12"/>
      <c r="M6" s="5"/>
      <c r="N6" s="47"/>
      <c r="O6" s="48">
        <v>72</v>
      </c>
      <c r="P6" s="49">
        <v>1</v>
      </c>
    </row>
    <row r="7" spans="2:16" ht="12.75">
      <c r="B7" s="19"/>
      <c r="C7" s="13"/>
      <c r="D7" s="35">
        <f>$C$6-D5</f>
        <v>32</v>
      </c>
      <c r="E7" s="29"/>
      <c r="F7" s="50">
        <f>E8</f>
        <v>32</v>
      </c>
      <c r="G7" s="51"/>
      <c r="H7" s="52"/>
      <c r="J7" s="19"/>
      <c r="K7" s="13"/>
      <c r="L7" s="35">
        <f>$C$6-L5</f>
        <v>32</v>
      </c>
      <c r="M7" s="29"/>
      <c r="N7" s="50">
        <f>O6-N5</f>
        <v>40</v>
      </c>
      <c r="O7" s="51"/>
      <c r="P7" s="52"/>
    </row>
    <row r="8" spans="4:16" ht="12.75">
      <c r="D8" s="31" t="s">
        <v>1</v>
      </c>
      <c r="E8" s="5">
        <v>32</v>
      </c>
      <c r="F8" s="42"/>
      <c r="G8" s="5"/>
      <c r="H8" s="22"/>
      <c r="J8" s="17"/>
      <c r="L8" s="31" t="s">
        <v>1</v>
      </c>
      <c r="M8" s="5">
        <v>48</v>
      </c>
      <c r="N8" s="32"/>
      <c r="P8" s="17"/>
    </row>
    <row r="9" spans="2:16" ht="13.5" thickBot="1">
      <c r="B9" s="18"/>
      <c r="C9" s="10"/>
      <c r="D9" s="33">
        <f>E8-D7</f>
        <v>0</v>
      </c>
      <c r="E9" s="34"/>
      <c r="F9" s="55">
        <v>0</v>
      </c>
      <c r="G9" s="5"/>
      <c r="H9" s="22"/>
      <c r="I9" s="5"/>
      <c r="J9" s="18"/>
      <c r="K9" s="10"/>
      <c r="L9" s="33">
        <f>M8-L7</f>
        <v>16</v>
      </c>
      <c r="M9" s="34"/>
      <c r="N9" s="44">
        <f>M8-N7</f>
        <v>8</v>
      </c>
      <c r="O9" s="2"/>
      <c r="P9" s="21"/>
    </row>
    <row r="10" spans="2:16" ht="13.5" thickBot="1">
      <c r="B10" s="15">
        <f>B6+1</f>
        <v>2</v>
      </c>
      <c r="C10" s="11">
        <f>C6</f>
        <v>64</v>
      </c>
      <c r="D10" s="12"/>
      <c r="E10" s="5"/>
      <c r="F10" s="4"/>
      <c r="G10" s="5" t="s">
        <v>8</v>
      </c>
      <c r="H10" s="61"/>
      <c r="J10" s="15">
        <f>J6+1</f>
        <v>2</v>
      </c>
      <c r="K10" s="11">
        <f>K6</f>
        <v>64</v>
      </c>
      <c r="L10" s="12"/>
      <c r="M10" s="5"/>
      <c r="N10" s="4"/>
      <c r="O10" s="5" t="s">
        <v>8</v>
      </c>
      <c r="P10" s="61"/>
    </row>
    <row r="11" spans="2:16" ht="12.75">
      <c r="B11" s="15"/>
      <c r="C11" s="11"/>
      <c r="D11" s="37">
        <v>48</v>
      </c>
      <c r="E11" s="29"/>
      <c r="F11" s="50">
        <f>G6-F5-F7-F9</f>
        <v>4</v>
      </c>
      <c r="G11" s="8"/>
      <c r="H11" s="23"/>
      <c r="J11" s="15"/>
      <c r="K11" s="11"/>
      <c r="L11" s="37">
        <v>48</v>
      </c>
      <c r="M11" s="29"/>
      <c r="N11" s="62">
        <v>0</v>
      </c>
      <c r="O11" s="5"/>
      <c r="P11" s="22"/>
    </row>
    <row r="12" spans="2:16" ht="12.75">
      <c r="B12" s="20"/>
      <c r="C12" s="5"/>
      <c r="D12" s="38" t="s">
        <v>2</v>
      </c>
      <c r="E12" s="5">
        <v>48</v>
      </c>
      <c r="F12" s="60"/>
      <c r="J12" s="20"/>
      <c r="K12" s="5"/>
      <c r="L12" s="38" t="s">
        <v>2</v>
      </c>
      <c r="M12" s="5">
        <v>48</v>
      </c>
      <c r="N12" s="42"/>
      <c r="O12" s="5"/>
      <c r="P12" s="22"/>
    </row>
    <row r="13" spans="2:16" ht="13.5" thickBot="1">
      <c r="B13" s="15"/>
      <c r="C13" s="11"/>
      <c r="D13" s="39">
        <f>E12-D11</f>
        <v>0</v>
      </c>
      <c r="E13" s="34" t="s">
        <v>8</v>
      </c>
      <c r="F13" s="44">
        <f>E12-F11</f>
        <v>44</v>
      </c>
      <c r="G13" s="45"/>
      <c r="H13" s="46"/>
      <c r="J13" s="15"/>
      <c r="K13" s="11"/>
      <c r="L13" s="39">
        <f>M12-L11</f>
        <v>0</v>
      </c>
      <c r="M13" s="34" t="s">
        <v>8</v>
      </c>
      <c r="N13" s="44">
        <f>M12</f>
        <v>48</v>
      </c>
      <c r="O13" s="45"/>
      <c r="P13" s="46"/>
    </row>
    <row r="14" spans="2:16" ht="13.5" thickBot="1">
      <c r="B14" s="15" t="s">
        <v>8</v>
      </c>
      <c r="C14" s="11" t="s">
        <v>8</v>
      </c>
      <c r="D14" s="12"/>
      <c r="E14" s="5"/>
      <c r="F14" s="47"/>
      <c r="G14" s="48">
        <v>68</v>
      </c>
      <c r="H14" s="49">
        <v>2</v>
      </c>
      <c r="J14" s="15" t="s">
        <v>8</v>
      </c>
      <c r="K14" s="11" t="s">
        <v>8</v>
      </c>
      <c r="L14" s="12"/>
      <c r="M14" s="5"/>
      <c r="N14" s="47"/>
      <c r="O14" s="48">
        <v>68</v>
      </c>
      <c r="P14" s="49">
        <v>2</v>
      </c>
    </row>
    <row r="15" spans="2:16" ht="12.75">
      <c r="B15" s="19"/>
      <c r="C15" s="13"/>
      <c r="D15" s="35">
        <f>$C$6-D13-D11-D9</f>
        <v>16</v>
      </c>
      <c r="E15" s="29"/>
      <c r="F15" s="50">
        <f>G14-F13</f>
        <v>24</v>
      </c>
      <c r="G15" s="51"/>
      <c r="H15" s="52"/>
      <c r="J15" s="19"/>
      <c r="K15" s="13"/>
      <c r="L15" s="35">
        <f>$C$6-L13-L11-L9</f>
        <v>0</v>
      </c>
      <c r="M15" s="29"/>
      <c r="N15" s="50">
        <f>O14-N9-N11-N13</f>
        <v>12</v>
      </c>
      <c r="O15" s="51"/>
      <c r="P15" s="52"/>
    </row>
    <row r="16" spans="4:16" ht="12.75">
      <c r="D16" s="31" t="s">
        <v>3</v>
      </c>
      <c r="E16" s="5">
        <v>64</v>
      </c>
      <c r="F16" s="32"/>
      <c r="J16" s="17"/>
      <c r="L16" s="31" t="s">
        <v>3</v>
      </c>
      <c r="M16" s="5">
        <v>48</v>
      </c>
      <c r="N16" s="32"/>
      <c r="P16" s="17"/>
    </row>
    <row r="17" spans="2:16" ht="13.5" thickBot="1">
      <c r="B17" s="18"/>
      <c r="C17" s="10"/>
      <c r="D17" s="33">
        <f>E16-D15</f>
        <v>48</v>
      </c>
      <c r="E17" s="34"/>
      <c r="F17" s="44">
        <f>E16-F15</f>
        <v>40</v>
      </c>
      <c r="G17" s="45"/>
      <c r="H17" s="46"/>
      <c r="J17" s="18"/>
      <c r="K17" s="10"/>
      <c r="L17" s="33">
        <f>M16-L15</f>
        <v>48</v>
      </c>
      <c r="M17" s="34"/>
      <c r="N17" s="44">
        <f>M16-N15</f>
        <v>36</v>
      </c>
      <c r="O17" s="45"/>
      <c r="P17" s="46"/>
    </row>
    <row r="18" spans="2:16" ht="13.5" thickBot="1">
      <c r="B18" s="15">
        <v>3</v>
      </c>
      <c r="C18" s="11">
        <f>C10</f>
        <v>64</v>
      </c>
      <c r="D18" s="12"/>
      <c r="E18" s="5"/>
      <c r="F18" s="47"/>
      <c r="G18" s="48">
        <f>F17+F19</f>
        <v>68</v>
      </c>
      <c r="H18" s="49">
        <v>3</v>
      </c>
      <c r="J18" s="15">
        <v>3</v>
      </c>
      <c r="K18" s="11">
        <f>K10</f>
        <v>64</v>
      </c>
      <c r="L18" s="12"/>
      <c r="M18" s="5"/>
      <c r="N18" s="47"/>
      <c r="O18" s="48">
        <f>O14</f>
        <v>68</v>
      </c>
      <c r="P18" s="49">
        <v>3</v>
      </c>
    </row>
    <row r="19" spans="2:16" ht="12.75">
      <c r="B19" s="19"/>
      <c r="C19" s="13"/>
      <c r="D19" s="35">
        <f>$C$6-D17</f>
        <v>16</v>
      </c>
      <c r="E19" s="29"/>
      <c r="F19" s="50">
        <f>$E$2-F17</f>
        <v>28</v>
      </c>
      <c r="G19" s="51"/>
      <c r="H19" s="52"/>
      <c r="J19" s="19"/>
      <c r="K19" s="13"/>
      <c r="L19" s="35">
        <f>$C$6-L17</f>
        <v>16</v>
      </c>
      <c r="M19" s="29"/>
      <c r="N19" s="50">
        <f>O18-N17</f>
        <v>32</v>
      </c>
      <c r="O19" s="51"/>
      <c r="P19" s="52"/>
    </row>
    <row r="20" spans="4:16" ht="12.75">
      <c r="D20" s="31" t="s">
        <v>4</v>
      </c>
      <c r="E20" s="5">
        <v>64</v>
      </c>
      <c r="F20" s="32"/>
      <c r="J20" s="17"/>
      <c r="L20" s="31" t="s">
        <v>4</v>
      </c>
      <c r="M20" s="5">
        <v>64</v>
      </c>
      <c r="N20" s="32"/>
      <c r="P20" s="17"/>
    </row>
    <row r="21" spans="2:16" ht="13.5" thickBot="1">
      <c r="B21" s="18"/>
      <c r="C21" s="10"/>
      <c r="D21" s="33">
        <f>E20-D19</f>
        <v>48</v>
      </c>
      <c r="E21" s="34"/>
      <c r="F21" s="44">
        <f>E20-F19</f>
        <v>36</v>
      </c>
      <c r="G21" s="45"/>
      <c r="H21" s="46"/>
      <c r="J21" s="18"/>
      <c r="K21" s="10"/>
      <c r="L21" s="33">
        <f>M20-L19</f>
        <v>48</v>
      </c>
      <c r="M21" s="34"/>
      <c r="N21" s="44">
        <f>M20-N19</f>
        <v>32</v>
      </c>
      <c r="O21" s="45"/>
      <c r="P21" s="46"/>
    </row>
    <row r="22" spans="2:16" ht="13.5" thickBot="1">
      <c r="B22" s="15">
        <f>B18+1</f>
        <v>4</v>
      </c>
      <c r="C22" s="11">
        <f>C18</f>
        <v>64</v>
      </c>
      <c r="D22" s="12"/>
      <c r="E22" s="5"/>
      <c r="F22" s="47"/>
      <c r="G22" s="48">
        <f>F21+F23</f>
        <v>68</v>
      </c>
      <c r="H22" s="49">
        <v>4</v>
      </c>
      <c r="J22" s="15">
        <f>J18+1</f>
        <v>4</v>
      </c>
      <c r="K22" s="11">
        <f>K18</f>
        <v>64</v>
      </c>
      <c r="L22" s="12"/>
      <c r="M22" s="5"/>
      <c r="N22" s="47"/>
      <c r="O22" s="48">
        <f>N21+N23</f>
        <v>68</v>
      </c>
      <c r="P22" s="49">
        <v>4</v>
      </c>
    </row>
    <row r="23" spans="2:16" ht="12.75">
      <c r="B23" s="19"/>
      <c r="C23" s="13"/>
      <c r="D23" s="35">
        <f>$C$6-D21</f>
        <v>16</v>
      </c>
      <c r="E23" s="29"/>
      <c r="F23" s="50">
        <f>$E$2-F21</f>
        <v>32</v>
      </c>
      <c r="G23" s="51"/>
      <c r="H23" s="52"/>
      <c r="J23" s="19"/>
      <c r="K23" s="13"/>
      <c r="L23" s="35">
        <f>$C$6-L21</f>
        <v>16</v>
      </c>
      <c r="M23" s="29"/>
      <c r="N23" s="50">
        <f>$E$2-N21</f>
        <v>36</v>
      </c>
      <c r="O23" s="51"/>
      <c r="P23" s="52"/>
    </row>
    <row r="24" spans="4:16" ht="12.75">
      <c r="D24" s="31" t="s">
        <v>5</v>
      </c>
      <c r="E24" s="5">
        <v>64</v>
      </c>
      <c r="F24" s="32"/>
      <c r="J24" s="17"/>
      <c r="L24" s="31" t="s">
        <v>5</v>
      </c>
      <c r="M24" s="5">
        <v>80</v>
      </c>
      <c r="N24" s="32"/>
      <c r="P24" s="17"/>
    </row>
    <row r="25" spans="2:16" ht="13.5" thickBot="1">
      <c r="B25" s="18"/>
      <c r="C25" s="10"/>
      <c r="D25" s="33">
        <f>E24-D23</f>
        <v>48</v>
      </c>
      <c r="E25" s="34"/>
      <c r="F25" s="44">
        <f>E24-F23</f>
        <v>32</v>
      </c>
      <c r="G25" s="45"/>
      <c r="H25" s="46"/>
      <c r="J25" s="18"/>
      <c r="K25" s="10"/>
      <c r="L25" s="33">
        <f>M24-L23</f>
        <v>64</v>
      </c>
      <c r="M25" s="34"/>
      <c r="N25" s="44">
        <f>M24-N23</f>
        <v>44</v>
      </c>
      <c r="O25" s="45"/>
      <c r="P25" s="46"/>
    </row>
    <row r="26" spans="2:16" ht="13.5" thickBot="1">
      <c r="B26" s="15">
        <f>B22+1</f>
        <v>5</v>
      </c>
      <c r="C26" s="11">
        <f>C22</f>
        <v>64</v>
      </c>
      <c r="D26" s="12"/>
      <c r="E26" s="5"/>
      <c r="F26" s="47"/>
      <c r="G26" s="48">
        <f>F25+F27</f>
        <v>68</v>
      </c>
      <c r="H26" s="49">
        <v>5</v>
      </c>
      <c r="J26" s="15">
        <f>J22+1</f>
        <v>5</v>
      </c>
      <c r="K26" s="11">
        <f>K22</f>
        <v>64</v>
      </c>
      <c r="L26" s="12"/>
      <c r="M26" s="5"/>
      <c r="N26" s="47"/>
      <c r="O26" s="48">
        <f>O14</f>
        <v>68</v>
      </c>
      <c r="P26" s="49">
        <v>5</v>
      </c>
    </row>
    <row r="27" spans="2:16" ht="12.75">
      <c r="B27" s="19"/>
      <c r="C27" s="13"/>
      <c r="D27" s="35">
        <f>$C$6-D25</f>
        <v>16</v>
      </c>
      <c r="E27" s="29"/>
      <c r="F27" s="50">
        <f>E28-F29</f>
        <v>36</v>
      </c>
      <c r="G27" s="51"/>
      <c r="H27" s="52"/>
      <c r="J27" s="19"/>
      <c r="K27" s="13"/>
      <c r="L27" s="35">
        <f>$C$6-L25</f>
        <v>0</v>
      </c>
      <c r="M27" s="29"/>
      <c r="N27" s="50">
        <f>O26-N25</f>
        <v>24</v>
      </c>
      <c r="O27" s="51"/>
      <c r="P27" s="52"/>
    </row>
    <row r="28" spans="4:16" ht="12.75">
      <c r="D28" s="31" t="s">
        <v>6</v>
      </c>
      <c r="E28" s="5">
        <v>80</v>
      </c>
      <c r="F28" s="32"/>
      <c r="J28" s="17"/>
      <c r="L28" s="31" t="s">
        <v>6</v>
      </c>
      <c r="M28" s="5">
        <v>80</v>
      </c>
      <c r="N28" s="32"/>
      <c r="P28" s="17"/>
    </row>
    <row r="29" spans="2:16" ht="12.75">
      <c r="B29" s="18">
        <v>6</v>
      </c>
      <c r="C29" s="14">
        <f>C6</f>
        <v>64</v>
      </c>
      <c r="D29" s="40">
        <f>C29</f>
        <v>64</v>
      </c>
      <c r="E29" s="5"/>
      <c r="F29" s="53">
        <f>G32-F33</f>
        <v>44</v>
      </c>
      <c r="G29" s="45"/>
      <c r="H29" s="46"/>
      <c r="J29" s="18">
        <v>6</v>
      </c>
      <c r="K29" s="14">
        <f>K6</f>
        <v>64</v>
      </c>
      <c r="L29" s="40">
        <f>K29</f>
        <v>64</v>
      </c>
      <c r="M29" s="5"/>
      <c r="N29" s="53">
        <f>M28-N27</f>
        <v>56</v>
      </c>
      <c r="O29" s="45"/>
      <c r="P29" s="46"/>
    </row>
    <row r="30" spans="2:16" ht="12.75">
      <c r="B30" s="58"/>
      <c r="C30" s="11"/>
      <c r="D30" s="41"/>
      <c r="E30" s="5"/>
      <c r="F30" s="54"/>
      <c r="G30" s="48"/>
      <c r="H30" s="49"/>
      <c r="J30" s="58"/>
      <c r="K30" s="11"/>
      <c r="L30" s="41"/>
      <c r="M30" s="5"/>
      <c r="N30" s="54"/>
      <c r="O30" s="48"/>
      <c r="P30" s="49"/>
    </row>
    <row r="31" spans="2:16" ht="13.5" thickBot="1">
      <c r="B31" s="15"/>
      <c r="C31" s="10"/>
      <c r="D31" s="33">
        <f>E28-D27-D29</f>
        <v>0</v>
      </c>
      <c r="E31" s="34"/>
      <c r="F31" s="55"/>
      <c r="G31" s="48"/>
      <c r="H31" s="49"/>
      <c r="J31" s="15"/>
      <c r="K31" s="10"/>
      <c r="L31" s="33">
        <f>M28-L27-L29</f>
        <v>16</v>
      </c>
      <c r="M31" s="34"/>
      <c r="N31" s="55"/>
      <c r="O31" s="48"/>
      <c r="P31" s="49"/>
    </row>
    <row r="32" spans="2:16" ht="13.5" thickBot="1">
      <c r="B32" s="15">
        <v>7</v>
      </c>
      <c r="C32" s="11">
        <f>C26</f>
        <v>64</v>
      </c>
      <c r="D32" s="12"/>
      <c r="E32" s="5"/>
      <c r="F32" s="47"/>
      <c r="G32" s="48">
        <v>68</v>
      </c>
      <c r="H32" s="49">
        <v>6</v>
      </c>
      <c r="J32" s="15">
        <v>7</v>
      </c>
      <c r="K32" s="11">
        <f>K26</f>
        <v>64</v>
      </c>
      <c r="L32" s="12"/>
      <c r="M32" s="5"/>
      <c r="N32" s="47"/>
      <c r="O32" s="48">
        <f>O26</f>
        <v>68</v>
      </c>
      <c r="P32" s="49">
        <v>6</v>
      </c>
    </row>
    <row r="33" spans="2:16" ht="12.75">
      <c r="B33" s="19"/>
      <c r="C33" s="13"/>
      <c r="D33" s="35">
        <f>$C$6-D31</f>
        <v>64</v>
      </c>
      <c r="E33" s="29"/>
      <c r="F33" s="50">
        <f>E34-F35</f>
        <v>24</v>
      </c>
      <c r="G33" s="51"/>
      <c r="H33" s="52"/>
      <c r="J33" s="19"/>
      <c r="K33" s="13"/>
      <c r="L33" s="35">
        <f>$C$6-L31</f>
        <v>48</v>
      </c>
      <c r="M33" s="29"/>
      <c r="N33" s="50">
        <f>O32-N29</f>
        <v>12</v>
      </c>
      <c r="O33" s="51"/>
      <c r="P33" s="52"/>
    </row>
    <row r="34" spans="4:16" ht="12.75">
      <c r="D34" s="31" t="s">
        <v>7</v>
      </c>
      <c r="E34" s="5">
        <v>96</v>
      </c>
      <c r="F34" s="32"/>
      <c r="J34" s="17"/>
      <c r="L34" s="31" t="s">
        <v>7</v>
      </c>
      <c r="M34" s="5">
        <v>80</v>
      </c>
      <c r="N34" s="32"/>
      <c r="P34" s="17"/>
    </row>
    <row r="35" spans="2:16" ht="13.5" thickBot="1">
      <c r="B35" s="18"/>
      <c r="C35" s="10"/>
      <c r="D35" s="33">
        <f>E34-D33</f>
        <v>32</v>
      </c>
      <c r="E35" s="34"/>
      <c r="F35" s="44">
        <v>72</v>
      </c>
      <c r="G35" s="45"/>
      <c r="H35" s="46"/>
      <c r="J35" s="18"/>
      <c r="K35" s="10"/>
      <c r="L35" s="33">
        <f>M34-L33</f>
        <v>32</v>
      </c>
      <c r="M35" s="34"/>
      <c r="N35" s="44">
        <f>M34-N33</f>
        <v>68</v>
      </c>
      <c r="O35" s="45"/>
      <c r="P35" s="46"/>
    </row>
    <row r="36" spans="2:16" ht="13.5" thickBot="1">
      <c r="B36" s="15">
        <f>B32+1</f>
        <v>8</v>
      </c>
      <c r="C36" s="11">
        <f>C32</f>
        <v>64</v>
      </c>
      <c r="D36" s="12"/>
      <c r="E36" s="5"/>
      <c r="F36" s="47"/>
      <c r="G36" s="51">
        <f>F35+F37</f>
        <v>72</v>
      </c>
      <c r="H36" s="52">
        <v>7</v>
      </c>
      <c r="J36" s="15">
        <f>J32+1</f>
        <v>8</v>
      </c>
      <c r="K36" s="11">
        <f>K32</f>
        <v>64</v>
      </c>
      <c r="L36" s="12"/>
      <c r="M36" s="5"/>
      <c r="N36" s="47"/>
      <c r="O36" s="51">
        <f>N35</f>
        <v>68</v>
      </c>
      <c r="P36" s="52">
        <v>7</v>
      </c>
    </row>
    <row r="37" spans="2:16" ht="12.75">
      <c r="B37" s="19"/>
      <c r="C37" s="13"/>
      <c r="D37" s="35">
        <f>$C$6-D35</f>
        <v>32</v>
      </c>
      <c r="E37" s="29"/>
      <c r="F37" s="30"/>
      <c r="J37" s="19"/>
      <c r="K37" s="13"/>
      <c r="L37" s="35">
        <f>$C$6-L35</f>
        <v>32</v>
      </c>
      <c r="M37" s="29"/>
      <c r="N37" s="30"/>
      <c r="P37" s="17"/>
    </row>
    <row r="38" spans="4:16" ht="12.75">
      <c r="D38" s="31" t="s">
        <v>9</v>
      </c>
      <c r="E38" s="5">
        <v>32</v>
      </c>
      <c r="F38" s="32"/>
      <c r="J38" s="17"/>
      <c r="L38" s="31" t="s">
        <v>9</v>
      </c>
      <c r="M38" s="5">
        <v>32</v>
      </c>
      <c r="N38" s="32"/>
      <c r="P38" s="17"/>
    </row>
    <row r="39" spans="4:16" ht="13.5" thickBot="1">
      <c r="D39" s="43">
        <f>E38-D37</f>
        <v>0</v>
      </c>
      <c r="E39" s="34"/>
      <c r="F39" s="44">
        <v>64</v>
      </c>
      <c r="G39" s="45"/>
      <c r="H39" s="46"/>
      <c r="J39" s="17"/>
      <c r="L39" s="43">
        <f>M38-L37</f>
        <v>0</v>
      </c>
      <c r="M39" s="34"/>
      <c r="N39" s="44">
        <v>64</v>
      </c>
      <c r="O39" s="45"/>
      <c r="P39" s="46"/>
    </row>
    <row r="40" spans="4:16" ht="12.75">
      <c r="D40" s="5"/>
      <c r="E40" s="5"/>
      <c r="F40" s="56"/>
      <c r="G40" s="51">
        <v>64</v>
      </c>
      <c r="H40" s="52">
        <v>8</v>
      </c>
      <c r="J40" s="17"/>
      <c r="L40" s="5"/>
      <c r="M40" s="5"/>
      <c r="N40" s="56"/>
      <c r="O40" s="51">
        <v>64</v>
      </c>
      <c r="P40" s="52">
        <v>8</v>
      </c>
    </row>
    <row r="41" spans="2:16" ht="12.75">
      <c r="B41" s="16"/>
      <c r="J41" s="17"/>
      <c r="P41" s="17"/>
    </row>
    <row r="42" ht="12.75">
      <c r="B42" s="16" t="s">
        <v>33</v>
      </c>
    </row>
    <row r="43" ht="12.75">
      <c r="B43" s="16"/>
    </row>
    <row r="44" ht="12.75">
      <c r="B44" s="16"/>
    </row>
    <row r="45" ht="12.75">
      <c r="B45" s="16"/>
    </row>
  </sheetData>
  <printOptions/>
  <pageMargins left="0.75" right="0.75" top="1" bottom="1" header="0.5" footer="0.5"/>
  <pageSetup horizontalDpi="600" verticalDpi="600" orientation="landscape" scale="80" r:id="rId1"/>
  <headerFooter alignWithMargins="0">
    <oddHeader>&amp;L&amp;F\&amp;A&amp;R&amp;T on &amp;D</oddHeader>
    <oddFooter>&amp;L&amp;"ScriptS,Bold"&amp;14Fred Borcherding&amp;R&amp;P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L47"/>
  <sheetViews>
    <sheetView zoomScale="85" zoomScaleNormal="85" workbookViewId="0" topLeftCell="A1">
      <selection activeCell="N38" sqref="N38"/>
    </sheetView>
  </sheetViews>
  <sheetFormatPr defaultColWidth="9.140625" defaultRowHeight="12.75"/>
  <cols>
    <col min="2" max="2" width="9.140625" style="17" customWidth="1"/>
    <col min="8" max="8" width="9.140625" style="17" customWidth="1"/>
    <col min="11" max="11" width="9.140625" style="17" customWidth="1"/>
  </cols>
  <sheetData>
    <row r="1" ht="12.75">
      <c r="B1" s="17" t="s">
        <v>8</v>
      </c>
    </row>
    <row r="2" ht="12.75">
      <c r="D2" s="17" t="s">
        <v>12</v>
      </c>
    </row>
    <row r="3" spans="2:12" ht="12.75">
      <c r="B3" s="24" t="s">
        <v>10</v>
      </c>
      <c r="D3" s="5"/>
      <c r="E3" s="5"/>
      <c r="F3" s="5"/>
      <c r="H3" s="59" t="s">
        <v>11</v>
      </c>
      <c r="I3" s="5"/>
      <c r="J3" s="5"/>
      <c r="K3" s="86"/>
      <c r="L3" s="5"/>
    </row>
    <row r="4" spans="2:12" ht="12.75">
      <c r="B4" s="27"/>
      <c r="C4" s="5"/>
      <c r="D4" s="26" t="s">
        <v>8</v>
      </c>
      <c r="E4" s="2"/>
      <c r="F4" s="3"/>
      <c r="H4" s="25" t="s">
        <v>20</v>
      </c>
      <c r="I4" s="5"/>
      <c r="J4" s="5" t="s">
        <v>34</v>
      </c>
      <c r="K4" s="27"/>
      <c r="L4" s="5"/>
    </row>
    <row r="5" spans="2:12" ht="12.75">
      <c r="B5" s="18"/>
      <c r="C5" s="10"/>
      <c r="D5" s="69"/>
      <c r="E5" s="5"/>
      <c r="F5" s="65"/>
      <c r="G5" s="45"/>
      <c r="H5" s="73"/>
      <c r="I5" s="5"/>
      <c r="J5" s="87" t="s">
        <v>35</v>
      </c>
      <c r="K5" s="86"/>
      <c r="L5" s="87"/>
    </row>
    <row r="6" spans="2:12" ht="12.75">
      <c r="B6" s="72">
        <v>1</v>
      </c>
      <c r="C6" s="11">
        <f>D7</f>
        <v>64</v>
      </c>
      <c r="D6" s="70"/>
      <c r="E6" s="5"/>
      <c r="F6" s="66"/>
      <c r="G6" s="48">
        <v>64</v>
      </c>
      <c r="H6" s="74">
        <v>1</v>
      </c>
      <c r="I6" s="5"/>
      <c r="J6" s="88" t="s">
        <v>36</v>
      </c>
      <c r="K6" s="86"/>
      <c r="L6" s="87"/>
    </row>
    <row r="7" spans="2:12" ht="12.75">
      <c r="B7" s="19"/>
      <c r="C7" s="13"/>
      <c r="D7" s="71">
        <f>F7</f>
        <v>64</v>
      </c>
      <c r="E7" s="5"/>
      <c r="F7" s="67">
        <f>G6</f>
        <v>64</v>
      </c>
      <c r="G7" s="51"/>
      <c r="H7" s="75"/>
      <c r="I7" s="5"/>
      <c r="J7" s="87"/>
      <c r="K7" s="86"/>
      <c r="L7" s="87"/>
    </row>
    <row r="8" spans="2:12" ht="12.75">
      <c r="B8" s="64"/>
      <c r="C8" s="5"/>
      <c r="D8" s="20"/>
      <c r="E8" s="5">
        <f>G6+G10</f>
        <v>128</v>
      </c>
      <c r="F8" s="6"/>
      <c r="H8" s="82"/>
      <c r="I8" s="5"/>
      <c r="J8" s="5"/>
      <c r="K8" s="27"/>
      <c r="L8" s="5"/>
    </row>
    <row r="9" spans="2:12" ht="12.75">
      <c r="B9" s="18"/>
      <c r="C9" s="10"/>
      <c r="D9" s="69">
        <f>F9</f>
        <v>64</v>
      </c>
      <c r="E9" s="5"/>
      <c r="F9" s="65">
        <f>G10</f>
        <v>64</v>
      </c>
      <c r="G9" s="45"/>
      <c r="H9" s="73"/>
      <c r="I9" s="5"/>
      <c r="J9" s="5"/>
      <c r="K9" s="27"/>
      <c r="L9" s="5"/>
    </row>
    <row r="10" spans="2:12" ht="12.75">
      <c r="B10" s="72">
        <v>2</v>
      </c>
      <c r="C10" s="11">
        <f>D9</f>
        <v>64</v>
      </c>
      <c r="D10" s="70"/>
      <c r="E10" s="5"/>
      <c r="F10" s="66"/>
      <c r="G10" s="48">
        <f>G6</f>
        <v>64</v>
      </c>
      <c r="H10" s="74">
        <v>2</v>
      </c>
      <c r="I10" s="5"/>
      <c r="J10" s="87"/>
      <c r="K10" s="86"/>
      <c r="L10" s="5"/>
    </row>
    <row r="11" spans="2:12" ht="12.75">
      <c r="B11" s="19"/>
      <c r="C11" s="13"/>
      <c r="D11" s="71"/>
      <c r="E11" s="5"/>
      <c r="F11" s="67"/>
      <c r="G11" s="51"/>
      <c r="H11" s="75"/>
      <c r="I11" s="5"/>
      <c r="J11" s="5"/>
      <c r="K11" s="27"/>
      <c r="L11" s="5"/>
    </row>
    <row r="12" spans="2:12" ht="12.75">
      <c r="B12" s="27"/>
      <c r="C12" s="5"/>
      <c r="D12" s="68"/>
      <c r="E12" s="8"/>
      <c r="F12" s="9"/>
      <c r="H12" s="82"/>
      <c r="I12" s="5"/>
      <c r="J12" s="5"/>
      <c r="K12" s="27"/>
      <c r="L12" s="5"/>
    </row>
    <row r="13" spans="2:12" ht="12.75">
      <c r="B13" s="57"/>
      <c r="C13" s="11"/>
      <c r="D13" s="11"/>
      <c r="E13" s="5"/>
      <c r="F13" s="48"/>
      <c r="G13" s="48"/>
      <c r="H13" s="74"/>
      <c r="I13" s="5"/>
      <c r="J13" s="5"/>
      <c r="K13" s="27"/>
      <c r="L13" s="5"/>
    </row>
    <row r="14" spans="8:12" ht="12.75">
      <c r="H14" s="82"/>
      <c r="I14" s="5"/>
      <c r="J14" s="5"/>
      <c r="K14" s="27"/>
      <c r="L14" s="5"/>
    </row>
    <row r="15" spans="2:12" ht="12.75">
      <c r="B15" s="27"/>
      <c r="C15" s="5"/>
      <c r="D15" s="26" t="s">
        <v>8</v>
      </c>
      <c r="E15" s="2"/>
      <c r="F15" s="3"/>
      <c r="H15" s="82"/>
      <c r="I15" s="5"/>
      <c r="J15" s="5"/>
      <c r="K15" s="27"/>
      <c r="L15" s="5"/>
    </row>
    <row r="16" spans="2:12" ht="12.75">
      <c r="B16" s="18"/>
      <c r="C16" s="10"/>
      <c r="D16" s="69"/>
      <c r="E16" s="5"/>
      <c r="F16" s="65"/>
      <c r="G16" s="45"/>
      <c r="H16" s="73"/>
      <c r="I16" s="5"/>
      <c r="J16" s="87"/>
      <c r="K16" s="86"/>
      <c r="L16" s="87"/>
    </row>
    <row r="17" spans="2:12" ht="12.75">
      <c r="B17" s="72">
        <v>3</v>
      </c>
      <c r="C17" s="11">
        <f>D18</f>
        <v>64</v>
      </c>
      <c r="D17" s="70"/>
      <c r="E17" s="5"/>
      <c r="F17" s="66"/>
      <c r="G17" s="48">
        <f>G10</f>
        <v>64</v>
      </c>
      <c r="H17" s="74">
        <v>3</v>
      </c>
      <c r="I17" s="5"/>
      <c r="J17" s="87"/>
      <c r="K17" s="86"/>
      <c r="L17" s="87"/>
    </row>
    <row r="18" spans="2:12" ht="12.75">
      <c r="B18" s="19"/>
      <c r="C18" s="13"/>
      <c r="D18" s="71">
        <f>F18</f>
        <v>64</v>
      </c>
      <c r="E18" s="5"/>
      <c r="F18" s="67">
        <f>G17</f>
        <v>64</v>
      </c>
      <c r="G18" s="51"/>
      <c r="H18" s="75"/>
      <c r="I18" s="5"/>
      <c r="J18" s="87"/>
      <c r="K18" s="86"/>
      <c r="L18" s="87"/>
    </row>
    <row r="19" spans="2:12" ht="12.75">
      <c r="B19" s="64"/>
      <c r="C19" s="5"/>
      <c r="D19" s="20"/>
      <c r="E19" s="5">
        <f>G17+G21</f>
        <v>128</v>
      </c>
      <c r="F19" s="6"/>
      <c r="H19" s="82"/>
      <c r="I19" s="5"/>
      <c r="J19" s="5"/>
      <c r="K19" s="27"/>
      <c r="L19" s="5"/>
    </row>
    <row r="20" spans="2:12" ht="12.75">
      <c r="B20" s="18"/>
      <c r="C20" s="10"/>
      <c r="D20" s="69">
        <f>F20</f>
        <v>64</v>
      </c>
      <c r="E20" s="5"/>
      <c r="F20" s="65">
        <f>G21</f>
        <v>64</v>
      </c>
      <c r="G20" s="45"/>
      <c r="H20" s="73"/>
      <c r="I20" s="5"/>
      <c r="J20" s="87"/>
      <c r="K20" s="86"/>
      <c r="L20" s="87"/>
    </row>
    <row r="21" spans="2:12" ht="12.75">
      <c r="B21" s="72">
        <v>4</v>
      </c>
      <c r="C21" s="11">
        <f>D20</f>
        <v>64</v>
      </c>
      <c r="D21" s="70"/>
      <c r="E21" s="5"/>
      <c r="F21" s="66"/>
      <c r="G21" s="48">
        <f>G17</f>
        <v>64</v>
      </c>
      <c r="H21" s="74">
        <v>4</v>
      </c>
      <c r="I21" s="5"/>
      <c r="J21" s="87"/>
      <c r="K21" s="86"/>
      <c r="L21" s="87"/>
    </row>
    <row r="22" spans="2:12" ht="12.75">
      <c r="B22" s="19"/>
      <c r="C22" s="13"/>
      <c r="D22" s="71"/>
      <c r="E22" s="5"/>
      <c r="F22" s="67"/>
      <c r="G22" s="51"/>
      <c r="H22" s="75"/>
      <c r="I22" s="5"/>
      <c r="J22" s="87"/>
      <c r="K22" s="86"/>
      <c r="L22" s="87"/>
    </row>
    <row r="23" spans="2:12" ht="12.75">
      <c r="B23" s="27"/>
      <c r="C23" s="5"/>
      <c r="D23" s="68"/>
      <c r="E23" s="8"/>
      <c r="F23" s="9"/>
      <c r="H23" s="83"/>
      <c r="I23" s="5"/>
      <c r="J23" s="5"/>
      <c r="K23" s="27"/>
      <c r="L23" s="5"/>
    </row>
    <row r="24" spans="2:12" ht="12.75">
      <c r="B24" s="57"/>
      <c r="C24" s="11"/>
      <c r="D24" s="11"/>
      <c r="E24" s="5"/>
      <c r="F24" s="48"/>
      <c r="G24" s="48"/>
      <c r="H24" s="63"/>
      <c r="I24" s="5"/>
      <c r="J24" s="5"/>
      <c r="K24" s="27"/>
      <c r="L24" s="5"/>
    </row>
    <row r="25" spans="9:12" ht="12.75">
      <c r="I25" s="5"/>
      <c r="J25" s="5"/>
      <c r="K25" s="27"/>
      <c r="L25" s="5"/>
    </row>
    <row r="26" spans="2:12" ht="12.75">
      <c r="B26" s="27"/>
      <c r="C26" s="5"/>
      <c r="D26" s="26" t="s">
        <v>8</v>
      </c>
      <c r="E26" s="2"/>
      <c r="F26" s="3"/>
      <c r="H26" s="25" t="s">
        <v>21</v>
      </c>
      <c r="I26" s="5"/>
      <c r="J26" s="5"/>
      <c r="K26" s="27"/>
      <c r="L26" s="5"/>
    </row>
    <row r="27" spans="2:12" ht="12.75">
      <c r="B27" s="18"/>
      <c r="C27" s="10"/>
      <c r="D27" s="69"/>
      <c r="E27" s="5"/>
      <c r="F27" s="65"/>
      <c r="G27" s="45"/>
      <c r="H27" s="73"/>
      <c r="I27" s="5"/>
      <c r="J27" s="87"/>
      <c r="K27" s="86"/>
      <c r="L27" s="87"/>
    </row>
    <row r="28" spans="2:12" ht="12.75">
      <c r="B28" s="72">
        <v>5</v>
      </c>
      <c r="C28" s="11">
        <f>D29</f>
        <v>64</v>
      </c>
      <c r="D28" s="70"/>
      <c r="E28" s="5"/>
      <c r="F28" s="66"/>
      <c r="G28" s="48">
        <f>G6</f>
        <v>64</v>
      </c>
      <c r="H28" s="74">
        <v>5</v>
      </c>
      <c r="I28" s="5"/>
      <c r="J28" s="87"/>
      <c r="K28" s="86"/>
      <c r="L28" s="87"/>
    </row>
    <row r="29" spans="2:12" ht="12.75">
      <c r="B29" s="19"/>
      <c r="C29" s="13"/>
      <c r="D29" s="71">
        <f>F29</f>
        <v>64</v>
      </c>
      <c r="E29" s="5"/>
      <c r="F29" s="67">
        <f>G28</f>
        <v>64</v>
      </c>
      <c r="G29" s="51"/>
      <c r="H29" s="75"/>
      <c r="I29" s="5"/>
      <c r="J29" s="87"/>
      <c r="K29" s="86"/>
      <c r="L29" s="87"/>
    </row>
    <row r="30" spans="2:12" ht="12.75">
      <c r="B30" s="64"/>
      <c r="C30" s="5"/>
      <c r="D30" s="20"/>
      <c r="E30" s="5">
        <f>G28+G32</f>
        <v>128</v>
      </c>
      <c r="F30" s="6"/>
      <c r="H30" s="82"/>
      <c r="I30" s="5"/>
      <c r="J30" s="5"/>
      <c r="K30" s="27"/>
      <c r="L30" s="5"/>
    </row>
    <row r="31" spans="2:12" ht="12.75">
      <c r="B31" s="18"/>
      <c r="C31" s="10"/>
      <c r="D31" s="69">
        <f>F31</f>
        <v>64</v>
      </c>
      <c r="E31" s="5"/>
      <c r="F31" s="65">
        <f>G32</f>
        <v>64</v>
      </c>
      <c r="G31" s="45"/>
      <c r="H31" s="73"/>
      <c r="I31" s="5"/>
      <c r="J31" s="87"/>
      <c r="K31" s="86"/>
      <c r="L31" s="87"/>
    </row>
    <row r="32" spans="2:12" ht="12.75">
      <c r="B32" s="72">
        <v>6</v>
      </c>
      <c r="C32" s="11">
        <f>D31</f>
        <v>64</v>
      </c>
      <c r="D32" s="70"/>
      <c r="E32" s="5"/>
      <c r="F32" s="66"/>
      <c r="G32" s="48">
        <f>G28</f>
        <v>64</v>
      </c>
      <c r="H32" s="74">
        <v>6</v>
      </c>
      <c r="I32" s="5"/>
      <c r="J32" s="87"/>
      <c r="K32" s="86"/>
      <c r="L32" s="87"/>
    </row>
    <row r="33" spans="2:12" ht="12.75">
      <c r="B33" s="19"/>
      <c r="C33" s="13"/>
      <c r="D33" s="71"/>
      <c r="E33" s="5"/>
      <c r="F33" s="67"/>
      <c r="G33" s="51"/>
      <c r="H33" s="75"/>
      <c r="I33" s="5"/>
      <c r="J33" s="87"/>
      <c r="K33" s="86"/>
      <c r="L33" s="87"/>
    </row>
    <row r="34" spans="2:12" ht="12.75">
      <c r="B34" s="27"/>
      <c r="C34" s="5"/>
      <c r="D34" s="68"/>
      <c r="E34" s="8"/>
      <c r="F34" s="9"/>
      <c r="H34" s="82"/>
      <c r="I34" s="5"/>
      <c r="J34" s="5"/>
      <c r="K34" s="27"/>
      <c r="L34" s="5"/>
    </row>
    <row r="35" spans="2:12" ht="12.75">
      <c r="B35" s="57"/>
      <c r="C35" s="11"/>
      <c r="D35" s="11"/>
      <c r="E35" s="5"/>
      <c r="F35" s="48"/>
      <c r="G35" s="48"/>
      <c r="H35" s="74"/>
      <c r="I35" s="5"/>
      <c r="J35" s="5"/>
      <c r="K35" s="27"/>
      <c r="L35" s="5"/>
    </row>
    <row r="36" spans="2:12" ht="12.75">
      <c r="B36" s="27"/>
      <c r="C36" s="5"/>
      <c r="D36" s="26" t="s">
        <v>8</v>
      </c>
      <c r="E36" s="2"/>
      <c r="F36" s="3"/>
      <c r="H36" s="82"/>
      <c r="I36" s="5"/>
      <c r="J36" s="5"/>
      <c r="K36" s="27"/>
      <c r="L36" s="5"/>
    </row>
    <row r="37" spans="2:12" ht="12.75">
      <c r="B37" s="18"/>
      <c r="C37" s="10"/>
      <c r="D37" s="69"/>
      <c r="E37" s="5"/>
      <c r="F37" s="65"/>
      <c r="G37" s="45"/>
      <c r="H37" s="73"/>
      <c r="I37" s="5"/>
      <c r="J37" s="87"/>
      <c r="K37" s="86"/>
      <c r="L37" s="87"/>
    </row>
    <row r="38" spans="2:12" ht="12.75">
      <c r="B38" s="72">
        <v>7</v>
      </c>
      <c r="C38" s="11">
        <f>D39</f>
        <v>64</v>
      </c>
      <c r="D38" s="70"/>
      <c r="E38" s="5"/>
      <c r="F38" s="66"/>
      <c r="G38" s="48">
        <f>G32</f>
        <v>64</v>
      </c>
      <c r="H38" s="74">
        <v>7</v>
      </c>
      <c r="I38" s="5"/>
      <c r="J38" s="87"/>
      <c r="K38" s="86"/>
      <c r="L38" s="87"/>
    </row>
    <row r="39" spans="2:12" ht="12.75">
      <c r="B39" s="19"/>
      <c r="C39" s="13"/>
      <c r="D39" s="71">
        <f>F39</f>
        <v>64</v>
      </c>
      <c r="E39" s="5"/>
      <c r="F39" s="67">
        <f>G38</f>
        <v>64</v>
      </c>
      <c r="G39" s="51"/>
      <c r="H39" s="75"/>
      <c r="I39" s="5"/>
      <c r="J39" s="87"/>
      <c r="K39" s="86"/>
      <c r="L39" s="87"/>
    </row>
    <row r="40" spans="2:12" ht="12.75">
      <c r="B40" s="64"/>
      <c r="C40" s="5"/>
      <c r="D40" s="20"/>
      <c r="E40" s="5">
        <f>G38+G42</f>
        <v>128</v>
      </c>
      <c r="F40" s="6"/>
      <c r="H40" s="82"/>
      <c r="I40" s="5"/>
      <c r="J40" s="5"/>
      <c r="K40" s="27"/>
      <c r="L40" s="5"/>
    </row>
    <row r="41" spans="2:12" ht="12.75">
      <c r="B41" s="18"/>
      <c r="C41" s="10"/>
      <c r="D41" s="69">
        <f>F41</f>
        <v>64</v>
      </c>
      <c r="E41" s="5"/>
      <c r="F41" s="65">
        <f>G42</f>
        <v>64</v>
      </c>
      <c r="G41" s="45"/>
      <c r="H41" s="73"/>
      <c r="I41" s="5"/>
      <c r="J41" s="87"/>
      <c r="K41" s="86"/>
      <c r="L41" s="87"/>
    </row>
    <row r="42" spans="2:12" ht="12.75">
      <c r="B42" s="72">
        <v>8</v>
      </c>
      <c r="C42" s="11">
        <f>D41</f>
        <v>64</v>
      </c>
      <c r="D42" s="70"/>
      <c r="E42" s="5"/>
      <c r="F42" s="66"/>
      <c r="G42" s="48">
        <f>G38</f>
        <v>64</v>
      </c>
      <c r="H42" s="74">
        <v>8</v>
      </c>
      <c r="I42" s="5"/>
      <c r="J42" s="87"/>
      <c r="K42" s="86"/>
      <c r="L42" s="87"/>
    </row>
    <row r="43" spans="2:12" ht="12.75">
      <c r="B43" s="19"/>
      <c r="C43" s="13"/>
      <c r="D43" s="71"/>
      <c r="E43" s="5"/>
      <c r="F43" s="67"/>
      <c r="G43" s="51"/>
      <c r="H43" s="75"/>
      <c r="I43" s="5"/>
      <c r="J43" s="87"/>
      <c r="K43" s="86"/>
      <c r="L43" s="87"/>
    </row>
    <row r="44" spans="2:12" ht="12.75">
      <c r="B44" s="27"/>
      <c r="C44" s="5"/>
      <c r="D44" s="68"/>
      <c r="E44" s="8"/>
      <c r="F44" s="9"/>
      <c r="H44" s="83"/>
      <c r="I44" s="5"/>
      <c r="J44" s="5"/>
      <c r="K44" s="27"/>
      <c r="L44" s="5"/>
    </row>
    <row r="45" spans="9:12" ht="12.75">
      <c r="I45" s="5"/>
      <c r="J45" s="5"/>
      <c r="K45" s="27"/>
      <c r="L45" s="5"/>
    </row>
    <row r="46" spans="3:12" ht="12.75">
      <c r="C46" s="85">
        <f>SUM(C6:C42)</f>
        <v>512</v>
      </c>
      <c r="J46" s="5"/>
      <c r="K46" s="27"/>
      <c r="L46" s="5"/>
    </row>
    <row r="47" spans="10:12" ht="12.75">
      <c r="J47" s="5"/>
      <c r="K47" s="27"/>
      <c r="L47" s="5"/>
    </row>
  </sheetData>
  <printOptions/>
  <pageMargins left="0.75" right="0.75" top="1" bottom="1" header="0.5" footer="0.5"/>
  <pageSetup horizontalDpi="600" verticalDpi="600" orientation="landscape" scale="80" r:id="rId1"/>
  <headerFooter alignWithMargins="0">
    <oddHeader>&amp;L&amp;F\&amp;A&amp;R&amp;T on &amp;D</oddHeader>
    <oddFooter>&amp;L&amp;"ScriptS,Bold"&amp;14Fred Borcherding&amp;R&amp;P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5.140625" style="253" customWidth="1"/>
    <col min="2" max="2" width="5.140625" style="0" customWidth="1"/>
    <col min="3" max="3" width="6.421875" style="0" customWidth="1"/>
    <col min="4" max="4" width="15.8515625" style="0" customWidth="1"/>
    <col min="5" max="5" width="7.28125" style="250" customWidth="1"/>
    <col min="6" max="6" width="2.140625" style="0" customWidth="1"/>
  </cols>
  <sheetData>
    <row r="2" ht="12.75">
      <c r="A2" s="253" t="s">
        <v>156</v>
      </c>
    </row>
    <row r="3" ht="12.75">
      <c r="B3" t="s">
        <v>134</v>
      </c>
    </row>
    <row r="4" spans="3:5" ht="12.75">
      <c r="C4" t="s">
        <v>135</v>
      </c>
      <c r="E4" s="59" t="s">
        <v>136</v>
      </c>
    </row>
    <row r="5" spans="4:7" ht="12.75">
      <c r="D5" t="s">
        <v>137</v>
      </c>
      <c r="G5" t="s">
        <v>166</v>
      </c>
    </row>
    <row r="6" spans="4:7" ht="12.75">
      <c r="D6" t="s">
        <v>139</v>
      </c>
      <c r="G6" t="s">
        <v>167</v>
      </c>
    </row>
    <row r="7" spans="4:7" ht="12.75">
      <c r="D7" t="s">
        <v>141</v>
      </c>
      <c r="G7" t="s">
        <v>168</v>
      </c>
    </row>
    <row r="8" spans="3:7" ht="12.75">
      <c r="C8" t="s">
        <v>143</v>
      </c>
      <c r="E8" s="59" t="s">
        <v>144</v>
      </c>
      <c r="G8" t="s">
        <v>169</v>
      </c>
    </row>
    <row r="9" spans="4:7" ht="12.75">
      <c r="D9" t="s">
        <v>145</v>
      </c>
      <c r="G9" t="s">
        <v>170</v>
      </c>
    </row>
    <row r="10" spans="4:7" ht="12.75">
      <c r="D10" t="s">
        <v>147</v>
      </c>
      <c r="G10" t="s">
        <v>171</v>
      </c>
    </row>
    <row r="11" ht="12.75">
      <c r="G11" t="s">
        <v>180</v>
      </c>
    </row>
    <row r="13" ht="12.75">
      <c r="A13" s="253" t="s">
        <v>149</v>
      </c>
    </row>
    <row r="14" ht="12.75">
      <c r="B14" t="s">
        <v>134</v>
      </c>
    </row>
    <row r="15" spans="3:5" ht="12.75">
      <c r="C15" t="s">
        <v>135</v>
      </c>
      <c r="E15" s="59" t="s">
        <v>136</v>
      </c>
    </row>
    <row r="16" ht="12.75">
      <c r="D16" t="s">
        <v>137</v>
      </c>
    </row>
    <row r="17" ht="12.75">
      <c r="D17" t="s">
        <v>139</v>
      </c>
    </row>
    <row r="18" spans="3:7" ht="12.75">
      <c r="C18" t="s">
        <v>160</v>
      </c>
      <c r="E18" s="59" t="s">
        <v>150</v>
      </c>
      <c r="G18" t="s">
        <v>172</v>
      </c>
    </row>
    <row r="19" spans="4:7" ht="12.75">
      <c r="D19" t="s">
        <v>151</v>
      </c>
      <c r="G19" t="s">
        <v>179</v>
      </c>
    </row>
    <row r="20" spans="4:7" ht="12.75">
      <c r="D20" t="s">
        <v>147</v>
      </c>
      <c r="G20" t="s">
        <v>181</v>
      </c>
    </row>
    <row r="21" spans="3:7" ht="12.75">
      <c r="C21" s="249" t="s">
        <v>159</v>
      </c>
      <c r="D21" s="249"/>
      <c r="E21" s="251" t="s">
        <v>144</v>
      </c>
      <c r="F21" s="249"/>
      <c r="G21" s="84" t="s">
        <v>174</v>
      </c>
    </row>
    <row r="22" spans="3:7" ht="12.75">
      <c r="C22" s="249"/>
      <c r="D22" s="249" t="s">
        <v>151</v>
      </c>
      <c r="E22" s="252"/>
      <c r="F22" s="249"/>
      <c r="G22" s="249" t="s">
        <v>173</v>
      </c>
    </row>
    <row r="23" spans="3:7" ht="12.75">
      <c r="C23" s="249"/>
      <c r="D23" s="249" t="s">
        <v>147</v>
      </c>
      <c r="E23" s="252"/>
      <c r="F23" s="249"/>
      <c r="G23" s="249" t="s">
        <v>175</v>
      </c>
    </row>
    <row r="24" ht="12.75">
      <c r="G24" t="s">
        <v>182</v>
      </c>
    </row>
    <row r="26" ht="12.75">
      <c r="A26" s="253" t="s">
        <v>153</v>
      </c>
    </row>
    <row r="27" ht="12.75">
      <c r="B27" t="s">
        <v>157</v>
      </c>
    </row>
    <row r="28" spans="3:7" ht="12.75">
      <c r="C28" t="s">
        <v>135</v>
      </c>
      <c r="E28" s="59" t="s">
        <v>136</v>
      </c>
      <c r="G28" t="s">
        <v>176</v>
      </c>
    </row>
    <row r="29" spans="4:7" ht="12.75">
      <c r="D29" t="s">
        <v>137</v>
      </c>
      <c r="G29" s="17" t="s">
        <v>177</v>
      </c>
    </row>
    <row r="30" spans="4:7" ht="12.75">
      <c r="D30" t="s">
        <v>139</v>
      </c>
      <c r="G30" t="s">
        <v>178</v>
      </c>
    </row>
    <row r="31" spans="4:7" ht="12.75">
      <c r="D31" t="s">
        <v>151</v>
      </c>
      <c r="G31" t="s">
        <v>183</v>
      </c>
    </row>
    <row r="32" ht="12.75">
      <c r="D32" t="s">
        <v>147</v>
      </c>
    </row>
    <row r="35" spans="3:4" ht="12.75">
      <c r="C35" s="248"/>
      <c r="D35" s="248"/>
    </row>
    <row r="36" spans="3:4" ht="12.75">
      <c r="C36" s="248"/>
      <c r="D36" s="248"/>
    </row>
    <row r="37" spans="3:4" ht="12.75">
      <c r="C37" s="248"/>
      <c r="D37" s="248"/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&amp;L&amp;F&amp;C&amp;"Arial,Bold"&amp;14&amp;A&amp;R&amp;T on &amp;D</oddHeader>
    <oddFooter>&amp;L&amp;"ScriptS,Bold"&amp;14D0Note 3551: CTT TDR &amp;C&amp;"Arial,Bold"&amp;12Figure A&amp;P&amp;RPage 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zoomScale="85" zoomScaleNormal="85" workbookViewId="0" topLeftCell="A1">
      <selection activeCell="I36" sqref="I36"/>
    </sheetView>
  </sheetViews>
  <sheetFormatPr defaultColWidth="9.140625" defaultRowHeight="12.75"/>
  <cols>
    <col min="2" max="2" width="9.140625" style="17" customWidth="1"/>
    <col min="8" max="8" width="9.140625" style="17" customWidth="1"/>
  </cols>
  <sheetData>
    <row r="1" spans="2:16" ht="12.75">
      <c r="B1" s="17" t="s">
        <v>13</v>
      </c>
      <c r="J1" s="17" t="s">
        <v>14</v>
      </c>
      <c r="P1" s="17"/>
    </row>
    <row r="2" spans="4:16" ht="13.5" thickBot="1">
      <c r="D2" s="17" t="s">
        <v>12</v>
      </c>
      <c r="E2" t="s">
        <v>8</v>
      </c>
      <c r="J2" s="17"/>
      <c r="L2" s="17" t="s">
        <v>12</v>
      </c>
      <c r="M2" t="s">
        <v>8</v>
      </c>
      <c r="P2" s="17"/>
    </row>
    <row r="3" spans="2:16" ht="12.75">
      <c r="B3" s="24" t="s">
        <v>10</v>
      </c>
      <c r="D3" s="28"/>
      <c r="E3" s="29"/>
      <c r="F3" s="30"/>
      <c r="H3" s="59" t="s">
        <v>11</v>
      </c>
      <c r="J3" s="24" t="s">
        <v>10</v>
      </c>
      <c r="L3" s="28"/>
      <c r="M3" s="29"/>
      <c r="N3" s="30"/>
      <c r="P3" s="59" t="s">
        <v>11</v>
      </c>
    </row>
    <row r="4" spans="4:16" ht="12.75">
      <c r="D4" s="31" t="s">
        <v>0</v>
      </c>
      <c r="E4" s="5">
        <v>32</v>
      </c>
      <c r="F4" s="32"/>
      <c r="J4" s="17"/>
      <c r="L4" s="31" t="s">
        <v>0</v>
      </c>
      <c r="M4" s="5">
        <v>32</v>
      </c>
      <c r="N4" s="32"/>
      <c r="P4" s="17"/>
    </row>
    <row r="5" spans="2:16" ht="13.5" thickBot="1">
      <c r="B5" s="89"/>
      <c r="C5" s="90"/>
      <c r="D5" s="91">
        <v>32</v>
      </c>
      <c r="E5" s="34"/>
      <c r="F5" s="103">
        <f>E4</f>
        <v>32</v>
      </c>
      <c r="G5" s="104"/>
      <c r="H5" s="105"/>
      <c r="I5" s="170"/>
      <c r="J5" s="89"/>
      <c r="K5" s="90"/>
      <c r="L5" s="91">
        <v>32</v>
      </c>
      <c r="M5" s="34"/>
      <c r="N5" s="103">
        <f>M4</f>
        <v>32</v>
      </c>
      <c r="O5" s="104"/>
      <c r="P5" s="105"/>
    </row>
    <row r="6" spans="2:16" ht="13.5" thickBot="1">
      <c r="B6" s="92">
        <v>1</v>
      </c>
      <c r="C6" s="93">
        <v>64</v>
      </c>
      <c r="D6" s="94"/>
      <c r="E6" s="5"/>
      <c r="F6" s="106"/>
      <c r="G6" s="107">
        <v>72</v>
      </c>
      <c r="H6" s="108">
        <v>0</v>
      </c>
      <c r="J6" s="92">
        <v>1</v>
      </c>
      <c r="K6" s="93">
        <v>64</v>
      </c>
      <c r="L6" s="94"/>
      <c r="M6" s="5"/>
      <c r="N6" s="106"/>
      <c r="O6" s="107">
        <f>G6</f>
        <v>72</v>
      </c>
      <c r="P6" s="108">
        <v>0</v>
      </c>
    </row>
    <row r="7" spans="2:16" ht="12.75">
      <c r="B7" s="95"/>
      <c r="C7" s="96"/>
      <c r="D7" s="97">
        <f>$C$6-D5</f>
        <v>32</v>
      </c>
      <c r="E7" s="29"/>
      <c r="F7" s="109">
        <f>E8</f>
        <v>32</v>
      </c>
      <c r="G7" s="110"/>
      <c r="H7" s="111"/>
      <c r="J7" s="95"/>
      <c r="K7" s="96"/>
      <c r="L7" s="97">
        <f>$C$6-L5</f>
        <v>32</v>
      </c>
      <c r="M7" s="29"/>
      <c r="N7" s="109">
        <f>O6-N5</f>
        <v>40</v>
      </c>
      <c r="O7" s="110"/>
      <c r="P7" s="111"/>
    </row>
    <row r="8" spans="4:16" ht="12.75">
      <c r="D8" s="31" t="s">
        <v>1</v>
      </c>
      <c r="E8" s="5">
        <v>32</v>
      </c>
      <c r="F8" s="112"/>
      <c r="G8" s="100"/>
      <c r="H8" s="113"/>
      <c r="J8" s="17"/>
      <c r="L8" s="31" t="s">
        <v>1</v>
      </c>
      <c r="M8" s="5">
        <v>48</v>
      </c>
      <c r="N8" s="32"/>
      <c r="P8" s="17"/>
    </row>
    <row r="9" spans="2:16" ht="13.5" thickBot="1">
      <c r="B9" s="89"/>
      <c r="C9" s="90"/>
      <c r="D9" s="91">
        <f>E8-D7</f>
        <v>0</v>
      </c>
      <c r="E9" s="34"/>
      <c r="F9" s="114">
        <v>0</v>
      </c>
      <c r="G9" s="100"/>
      <c r="H9" s="113"/>
      <c r="I9" s="5"/>
      <c r="J9" s="89"/>
      <c r="K9" s="90"/>
      <c r="L9" s="91">
        <f>M8-L7</f>
        <v>16</v>
      </c>
      <c r="M9" s="34"/>
      <c r="N9" s="103">
        <f>M8-N7</f>
        <v>8</v>
      </c>
      <c r="O9" s="119"/>
      <c r="P9" s="120"/>
    </row>
    <row r="10" spans="2:16" ht="13.5" thickBot="1">
      <c r="B10" s="92">
        <f>B6+1</f>
        <v>2</v>
      </c>
      <c r="C10" s="93">
        <f>C6</f>
        <v>64</v>
      </c>
      <c r="D10" s="94"/>
      <c r="E10" s="5"/>
      <c r="F10" s="115"/>
      <c r="G10" s="100" t="s">
        <v>8</v>
      </c>
      <c r="H10" s="116"/>
      <c r="J10" s="92">
        <f>J6+1</f>
        <v>2</v>
      </c>
      <c r="K10" s="93">
        <f>K6</f>
        <v>64</v>
      </c>
      <c r="L10" s="94"/>
      <c r="M10" s="5"/>
      <c r="N10" s="115"/>
      <c r="O10" s="100" t="s">
        <v>8</v>
      </c>
      <c r="P10" s="116"/>
    </row>
    <row r="11" spans="2:16" ht="12.75">
      <c r="B11" s="92"/>
      <c r="C11" s="93"/>
      <c r="D11" s="98">
        <v>48</v>
      </c>
      <c r="E11" s="29"/>
      <c r="F11" s="109">
        <f>G6-F5-F7-F9</f>
        <v>8</v>
      </c>
      <c r="G11" s="117"/>
      <c r="H11" s="118"/>
      <c r="J11" s="92"/>
      <c r="K11" s="93"/>
      <c r="L11" s="98">
        <v>48</v>
      </c>
      <c r="M11" s="29"/>
      <c r="N11" s="121">
        <v>0</v>
      </c>
      <c r="O11" s="100"/>
      <c r="P11" s="113"/>
    </row>
    <row r="12" spans="2:16" ht="12.75">
      <c r="B12" s="99"/>
      <c r="C12" s="100"/>
      <c r="D12" s="101" t="s">
        <v>2</v>
      </c>
      <c r="E12" s="5">
        <v>48</v>
      </c>
      <c r="F12" s="60"/>
      <c r="J12" s="99"/>
      <c r="K12" s="100"/>
      <c r="L12" s="101" t="s">
        <v>2</v>
      </c>
      <c r="M12" s="5">
        <v>48</v>
      </c>
      <c r="N12" s="112"/>
      <c r="O12" s="100"/>
      <c r="P12" s="113"/>
    </row>
    <row r="13" spans="2:16" ht="13.5" thickBot="1">
      <c r="B13" s="92"/>
      <c r="C13" s="93"/>
      <c r="D13" s="102">
        <f>E12-D11</f>
        <v>0</v>
      </c>
      <c r="E13" s="34" t="s">
        <v>8</v>
      </c>
      <c r="F13" s="103">
        <f>E12-F11</f>
        <v>40</v>
      </c>
      <c r="G13" s="104"/>
      <c r="H13" s="105"/>
      <c r="J13" s="92"/>
      <c r="K13" s="93"/>
      <c r="L13" s="102">
        <f>M12-L11</f>
        <v>0</v>
      </c>
      <c r="M13" s="34" t="s">
        <v>8</v>
      </c>
      <c r="N13" s="103">
        <f>M12</f>
        <v>48</v>
      </c>
      <c r="O13" s="104"/>
      <c r="P13" s="105"/>
    </row>
    <row r="14" spans="2:16" ht="13.5" thickBot="1">
      <c r="B14" s="92" t="s">
        <v>8</v>
      </c>
      <c r="C14" s="93" t="s">
        <v>8</v>
      </c>
      <c r="D14" s="94"/>
      <c r="E14" s="5"/>
      <c r="F14" s="106"/>
      <c r="G14" s="107">
        <v>64</v>
      </c>
      <c r="H14" s="108">
        <v>1</v>
      </c>
      <c r="J14" s="92" t="s">
        <v>8</v>
      </c>
      <c r="K14" s="93" t="s">
        <v>8</v>
      </c>
      <c r="L14" s="94"/>
      <c r="M14" s="5"/>
      <c r="N14" s="106"/>
      <c r="O14" s="107">
        <f>G14</f>
        <v>64</v>
      </c>
      <c r="P14" s="108">
        <v>1</v>
      </c>
    </row>
    <row r="15" spans="2:16" ht="12.75">
      <c r="B15" s="95"/>
      <c r="C15" s="96"/>
      <c r="D15" s="97">
        <f>$C$6-D13-D11-D9</f>
        <v>16</v>
      </c>
      <c r="E15" s="29"/>
      <c r="F15" s="109">
        <f>G14-F13</f>
        <v>24</v>
      </c>
      <c r="G15" s="110"/>
      <c r="H15" s="111"/>
      <c r="J15" s="95"/>
      <c r="K15" s="96"/>
      <c r="L15" s="97">
        <f>$C$6-L13-L11-L9</f>
        <v>0</v>
      </c>
      <c r="M15" s="29"/>
      <c r="N15" s="109">
        <f>O14-N9-N11-N13</f>
        <v>8</v>
      </c>
      <c r="O15" s="110"/>
      <c r="P15" s="111"/>
    </row>
    <row r="16" spans="4:16" ht="12.75">
      <c r="D16" s="31" t="s">
        <v>3</v>
      </c>
      <c r="E16" s="5">
        <v>64</v>
      </c>
      <c r="F16" s="32"/>
      <c r="J16" s="17"/>
      <c r="L16" s="31" t="s">
        <v>3</v>
      </c>
      <c r="M16" s="5">
        <v>48</v>
      </c>
      <c r="N16" s="32"/>
      <c r="P16" s="17"/>
    </row>
    <row r="17" spans="2:16" ht="13.5" thickBot="1">
      <c r="B17" s="137"/>
      <c r="C17" s="138"/>
      <c r="D17" s="139">
        <f>E16-D15</f>
        <v>48</v>
      </c>
      <c r="E17" s="34"/>
      <c r="F17" s="157">
        <f>E16-F15</f>
        <v>40</v>
      </c>
      <c r="G17" s="158"/>
      <c r="H17" s="159"/>
      <c r="J17" s="137"/>
      <c r="K17" s="138"/>
      <c r="L17" s="139">
        <f>M16-L15</f>
        <v>48</v>
      </c>
      <c r="M17" s="34"/>
      <c r="N17" s="157">
        <f>M16-N15</f>
        <v>40</v>
      </c>
      <c r="O17" s="158"/>
      <c r="P17" s="159"/>
    </row>
    <row r="18" spans="2:16" ht="13.5" thickBot="1">
      <c r="B18" s="140">
        <v>3</v>
      </c>
      <c r="C18" s="141">
        <f>C10</f>
        <v>64</v>
      </c>
      <c r="D18" s="142"/>
      <c r="E18" s="5"/>
      <c r="F18" s="160"/>
      <c r="G18" s="161">
        <v>72</v>
      </c>
      <c r="H18" s="162">
        <v>2</v>
      </c>
      <c r="J18" s="140">
        <v>3</v>
      </c>
      <c r="K18" s="141">
        <f>K10</f>
        <v>64</v>
      </c>
      <c r="L18" s="142"/>
      <c r="M18" s="5"/>
      <c r="N18" s="160"/>
      <c r="O18" s="161">
        <f>G18</f>
        <v>72</v>
      </c>
      <c r="P18" s="162">
        <v>2</v>
      </c>
    </row>
    <row r="19" spans="2:16" ht="12.75">
      <c r="B19" s="143"/>
      <c r="C19" s="144"/>
      <c r="D19" s="145">
        <f>$C$6-D17</f>
        <v>16</v>
      </c>
      <c r="E19" s="29"/>
      <c r="F19" s="163">
        <f>G18-F17</f>
        <v>32</v>
      </c>
      <c r="G19" s="164"/>
      <c r="H19" s="165"/>
      <c r="J19" s="143"/>
      <c r="K19" s="144"/>
      <c r="L19" s="145">
        <f>$C$6-L17</f>
        <v>16</v>
      </c>
      <c r="M19" s="29"/>
      <c r="N19" s="163">
        <f>O18-N17</f>
        <v>32</v>
      </c>
      <c r="O19" s="164"/>
      <c r="P19" s="165"/>
    </row>
    <row r="20" spans="4:16" ht="12.75">
      <c r="D20" s="31" t="s">
        <v>4</v>
      </c>
      <c r="E20" s="5">
        <v>64</v>
      </c>
      <c r="F20" s="32"/>
      <c r="J20" s="17"/>
      <c r="L20" s="31" t="s">
        <v>4</v>
      </c>
      <c r="M20" s="5">
        <v>64</v>
      </c>
      <c r="N20" s="32"/>
      <c r="P20" s="17"/>
    </row>
    <row r="21" spans="2:16" ht="13.5" thickBot="1">
      <c r="B21" s="137"/>
      <c r="C21" s="138"/>
      <c r="D21" s="139">
        <f>E20-D19</f>
        <v>48</v>
      </c>
      <c r="E21" s="34"/>
      <c r="F21" s="157">
        <f>E20-F19</f>
        <v>32</v>
      </c>
      <c r="G21" s="158"/>
      <c r="H21" s="159"/>
      <c r="J21" s="137"/>
      <c r="K21" s="138"/>
      <c r="L21" s="139">
        <f>M20-L19</f>
        <v>48</v>
      </c>
      <c r="M21" s="34"/>
      <c r="N21" s="157">
        <f>M20-N19</f>
        <v>32</v>
      </c>
      <c r="O21" s="158"/>
      <c r="P21" s="159"/>
    </row>
    <row r="22" spans="2:16" ht="13.5" thickBot="1">
      <c r="B22" s="140">
        <f>B18+1</f>
        <v>4</v>
      </c>
      <c r="C22" s="141">
        <f>C18</f>
        <v>64</v>
      </c>
      <c r="D22" s="142"/>
      <c r="E22" s="5"/>
      <c r="F22" s="160"/>
      <c r="G22" s="161">
        <v>64</v>
      </c>
      <c r="H22" s="162">
        <v>3</v>
      </c>
      <c r="J22" s="140">
        <f>J18+1</f>
        <v>4</v>
      </c>
      <c r="K22" s="141">
        <f>K18</f>
        <v>64</v>
      </c>
      <c r="L22" s="142"/>
      <c r="M22" s="5"/>
      <c r="N22" s="160"/>
      <c r="O22" s="161">
        <f>G22</f>
        <v>64</v>
      </c>
      <c r="P22" s="162">
        <v>3</v>
      </c>
    </row>
    <row r="23" spans="2:16" ht="12.75">
      <c r="B23" s="143"/>
      <c r="C23" s="144"/>
      <c r="D23" s="145">
        <f>$C$6-D21</f>
        <v>16</v>
      </c>
      <c r="E23" s="29"/>
      <c r="F23" s="163">
        <f>G22-F21</f>
        <v>32</v>
      </c>
      <c r="G23" s="164"/>
      <c r="H23" s="165"/>
      <c r="J23" s="143"/>
      <c r="K23" s="144"/>
      <c r="L23" s="145">
        <f>$C$6-L21</f>
        <v>16</v>
      </c>
      <c r="M23" s="29"/>
      <c r="N23" s="163">
        <f>O22-N21</f>
        <v>32</v>
      </c>
      <c r="O23" s="164"/>
      <c r="P23" s="165"/>
    </row>
    <row r="24" spans="4:16" ht="12.75">
      <c r="D24" s="31" t="s">
        <v>5</v>
      </c>
      <c r="E24" s="5">
        <v>64</v>
      </c>
      <c r="F24" s="32"/>
      <c r="J24" s="17"/>
      <c r="L24" s="31" t="s">
        <v>5</v>
      </c>
      <c r="M24" s="5">
        <v>80</v>
      </c>
      <c r="N24" s="32"/>
      <c r="P24" s="17"/>
    </row>
    <row r="25" spans="2:16" ht="13.5" thickBot="1">
      <c r="B25" s="146"/>
      <c r="C25" s="147"/>
      <c r="D25" s="148">
        <f>E24-D23</f>
        <v>48</v>
      </c>
      <c r="E25" s="34"/>
      <c r="F25" s="157">
        <f>E24-F23</f>
        <v>32</v>
      </c>
      <c r="G25" s="158"/>
      <c r="H25" s="159"/>
      <c r="J25" s="146"/>
      <c r="K25" s="147"/>
      <c r="L25" s="148">
        <f>M24-L23</f>
        <v>64</v>
      </c>
      <c r="M25" s="34"/>
      <c r="N25" s="157">
        <f>M24-N23</f>
        <v>48</v>
      </c>
      <c r="O25" s="158"/>
      <c r="P25" s="159"/>
    </row>
    <row r="26" spans="2:16" ht="13.5" thickBot="1">
      <c r="B26" s="149">
        <f>B22+1</f>
        <v>5</v>
      </c>
      <c r="C26" s="150">
        <f>C22</f>
        <v>64</v>
      </c>
      <c r="D26" s="151"/>
      <c r="E26" s="5"/>
      <c r="F26" s="160"/>
      <c r="G26" s="161">
        <v>72</v>
      </c>
      <c r="H26" s="162">
        <v>4</v>
      </c>
      <c r="J26" s="149">
        <f>J22+1</f>
        <v>5</v>
      </c>
      <c r="K26" s="150">
        <f>K22</f>
        <v>64</v>
      </c>
      <c r="L26" s="151"/>
      <c r="M26" s="5"/>
      <c r="N26" s="160"/>
      <c r="O26" s="161">
        <f>G26</f>
        <v>72</v>
      </c>
      <c r="P26" s="162">
        <v>4</v>
      </c>
    </row>
    <row r="27" spans="2:16" ht="12.75">
      <c r="B27" s="152"/>
      <c r="C27" s="153"/>
      <c r="D27" s="154">
        <f>$C$6-D25</f>
        <v>16</v>
      </c>
      <c r="E27" s="29"/>
      <c r="F27" s="163">
        <f>G26-F25</f>
        <v>40</v>
      </c>
      <c r="G27" s="164"/>
      <c r="H27" s="165"/>
      <c r="J27" s="152"/>
      <c r="K27" s="153"/>
      <c r="L27" s="154">
        <f>$C$6-L25</f>
        <v>0</v>
      </c>
      <c r="M27" s="29"/>
      <c r="N27" s="163">
        <f>O26-N25</f>
        <v>24</v>
      </c>
      <c r="O27" s="164"/>
      <c r="P27" s="165"/>
    </row>
    <row r="28" spans="4:16" ht="12.75">
      <c r="D28" s="31" t="s">
        <v>6</v>
      </c>
      <c r="E28" s="5">
        <v>80</v>
      </c>
      <c r="F28" s="32"/>
      <c r="J28" s="17"/>
      <c r="L28" s="31" t="s">
        <v>6</v>
      </c>
      <c r="M28" s="5">
        <v>80</v>
      </c>
      <c r="N28" s="32"/>
      <c r="P28" s="17"/>
    </row>
    <row r="29" spans="2:16" ht="12.75">
      <c r="B29" s="146">
        <v>6</v>
      </c>
      <c r="C29" s="155">
        <f>C6</f>
        <v>64</v>
      </c>
      <c r="D29" s="156">
        <f>C29</f>
        <v>64</v>
      </c>
      <c r="E29" s="5"/>
      <c r="F29" s="166">
        <f>E28-F27</f>
        <v>40</v>
      </c>
      <c r="G29" s="158"/>
      <c r="H29" s="159"/>
      <c r="J29" s="146">
        <v>6</v>
      </c>
      <c r="K29" s="155">
        <f>K6</f>
        <v>64</v>
      </c>
      <c r="L29" s="156">
        <f>K29</f>
        <v>64</v>
      </c>
      <c r="M29" s="5"/>
      <c r="N29" s="166">
        <f>M28-N27</f>
        <v>56</v>
      </c>
      <c r="O29" s="158"/>
      <c r="P29" s="159"/>
    </row>
    <row r="30" spans="2:16" ht="12.75">
      <c r="B30" s="58"/>
      <c r="C30" s="11"/>
      <c r="D30" s="41"/>
      <c r="E30" s="5"/>
      <c r="F30" s="167"/>
      <c r="G30" s="161"/>
      <c r="H30" s="162"/>
      <c r="J30" s="58"/>
      <c r="K30" s="11"/>
      <c r="L30" s="41"/>
      <c r="M30" s="5"/>
      <c r="N30" s="167"/>
      <c r="O30" s="161"/>
      <c r="P30" s="162"/>
    </row>
    <row r="31" spans="2:16" ht="13.5" thickBot="1">
      <c r="B31" s="149"/>
      <c r="C31" s="147"/>
      <c r="D31" s="148">
        <f>E28-D27-D29</f>
        <v>0</v>
      </c>
      <c r="E31" s="34"/>
      <c r="F31" s="168"/>
      <c r="G31" s="161"/>
      <c r="H31" s="162"/>
      <c r="J31" s="149"/>
      <c r="K31" s="147"/>
      <c r="L31" s="148">
        <f>M28-L27-L29</f>
        <v>16</v>
      </c>
      <c r="M31" s="34"/>
      <c r="N31" s="168"/>
      <c r="O31" s="161"/>
      <c r="P31" s="162"/>
    </row>
    <row r="32" spans="2:16" ht="13.5" thickBot="1">
      <c r="B32" s="149">
        <v>7</v>
      </c>
      <c r="C32" s="150">
        <f>C26</f>
        <v>64</v>
      </c>
      <c r="D32" s="151"/>
      <c r="E32" s="5"/>
      <c r="F32" s="160"/>
      <c r="G32" s="161">
        <v>64</v>
      </c>
      <c r="H32" s="162">
        <v>5</v>
      </c>
      <c r="J32" s="149">
        <v>7</v>
      </c>
      <c r="K32" s="150">
        <f>K26</f>
        <v>64</v>
      </c>
      <c r="L32" s="151"/>
      <c r="M32" s="5"/>
      <c r="N32" s="160"/>
      <c r="O32" s="161">
        <f>G32</f>
        <v>64</v>
      </c>
      <c r="P32" s="162">
        <v>5</v>
      </c>
    </row>
    <row r="33" spans="2:16" ht="12.75">
      <c r="B33" s="152"/>
      <c r="C33" s="153"/>
      <c r="D33" s="154">
        <f>$C$6-D31</f>
        <v>64</v>
      </c>
      <c r="E33" s="29"/>
      <c r="F33" s="163">
        <f>G32-F29</f>
        <v>24</v>
      </c>
      <c r="G33" s="164"/>
      <c r="H33" s="165"/>
      <c r="J33" s="152"/>
      <c r="K33" s="153"/>
      <c r="L33" s="154">
        <f>$C$6-L31</f>
        <v>48</v>
      </c>
      <c r="M33" s="29"/>
      <c r="N33" s="163">
        <f>O32-N29</f>
        <v>8</v>
      </c>
      <c r="O33" s="164"/>
      <c r="P33" s="165"/>
    </row>
    <row r="34" spans="4:16" ht="12.75">
      <c r="D34" s="31" t="s">
        <v>7</v>
      </c>
      <c r="E34" s="5">
        <v>96</v>
      </c>
      <c r="F34" s="32"/>
      <c r="J34" s="17"/>
      <c r="L34" s="31" t="s">
        <v>7</v>
      </c>
      <c r="M34" s="5">
        <v>80</v>
      </c>
      <c r="N34" s="32"/>
      <c r="P34" s="17"/>
    </row>
    <row r="35" spans="2:16" ht="13.5" thickBot="1">
      <c r="B35" s="127"/>
      <c r="C35" s="128"/>
      <c r="D35" s="129">
        <f>E34-D33</f>
        <v>32</v>
      </c>
      <c r="E35" s="34"/>
      <c r="F35" s="157">
        <f>E34-F33</f>
        <v>72</v>
      </c>
      <c r="G35" s="158"/>
      <c r="H35" s="159"/>
      <c r="J35" s="127"/>
      <c r="K35" s="128"/>
      <c r="L35" s="129">
        <f>M34-L33</f>
        <v>32</v>
      </c>
      <c r="M35" s="34"/>
      <c r="N35" s="157">
        <f>M34-N33</f>
        <v>72</v>
      </c>
      <c r="O35" s="158"/>
      <c r="P35" s="159"/>
    </row>
    <row r="36" spans="2:16" ht="13.5" thickBot="1">
      <c r="B36" s="130">
        <f>B32+1</f>
        <v>8</v>
      </c>
      <c r="C36" s="131">
        <f>C32</f>
        <v>64</v>
      </c>
      <c r="D36" s="132"/>
      <c r="E36" s="5"/>
      <c r="F36" s="160"/>
      <c r="G36" s="164">
        <f>F35+F37</f>
        <v>72</v>
      </c>
      <c r="H36" s="165">
        <v>6</v>
      </c>
      <c r="J36" s="130">
        <f>J32+1</f>
        <v>8</v>
      </c>
      <c r="K36" s="131">
        <f>K32</f>
        <v>64</v>
      </c>
      <c r="L36" s="132"/>
      <c r="M36" s="5"/>
      <c r="N36" s="160"/>
      <c r="O36" s="161">
        <f>G36</f>
        <v>72</v>
      </c>
      <c r="P36" s="165">
        <v>6</v>
      </c>
    </row>
    <row r="37" spans="2:16" ht="12.75">
      <c r="B37" s="133"/>
      <c r="C37" s="134"/>
      <c r="D37" s="135">
        <f>$C$6-D35</f>
        <v>32</v>
      </c>
      <c r="E37" s="29"/>
      <c r="F37" s="30"/>
      <c r="J37" s="133"/>
      <c r="K37" s="134"/>
      <c r="L37" s="135">
        <f>$C$6-L35</f>
        <v>32</v>
      </c>
      <c r="M37" s="29"/>
      <c r="N37" s="30"/>
      <c r="P37" s="17"/>
    </row>
    <row r="38" spans="4:16" ht="12.75">
      <c r="D38" s="31" t="s">
        <v>9</v>
      </c>
      <c r="E38" s="5">
        <v>32</v>
      </c>
      <c r="F38" s="32"/>
      <c r="J38" s="17"/>
      <c r="L38" s="31" t="s">
        <v>9</v>
      </c>
      <c r="M38" s="5">
        <v>32</v>
      </c>
      <c r="N38" s="32"/>
      <c r="P38" s="17"/>
    </row>
    <row r="39" spans="4:16" ht="13.5" thickBot="1">
      <c r="D39" s="43">
        <f>E38-D37</f>
        <v>0</v>
      </c>
      <c r="E39" s="34"/>
      <c r="F39" s="122">
        <v>64</v>
      </c>
      <c r="G39" s="123"/>
      <c r="H39" s="124"/>
      <c r="J39" s="17"/>
      <c r="L39" s="43">
        <f>M38-L37</f>
        <v>0</v>
      </c>
      <c r="M39" s="34"/>
      <c r="N39" s="122">
        <v>64</v>
      </c>
      <c r="O39" s="123"/>
      <c r="P39" s="124"/>
    </row>
    <row r="40" spans="4:16" ht="12.75">
      <c r="D40" s="5"/>
      <c r="E40" s="5"/>
      <c r="F40" s="136"/>
      <c r="G40" s="125">
        <v>64</v>
      </c>
      <c r="H40" s="126">
        <v>7</v>
      </c>
      <c r="J40" s="17"/>
      <c r="L40" s="5"/>
      <c r="M40" s="5"/>
      <c r="N40" s="136"/>
      <c r="O40" s="125">
        <v>64</v>
      </c>
      <c r="P40" s="126">
        <v>7</v>
      </c>
    </row>
    <row r="41" spans="10:16" ht="12.75">
      <c r="J41" s="17"/>
      <c r="P41" s="17"/>
    </row>
    <row r="42" ht="12.75">
      <c r="B42" s="16" t="s">
        <v>50</v>
      </c>
    </row>
    <row r="43" ht="12.75">
      <c r="B43" s="16" t="s">
        <v>49</v>
      </c>
    </row>
    <row r="44" ht="12.75">
      <c r="B44" s="16" t="s">
        <v>32</v>
      </c>
    </row>
    <row r="45" ht="12.75">
      <c r="B45" s="16"/>
    </row>
    <row r="46" ht="15.75">
      <c r="G46" s="209" t="s">
        <v>8</v>
      </c>
    </row>
  </sheetData>
  <printOptions/>
  <pageMargins left="0.75" right="0.75" top="1" bottom="1" header="0.5" footer="0.5"/>
  <pageSetup fitToHeight="1" fitToWidth="1" horizontalDpi="300" verticalDpi="300" orientation="landscape" scale="77" r:id="rId1"/>
  <headerFooter alignWithMargins="0">
    <oddHeader>&amp;L&amp;F&amp;C&amp;"Arial,Bold"&amp;14&amp;A&amp;R&amp;T on &amp;D</oddHeader>
    <oddFooter>&amp;L&amp;"ScriptS,Bold"&amp;14D0Note 3551: CTT TDR &amp;C&amp;"Arial,Bold"&amp;12Figure A&amp;P&amp;RPage A&amp;P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I36" sqref="I36"/>
    </sheetView>
  </sheetViews>
  <sheetFormatPr defaultColWidth="9.140625" defaultRowHeight="12.75"/>
  <cols>
    <col min="3" max="3" width="10.421875" style="0" customWidth="1"/>
    <col min="4" max="5" width="8.421875" style="0" customWidth="1"/>
    <col min="6" max="6" width="37.28125" style="0" customWidth="1"/>
  </cols>
  <sheetData>
    <row r="1" spans="1:6" ht="12.75">
      <c r="A1" s="231"/>
      <c r="B1" s="227"/>
      <c r="C1" s="227"/>
      <c r="D1" s="223"/>
      <c r="E1" s="225"/>
      <c r="F1" s="30"/>
    </row>
    <row r="2" spans="1:6" ht="12.75">
      <c r="A2" s="232" t="s">
        <v>82</v>
      </c>
      <c r="B2" s="228" t="s">
        <v>115</v>
      </c>
      <c r="C2" s="228" t="s">
        <v>117</v>
      </c>
      <c r="D2" s="4" t="s">
        <v>118</v>
      </c>
      <c r="E2" s="6" t="s">
        <v>121</v>
      </c>
      <c r="F2" s="32" t="s">
        <v>83</v>
      </c>
    </row>
    <row r="3" spans="1:6" ht="13.5" thickBot="1">
      <c r="A3" s="233" t="s">
        <v>8</v>
      </c>
      <c r="B3" s="229" t="s">
        <v>8</v>
      </c>
      <c r="C3" s="229" t="s">
        <v>87</v>
      </c>
      <c r="D3" s="224" t="s">
        <v>119</v>
      </c>
      <c r="E3" s="230">
        <v>0.03</v>
      </c>
      <c r="F3" s="222" t="s">
        <v>8</v>
      </c>
    </row>
    <row r="4" spans="1:6" ht="13.5" thickTop="1">
      <c r="A4" s="217">
        <v>0</v>
      </c>
      <c r="B4" s="218" t="s">
        <v>116</v>
      </c>
      <c r="C4" s="218">
        <v>72</v>
      </c>
      <c r="D4" s="218">
        <f>(C4+2)*40/1000</f>
        <v>2.96</v>
      </c>
      <c r="E4" s="218">
        <f>(C4*E$3+2)*40/1000</f>
        <v>0.1664</v>
      </c>
      <c r="F4" s="219" t="s">
        <v>84</v>
      </c>
    </row>
    <row r="5" spans="1:6" ht="12.75">
      <c r="A5" s="215">
        <f>A4+1</f>
        <v>1</v>
      </c>
      <c r="B5" s="213" t="s">
        <v>116</v>
      </c>
      <c r="C5" s="213">
        <v>64</v>
      </c>
      <c r="D5" s="213">
        <f aca="true" t="shared" si="0" ref="D5:D17">(C5+2)*40/1000</f>
        <v>2.64</v>
      </c>
      <c r="E5" s="213">
        <f aca="true" t="shared" si="1" ref="E5:E11">(C5*E$3+2)*40/1000</f>
        <v>0.15680000000000002</v>
      </c>
      <c r="F5" s="216"/>
    </row>
    <row r="6" spans="1:6" ht="12.75">
      <c r="A6" s="215">
        <f aca="true" t="shared" si="2" ref="A6:A12">A5+1</f>
        <v>2</v>
      </c>
      <c r="B6" s="213" t="s">
        <v>116</v>
      </c>
      <c r="C6" s="213">
        <f aca="true" t="shared" si="3" ref="C6:C11">C4</f>
        <v>72</v>
      </c>
      <c r="D6" s="213">
        <f t="shared" si="0"/>
        <v>2.96</v>
      </c>
      <c r="E6" s="213">
        <f t="shared" si="1"/>
        <v>0.1664</v>
      </c>
      <c r="F6" s="216"/>
    </row>
    <row r="7" spans="1:6" ht="12.75">
      <c r="A7" s="215">
        <f t="shared" si="2"/>
        <v>3</v>
      </c>
      <c r="B7" s="213" t="s">
        <v>116</v>
      </c>
      <c r="C7" s="213">
        <f t="shared" si="3"/>
        <v>64</v>
      </c>
      <c r="D7" s="213">
        <f t="shared" si="0"/>
        <v>2.64</v>
      </c>
      <c r="E7" s="213">
        <f t="shared" si="1"/>
        <v>0.15680000000000002</v>
      </c>
      <c r="F7" s="216"/>
    </row>
    <row r="8" spans="1:6" ht="12.75">
      <c r="A8" s="215">
        <f t="shared" si="2"/>
        <v>4</v>
      </c>
      <c r="B8" s="213" t="s">
        <v>116</v>
      </c>
      <c r="C8" s="213">
        <f t="shared" si="3"/>
        <v>72</v>
      </c>
      <c r="D8" s="213">
        <f t="shared" si="0"/>
        <v>2.96</v>
      </c>
      <c r="E8" s="213">
        <f t="shared" si="1"/>
        <v>0.1664</v>
      </c>
      <c r="F8" s="216"/>
    </row>
    <row r="9" spans="1:6" ht="12.75">
      <c r="A9" s="215">
        <f t="shared" si="2"/>
        <v>5</v>
      </c>
      <c r="B9" s="213" t="s">
        <v>116</v>
      </c>
      <c r="C9" s="213">
        <f t="shared" si="3"/>
        <v>64</v>
      </c>
      <c r="D9" s="213">
        <f t="shared" si="0"/>
        <v>2.64</v>
      </c>
      <c r="E9" s="213">
        <f t="shared" si="1"/>
        <v>0.15680000000000002</v>
      </c>
      <c r="F9" s="216"/>
    </row>
    <row r="10" spans="1:6" ht="12.75">
      <c r="A10" s="215">
        <f t="shared" si="2"/>
        <v>6</v>
      </c>
      <c r="B10" s="213" t="s">
        <v>116</v>
      </c>
      <c r="C10" s="213">
        <f t="shared" si="3"/>
        <v>72</v>
      </c>
      <c r="D10" s="213">
        <f t="shared" si="0"/>
        <v>2.96</v>
      </c>
      <c r="E10" s="213">
        <f t="shared" si="1"/>
        <v>0.1664</v>
      </c>
      <c r="F10" s="216"/>
    </row>
    <row r="11" spans="1:6" ht="12.75">
      <c r="A11" s="215">
        <f t="shared" si="2"/>
        <v>7</v>
      </c>
      <c r="B11" s="213" t="s">
        <v>116</v>
      </c>
      <c r="C11" s="213">
        <f t="shared" si="3"/>
        <v>64</v>
      </c>
      <c r="D11" s="213">
        <f t="shared" si="0"/>
        <v>2.64</v>
      </c>
      <c r="E11" s="213">
        <f t="shared" si="1"/>
        <v>0.15680000000000002</v>
      </c>
      <c r="F11" s="216" t="s">
        <v>85</v>
      </c>
    </row>
    <row r="12" spans="1:6" ht="12.75">
      <c r="A12" s="215">
        <f t="shared" si="2"/>
        <v>8</v>
      </c>
      <c r="B12" s="213" t="s">
        <v>86</v>
      </c>
      <c r="C12" s="213">
        <v>60</v>
      </c>
      <c r="D12" s="213">
        <f t="shared" si="0"/>
        <v>2.48</v>
      </c>
      <c r="E12" s="213">
        <f>(C12*E$3*16+2)*40/1000</f>
        <v>1.232</v>
      </c>
      <c r="F12" s="216" t="s">
        <v>88</v>
      </c>
    </row>
    <row r="13" spans="1:6" ht="12.75">
      <c r="A13" s="215"/>
      <c r="B13" s="213"/>
      <c r="C13" s="213">
        <v>12</v>
      </c>
      <c r="D13" s="213">
        <f t="shared" si="0"/>
        <v>0.56</v>
      </c>
      <c r="E13" s="213">
        <f>D13</f>
        <v>0.56</v>
      </c>
      <c r="F13" s="216" t="s">
        <v>89</v>
      </c>
    </row>
    <row r="14" spans="1:6" ht="12.75">
      <c r="A14" s="215"/>
      <c r="B14" s="213"/>
      <c r="C14" s="213">
        <v>48</v>
      </c>
      <c r="D14" s="213">
        <f t="shared" si="0"/>
        <v>2</v>
      </c>
      <c r="E14" s="213">
        <f>(C14*E$3*16+2)*40/1000</f>
        <v>1.0015999999999998</v>
      </c>
      <c r="F14" s="216" t="s">
        <v>90</v>
      </c>
    </row>
    <row r="15" spans="1:6" ht="12.75">
      <c r="A15" s="215"/>
      <c r="B15" s="213"/>
      <c r="C15" s="213">
        <v>8</v>
      </c>
      <c r="D15" s="213">
        <f t="shared" si="0"/>
        <v>0.4</v>
      </c>
      <c r="E15" s="213">
        <f>D15</f>
        <v>0.4</v>
      </c>
      <c r="F15" s="216" t="s">
        <v>91</v>
      </c>
    </row>
    <row r="16" spans="1:6" ht="12.75">
      <c r="A16" s="215">
        <f>A12+1</f>
        <v>9</v>
      </c>
      <c r="B16" s="213" t="s">
        <v>86</v>
      </c>
      <c r="C16" s="213">
        <v>8</v>
      </c>
      <c r="D16" s="213">
        <f t="shared" si="0"/>
        <v>0.4</v>
      </c>
      <c r="E16" s="213">
        <f>D16</f>
        <v>0.4</v>
      </c>
      <c r="F16" s="216" t="s">
        <v>92</v>
      </c>
    </row>
    <row r="17" spans="1:6" ht="12.75">
      <c r="A17" s="221"/>
      <c r="B17" s="214"/>
      <c r="C17" s="213">
        <v>8</v>
      </c>
      <c r="D17" s="213">
        <f t="shared" si="0"/>
        <v>0.4</v>
      </c>
      <c r="E17" s="213">
        <f>D17</f>
        <v>0.4</v>
      </c>
      <c r="F17" s="216" t="s">
        <v>93</v>
      </c>
    </row>
    <row r="18" spans="1:6" ht="12.75">
      <c r="A18" s="220"/>
      <c r="B18" s="5"/>
      <c r="C18" s="234"/>
      <c r="D18" s="5"/>
      <c r="E18" s="5"/>
      <c r="F18" s="32"/>
    </row>
    <row r="19" spans="1:6" ht="13.5" thickBot="1">
      <c r="A19" s="43" t="s">
        <v>120</v>
      </c>
      <c r="B19" s="34"/>
      <c r="C19" s="235">
        <f>SUM(C4:C17)</f>
        <v>688</v>
      </c>
      <c r="D19" s="235">
        <f>SUM(D4:D17)+3.8</f>
        <v>32.44</v>
      </c>
      <c r="E19" s="235">
        <f>SUM(E4:E17)+3.8</f>
        <v>9.086400000000001</v>
      </c>
      <c r="F19" s="36"/>
    </row>
    <row r="21" ht="12.75">
      <c r="B21" t="s">
        <v>122</v>
      </c>
    </row>
    <row r="22" ht="12.75">
      <c r="B22" t="s">
        <v>123</v>
      </c>
    </row>
    <row r="23" ht="12.75">
      <c r="B23" t="s">
        <v>124</v>
      </c>
    </row>
    <row r="25" ht="12.75">
      <c r="B25" t="s">
        <v>125</v>
      </c>
    </row>
    <row r="26" ht="12.75">
      <c r="B26" t="s">
        <v>126</v>
      </c>
    </row>
    <row r="27" ht="12.75">
      <c r="B27" t="s">
        <v>127</v>
      </c>
    </row>
    <row r="31" ht="15.75">
      <c r="D31" s="209" t="s">
        <v>8</v>
      </c>
    </row>
  </sheetData>
  <printOptions/>
  <pageMargins left="0.75" right="0.75" top="1" bottom="1" header="0.5" footer="0.5"/>
  <pageSetup horizontalDpi="300" verticalDpi="300" orientation="landscape" scale="95" r:id="rId1"/>
  <headerFooter alignWithMargins="0">
    <oddHeader>&amp;L&amp;F&amp;C&amp;"Arial,Bold"&amp;14&amp;A&amp;R&amp;T on &amp;D</oddHeader>
    <oddFooter>&amp;L&amp;"ScriptS,Bold"&amp;14D0Note 3551: CTT TDR &amp;C&amp;"Arial,Bold"&amp;12Figure A&amp;P&amp;RPage A&amp;P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zoomScale="85" zoomScaleNormal="85" workbookViewId="0" topLeftCell="A1">
      <selection activeCell="I36" sqref="I36"/>
    </sheetView>
  </sheetViews>
  <sheetFormatPr defaultColWidth="9.140625" defaultRowHeight="12.75"/>
  <cols>
    <col min="2" max="2" width="9.140625" style="17" customWidth="1"/>
    <col min="8" max="8" width="9.140625" style="17" customWidth="1"/>
  </cols>
  <sheetData>
    <row r="1" spans="2:16" ht="12.75">
      <c r="B1" s="17" t="s">
        <v>13</v>
      </c>
      <c r="J1" s="17" t="s">
        <v>14</v>
      </c>
      <c r="P1" s="17"/>
    </row>
    <row r="2" spans="4:16" ht="13.5" thickBot="1">
      <c r="D2" s="17" t="s">
        <v>8</v>
      </c>
      <c r="E2" t="s">
        <v>8</v>
      </c>
      <c r="J2" s="17"/>
      <c r="L2" s="17" t="s">
        <v>8</v>
      </c>
      <c r="M2" t="s">
        <v>8</v>
      </c>
      <c r="P2" s="17"/>
    </row>
    <row r="3" spans="2:16" ht="12.75">
      <c r="B3" s="24" t="s">
        <v>10</v>
      </c>
      <c r="D3" s="28"/>
      <c r="E3" s="29"/>
      <c r="F3" s="30"/>
      <c r="H3" s="59" t="s">
        <v>11</v>
      </c>
      <c r="J3" s="24" t="s">
        <v>10</v>
      </c>
      <c r="L3" s="28"/>
      <c r="M3" s="29"/>
      <c r="N3" s="30"/>
      <c r="P3" s="59" t="s">
        <v>11</v>
      </c>
    </row>
    <row r="4" spans="4:16" ht="12.75">
      <c r="D4" s="31" t="s">
        <v>8</v>
      </c>
      <c r="E4" s="5">
        <v>32</v>
      </c>
      <c r="F4" s="32"/>
      <c r="J4" s="17"/>
      <c r="L4" s="31" t="s">
        <v>8</v>
      </c>
      <c r="M4" s="5">
        <v>32</v>
      </c>
      <c r="N4" s="32"/>
      <c r="P4" s="17"/>
    </row>
    <row r="5" spans="2:16" ht="13.5" thickBot="1">
      <c r="B5" s="89"/>
      <c r="C5" s="90"/>
      <c r="D5" s="91">
        <v>32</v>
      </c>
      <c r="E5" s="34"/>
      <c r="F5" s="103">
        <f>D5</f>
        <v>32</v>
      </c>
      <c r="G5" s="104"/>
      <c r="H5" s="105"/>
      <c r="I5" s="170"/>
      <c r="J5" s="89"/>
      <c r="K5" s="90"/>
      <c r="L5" s="91">
        <v>32</v>
      </c>
      <c r="M5" s="34"/>
      <c r="N5" s="103">
        <f>M4</f>
        <v>32</v>
      </c>
      <c r="O5" s="104"/>
      <c r="P5" s="105"/>
    </row>
    <row r="6" spans="2:16" ht="13.5" thickBot="1">
      <c r="B6" s="92">
        <v>1</v>
      </c>
      <c r="C6" s="93">
        <v>64</v>
      </c>
      <c r="D6" s="94"/>
      <c r="E6" s="5"/>
      <c r="F6" s="106"/>
      <c r="G6" s="107">
        <v>72</v>
      </c>
      <c r="H6" s="108">
        <v>0</v>
      </c>
      <c r="J6" s="92">
        <v>1</v>
      </c>
      <c r="K6" s="93">
        <v>64</v>
      </c>
      <c r="L6" s="94"/>
      <c r="M6" s="5"/>
      <c r="N6" s="106"/>
      <c r="O6" s="107">
        <f>G6</f>
        <v>72</v>
      </c>
      <c r="P6" s="108">
        <v>0</v>
      </c>
    </row>
    <row r="7" spans="2:16" ht="12.75">
      <c r="B7" s="95"/>
      <c r="C7" s="96"/>
      <c r="D7" s="97">
        <f>$C$6-D5</f>
        <v>32</v>
      </c>
      <c r="E7" s="29"/>
      <c r="F7" s="109">
        <f>D7</f>
        <v>32</v>
      </c>
      <c r="G7" s="110"/>
      <c r="H7" s="111"/>
      <c r="J7" s="95"/>
      <c r="K7" s="96"/>
      <c r="L7" s="97">
        <f>$C$6-L5</f>
        <v>32</v>
      </c>
      <c r="M7" s="29"/>
      <c r="N7" s="109">
        <f>O6-N5</f>
        <v>40</v>
      </c>
      <c r="O7" s="110"/>
      <c r="P7" s="111"/>
    </row>
    <row r="8" spans="4:16" ht="12.75">
      <c r="D8" s="31" t="s">
        <v>8</v>
      </c>
      <c r="E8" s="5">
        <v>32</v>
      </c>
      <c r="F8" s="112"/>
      <c r="G8" s="100"/>
      <c r="H8" s="113"/>
      <c r="J8" s="17"/>
      <c r="L8" s="31" t="s">
        <v>8</v>
      </c>
      <c r="M8" s="5">
        <v>48</v>
      </c>
      <c r="N8" s="32"/>
      <c r="P8" s="17"/>
    </row>
    <row r="9" spans="2:16" ht="13.5" thickBot="1">
      <c r="B9" s="89"/>
      <c r="C9" s="90"/>
      <c r="D9" s="91">
        <f>E8-D7</f>
        <v>0</v>
      </c>
      <c r="E9" s="34"/>
      <c r="F9" s="114">
        <v>0</v>
      </c>
      <c r="G9" s="100"/>
      <c r="H9" s="113"/>
      <c r="I9" s="5"/>
      <c r="J9" s="89"/>
      <c r="K9" s="90"/>
      <c r="L9" s="91">
        <f>M8-L7</f>
        <v>16</v>
      </c>
      <c r="M9" s="34"/>
      <c r="N9" s="103">
        <f>M8-N7</f>
        <v>8</v>
      </c>
      <c r="O9" s="119"/>
      <c r="P9" s="120"/>
    </row>
    <row r="10" spans="2:16" ht="13.5" thickBot="1">
      <c r="B10" s="92">
        <f>B6+1</f>
        <v>2</v>
      </c>
      <c r="C10" s="93">
        <f>C6</f>
        <v>64</v>
      </c>
      <c r="D10" s="94"/>
      <c r="E10" s="5"/>
      <c r="F10" s="115"/>
      <c r="G10" s="100" t="s">
        <v>8</v>
      </c>
      <c r="H10" s="116"/>
      <c r="J10" s="92">
        <f>J6+1</f>
        <v>2</v>
      </c>
      <c r="K10" s="93">
        <f>K6</f>
        <v>64</v>
      </c>
      <c r="L10" s="94"/>
      <c r="M10" s="5"/>
      <c r="N10" s="115"/>
      <c r="O10" s="100" t="s">
        <v>8</v>
      </c>
      <c r="P10" s="116"/>
    </row>
    <row r="11" spans="2:16" ht="12.75">
      <c r="B11" s="92"/>
      <c r="C11" s="93"/>
      <c r="D11" s="98">
        <v>48</v>
      </c>
      <c r="E11" s="29"/>
      <c r="F11" s="109">
        <f>G6-F5-F7</f>
        <v>8</v>
      </c>
      <c r="G11" s="117"/>
      <c r="H11" s="118"/>
      <c r="J11" s="92"/>
      <c r="K11" s="93"/>
      <c r="L11" s="98">
        <v>48</v>
      </c>
      <c r="M11" s="29"/>
      <c r="N11" s="121">
        <v>0</v>
      </c>
      <c r="O11" s="100"/>
      <c r="P11" s="113"/>
    </row>
    <row r="12" spans="2:16" ht="12.75">
      <c r="B12" s="99"/>
      <c r="C12" s="100"/>
      <c r="D12" s="101" t="s">
        <v>8</v>
      </c>
      <c r="E12" s="5">
        <v>48</v>
      </c>
      <c r="F12" s="60"/>
      <c r="J12" s="99"/>
      <c r="K12" s="100"/>
      <c r="L12" s="101" t="s">
        <v>8</v>
      </c>
      <c r="M12" s="5">
        <v>48</v>
      </c>
      <c r="N12" s="112"/>
      <c r="O12" s="100"/>
      <c r="P12" s="113"/>
    </row>
    <row r="13" spans="2:16" ht="13.5" thickBot="1">
      <c r="B13" s="92"/>
      <c r="C13" s="93"/>
      <c r="D13" s="102">
        <f>E12-D11</f>
        <v>0</v>
      </c>
      <c r="E13" s="34" t="s">
        <v>8</v>
      </c>
      <c r="F13" s="103">
        <f>E12-F11</f>
        <v>40</v>
      </c>
      <c r="G13" s="104"/>
      <c r="H13" s="105"/>
      <c r="J13" s="92"/>
      <c r="K13" s="93"/>
      <c r="L13" s="102">
        <f>M12-L11</f>
        <v>0</v>
      </c>
      <c r="M13" s="34" t="s">
        <v>8</v>
      </c>
      <c r="N13" s="103">
        <f>M12</f>
        <v>48</v>
      </c>
      <c r="O13" s="104"/>
      <c r="P13" s="105"/>
    </row>
    <row r="14" spans="2:16" ht="13.5" thickBot="1">
      <c r="B14" s="92" t="s">
        <v>8</v>
      </c>
      <c r="C14" s="93" t="s">
        <v>8</v>
      </c>
      <c r="D14" s="94"/>
      <c r="E14" s="5"/>
      <c r="F14" s="106"/>
      <c r="G14" s="107">
        <v>64</v>
      </c>
      <c r="H14" s="108">
        <v>1</v>
      </c>
      <c r="J14" s="92" t="s">
        <v>8</v>
      </c>
      <c r="K14" s="93" t="s">
        <v>8</v>
      </c>
      <c r="L14" s="94"/>
      <c r="M14" s="5"/>
      <c r="N14" s="106"/>
      <c r="O14" s="107">
        <f>G14</f>
        <v>64</v>
      </c>
      <c r="P14" s="108">
        <v>1</v>
      </c>
    </row>
    <row r="15" spans="2:16" ht="12.75">
      <c r="B15" s="95"/>
      <c r="C15" s="96"/>
      <c r="D15" s="97">
        <f>$C$6-D13-D11-D9</f>
        <v>16</v>
      </c>
      <c r="E15" s="29"/>
      <c r="F15" s="109">
        <f>G14-F13</f>
        <v>24</v>
      </c>
      <c r="G15" s="110"/>
      <c r="H15" s="111"/>
      <c r="J15" s="95"/>
      <c r="K15" s="96"/>
      <c r="L15" s="97">
        <f>$C$6-L13-L11-L9</f>
        <v>0</v>
      </c>
      <c r="M15" s="29"/>
      <c r="N15" s="109">
        <f>O14-N9-N11-N13</f>
        <v>8</v>
      </c>
      <c r="O15" s="110"/>
      <c r="P15" s="111"/>
    </row>
    <row r="16" spans="4:16" ht="12.75">
      <c r="D16" s="31" t="s">
        <v>8</v>
      </c>
      <c r="E16" s="5">
        <v>64</v>
      </c>
      <c r="F16" s="32"/>
      <c r="J16" s="17"/>
      <c r="L16" s="31" t="s">
        <v>8</v>
      </c>
      <c r="M16" s="5">
        <v>48</v>
      </c>
      <c r="N16" s="32"/>
      <c r="P16" s="17"/>
    </row>
    <row r="17" spans="2:16" ht="13.5" thickBot="1">
      <c r="B17" s="137"/>
      <c r="C17" s="138"/>
      <c r="D17" s="139">
        <f>E16-D15</f>
        <v>48</v>
      </c>
      <c r="E17" s="34"/>
      <c r="F17" s="157">
        <f>E16-F15</f>
        <v>40</v>
      </c>
      <c r="G17" s="158"/>
      <c r="H17" s="159"/>
      <c r="J17" s="137"/>
      <c r="K17" s="138"/>
      <c r="L17" s="139">
        <f>M16-L15</f>
        <v>48</v>
      </c>
      <c r="M17" s="34"/>
      <c r="N17" s="157">
        <f>M16-N15</f>
        <v>40</v>
      </c>
      <c r="O17" s="158"/>
      <c r="P17" s="159"/>
    </row>
    <row r="18" spans="2:16" ht="13.5" thickBot="1">
      <c r="B18" s="140">
        <v>3</v>
      </c>
      <c r="C18" s="141">
        <f>C10</f>
        <v>64</v>
      </c>
      <c r="D18" s="142"/>
      <c r="E18" s="5"/>
      <c r="F18" s="160"/>
      <c r="G18" s="161">
        <v>72</v>
      </c>
      <c r="H18" s="162">
        <v>2</v>
      </c>
      <c r="J18" s="140">
        <v>3</v>
      </c>
      <c r="K18" s="141">
        <f>K10</f>
        <v>64</v>
      </c>
      <c r="L18" s="142"/>
      <c r="M18" s="5"/>
      <c r="N18" s="160"/>
      <c r="O18" s="161">
        <f>G18</f>
        <v>72</v>
      </c>
      <c r="P18" s="162">
        <v>2</v>
      </c>
    </row>
    <row r="19" spans="2:16" ht="12.75">
      <c r="B19" s="143"/>
      <c r="C19" s="144"/>
      <c r="D19" s="145">
        <f>$C$6-D17</f>
        <v>16</v>
      </c>
      <c r="E19" s="29"/>
      <c r="F19" s="163">
        <f>G18-F17</f>
        <v>32</v>
      </c>
      <c r="G19" s="164"/>
      <c r="H19" s="165"/>
      <c r="J19" s="143"/>
      <c r="K19" s="144"/>
      <c r="L19" s="145">
        <f>$C$6-L17</f>
        <v>16</v>
      </c>
      <c r="M19" s="29"/>
      <c r="N19" s="163">
        <f>O18-N17</f>
        <v>32</v>
      </c>
      <c r="O19" s="164"/>
      <c r="P19" s="165"/>
    </row>
    <row r="20" spans="4:16" ht="12.75">
      <c r="D20" s="31" t="s">
        <v>8</v>
      </c>
      <c r="E20" s="5">
        <v>64</v>
      </c>
      <c r="F20" s="32"/>
      <c r="J20" s="17"/>
      <c r="L20" s="31" t="s">
        <v>8</v>
      </c>
      <c r="M20" s="5">
        <v>64</v>
      </c>
      <c r="N20" s="32"/>
      <c r="P20" s="17"/>
    </row>
    <row r="21" spans="2:16" ht="13.5" thickBot="1">
      <c r="B21" s="137"/>
      <c r="C21" s="138"/>
      <c r="D21" s="139">
        <f>E20-D19</f>
        <v>48</v>
      </c>
      <c r="E21" s="34"/>
      <c r="F21" s="157">
        <f>E20-F19</f>
        <v>32</v>
      </c>
      <c r="G21" s="158"/>
      <c r="H21" s="159"/>
      <c r="J21" s="137"/>
      <c r="K21" s="138"/>
      <c r="L21" s="139">
        <f>M20-L19</f>
        <v>48</v>
      </c>
      <c r="M21" s="34"/>
      <c r="N21" s="157">
        <f>M20-N19</f>
        <v>32</v>
      </c>
      <c r="O21" s="158"/>
      <c r="P21" s="159"/>
    </row>
    <row r="22" spans="2:16" ht="13.5" thickBot="1">
      <c r="B22" s="140">
        <f>B18+1</f>
        <v>4</v>
      </c>
      <c r="C22" s="141">
        <f>C18</f>
        <v>64</v>
      </c>
      <c r="D22" s="142"/>
      <c r="E22" s="5"/>
      <c r="F22" s="160"/>
      <c r="G22" s="161">
        <v>64</v>
      </c>
      <c r="H22" s="162">
        <v>3</v>
      </c>
      <c r="J22" s="140">
        <f>J18+1</f>
        <v>4</v>
      </c>
      <c r="K22" s="141">
        <f>K18</f>
        <v>64</v>
      </c>
      <c r="L22" s="142"/>
      <c r="M22" s="5"/>
      <c r="N22" s="160"/>
      <c r="O22" s="161">
        <f>G22</f>
        <v>64</v>
      </c>
      <c r="P22" s="162">
        <v>3</v>
      </c>
    </row>
    <row r="23" spans="2:16" ht="12.75">
      <c r="B23" s="143"/>
      <c r="C23" s="144"/>
      <c r="D23" s="145">
        <f>$C$6-D21</f>
        <v>16</v>
      </c>
      <c r="E23" s="29"/>
      <c r="F23" s="163">
        <f>G22-F21</f>
        <v>32</v>
      </c>
      <c r="G23" s="164"/>
      <c r="H23" s="165"/>
      <c r="J23" s="143"/>
      <c r="K23" s="144"/>
      <c r="L23" s="145">
        <f>$C$6-L21</f>
        <v>16</v>
      </c>
      <c r="M23" s="29"/>
      <c r="N23" s="163">
        <f>O22-N21</f>
        <v>32</v>
      </c>
      <c r="O23" s="164"/>
      <c r="P23" s="165"/>
    </row>
    <row r="24" spans="4:16" ht="12.75">
      <c r="D24" s="31" t="s">
        <v>8</v>
      </c>
      <c r="E24" s="5">
        <v>64</v>
      </c>
      <c r="F24" s="32"/>
      <c r="J24" s="17"/>
      <c r="L24" s="31" t="s">
        <v>8</v>
      </c>
      <c r="M24" s="5">
        <v>80</v>
      </c>
      <c r="N24" s="32"/>
      <c r="P24" s="17"/>
    </row>
    <row r="25" spans="2:16" ht="13.5" thickBot="1">
      <c r="B25" s="146"/>
      <c r="C25" s="147"/>
      <c r="D25" s="148">
        <f>E24-D23</f>
        <v>48</v>
      </c>
      <c r="E25" s="34"/>
      <c r="F25" s="157">
        <f>E24-F23</f>
        <v>32</v>
      </c>
      <c r="G25" s="158"/>
      <c r="H25" s="159"/>
      <c r="J25" s="146"/>
      <c r="K25" s="147"/>
      <c r="L25" s="148">
        <f>M24-L23</f>
        <v>64</v>
      </c>
      <c r="M25" s="34"/>
      <c r="N25" s="157">
        <f>M24-N23</f>
        <v>48</v>
      </c>
      <c r="O25" s="158"/>
      <c r="P25" s="159"/>
    </row>
    <row r="26" spans="2:16" ht="13.5" thickBot="1">
      <c r="B26" s="149">
        <f>B22+1</f>
        <v>5</v>
      </c>
      <c r="C26" s="150">
        <f>C22</f>
        <v>64</v>
      </c>
      <c r="D26" s="151"/>
      <c r="E26" s="5"/>
      <c r="F26" s="160"/>
      <c r="G26" s="161">
        <v>72</v>
      </c>
      <c r="H26" s="162">
        <v>4</v>
      </c>
      <c r="J26" s="149">
        <f>J22+1</f>
        <v>5</v>
      </c>
      <c r="K26" s="150">
        <f>K22</f>
        <v>64</v>
      </c>
      <c r="L26" s="151"/>
      <c r="M26" s="5"/>
      <c r="N26" s="160"/>
      <c r="O26" s="161">
        <f>G26</f>
        <v>72</v>
      </c>
      <c r="P26" s="162">
        <v>4</v>
      </c>
    </row>
    <row r="27" spans="2:16" ht="12.75">
      <c r="B27" s="152"/>
      <c r="C27" s="153"/>
      <c r="D27" s="154">
        <f>$C$6-D25</f>
        <v>16</v>
      </c>
      <c r="E27" s="29"/>
      <c r="F27" s="163">
        <f>G26-F25</f>
        <v>40</v>
      </c>
      <c r="G27" s="164"/>
      <c r="H27" s="165"/>
      <c r="J27" s="152"/>
      <c r="K27" s="153"/>
      <c r="L27" s="154">
        <f>$C$6-L25</f>
        <v>0</v>
      </c>
      <c r="M27" s="29"/>
      <c r="N27" s="163">
        <f>O26-N25</f>
        <v>24</v>
      </c>
      <c r="O27" s="164"/>
      <c r="P27" s="165"/>
    </row>
    <row r="28" spans="4:16" ht="12.75">
      <c r="D28" s="31" t="s">
        <v>8</v>
      </c>
      <c r="E28" s="5">
        <v>80</v>
      </c>
      <c r="F28" s="32"/>
      <c r="J28" s="17"/>
      <c r="L28" s="31" t="s">
        <v>8</v>
      </c>
      <c r="M28" s="5">
        <v>80</v>
      </c>
      <c r="N28" s="32"/>
      <c r="P28" s="17"/>
    </row>
    <row r="29" spans="2:16" ht="12.75">
      <c r="B29" s="146">
        <v>6</v>
      </c>
      <c r="C29" s="155">
        <f>C6</f>
        <v>64</v>
      </c>
      <c r="D29" s="156">
        <f>C29</f>
        <v>64</v>
      </c>
      <c r="E29" s="5"/>
      <c r="F29" s="166">
        <f>E28-F27</f>
        <v>40</v>
      </c>
      <c r="G29" s="158"/>
      <c r="H29" s="159"/>
      <c r="J29" s="146">
        <v>6</v>
      </c>
      <c r="K29" s="155">
        <f>K6</f>
        <v>64</v>
      </c>
      <c r="L29" s="156">
        <f>K29</f>
        <v>64</v>
      </c>
      <c r="M29" s="5"/>
      <c r="N29" s="166">
        <f>M28-N27</f>
        <v>56</v>
      </c>
      <c r="O29" s="158"/>
      <c r="P29" s="159"/>
    </row>
    <row r="30" spans="2:16" ht="12.75">
      <c r="B30" s="58"/>
      <c r="C30" s="11"/>
      <c r="D30" s="41"/>
      <c r="E30" s="5"/>
      <c r="F30" s="167"/>
      <c r="G30" s="161"/>
      <c r="H30" s="162"/>
      <c r="J30" s="58"/>
      <c r="K30" s="11"/>
      <c r="L30" s="41"/>
      <c r="M30" s="5"/>
      <c r="N30" s="167"/>
      <c r="O30" s="161"/>
      <c r="P30" s="162"/>
    </row>
    <row r="31" spans="2:16" ht="13.5" thickBot="1">
      <c r="B31" s="149"/>
      <c r="C31" s="147"/>
      <c r="D31" s="148">
        <f>E28-D27-D29</f>
        <v>0</v>
      </c>
      <c r="E31" s="34"/>
      <c r="F31" s="168"/>
      <c r="G31" s="161"/>
      <c r="H31" s="162"/>
      <c r="J31" s="149"/>
      <c r="K31" s="147"/>
      <c r="L31" s="148">
        <f>M28-L27-L29</f>
        <v>16</v>
      </c>
      <c r="M31" s="34"/>
      <c r="N31" s="168"/>
      <c r="O31" s="161"/>
      <c r="P31" s="162"/>
    </row>
    <row r="32" spans="2:16" ht="13.5" thickBot="1">
      <c r="B32" s="149">
        <v>7</v>
      </c>
      <c r="C32" s="150">
        <f>C26</f>
        <v>64</v>
      </c>
      <c r="D32" s="151"/>
      <c r="E32" s="5"/>
      <c r="F32" s="160"/>
      <c r="G32" s="161">
        <v>64</v>
      </c>
      <c r="H32" s="162">
        <v>5</v>
      </c>
      <c r="J32" s="149">
        <v>7</v>
      </c>
      <c r="K32" s="150">
        <f>K26</f>
        <v>64</v>
      </c>
      <c r="L32" s="151"/>
      <c r="M32" s="5"/>
      <c r="N32" s="160"/>
      <c r="O32" s="161">
        <f>G32</f>
        <v>64</v>
      </c>
      <c r="P32" s="162">
        <v>5</v>
      </c>
    </row>
    <row r="33" spans="2:16" ht="12.75">
      <c r="B33" s="152"/>
      <c r="C33" s="153"/>
      <c r="D33" s="154">
        <f>$C$6-D31</f>
        <v>64</v>
      </c>
      <c r="E33" s="29"/>
      <c r="F33" s="163">
        <f>G32-F29</f>
        <v>24</v>
      </c>
      <c r="G33" s="164"/>
      <c r="H33" s="165"/>
      <c r="J33" s="152"/>
      <c r="K33" s="153"/>
      <c r="L33" s="154">
        <f>$C$6-L31</f>
        <v>48</v>
      </c>
      <c r="M33" s="29"/>
      <c r="N33" s="163">
        <f>O32-N29</f>
        <v>8</v>
      </c>
      <c r="O33" s="164"/>
      <c r="P33" s="165"/>
    </row>
    <row r="34" spans="4:16" ht="12.75">
      <c r="D34" s="31" t="s">
        <v>8</v>
      </c>
      <c r="E34" s="5">
        <v>96</v>
      </c>
      <c r="F34" s="32"/>
      <c r="J34" s="17"/>
      <c r="L34" s="31" t="s">
        <v>8</v>
      </c>
      <c r="M34" s="5">
        <v>80</v>
      </c>
      <c r="N34" s="32"/>
      <c r="P34" s="17"/>
    </row>
    <row r="35" spans="2:16" ht="13.5" thickBot="1">
      <c r="B35" s="127"/>
      <c r="C35" s="128"/>
      <c r="D35" s="129">
        <f>E34-D33</f>
        <v>32</v>
      </c>
      <c r="E35" s="34"/>
      <c r="F35" s="157">
        <f>E34-F33</f>
        <v>72</v>
      </c>
      <c r="G35" s="158"/>
      <c r="H35" s="159"/>
      <c r="J35" s="127"/>
      <c r="K35" s="128"/>
      <c r="L35" s="129">
        <f>M34-L33</f>
        <v>32</v>
      </c>
      <c r="M35" s="34"/>
      <c r="N35" s="157">
        <f>M34-N33</f>
        <v>72</v>
      </c>
      <c r="O35" s="158"/>
      <c r="P35" s="159"/>
    </row>
    <row r="36" spans="2:16" ht="13.5" thickBot="1">
      <c r="B36" s="130">
        <f>B32+1</f>
        <v>8</v>
      </c>
      <c r="C36" s="131">
        <v>64</v>
      </c>
      <c r="D36" s="132"/>
      <c r="E36" s="5"/>
      <c r="F36" s="160"/>
      <c r="G36" s="164">
        <f>F35+F37</f>
        <v>72</v>
      </c>
      <c r="H36" s="165">
        <v>6</v>
      </c>
      <c r="J36" s="130">
        <f>J32+1</f>
        <v>8</v>
      </c>
      <c r="K36" s="131">
        <v>64</v>
      </c>
      <c r="L36" s="132"/>
      <c r="M36" s="5"/>
      <c r="N36" s="160"/>
      <c r="O36" s="161">
        <f>G36</f>
        <v>72</v>
      </c>
      <c r="P36" s="165">
        <v>6</v>
      </c>
    </row>
    <row r="37" spans="2:16" ht="12.75">
      <c r="B37" s="133"/>
      <c r="C37" s="134"/>
      <c r="D37" s="135">
        <v>32</v>
      </c>
      <c r="E37" s="29"/>
      <c r="F37" s="30"/>
      <c r="J37" s="133"/>
      <c r="K37" s="134"/>
      <c r="L37" s="135">
        <v>32</v>
      </c>
      <c r="M37" s="29"/>
      <c r="N37" s="30"/>
      <c r="P37" s="17"/>
    </row>
    <row r="38" spans="4:17" ht="12.75">
      <c r="D38" s="31" t="s">
        <v>8</v>
      </c>
      <c r="E38" s="1">
        <v>32</v>
      </c>
      <c r="F38" s="244"/>
      <c r="G38" s="2"/>
      <c r="H38" s="245"/>
      <c r="I38" s="3"/>
      <c r="J38" s="17"/>
      <c r="L38" s="31" t="s">
        <v>8</v>
      </c>
      <c r="M38" s="1">
        <v>32</v>
      </c>
      <c r="N38" s="244"/>
      <c r="O38" s="2"/>
      <c r="P38" s="245"/>
      <c r="Q38" s="3"/>
    </row>
    <row r="39" spans="4:17" ht="13.5" thickBot="1">
      <c r="D39" s="43">
        <f>E38-D37</f>
        <v>0</v>
      </c>
      <c r="E39" s="246"/>
      <c r="F39" s="122">
        <v>32</v>
      </c>
      <c r="G39" s="123"/>
      <c r="H39" s="124"/>
      <c r="I39" s="6"/>
      <c r="J39" s="17"/>
      <c r="L39" s="43">
        <f>M38-L37</f>
        <v>0</v>
      </c>
      <c r="M39" s="246"/>
      <c r="N39" s="122">
        <v>32</v>
      </c>
      <c r="O39" s="123"/>
      <c r="P39" s="124"/>
      <c r="Q39" s="6"/>
    </row>
    <row r="40" spans="2:17" ht="12.75">
      <c r="B40" s="17">
        <f>SUM(G6:G40)</f>
        <v>512</v>
      </c>
      <c r="D40" s="5"/>
      <c r="E40" s="4"/>
      <c r="F40" s="136"/>
      <c r="G40" s="125">
        <v>32</v>
      </c>
      <c r="H40" s="126">
        <v>7</v>
      </c>
      <c r="I40" s="6"/>
      <c r="J40" s="17"/>
      <c r="L40" s="5"/>
      <c r="M40" s="4"/>
      <c r="N40" s="136"/>
      <c r="O40" s="125">
        <v>32</v>
      </c>
      <c r="P40" s="126">
        <v>7</v>
      </c>
      <c r="Q40" s="6"/>
    </row>
    <row r="41" spans="5:17" ht="12.75">
      <c r="E41" s="4"/>
      <c r="F41" s="5"/>
      <c r="G41" s="5"/>
      <c r="H41" s="27"/>
      <c r="I41" s="6"/>
      <c r="J41" s="17"/>
      <c r="M41" s="4"/>
      <c r="N41" s="5"/>
      <c r="O41" s="5"/>
      <c r="P41" s="27"/>
      <c r="Q41" s="6"/>
    </row>
    <row r="42" spans="2:17" ht="12.75">
      <c r="B42" s="16" t="s">
        <v>133</v>
      </c>
      <c r="E42" s="4"/>
      <c r="F42" s="5"/>
      <c r="G42" s="5"/>
      <c r="H42" s="27"/>
      <c r="I42" s="6"/>
      <c r="M42" s="20" t="s">
        <v>130</v>
      </c>
      <c r="N42" s="5"/>
      <c r="O42" s="5"/>
      <c r="P42" s="5"/>
      <c r="Q42" s="6"/>
    </row>
    <row r="43" spans="2:17" ht="12.75">
      <c r="B43" s="16" t="s">
        <v>131</v>
      </c>
      <c r="E43" s="4"/>
      <c r="F43" s="5"/>
      <c r="G43" s="5"/>
      <c r="H43" s="27"/>
      <c r="I43" s="6"/>
      <c r="M43" s="4"/>
      <c r="N43" s="5"/>
      <c r="O43" s="5"/>
      <c r="P43" s="5"/>
      <c r="Q43" s="6"/>
    </row>
    <row r="44" spans="2:17" ht="12.75">
      <c r="B44" s="16" t="s">
        <v>132</v>
      </c>
      <c r="E44" s="7"/>
      <c r="F44" s="8"/>
      <c r="G44" s="8"/>
      <c r="H44" s="247"/>
      <c r="I44" s="9"/>
      <c r="M44" s="7"/>
      <c r="N44" s="8"/>
      <c r="O44" s="8"/>
      <c r="P44" s="8"/>
      <c r="Q44" s="9"/>
    </row>
    <row r="45" ht="12.75">
      <c r="B45" s="16"/>
    </row>
    <row r="46" ht="15.75">
      <c r="G46" s="209" t="s">
        <v>8</v>
      </c>
    </row>
  </sheetData>
  <printOptions/>
  <pageMargins left="0.75" right="0.75" top="1" bottom="1" header="0.5" footer="0.5"/>
  <pageSetup fitToHeight="1" fitToWidth="1" horizontalDpi="300" verticalDpi="300" orientation="landscape" scale="77" r:id="rId1"/>
  <headerFooter alignWithMargins="0">
    <oddHeader>&amp;L&amp;F&amp;C&amp;"Arial,Bold"&amp;14&amp;A&amp;R&amp;T on &amp;D</oddHeader>
    <oddFooter>&amp;L&amp;"ScriptS,Bold"&amp;14D0Note 3551: CTT TDR &amp;C&amp;"Arial,Bold"&amp;12Figure A&amp;P&amp;RPage A&amp;P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36" sqref="I36"/>
    </sheetView>
  </sheetViews>
  <sheetFormatPr defaultColWidth="9.140625" defaultRowHeight="12.75"/>
  <cols>
    <col min="3" max="3" width="10.421875" style="0" customWidth="1"/>
    <col min="4" max="4" width="9.8515625" style="0" customWidth="1"/>
    <col min="6" max="6" width="36.421875" style="0" customWidth="1"/>
  </cols>
  <sheetData>
    <row r="1" spans="1:6" ht="12.75">
      <c r="A1" s="231"/>
      <c r="B1" s="227"/>
      <c r="C1" s="227"/>
      <c r="D1" s="223"/>
      <c r="E1" s="225"/>
      <c r="F1" s="30"/>
    </row>
    <row r="2" spans="1:6" ht="12.75">
      <c r="A2" s="232" t="s">
        <v>82</v>
      </c>
      <c r="B2" s="228" t="s">
        <v>115</v>
      </c>
      <c r="C2" s="228" t="s">
        <v>117</v>
      </c>
      <c r="D2" s="4" t="s">
        <v>118</v>
      </c>
      <c r="E2" s="6" t="s">
        <v>121</v>
      </c>
      <c r="F2" s="32" t="s">
        <v>83</v>
      </c>
    </row>
    <row r="3" spans="1:6" ht="13.5" thickBot="1">
      <c r="A3" s="233" t="s">
        <v>8</v>
      </c>
      <c r="B3" s="229" t="s">
        <v>8</v>
      </c>
      <c r="C3" s="229" t="s">
        <v>87</v>
      </c>
      <c r="D3" s="224" t="s">
        <v>119</v>
      </c>
      <c r="E3" s="230">
        <v>0.03</v>
      </c>
      <c r="F3" s="222" t="s">
        <v>8</v>
      </c>
    </row>
    <row r="4" spans="1:6" ht="13.5" thickTop="1">
      <c r="A4" s="217">
        <v>0</v>
      </c>
      <c r="B4" s="218" t="s">
        <v>116</v>
      </c>
      <c r="C4" s="218">
        <v>72</v>
      </c>
      <c r="D4" s="218">
        <f>(C4+2)*40/1000</f>
        <v>2.96</v>
      </c>
      <c r="E4" s="238">
        <f>(C4*E$3+2)*40/1000</f>
        <v>0.1664</v>
      </c>
      <c r="F4" s="216" t="s">
        <v>94</v>
      </c>
    </row>
    <row r="5" spans="1:6" ht="12.75">
      <c r="A5" s="215">
        <f>A4+1</f>
        <v>1</v>
      </c>
      <c r="B5" s="213" t="s">
        <v>116</v>
      </c>
      <c r="C5" s="213">
        <v>64</v>
      </c>
      <c r="D5" s="213">
        <f aca="true" t="shared" si="0" ref="D5:D12">(C5+2)*40/1000</f>
        <v>2.64</v>
      </c>
      <c r="E5" s="238">
        <f aca="true" t="shared" si="1" ref="E5:E11">(C5*E$3+2)*40/1000</f>
        <v>0.15680000000000002</v>
      </c>
      <c r="F5" s="216"/>
    </row>
    <row r="6" spans="1:6" ht="12.75">
      <c r="A6" s="215">
        <f aca="true" t="shared" si="2" ref="A6:A12">A5+1</f>
        <v>2</v>
      </c>
      <c r="B6" s="213" t="s">
        <v>116</v>
      </c>
      <c r="C6" s="213">
        <f>C4</f>
        <v>72</v>
      </c>
      <c r="D6" s="213">
        <f t="shared" si="0"/>
        <v>2.96</v>
      </c>
      <c r="E6" s="238">
        <f t="shared" si="1"/>
        <v>0.1664</v>
      </c>
      <c r="F6" s="216"/>
    </row>
    <row r="7" spans="1:6" ht="12.75">
      <c r="A7" s="215">
        <f t="shared" si="2"/>
        <v>3</v>
      </c>
      <c r="B7" s="213" t="s">
        <v>116</v>
      </c>
      <c r="C7" s="213">
        <f>C5</f>
        <v>64</v>
      </c>
      <c r="D7" s="213">
        <f t="shared" si="0"/>
        <v>2.64</v>
      </c>
      <c r="E7" s="238">
        <f t="shared" si="1"/>
        <v>0.15680000000000002</v>
      </c>
      <c r="F7" s="216"/>
    </row>
    <row r="8" spans="1:6" ht="12.75">
      <c r="A8" s="215">
        <f t="shared" si="2"/>
        <v>4</v>
      </c>
      <c r="B8" s="213" t="s">
        <v>116</v>
      </c>
      <c r="C8" s="213">
        <f>C6</f>
        <v>72</v>
      </c>
      <c r="D8" s="213">
        <f t="shared" si="0"/>
        <v>2.96</v>
      </c>
      <c r="E8" s="238">
        <f t="shared" si="1"/>
        <v>0.1664</v>
      </c>
      <c r="F8" s="216"/>
    </row>
    <row r="9" spans="1:6" ht="12.75">
      <c r="A9" s="215">
        <f t="shared" si="2"/>
        <v>5</v>
      </c>
      <c r="B9" s="213" t="s">
        <v>116</v>
      </c>
      <c r="C9" s="213">
        <f>C7</f>
        <v>64</v>
      </c>
      <c r="D9" s="213">
        <f t="shared" si="0"/>
        <v>2.64</v>
      </c>
      <c r="E9" s="238">
        <f t="shared" si="1"/>
        <v>0.15680000000000002</v>
      </c>
      <c r="F9" s="216"/>
    </row>
    <row r="10" spans="1:6" ht="12.75">
      <c r="A10" s="215">
        <f t="shared" si="2"/>
        <v>6</v>
      </c>
      <c r="B10" s="213" t="s">
        <v>116</v>
      </c>
      <c r="C10" s="213">
        <f>C8</f>
        <v>72</v>
      </c>
      <c r="D10" s="213">
        <f t="shared" si="0"/>
        <v>2.96</v>
      </c>
      <c r="E10" s="238">
        <f t="shared" si="1"/>
        <v>0.1664</v>
      </c>
      <c r="F10" s="216"/>
    </row>
    <row r="11" spans="1:6" ht="12.75">
      <c r="A11" s="215">
        <f t="shared" si="2"/>
        <v>7</v>
      </c>
      <c r="B11" s="213" t="s">
        <v>116</v>
      </c>
      <c r="C11" s="213">
        <v>32</v>
      </c>
      <c r="D11" s="213">
        <f t="shared" si="0"/>
        <v>1.36</v>
      </c>
      <c r="E11" s="238">
        <f t="shared" si="1"/>
        <v>0.1184</v>
      </c>
      <c r="F11" s="216" t="s">
        <v>8</v>
      </c>
    </row>
    <row r="12" spans="1:6" ht="12.75">
      <c r="A12" s="215">
        <f t="shared" si="2"/>
        <v>8</v>
      </c>
      <c r="B12" s="213" t="s">
        <v>86</v>
      </c>
      <c r="C12" s="213">
        <v>64</v>
      </c>
      <c r="D12" s="213">
        <f t="shared" si="0"/>
        <v>2.64</v>
      </c>
      <c r="E12" s="238">
        <f>(C12*E$3*16+2)*40/1000</f>
        <v>1.3088</v>
      </c>
      <c r="F12" s="216" t="s">
        <v>100</v>
      </c>
    </row>
    <row r="13" spans="1:6" ht="12.75">
      <c r="A13" s="220"/>
      <c r="B13" s="5"/>
      <c r="C13" s="234"/>
      <c r="D13" s="5"/>
      <c r="E13" s="5"/>
      <c r="F13" s="32"/>
    </row>
    <row r="14" spans="1:6" ht="13.5" thickBot="1">
      <c r="A14" s="43" t="s">
        <v>120</v>
      </c>
      <c r="B14" s="34"/>
      <c r="C14" s="235">
        <f>SUM(C4:C12)</f>
        <v>576</v>
      </c>
      <c r="D14" s="235">
        <f>SUM(D4:D12)+3.8</f>
        <v>27.560000000000002</v>
      </c>
      <c r="E14" s="242">
        <f>SUM(E4:E12)+3.8</f>
        <v>6.3632</v>
      </c>
      <c r="F14" s="36"/>
    </row>
    <row r="16" ht="12.75">
      <c r="B16" t="s">
        <v>122</v>
      </c>
    </row>
    <row r="17" ht="12.75">
      <c r="B17" t="s">
        <v>123</v>
      </c>
    </row>
    <row r="18" ht="12.75">
      <c r="B18" t="s">
        <v>124</v>
      </c>
    </row>
    <row r="20" ht="12.75">
      <c r="B20" t="s">
        <v>125</v>
      </c>
    </row>
    <row r="21" ht="12.75">
      <c r="B21" t="s">
        <v>126</v>
      </c>
    </row>
    <row r="22" ht="12.75">
      <c r="B22" t="s">
        <v>127</v>
      </c>
    </row>
    <row r="26" ht="15.75">
      <c r="D26" s="209" t="s">
        <v>8</v>
      </c>
    </row>
  </sheetData>
  <printOptions/>
  <pageMargins left="0.75" right="0.75" top="1" bottom="1" header="0.5" footer="0.5"/>
  <pageSetup horizontalDpi="300" verticalDpi="300" orientation="landscape" scale="95" r:id="rId1"/>
  <headerFooter alignWithMargins="0">
    <oddHeader>&amp;L&amp;F&amp;C&amp;"Arial,Bold"&amp;14&amp;A&amp;R&amp;T on &amp;D</oddHeader>
    <oddFooter>&amp;L&amp;"ScriptS,Bold"&amp;14D0Note 3551: CTT TDR &amp;C&amp;"Arial,Bold"&amp;12Figure A&amp;P&amp;RPage A&amp;P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6"/>
  <sheetViews>
    <sheetView zoomScale="85" zoomScaleNormal="85" workbookViewId="0" topLeftCell="A1">
      <selection activeCell="I36" sqref="I36"/>
    </sheetView>
  </sheetViews>
  <sheetFormatPr defaultColWidth="9.140625" defaultRowHeight="12.75"/>
  <cols>
    <col min="2" max="2" width="9.140625" style="17" customWidth="1"/>
    <col min="8" max="8" width="9.140625" style="17" customWidth="1"/>
    <col min="11" max="11" width="9.140625" style="17" customWidth="1"/>
  </cols>
  <sheetData>
    <row r="1" ht="12.75">
      <c r="B1" s="17" t="s">
        <v>8</v>
      </c>
    </row>
    <row r="2" spans="4:13" ht="12.75">
      <c r="D2" s="17" t="s">
        <v>12</v>
      </c>
      <c r="I2" s="203"/>
      <c r="J2" s="203"/>
      <c r="K2" s="204"/>
      <c r="L2" s="203"/>
      <c r="M2" s="203"/>
    </row>
    <row r="3" spans="2:13" ht="12.75">
      <c r="B3" s="24" t="s">
        <v>10</v>
      </c>
      <c r="D3" s="5"/>
      <c r="E3" s="5"/>
      <c r="F3" s="5"/>
      <c r="H3" s="59" t="s">
        <v>11</v>
      </c>
      <c r="I3" s="205"/>
      <c r="J3" s="205"/>
      <c r="K3" s="206"/>
      <c r="L3" s="205"/>
      <c r="M3" s="203"/>
    </row>
    <row r="4" spans="2:13" ht="12.75">
      <c r="B4" s="27"/>
      <c r="C4" s="5"/>
      <c r="D4" s="184" t="s">
        <v>16</v>
      </c>
      <c r="E4" s="119"/>
      <c r="F4" s="185"/>
      <c r="H4" s="192" t="s">
        <v>20</v>
      </c>
      <c r="I4" s="205"/>
      <c r="J4" s="205"/>
      <c r="K4" s="207"/>
      <c r="L4" s="205"/>
      <c r="M4" s="203"/>
    </row>
    <row r="5" spans="2:13" ht="12.75">
      <c r="B5" s="18"/>
      <c r="C5" s="10"/>
      <c r="D5" s="176"/>
      <c r="E5" s="100"/>
      <c r="F5" s="177"/>
      <c r="G5" s="45"/>
      <c r="H5" s="193"/>
      <c r="I5" s="205"/>
      <c r="J5" s="205"/>
      <c r="K5" t="s">
        <v>37</v>
      </c>
      <c r="L5" s="205"/>
      <c r="M5" s="203"/>
    </row>
    <row r="6" spans="2:13" ht="12.75">
      <c r="B6" s="72">
        <v>1</v>
      </c>
      <c r="C6" s="11">
        <f>D7</f>
        <v>64</v>
      </c>
      <c r="D6" s="178"/>
      <c r="E6" s="100"/>
      <c r="F6" s="179"/>
      <c r="G6" s="48">
        <f>E8-G10</f>
        <v>64</v>
      </c>
      <c r="H6" s="210">
        <v>0</v>
      </c>
      <c r="I6" s="205"/>
      <c r="J6" s="205"/>
      <c r="K6" t="s">
        <v>38</v>
      </c>
      <c r="L6" s="205"/>
      <c r="M6" s="203"/>
    </row>
    <row r="7" spans="2:13" ht="12.75">
      <c r="B7" s="19"/>
      <c r="C7" s="13"/>
      <c r="D7" s="180">
        <f>F7</f>
        <v>64</v>
      </c>
      <c r="E7" s="100"/>
      <c r="F7" s="181">
        <f>G6</f>
        <v>64</v>
      </c>
      <c r="G7" s="51"/>
      <c r="H7" s="195"/>
      <c r="I7" s="205"/>
      <c r="J7" s="205"/>
      <c r="K7" s="207"/>
      <c r="L7" s="205"/>
      <c r="M7" s="203"/>
    </row>
    <row r="8" spans="2:13" ht="12.75">
      <c r="B8" s="64"/>
      <c r="C8" s="5"/>
      <c r="D8" s="99"/>
      <c r="E8" s="100">
        <v>104</v>
      </c>
      <c r="F8" s="173"/>
      <c r="H8" s="196"/>
      <c r="I8" s="205"/>
      <c r="J8" s="205"/>
      <c r="K8" s="208" t="s">
        <v>52</v>
      </c>
      <c r="L8" s="205"/>
      <c r="M8" s="203"/>
    </row>
    <row r="9" spans="2:13" ht="12.75">
      <c r="B9" s="18"/>
      <c r="C9" s="10"/>
      <c r="D9" s="176">
        <f>F9</f>
        <v>40</v>
      </c>
      <c r="E9" s="100"/>
      <c r="F9" s="177">
        <f>G10</f>
        <v>40</v>
      </c>
      <c r="G9" s="45"/>
      <c r="H9" s="193"/>
      <c r="I9" s="205"/>
      <c r="J9" s="205"/>
      <c r="K9" s="207"/>
      <c r="L9" s="205"/>
      <c r="M9" s="203"/>
    </row>
    <row r="10" spans="2:13" ht="12.75">
      <c r="B10" s="72">
        <v>2</v>
      </c>
      <c r="C10" s="11">
        <f>D9</f>
        <v>40</v>
      </c>
      <c r="D10" s="178"/>
      <c r="E10" s="100"/>
      <c r="F10" s="179"/>
      <c r="G10" s="48">
        <v>40</v>
      </c>
      <c r="H10" s="194">
        <v>0.1</v>
      </c>
      <c r="I10" s="205"/>
      <c r="J10" s="205"/>
      <c r="K10" s="208" t="s">
        <v>73</v>
      </c>
      <c r="L10" s="205"/>
      <c r="M10" s="203"/>
    </row>
    <row r="11" spans="2:13" ht="12.75">
      <c r="B11" s="19"/>
      <c r="C11" s="13"/>
      <c r="D11" s="180"/>
      <c r="E11" s="100"/>
      <c r="F11" s="181"/>
      <c r="G11" s="51"/>
      <c r="H11" s="195"/>
      <c r="I11" s="205"/>
      <c r="J11" s="205"/>
      <c r="K11" s="207"/>
      <c r="L11" s="205"/>
      <c r="M11" s="203"/>
    </row>
    <row r="12" spans="2:13" ht="12.75">
      <c r="B12" s="27"/>
      <c r="C12" s="5"/>
      <c r="D12" s="182"/>
      <c r="E12" s="117"/>
      <c r="F12" s="183"/>
      <c r="H12" s="196"/>
      <c r="I12" s="205"/>
      <c r="J12" s="205"/>
      <c r="K12" s="208" t="s">
        <v>76</v>
      </c>
      <c r="L12" s="205"/>
      <c r="M12" s="203"/>
    </row>
    <row r="13" spans="2:13" ht="12.75">
      <c r="B13" s="57"/>
      <c r="C13" s="11"/>
      <c r="D13" s="11"/>
      <c r="E13" s="5"/>
      <c r="F13" s="48"/>
      <c r="G13" s="48"/>
      <c r="H13" s="194"/>
      <c r="I13" s="205"/>
      <c r="J13" s="205"/>
      <c r="K13" s="208" t="s">
        <v>77</v>
      </c>
      <c r="L13" s="205"/>
      <c r="M13" s="203"/>
    </row>
    <row r="14" spans="8:13" ht="12.75">
      <c r="H14" s="196"/>
      <c r="I14" s="205"/>
      <c r="J14" s="205"/>
      <c r="K14" s="208" t="s">
        <v>78</v>
      </c>
      <c r="L14" s="205"/>
      <c r="M14" s="203"/>
    </row>
    <row r="15" spans="2:13" ht="12.75">
      <c r="B15" s="27"/>
      <c r="C15" s="5"/>
      <c r="D15" s="184" t="s">
        <v>17</v>
      </c>
      <c r="E15" s="119"/>
      <c r="F15" s="185"/>
      <c r="H15" s="196"/>
      <c r="I15" s="205"/>
      <c r="J15" s="205"/>
      <c r="K15" s="208" t="s">
        <v>79</v>
      </c>
      <c r="L15" s="205"/>
      <c r="M15" s="203"/>
    </row>
    <row r="16" spans="2:15" ht="12.75">
      <c r="B16" s="18"/>
      <c r="C16" s="10"/>
      <c r="D16" s="176"/>
      <c r="E16" s="100"/>
      <c r="F16" s="177"/>
      <c r="G16" s="45"/>
      <c r="H16" s="193"/>
      <c r="I16" s="205"/>
      <c r="J16" s="88"/>
      <c r="K16" s="208" t="s">
        <v>80</v>
      </c>
      <c r="L16" s="88"/>
      <c r="M16" s="16"/>
      <c r="N16" s="16"/>
      <c r="O16" s="16"/>
    </row>
    <row r="17" spans="2:15" ht="12.75">
      <c r="B17" s="72">
        <v>3</v>
      </c>
      <c r="C17" s="11">
        <f>D18</f>
        <v>64</v>
      </c>
      <c r="D17" s="178"/>
      <c r="E17" s="100"/>
      <c r="F17" s="179"/>
      <c r="G17" s="48">
        <f>E19-G21</f>
        <v>64</v>
      </c>
      <c r="H17" s="194">
        <v>0.2</v>
      </c>
      <c r="I17" s="205"/>
      <c r="J17" s="88"/>
      <c r="K17" s="208" t="s">
        <v>81</v>
      </c>
      <c r="L17" s="88"/>
      <c r="M17" s="16"/>
      <c r="N17" s="16"/>
      <c r="O17" s="16"/>
    </row>
    <row r="18" spans="2:15" ht="12.75">
      <c r="B18" s="19"/>
      <c r="C18" s="13"/>
      <c r="D18" s="180">
        <v>64</v>
      </c>
      <c r="E18" s="100"/>
      <c r="F18" s="181">
        <f>G17</f>
        <v>64</v>
      </c>
      <c r="G18" s="51"/>
      <c r="H18" s="195"/>
      <c r="I18" s="205"/>
      <c r="J18" s="88"/>
      <c r="K18" s="208"/>
      <c r="L18" s="88"/>
      <c r="M18" s="16"/>
      <c r="N18" s="16"/>
      <c r="O18" s="16"/>
    </row>
    <row r="19" spans="2:15" ht="12.75">
      <c r="B19" s="64"/>
      <c r="C19" s="5"/>
      <c r="D19" s="99"/>
      <c r="E19" s="100">
        <f>E8</f>
        <v>104</v>
      </c>
      <c r="F19" s="173"/>
      <c r="H19" s="196"/>
      <c r="I19" s="205"/>
      <c r="J19" s="88"/>
      <c r="K19" s="208"/>
      <c r="L19" s="88"/>
      <c r="M19" s="16"/>
      <c r="N19" s="16"/>
      <c r="O19" s="16"/>
    </row>
    <row r="20" spans="2:15" ht="12.75">
      <c r="B20" s="18"/>
      <c r="C20" s="10"/>
      <c r="D20" s="171">
        <f>E19-D18</f>
        <v>40</v>
      </c>
      <c r="E20" s="117"/>
      <c r="F20" s="172">
        <f>G21</f>
        <v>40</v>
      </c>
      <c r="G20" s="45"/>
      <c r="H20" s="193"/>
      <c r="I20" s="205"/>
      <c r="J20" s="88"/>
      <c r="K20" s="208"/>
      <c r="L20" s="88"/>
      <c r="M20" s="16"/>
      <c r="N20" s="16"/>
      <c r="O20" s="16"/>
    </row>
    <row r="21" spans="2:15" ht="12.75">
      <c r="B21" s="72">
        <v>4</v>
      </c>
      <c r="C21" s="11">
        <v>56</v>
      </c>
      <c r="D21" s="12"/>
      <c r="E21" s="5"/>
      <c r="F21" s="66"/>
      <c r="G21" s="48">
        <f>G10</f>
        <v>40</v>
      </c>
      <c r="H21" s="194">
        <v>0.3</v>
      </c>
      <c r="I21" s="205"/>
      <c r="J21" s="88"/>
      <c r="K21" s="208"/>
      <c r="L21" s="88"/>
      <c r="M21" s="16"/>
      <c r="N21" s="16"/>
      <c r="O21" s="16"/>
    </row>
    <row r="22" spans="2:15" ht="12.75">
      <c r="B22" s="19"/>
      <c r="C22" s="13"/>
      <c r="D22" s="171">
        <f>C21-D20</f>
        <v>16</v>
      </c>
      <c r="E22" s="119"/>
      <c r="F22" s="172"/>
      <c r="G22" s="51"/>
      <c r="H22" s="195"/>
      <c r="I22" s="205"/>
      <c r="J22" s="88"/>
      <c r="K22" s="208"/>
      <c r="L22" s="88"/>
      <c r="M22" s="16"/>
      <c r="N22" s="16"/>
      <c r="O22" s="16"/>
    </row>
    <row r="23" spans="2:15" ht="12.75">
      <c r="B23" s="27"/>
      <c r="C23" s="5"/>
      <c r="D23" s="99"/>
      <c r="E23" s="100"/>
      <c r="F23" s="173"/>
      <c r="H23" s="197"/>
      <c r="I23" s="205"/>
      <c r="J23" s="88"/>
      <c r="K23" s="208"/>
      <c r="L23" s="88"/>
      <c r="M23" s="16"/>
      <c r="N23" s="16"/>
      <c r="O23" s="212"/>
    </row>
    <row r="24" spans="2:13" ht="12.75">
      <c r="B24" s="57"/>
      <c r="C24" s="11"/>
      <c r="D24" s="174"/>
      <c r="E24" s="100"/>
      <c r="F24" s="175"/>
      <c r="G24" s="48"/>
      <c r="H24" s="63"/>
      <c r="I24" s="205"/>
      <c r="J24" s="205"/>
      <c r="K24" s="204"/>
      <c r="L24" s="203"/>
      <c r="M24" s="203"/>
    </row>
    <row r="25" spans="4:10" ht="12.75">
      <c r="D25" s="115"/>
      <c r="E25" s="100"/>
      <c r="F25" s="173"/>
      <c r="I25" s="5"/>
      <c r="J25" s="5"/>
    </row>
    <row r="26" spans="2:11" ht="12.75">
      <c r="B26" s="27"/>
      <c r="C26" s="5"/>
      <c r="D26" s="99" t="s">
        <v>18</v>
      </c>
      <c r="E26" s="100"/>
      <c r="F26" s="173"/>
      <c r="H26" s="192" t="s">
        <v>21</v>
      </c>
      <c r="I26" s="5"/>
      <c r="J26" s="5"/>
      <c r="K26" s="186" t="s">
        <v>22</v>
      </c>
    </row>
    <row r="27" spans="2:12" ht="12.75">
      <c r="B27" s="18"/>
      <c r="C27" s="10"/>
      <c r="D27" s="176"/>
      <c r="E27" s="100"/>
      <c r="F27" s="177"/>
      <c r="G27" s="45"/>
      <c r="H27" s="193"/>
      <c r="I27" s="5"/>
      <c r="J27" s="76"/>
      <c r="K27" s="187"/>
      <c r="L27" s="77"/>
    </row>
    <row r="28" spans="2:12" ht="12.75">
      <c r="B28" s="72">
        <v>5</v>
      </c>
      <c r="C28" s="11">
        <v>64</v>
      </c>
      <c r="D28" s="178"/>
      <c r="E28" s="100"/>
      <c r="F28" s="179"/>
      <c r="G28" s="48">
        <f>E30-G32</f>
        <v>64</v>
      </c>
      <c r="H28" s="194">
        <v>0.4</v>
      </c>
      <c r="I28" s="5"/>
      <c r="J28" s="78">
        <f>G28</f>
        <v>64</v>
      </c>
      <c r="K28" s="211">
        <v>1.4</v>
      </c>
      <c r="L28" s="79"/>
    </row>
    <row r="29" spans="2:12" ht="12.75">
      <c r="B29" s="19"/>
      <c r="C29" s="13"/>
      <c r="D29" s="180">
        <f>C28</f>
        <v>64</v>
      </c>
      <c r="E29" s="100"/>
      <c r="F29" s="181">
        <f>G28</f>
        <v>64</v>
      </c>
      <c r="G29" s="51"/>
      <c r="H29" s="195"/>
      <c r="I29" s="5"/>
      <c r="J29" s="80"/>
      <c r="K29" s="189"/>
      <c r="L29" s="81"/>
    </row>
    <row r="30" spans="2:11" ht="12.75">
      <c r="B30" s="64"/>
      <c r="C30" s="5"/>
      <c r="D30" s="99"/>
      <c r="E30" s="100">
        <v>136</v>
      </c>
      <c r="F30" s="173"/>
      <c r="H30" s="196"/>
      <c r="I30" s="5"/>
      <c r="J30" s="5"/>
      <c r="K30" s="190"/>
    </row>
    <row r="31" spans="2:12" ht="12.75">
      <c r="B31" s="18"/>
      <c r="C31" s="10"/>
      <c r="D31" s="171">
        <f>E30-D29-D22</f>
        <v>56</v>
      </c>
      <c r="E31" s="117"/>
      <c r="F31" s="172">
        <f>G32</f>
        <v>72</v>
      </c>
      <c r="G31" s="45"/>
      <c r="H31" s="193"/>
      <c r="I31" s="5"/>
      <c r="J31" s="76"/>
      <c r="K31" s="187"/>
      <c r="L31" s="77"/>
    </row>
    <row r="32" spans="2:12" ht="12.75">
      <c r="B32" s="72">
        <v>6</v>
      </c>
      <c r="C32" s="11">
        <f>D31+D33</f>
        <v>64</v>
      </c>
      <c r="D32" s="12"/>
      <c r="E32" s="5"/>
      <c r="F32" s="47"/>
      <c r="G32" s="48">
        <v>72</v>
      </c>
      <c r="H32" s="194">
        <v>0.5</v>
      </c>
      <c r="I32" s="5"/>
      <c r="J32" s="78">
        <f>G32</f>
        <v>72</v>
      </c>
      <c r="K32" s="188">
        <v>1.5</v>
      </c>
      <c r="L32" s="79"/>
    </row>
    <row r="33" spans="2:12" ht="12.75">
      <c r="B33" s="19"/>
      <c r="C33" s="13"/>
      <c r="D33" s="171">
        <f>E41-D42-D40</f>
        <v>8</v>
      </c>
      <c r="E33" s="119"/>
      <c r="F33" s="172"/>
      <c r="G33" s="51"/>
      <c r="H33" s="195"/>
      <c r="I33" s="5"/>
      <c r="J33" s="80"/>
      <c r="K33" s="189"/>
      <c r="L33" s="81"/>
    </row>
    <row r="34" spans="2:11" ht="12.75">
      <c r="B34" s="27"/>
      <c r="C34" s="5"/>
      <c r="D34" s="99"/>
      <c r="E34" s="100"/>
      <c r="F34" s="173"/>
      <c r="H34" s="196"/>
      <c r="I34" s="5"/>
      <c r="J34" s="5"/>
      <c r="K34" s="190"/>
    </row>
    <row r="35" spans="4:11" ht="12.75">
      <c r="D35" s="115"/>
      <c r="E35" s="100"/>
      <c r="F35" s="173"/>
      <c r="H35" s="196"/>
      <c r="K35" s="190"/>
    </row>
    <row r="36" spans="2:11" ht="12.75">
      <c r="B36" s="57"/>
      <c r="C36" s="11"/>
      <c r="D36" s="174"/>
      <c r="E36" s="100"/>
      <c r="F36" s="175"/>
      <c r="G36" s="48"/>
      <c r="H36" s="194"/>
      <c r="I36" s="5"/>
      <c r="J36" s="5"/>
      <c r="K36" s="190"/>
    </row>
    <row r="37" spans="2:11" ht="12.75">
      <c r="B37" s="27"/>
      <c r="C37" s="5"/>
      <c r="D37" s="99" t="s">
        <v>19</v>
      </c>
      <c r="E37" s="100"/>
      <c r="F37" s="173"/>
      <c r="H37" s="196"/>
      <c r="I37" s="5"/>
      <c r="J37" s="5"/>
      <c r="K37" s="190"/>
    </row>
    <row r="38" spans="2:12" ht="12.75">
      <c r="B38" s="18"/>
      <c r="C38" s="10"/>
      <c r="D38" s="176"/>
      <c r="E38" s="100"/>
      <c r="F38" s="177"/>
      <c r="G38" s="45"/>
      <c r="H38" s="193"/>
      <c r="I38" s="5"/>
      <c r="J38" s="76"/>
      <c r="K38" s="187"/>
      <c r="L38" s="77"/>
    </row>
    <row r="39" spans="2:12" ht="12.75">
      <c r="B39" s="72">
        <v>7</v>
      </c>
      <c r="C39" s="11">
        <v>64</v>
      </c>
      <c r="D39" s="178"/>
      <c r="E39" s="100"/>
      <c r="F39" s="179"/>
      <c r="G39" s="48">
        <f>E41-G43</f>
        <v>64</v>
      </c>
      <c r="H39" s="194">
        <v>0.6</v>
      </c>
      <c r="I39" s="5"/>
      <c r="J39" s="78">
        <f>G39</f>
        <v>64</v>
      </c>
      <c r="K39" s="188">
        <v>1.6</v>
      </c>
      <c r="L39" s="79"/>
    </row>
    <row r="40" spans="2:12" ht="12.75">
      <c r="B40" s="19"/>
      <c r="C40" s="13"/>
      <c r="D40" s="180">
        <v>64</v>
      </c>
      <c r="E40" s="100"/>
      <c r="F40" s="181">
        <f>G39</f>
        <v>64</v>
      </c>
      <c r="G40" s="51"/>
      <c r="H40" s="195"/>
      <c r="I40" s="5"/>
      <c r="J40" s="80"/>
      <c r="K40" s="189"/>
      <c r="L40" s="81"/>
    </row>
    <row r="41" spans="2:11" ht="12.75">
      <c r="B41" s="64"/>
      <c r="C41" s="5"/>
      <c r="D41" s="99"/>
      <c r="E41" s="100">
        <f>E30</f>
        <v>136</v>
      </c>
      <c r="F41" s="173"/>
      <c r="H41" s="196"/>
      <c r="I41" s="5"/>
      <c r="J41" s="5"/>
      <c r="K41" s="190"/>
    </row>
    <row r="42" spans="2:12" ht="12.75">
      <c r="B42" s="18"/>
      <c r="C42" s="10"/>
      <c r="D42" s="176">
        <v>64</v>
      </c>
      <c r="E42" s="100"/>
      <c r="F42" s="177">
        <f>G43</f>
        <v>72</v>
      </c>
      <c r="G42" s="45"/>
      <c r="H42" s="193"/>
      <c r="I42" s="5"/>
      <c r="J42" s="76"/>
      <c r="K42" s="187"/>
      <c r="L42" s="77"/>
    </row>
    <row r="43" spans="2:12" ht="12.75">
      <c r="B43" s="72">
        <v>8</v>
      </c>
      <c r="C43" s="11">
        <v>64</v>
      </c>
      <c r="D43" s="178"/>
      <c r="E43" s="100"/>
      <c r="F43" s="179"/>
      <c r="G43" s="48">
        <f>G32</f>
        <v>72</v>
      </c>
      <c r="H43" s="194">
        <v>0.7</v>
      </c>
      <c r="I43" s="5"/>
      <c r="J43" s="78">
        <f>G43</f>
        <v>72</v>
      </c>
      <c r="K43" s="188">
        <v>1.7</v>
      </c>
      <c r="L43" s="79"/>
    </row>
    <row r="44" spans="2:12" ht="12.75">
      <c r="B44" s="19"/>
      <c r="C44" s="13"/>
      <c r="D44" s="180"/>
      <c r="E44" s="100"/>
      <c r="F44" s="181"/>
      <c r="G44" s="51"/>
      <c r="H44" s="195"/>
      <c r="I44" s="5"/>
      <c r="J44" s="80"/>
      <c r="K44" s="189"/>
      <c r="L44" s="81"/>
    </row>
    <row r="45" spans="2:11" ht="12.75">
      <c r="B45" s="27"/>
      <c r="C45" s="5"/>
      <c r="D45" s="182"/>
      <c r="E45" s="117"/>
      <c r="F45" s="183"/>
      <c r="H45" s="197"/>
      <c r="I45" s="5"/>
      <c r="J45" s="5"/>
      <c r="K45" s="191"/>
    </row>
    <row r="46" spans="3:10" ht="15.75">
      <c r="C46" s="85">
        <f>SUM(C5:C43)</f>
        <v>480</v>
      </c>
      <c r="G46" s="209" t="s">
        <v>8</v>
      </c>
      <c r="I46" s="5"/>
      <c r="J46" s="5"/>
    </row>
  </sheetData>
  <printOptions/>
  <pageMargins left="0.75" right="0.75" top="1" bottom="1" header="0.5" footer="0.5"/>
  <pageSetup fitToHeight="1" fitToWidth="1" horizontalDpi="300" verticalDpi="300" orientation="landscape" scale="80" r:id="rId1"/>
  <headerFooter alignWithMargins="0">
    <oddHeader>&amp;L&amp;F&amp;C&amp;"Arial,Bold"&amp;14&amp;A&amp;R&amp;T on &amp;D</oddHeader>
    <oddFooter>&amp;L&amp;"ScriptS,Bold"&amp;14D0Note 3551: CTT TDR &amp;C&amp;"Arial,Bold"&amp;12Figure A&amp;P&amp;RPage A&amp;P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">
      <selection activeCell="I36" sqref="I36"/>
    </sheetView>
  </sheetViews>
  <sheetFormatPr defaultColWidth="9.140625" defaultRowHeight="12.75"/>
  <cols>
    <col min="4" max="4" width="10.421875" style="0" customWidth="1"/>
    <col min="5" max="5" width="9.421875" style="0" customWidth="1"/>
    <col min="7" max="7" width="49.7109375" style="0" customWidth="1"/>
  </cols>
  <sheetData>
    <row r="1" spans="1:7" ht="12.75">
      <c r="A1" s="231"/>
      <c r="B1" s="225"/>
      <c r="C1" s="227"/>
      <c r="D1" s="227"/>
      <c r="E1" s="223"/>
      <c r="F1" s="225"/>
      <c r="G1" s="30"/>
    </row>
    <row r="2" spans="1:7" ht="12.75">
      <c r="A2" s="237" t="s">
        <v>96</v>
      </c>
      <c r="B2" s="6" t="s">
        <v>82</v>
      </c>
      <c r="C2" s="228" t="s">
        <v>115</v>
      </c>
      <c r="D2" s="228" t="s">
        <v>117</v>
      </c>
      <c r="E2" s="4" t="s">
        <v>118</v>
      </c>
      <c r="F2" s="6" t="s">
        <v>121</v>
      </c>
      <c r="G2" s="32" t="s">
        <v>83</v>
      </c>
    </row>
    <row r="3" spans="1:7" ht="13.5" thickBot="1">
      <c r="A3" s="233"/>
      <c r="B3" s="226" t="s">
        <v>8</v>
      </c>
      <c r="C3" s="229" t="s">
        <v>8</v>
      </c>
      <c r="D3" s="229" t="s">
        <v>87</v>
      </c>
      <c r="E3" s="224" t="s">
        <v>119</v>
      </c>
      <c r="F3" s="230">
        <v>0.03</v>
      </c>
      <c r="G3" s="222" t="s">
        <v>8</v>
      </c>
    </row>
    <row r="4" spans="1:7" ht="13.5" thickTop="1">
      <c r="A4" s="217" t="s">
        <v>97</v>
      </c>
      <c r="B4" s="218">
        <v>0</v>
      </c>
      <c r="C4" s="218" t="s">
        <v>116</v>
      </c>
      <c r="D4" s="218">
        <v>64</v>
      </c>
      <c r="E4" s="238">
        <f>(D4+2)*40/1000</f>
        <v>2.64</v>
      </c>
      <c r="F4" s="238">
        <f>(D4*F$3+2)*40/1000</f>
        <v>0.15680000000000002</v>
      </c>
      <c r="G4" s="219" t="s">
        <v>98</v>
      </c>
    </row>
    <row r="5" spans="1:7" ht="12.75">
      <c r="A5" s="215" t="s">
        <v>8</v>
      </c>
      <c r="B5" s="213">
        <f>B4+1</f>
        <v>1</v>
      </c>
      <c r="C5" s="213" t="s">
        <v>116</v>
      </c>
      <c r="D5" s="213">
        <v>40</v>
      </c>
      <c r="E5" s="239">
        <f aca="true" t="shared" si="0" ref="E5:E27">(D5+2)*40/1000</f>
        <v>1.68</v>
      </c>
      <c r="F5" s="239">
        <f aca="true" t="shared" si="1" ref="F5:F11">(D5*F$3+2)*40/1000</f>
        <v>0.128</v>
      </c>
      <c r="G5" s="216"/>
    </row>
    <row r="6" spans="1:7" ht="12.75">
      <c r="A6" s="215" t="s">
        <v>8</v>
      </c>
      <c r="B6" s="213">
        <f aca="true" t="shared" si="2" ref="B6:B18">B5+1</f>
        <v>2</v>
      </c>
      <c r="C6" s="213" t="s">
        <v>116</v>
      </c>
      <c r="D6" s="213">
        <f>D4</f>
        <v>64</v>
      </c>
      <c r="E6" s="239">
        <f t="shared" si="0"/>
        <v>2.64</v>
      </c>
      <c r="F6" s="239">
        <f t="shared" si="1"/>
        <v>0.15680000000000002</v>
      </c>
      <c r="G6" s="216"/>
    </row>
    <row r="7" spans="1:7" ht="12.75">
      <c r="A7" s="215" t="s">
        <v>8</v>
      </c>
      <c r="B7" s="213">
        <f t="shared" si="2"/>
        <v>3</v>
      </c>
      <c r="C7" s="213" t="s">
        <v>116</v>
      </c>
      <c r="D7" s="213">
        <f>D5</f>
        <v>40</v>
      </c>
      <c r="E7" s="239">
        <f t="shared" si="0"/>
        <v>1.68</v>
      </c>
      <c r="F7" s="239">
        <f t="shared" si="1"/>
        <v>0.128</v>
      </c>
      <c r="G7" s="216"/>
    </row>
    <row r="8" spans="1:7" ht="12.75">
      <c r="A8" s="215" t="s">
        <v>8</v>
      </c>
      <c r="B8" s="213">
        <f t="shared" si="2"/>
        <v>4</v>
      </c>
      <c r="C8" s="213" t="s">
        <v>116</v>
      </c>
      <c r="D8" s="213">
        <f>D6</f>
        <v>64</v>
      </c>
      <c r="E8" s="239">
        <f t="shared" si="0"/>
        <v>2.64</v>
      </c>
      <c r="F8" s="239">
        <f t="shared" si="1"/>
        <v>0.15680000000000002</v>
      </c>
      <c r="G8" s="216" t="s">
        <v>128</v>
      </c>
    </row>
    <row r="9" spans="1:7" ht="12.75">
      <c r="A9" s="215" t="s">
        <v>8</v>
      </c>
      <c r="B9" s="213">
        <f t="shared" si="2"/>
        <v>5</v>
      </c>
      <c r="C9" s="213" t="s">
        <v>116</v>
      </c>
      <c r="D9" s="213">
        <v>72</v>
      </c>
      <c r="E9" s="239">
        <f t="shared" si="0"/>
        <v>2.96</v>
      </c>
      <c r="F9" s="239">
        <f t="shared" si="1"/>
        <v>0.1664</v>
      </c>
      <c r="G9" s="216"/>
    </row>
    <row r="10" spans="1:7" ht="12.75">
      <c r="A10" s="215" t="s">
        <v>8</v>
      </c>
      <c r="B10" s="213">
        <f t="shared" si="2"/>
        <v>6</v>
      </c>
      <c r="C10" s="213" t="s">
        <v>116</v>
      </c>
      <c r="D10" s="213">
        <f>D8</f>
        <v>64</v>
      </c>
      <c r="E10" s="239">
        <f t="shared" si="0"/>
        <v>2.64</v>
      </c>
      <c r="F10" s="239">
        <f t="shared" si="1"/>
        <v>0.15680000000000002</v>
      </c>
      <c r="G10" s="216"/>
    </row>
    <row r="11" spans="1:7" ht="12.75">
      <c r="A11" s="215" t="s">
        <v>8</v>
      </c>
      <c r="B11" s="213">
        <f t="shared" si="2"/>
        <v>7</v>
      </c>
      <c r="C11" s="213" t="s">
        <v>116</v>
      </c>
      <c r="D11" s="213">
        <f>D9</f>
        <v>72</v>
      </c>
      <c r="E11" s="239">
        <f t="shared" si="0"/>
        <v>2.96</v>
      </c>
      <c r="F11" s="239">
        <f t="shared" si="1"/>
        <v>0.1664</v>
      </c>
      <c r="G11" s="216" t="s">
        <v>8</v>
      </c>
    </row>
    <row r="12" spans="1:7" ht="12.75">
      <c r="A12" s="236"/>
      <c r="B12" s="234"/>
      <c r="C12" s="234"/>
      <c r="D12" s="234"/>
      <c r="E12" s="240"/>
      <c r="F12" s="240"/>
      <c r="G12" s="32"/>
    </row>
    <row r="13" spans="1:7" ht="12.75">
      <c r="A13" s="236"/>
      <c r="B13" s="5" t="s">
        <v>120</v>
      </c>
      <c r="C13" s="5"/>
      <c r="D13" s="234">
        <f>SUM(D4:D11)</f>
        <v>480</v>
      </c>
      <c r="E13" s="240">
        <f>SUM(E4:E11)+3.8</f>
        <v>23.640000000000004</v>
      </c>
      <c r="F13" s="240">
        <f>SUM(F4:F11)+3.8</f>
        <v>5.016</v>
      </c>
      <c r="G13" s="32"/>
    </row>
    <row r="14" spans="1:7" ht="12.75">
      <c r="A14" s="236"/>
      <c r="B14" s="234"/>
      <c r="C14" s="234"/>
      <c r="D14" s="234"/>
      <c r="E14" s="240"/>
      <c r="F14" s="240"/>
      <c r="G14" s="32"/>
    </row>
    <row r="15" spans="1:7" ht="12.75">
      <c r="A15" s="215" t="s">
        <v>99</v>
      </c>
      <c r="B15" s="213">
        <v>4</v>
      </c>
      <c r="C15" s="213" t="s">
        <v>116</v>
      </c>
      <c r="D15" s="213">
        <f>D8</f>
        <v>64</v>
      </c>
      <c r="E15" s="239">
        <f t="shared" si="0"/>
        <v>2.64</v>
      </c>
      <c r="F15" s="239">
        <f>(D15*F$3+2)*40/1000</f>
        <v>0.15680000000000002</v>
      </c>
      <c r="G15" s="216" t="s">
        <v>129</v>
      </c>
    </row>
    <row r="16" spans="1:7" ht="12.75">
      <c r="A16" s="215" t="s">
        <v>8</v>
      </c>
      <c r="B16" s="213">
        <f t="shared" si="2"/>
        <v>5</v>
      </c>
      <c r="C16" s="213" t="s">
        <v>116</v>
      </c>
      <c r="D16" s="213">
        <f>D9</f>
        <v>72</v>
      </c>
      <c r="E16" s="239">
        <f t="shared" si="0"/>
        <v>2.96</v>
      </c>
      <c r="F16" s="239">
        <f>(D16*F$3+2)*40/1000</f>
        <v>0.1664</v>
      </c>
      <c r="G16" s="216"/>
    </row>
    <row r="17" spans="1:7" ht="12.75">
      <c r="A17" s="215" t="s">
        <v>8</v>
      </c>
      <c r="B17" s="213">
        <f t="shared" si="2"/>
        <v>6</v>
      </c>
      <c r="C17" s="213" t="s">
        <v>116</v>
      </c>
      <c r="D17" s="213">
        <f>D10</f>
        <v>64</v>
      </c>
      <c r="E17" s="239">
        <f t="shared" si="0"/>
        <v>2.64</v>
      </c>
      <c r="F17" s="239">
        <f>(D17*F$3+2)*40/1000</f>
        <v>0.15680000000000002</v>
      </c>
      <c r="G17" s="216"/>
    </row>
    <row r="18" spans="1:7" ht="12.75">
      <c r="A18" s="215" t="s">
        <v>8</v>
      </c>
      <c r="B18" s="213">
        <f t="shared" si="2"/>
        <v>7</v>
      </c>
      <c r="C18" s="213" t="s">
        <v>116</v>
      </c>
      <c r="D18" s="213">
        <f>D11</f>
        <v>72</v>
      </c>
      <c r="E18" s="239">
        <f t="shared" si="0"/>
        <v>2.96</v>
      </c>
      <c r="F18" s="239">
        <f>(D18*F$3+2)*40/1000</f>
        <v>0.1664</v>
      </c>
      <c r="G18" s="216"/>
    </row>
    <row r="19" spans="1:7" ht="12.75">
      <c r="A19" s="215" t="s">
        <v>8</v>
      </c>
      <c r="B19" s="213">
        <f>B11+1</f>
        <v>8</v>
      </c>
      <c r="C19" s="213" t="s">
        <v>86</v>
      </c>
      <c r="D19" s="213">
        <v>13</v>
      </c>
      <c r="E19" s="239">
        <f t="shared" si="0"/>
        <v>0.6</v>
      </c>
      <c r="F19" s="239">
        <f>(D19*F$3*16+2)*40/1000</f>
        <v>0.3296</v>
      </c>
      <c r="G19" s="216" t="s">
        <v>101</v>
      </c>
    </row>
    <row r="20" spans="1:7" ht="12.75">
      <c r="A20" s="221"/>
      <c r="B20" s="213"/>
      <c r="C20" s="213" t="s">
        <v>86</v>
      </c>
      <c r="D20" s="213">
        <v>13</v>
      </c>
      <c r="E20" s="239">
        <f t="shared" si="0"/>
        <v>0.6</v>
      </c>
      <c r="F20" s="239">
        <f aca="true" t="shared" si="3" ref="F20:F27">(D20*F$3*16+2)*40/1000</f>
        <v>0.3296</v>
      </c>
      <c r="G20" s="216" t="s">
        <v>102</v>
      </c>
    </row>
    <row r="21" spans="1:7" ht="12.75">
      <c r="A21" s="221"/>
      <c r="B21" s="213"/>
      <c r="C21" s="213" t="s">
        <v>86</v>
      </c>
      <c r="D21" s="213">
        <v>17</v>
      </c>
      <c r="E21" s="239">
        <f t="shared" si="0"/>
        <v>0.76</v>
      </c>
      <c r="F21" s="239">
        <f t="shared" si="3"/>
        <v>0.4064</v>
      </c>
      <c r="G21" s="216" t="s">
        <v>103</v>
      </c>
    </row>
    <row r="22" spans="1:7" ht="12.75">
      <c r="A22" s="221"/>
      <c r="B22" s="213"/>
      <c r="C22" s="213" t="s">
        <v>86</v>
      </c>
      <c r="D22" s="213">
        <v>17</v>
      </c>
      <c r="E22" s="239">
        <f t="shared" si="0"/>
        <v>0.76</v>
      </c>
      <c r="F22" s="239">
        <f t="shared" si="3"/>
        <v>0.4064</v>
      </c>
      <c r="G22" s="216" t="s">
        <v>104</v>
      </c>
    </row>
    <row r="23" spans="1:7" ht="12.75">
      <c r="A23" s="221"/>
      <c r="B23" s="213"/>
      <c r="C23" s="213" t="s">
        <v>86</v>
      </c>
      <c r="D23" s="213">
        <v>17</v>
      </c>
      <c r="E23" s="239">
        <f t="shared" si="0"/>
        <v>0.76</v>
      </c>
      <c r="F23" s="239">
        <f t="shared" si="3"/>
        <v>0.4064</v>
      </c>
      <c r="G23" s="216" t="s">
        <v>105</v>
      </c>
    </row>
    <row r="24" spans="1:7" ht="12.75">
      <c r="A24" s="221"/>
      <c r="B24" s="213"/>
      <c r="C24" s="213" t="s">
        <v>86</v>
      </c>
      <c r="D24" s="213">
        <v>17</v>
      </c>
      <c r="E24" s="239">
        <f t="shared" si="0"/>
        <v>0.76</v>
      </c>
      <c r="F24" s="239">
        <f t="shared" si="3"/>
        <v>0.4064</v>
      </c>
      <c r="G24" s="216" t="s">
        <v>106</v>
      </c>
    </row>
    <row r="25" spans="1:7" ht="12.75">
      <c r="A25" s="221"/>
      <c r="B25" s="213"/>
      <c r="C25" s="213" t="s">
        <v>86</v>
      </c>
      <c r="D25" s="213">
        <v>8</v>
      </c>
      <c r="E25" s="239">
        <f t="shared" si="0"/>
        <v>0.4</v>
      </c>
      <c r="F25" s="239">
        <f>E25</f>
        <v>0.4</v>
      </c>
      <c r="G25" s="216" t="s">
        <v>95</v>
      </c>
    </row>
    <row r="26" spans="1:7" ht="12.75">
      <c r="A26" s="221"/>
      <c r="B26" s="213">
        <f>B19+1</f>
        <v>9</v>
      </c>
      <c r="C26" s="213" t="s">
        <v>86</v>
      </c>
      <c r="D26" s="213">
        <v>8</v>
      </c>
      <c r="E26" s="239">
        <f t="shared" si="0"/>
        <v>0.4</v>
      </c>
      <c r="F26" s="239">
        <f t="shared" si="3"/>
        <v>0.2336</v>
      </c>
      <c r="G26" s="216" t="s">
        <v>92</v>
      </c>
    </row>
    <row r="27" spans="1:7" ht="12.75">
      <c r="A27" s="221"/>
      <c r="B27" s="214"/>
      <c r="C27" s="213" t="s">
        <v>86</v>
      </c>
      <c r="D27" s="213">
        <v>8</v>
      </c>
      <c r="E27" s="239">
        <f t="shared" si="0"/>
        <v>0.4</v>
      </c>
      <c r="F27" s="239">
        <f t="shared" si="3"/>
        <v>0.2336</v>
      </c>
      <c r="G27" s="216" t="s">
        <v>93</v>
      </c>
    </row>
    <row r="28" spans="1:7" ht="12.75">
      <c r="A28" s="220"/>
      <c r="B28" s="5"/>
      <c r="C28" s="5"/>
      <c r="D28" s="234"/>
      <c r="E28" s="241"/>
      <c r="F28" s="241"/>
      <c r="G28" s="32"/>
    </row>
    <row r="29" spans="1:7" ht="13.5" thickBot="1">
      <c r="A29" s="43"/>
      <c r="B29" s="34" t="s">
        <v>120</v>
      </c>
      <c r="C29" s="34"/>
      <c r="D29" s="235">
        <f>SUM(D15:D27)</f>
        <v>390</v>
      </c>
      <c r="E29" s="242">
        <f>SUM(E15:E28)+3.8</f>
        <v>20.439999999999998</v>
      </c>
      <c r="F29" s="242">
        <f>SUM(F15:F27)+3.8</f>
        <v>7.5984</v>
      </c>
      <c r="G29" s="36"/>
    </row>
    <row r="31" ht="12.75">
      <c r="C31" t="s">
        <v>122</v>
      </c>
    </row>
    <row r="32" ht="12.75">
      <c r="C32" t="s">
        <v>123</v>
      </c>
    </row>
    <row r="33" ht="12.75">
      <c r="C33" t="s">
        <v>124</v>
      </c>
    </row>
    <row r="35" ht="12.75">
      <c r="C35" t="s">
        <v>125</v>
      </c>
    </row>
    <row r="36" ht="12.75">
      <c r="C36" t="s">
        <v>126</v>
      </c>
    </row>
    <row r="37" ht="12.75">
      <c r="C37" t="s">
        <v>127</v>
      </c>
    </row>
    <row r="41" ht="15.75">
      <c r="E41" s="209"/>
    </row>
  </sheetData>
  <printOptions/>
  <pageMargins left="0.75" right="0.75" top="1" bottom="1" header="0.5" footer="0.5"/>
  <pageSetup horizontalDpi="300" verticalDpi="300" orientation="landscape" scale="95" r:id="rId1"/>
  <headerFooter alignWithMargins="0">
    <oddHeader>&amp;L&amp;F&amp;C&amp;"Arial,Bold"&amp;14&amp;A&amp;R&amp;T on &amp;D</oddHeader>
    <oddFooter>&amp;L&amp;"ScriptS,Bold"&amp;14D0Note 3551: CTT TDR &amp;C&amp;"Arial,Bold"&amp;12Figure A&amp;P&amp;RPage A&amp;P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zoomScale="85" zoomScaleNormal="85" workbookViewId="0" topLeftCell="A1">
      <selection activeCell="I36" sqref="I36"/>
    </sheetView>
  </sheetViews>
  <sheetFormatPr defaultColWidth="9.140625" defaultRowHeight="12.75"/>
  <cols>
    <col min="2" max="2" width="9.140625" style="17" customWidth="1"/>
    <col min="8" max="8" width="9.140625" style="17" customWidth="1"/>
    <col min="11" max="11" width="9.140625" style="17" customWidth="1"/>
  </cols>
  <sheetData>
    <row r="1" ht="12.75">
      <c r="B1" s="17" t="s">
        <v>8</v>
      </c>
    </row>
    <row r="2" ht="12.75">
      <c r="D2" s="17" t="s">
        <v>12</v>
      </c>
    </row>
    <row r="3" spans="2:11" ht="12.75">
      <c r="B3" s="24" t="s">
        <v>10</v>
      </c>
      <c r="D3" s="5"/>
      <c r="E3" s="5"/>
      <c r="F3" s="5"/>
      <c r="H3" s="59" t="s">
        <v>11</v>
      </c>
      <c r="I3" s="5"/>
      <c r="J3" s="5"/>
      <c r="K3" s="84" t="s">
        <v>11</v>
      </c>
    </row>
    <row r="4" spans="2:11" ht="12.75">
      <c r="B4" s="27"/>
      <c r="C4" s="5"/>
      <c r="D4" s="184" t="s">
        <v>8</v>
      </c>
      <c r="E4" s="119"/>
      <c r="F4" s="185"/>
      <c r="H4" s="192" t="s">
        <v>20</v>
      </c>
      <c r="I4" s="5"/>
      <c r="J4" s="5"/>
      <c r="K4" s="186" t="s">
        <v>22</v>
      </c>
    </row>
    <row r="5" spans="2:14" ht="12.75">
      <c r="B5" s="18"/>
      <c r="C5" s="10"/>
      <c r="D5" s="176"/>
      <c r="E5" s="100"/>
      <c r="F5" s="177"/>
      <c r="G5" s="45"/>
      <c r="H5" s="193"/>
      <c r="I5" s="5"/>
      <c r="J5" s="76"/>
      <c r="K5" s="187"/>
      <c r="L5" s="77"/>
      <c r="N5" t="s">
        <v>53</v>
      </c>
    </row>
    <row r="6" spans="2:14" ht="12.75">
      <c r="B6" s="72">
        <v>1</v>
      </c>
      <c r="C6" s="11">
        <f>D7</f>
        <v>64</v>
      </c>
      <c r="D6" s="178"/>
      <c r="E6" s="100"/>
      <c r="F6" s="179"/>
      <c r="G6" s="48">
        <v>64</v>
      </c>
      <c r="H6" s="210">
        <f>'FPS Cstte '!H6</f>
        <v>0</v>
      </c>
      <c r="I6" s="5"/>
      <c r="J6" s="78">
        <f>G6</f>
        <v>64</v>
      </c>
      <c r="K6" s="211">
        <v>1</v>
      </c>
      <c r="L6" s="79"/>
      <c r="N6" t="s">
        <v>47</v>
      </c>
    </row>
    <row r="7" spans="2:14" ht="12.75">
      <c r="B7" s="19"/>
      <c r="C7" s="13"/>
      <c r="D7" s="180">
        <f>F7</f>
        <v>64</v>
      </c>
      <c r="E7" s="100"/>
      <c r="F7" s="181">
        <f>G6</f>
        <v>64</v>
      </c>
      <c r="G7" s="51"/>
      <c r="H7" s="195"/>
      <c r="I7" s="5"/>
      <c r="J7" s="80"/>
      <c r="K7" s="189"/>
      <c r="L7" s="81"/>
      <c r="N7" t="s">
        <v>48</v>
      </c>
    </row>
    <row r="8" spans="2:11" ht="12.75">
      <c r="B8" s="64"/>
      <c r="C8" s="5"/>
      <c r="D8" s="99"/>
      <c r="E8" s="100">
        <f>G6+G10</f>
        <v>128</v>
      </c>
      <c r="F8" s="173"/>
      <c r="H8" s="196"/>
      <c r="I8" s="5"/>
      <c r="J8" s="5"/>
      <c r="K8" s="190"/>
    </row>
    <row r="9" spans="2:12" ht="12.75">
      <c r="B9" s="18"/>
      <c r="C9" s="10"/>
      <c r="D9" s="176">
        <f>F9</f>
        <v>64</v>
      </c>
      <c r="E9" s="100"/>
      <c r="F9" s="177">
        <f>G10</f>
        <v>64</v>
      </c>
      <c r="G9" s="45"/>
      <c r="H9" s="193"/>
      <c r="I9" s="5"/>
      <c r="J9" s="1"/>
      <c r="K9" s="186"/>
      <c r="L9" s="3"/>
    </row>
    <row r="10" spans="2:14" ht="12.75">
      <c r="B10" s="72">
        <v>2</v>
      </c>
      <c r="C10" s="11">
        <f>D9</f>
        <v>64</v>
      </c>
      <c r="D10" s="178"/>
      <c r="E10" s="100"/>
      <c r="F10" s="179"/>
      <c r="G10" s="48">
        <f>G6</f>
        <v>64</v>
      </c>
      <c r="H10" s="210">
        <f>'FPS Cstte '!H10</f>
        <v>0.1</v>
      </c>
      <c r="I10" s="5"/>
      <c r="J10" s="78">
        <f>G10</f>
        <v>64</v>
      </c>
      <c r="K10" s="188">
        <v>1.1</v>
      </c>
      <c r="L10" s="6"/>
      <c r="N10" s="208" t="s">
        <v>74</v>
      </c>
    </row>
    <row r="11" spans="2:14" ht="12.75">
      <c r="B11" s="19"/>
      <c r="C11" s="13"/>
      <c r="D11" s="180"/>
      <c r="E11" s="100"/>
      <c r="F11" s="181"/>
      <c r="G11" s="51"/>
      <c r="H11" s="195"/>
      <c r="I11" s="5"/>
      <c r="J11" s="7"/>
      <c r="K11" s="191"/>
      <c r="L11" s="9"/>
      <c r="N11" s="208" t="s">
        <v>75</v>
      </c>
    </row>
    <row r="12" spans="2:11" ht="12.75">
      <c r="B12" s="27"/>
      <c r="C12" s="5"/>
      <c r="D12" s="182"/>
      <c r="E12" s="117"/>
      <c r="F12" s="183"/>
      <c r="H12" s="196"/>
      <c r="I12" s="5"/>
      <c r="J12" s="5"/>
      <c r="K12" s="190"/>
    </row>
    <row r="13" spans="2:11" ht="12.75">
      <c r="B13" s="57"/>
      <c r="C13" s="11"/>
      <c r="D13" s="11"/>
      <c r="E13" s="5"/>
      <c r="F13" s="48"/>
      <c r="G13" s="48"/>
      <c r="H13" s="194"/>
      <c r="I13" s="5"/>
      <c r="J13" s="5"/>
      <c r="K13" s="190"/>
    </row>
    <row r="14" spans="8:11" ht="12.75">
      <c r="H14" s="196"/>
      <c r="I14" s="5"/>
      <c r="J14" s="5"/>
      <c r="K14" s="190"/>
    </row>
    <row r="15" spans="2:11" ht="12.75">
      <c r="B15" s="27"/>
      <c r="C15" s="5"/>
      <c r="D15" s="184" t="s">
        <v>8</v>
      </c>
      <c r="E15" s="119"/>
      <c r="F15" s="185"/>
      <c r="H15" s="196"/>
      <c r="I15" s="5"/>
      <c r="J15" s="5"/>
      <c r="K15" s="190"/>
    </row>
    <row r="16" spans="2:12" ht="12.75">
      <c r="B16" s="18"/>
      <c r="C16" s="10"/>
      <c r="D16" s="176"/>
      <c r="E16" s="100"/>
      <c r="F16" s="177"/>
      <c r="G16" s="45"/>
      <c r="H16" s="193"/>
      <c r="I16" s="5"/>
      <c r="J16" s="76"/>
      <c r="K16" s="187"/>
      <c r="L16" s="77"/>
    </row>
    <row r="17" spans="2:12" ht="12.75">
      <c r="B17" s="72">
        <v>3</v>
      </c>
      <c r="C17" s="11">
        <f>D18</f>
        <v>64</v>
      </c>
      <c r="D17" s="178"/>
      <c r="E17" s="100"/>
      <c r="F17" s="179"/>
      <c r="G17" s="48">
        <f>G10</f>
        <v>64</v>
      </c>
      <c r="H17" s="210">
        <f>'FPS Cstte '!H17</f>
        <v>0.2</v>
      </c>
      <c r="I17" s="5"/>
      <c r="J17" s="78">
        <f>G17</f>
        <v>64</v>
      </c>
      <c r="K17" s="188">
        <v>1.2</v>
      </c>
      <c r="L17" s="79"/>
    </row>
    <row r="18" spans="2:12" ht="12.75">
      <c r="B18" s="19"/>
      <c r="C18" s="13"/>
      <c r="D18" s="180">
        <f>F18</f>
        <v>64</v>
      </c>
      <c r="E18" s="100"/>
      <c r="F18" s="181">
        <f>G17</f>
        <v>64</v>
      </c>
      <c r="G18" s="51"/>
      <c r="H18" s="195"/>
      <c r="I18" s="5"/>
      <c r="J18" s="80"/>
      <c r="K18" s="189"/>
      <c r="L18" s="81"/>
    </row>
    <row r="19" spans="2:11" ht="12.75">
      <c r="B19" s="64"/>
      <c r="C19" s="5"/>
      <c r="D19" s="99"/>
      <c r="E19" s="100">
        <f>G17+G21</f>
        <v>128</v>
      </c>
      <c r="F19" s="173"/>
      <c r="H19" s="196"/>
      <c r="I19" s="5"/>
      <c r="J19" s="5"/>
      <c r="K19" s="190"/>
    </row>
    <row r="20" spans="2:12" ht="12.75">
      <c r="B20" s="18"/>
      <c r="C20" s="10"/>
      <c r="D20" s="176">
        <f>F20</f>
        <v>64</v>
      </c>
      <c r="E20" s="100"/>
      <c r="F20" s="177">
        <f>G21</f>
        <v>64</v>
      </c>
      <c r="G20" s="45"/>
      <c r="H20" s="193"/>
      <c r="I20" s="5"/>
      <c r="J20" s="76"/>
      <c r="K20" s="187"/>
      <c r="L20" s="77"/>
    </row>
    <row r="21" spans="2:12" ht="12.75">
      <c r="B21" s="72">
        <v>4</v>
      </c>
      <c r="C21" s="11">
        <f>D20</f>
        <v>64</v>
      </c>
      <c r="D21" s="178"/>
      <c r="E21" s="100"/>
      <c r="F21" s="179"/>
      <c r="G21" s="48">
        <f>G17</f>
        <v>64</v>
      </c>
      <c r="H21" s="210">
        <f>'FPS Cstte '!H21</f>
        <v>0.3</v>
      </c>
      <c r="I21" s="5"/>
      <c r="J21" s="78">
        <f>G21</f>
        <v>64</v>
      </c>
      <c r="K21" s="188">
        <v>1.3</v>
      </c>
      <c r="L21" s="79"/>
    </row>
    <row r="22" spans="2:12" ht="12.75">
      <c r="B22" s="19"/>
      <c r="C22" s="13"/>
      <c r="D22" s="180"/>
      <c r="E22" s="100"/>
      <c r="F22" s="181"/>
      <c r="G22" s="51"/>
      <c r="H22" s="195"/>
      <c r="I22" s="5"/>
      <c r="J22" s="80"/>
      <c r="K22" s="189"/>
      <c r="L22" s="81"/>
    </row>
    <row r="23" spans="2:11" ht="12.75">
      <c r="B23" s="27"/>
      <c r="C23" s="5"/>
      <c r="D23" s="182"/>
      <c r="E23" s="117"/>
      <c r="F23" s="183"/>
      <c r="H23" s="197"/>
      <c r="I23" s="5"/>
      <c r="J23" s="5"/>
      <c r="K23" s="191"/>
    </row>
    <row r="24" spans="2:10" ht="12.75">
      <c r="B24" s="57"/>
      <c r="C24" s="11"/>
      <c r="D24" s="11"/>
      <c r="E24" s="5"/>
      <c r="F24" s="48"/>
      <c r="G24" s="48"/>
      <c r="H24" s="63"/>
      <c r="I24" s="5"/>
      <c r="J24" s="5"/>
    </row>
    <row r="25" spans="9:10" ht="12.75">
      <c r="I25" s="5"/>
      <c r="J25" s="5"/>
    </row>
    <row r="26" spans="2:11" ht="12.75">
      <c r="B26" s="27"/>
      <c r="C26" s="5"/>
      <c r="D26" s="184" t="s">
        <v>8</v>
      </c>
      <c r="E26" s="119"/>
      <c r="F26" s="185"/>
      <c r="H26" s="192" t="s">
        <v>21</v>
      </c>
      <c r="I26" s="5"/>
      <c r="J26" s="5"/>
      <c r="K26" s="186" t="s">
        <v>23</v>
      </c>
    </row>
    <row r="27" spans="2:12" ht="12.75">
      <c r="B27" s="18"/>
      <c r="C27" s="10"/>
      <c r="D27" s="176"/>
      <c r="E27" s="100"/>
      <c r="F27" s="177"/>
      <c r="G27" s="45"/>
      <c r="H27" s="193"/>
      <c r="I27" s="5"/>
      <c r="J27" s="76"/>
      <c r="K27" s="187"/>
      <c r="L27" s="77"/>
    </row>
    <row r="28" spans="2:12" ht="12.75">
      <c r="B28" s="72">
        <v>5</v>
      </c>
      <c r="C28" s="11">
        <f>D29</f>
        <v>64</v>
      </c>
      <c r="D28" s="178"/>
      <c r="E28" s="100"/>
      <c r="F28" s="179"/>
      <c r="G28" s="48">
        <f>G6</f>
        <v>64</v>
      </c>
      <c r="H28" s="210">
        <f>'FPS Cstte '!H28</f>
        <v>0.4</v>
      </c>
      <c r="I28" s="5"/>
      <c r="J28" s="78">
        <f>G28</f>
        <v>64</v>
      </c>
      <c r="K28" s="211">
        <f>'FPS Cstte '!K28</f>
        <v>1.4</v>
      </c>
      <c r="L28" s="79"/>
    </row>
    <row r="29" spans="2:12" ht="12.75">
      <c r="B29" s="19"/>
      <c r="C29" s="13"/>
      <c r="D29" s="180">
        <f>F29</f>
        <v>64</v>
      </c>
      <c r="E29" s="100"/>
      <c r="F29" s="181">
        <f>G28</f>
        <v>64</v>
      </c>
      <c r="G29" s="51"/>
      <c r="H29" s="195"/>
      <c r="I29" s="5"/>
      <c r="J29" s="80"/>
      <c r="K29" s="189"/>
      <c r="L29" s="81"/>
    </row>
    <row r="30" spans="2:11" ht="12.75">
      <c r="B30" s="64"/>
      <c r="C30" s="5"/>
      <c r="D30" s="99"/>
      <c r="E30" s="100">
        <f>G28+G32</f>
        <v>128</v>
      </c>
      <c r="F30" s="173"/>
      <c r="H30" s="196"/>
      <c r="I30" s="5"/>
      <c r="J30" s="5"/>
      <c r="K30" s="188"/>
    </row>
    <row r="31" spans="2:12" ht="12.75">
      <c r="B31" s="18"/>
      <c r="C31" s="10"/>
      <c r="D31" s="176">
        <f>F31</f>
        <v>64</v>
      </c>
      <c r="E31" s="100"/>
      <c r="F31" s="177">
        <f>G32</f>
        <v>64</v>
      </c>
      <c r="G31" s="45"/>
      <c r="H31" s="193"/>
      <c r="I31" s="5"/>
      <c r="J31" s="76"/>
      <c r="K31" s="187"/>
      <c r="L31" s="77"/>
    </row>
    <row r="32" spans="2:12" ht="12.75">
      <c r="B32" s="72">
        <v>6</v>
      </c>
      <c r="C32" s="11">
        <f>D31</f>
        <v>64</v>
      </c>
      <c r="D32" s="178"/>
      <c r="E32" s="100"/>
      <c r="F32" s="179"/>
      <c r="G32" s="48">
        <f>G28</f>
        <v>64</v>
      </c>
      <c r="H32" s="210">
        <f>'FPS Cstte '!H32</f>
        <v>0.5</v>
      </c>
      <c r="I32" s="5"/>
      <c r="J32" s="78">
        <f>G32</f>
        <v>64</v>
      </c>
      <c r="K32" s="211">
        <f>'FPS Cstte '!K32</f>
        <v>1.5</v>
      </c>
      <c r="L32" s="79"/>
    </row>
    <row r="33" spans="2:12" ht="12.75">
      <c r="B33" s="19"/>
      <c r="C33" s="13"/>
      <c r="D33" s="180"/>
      <c r="E33" s="100"/>
      <c r="F33" s="181"/>
      <c r="G33" s="51"/>
      <c r="H33" s="195"/>
      <c r="I33" s="5"/>
      <c r="J33" s="80"/>
      <c r="K33" s="189"/>
      <c r="L33" s="81"/>
    </row>
    <row r="34" spans="2:11" ht="12.75">
      <c r="B34" s="27"/>
      <c r="C34" s="5"/>
      <c r="D34" s="182"/>
      <c r="E34" s="117"/>
      <c r="F34" s="183"/>
      <c r="H34" s="196"/>
      <c r="I34" s="5"/>
      <c r="J34" s="5"/>
      <c r="K34" s="188"/>
    </row>
    <row r="35" spans="2:11" ht="12.75">
      <c r="B35" s="57"/>
      <c r="C35" s="11"/>
      <c r="D35" s="11"/>
      <c r="E35" s="5"/>
      <c r="F35" s="48"/>
      <c r="G35" s="48"/>
      <c r="H35" s="194"/>
      <c r="I35" s="5"/>
      <c r="J35" s="5"/>
      <c r="K35" s="188"/>
    </row>
    <row r="36" spans="2:11" ht="12.75">
      <c r="B36" s="27"/>
      <c r="C36" s="5"/>
      <c r="D36" s="184" t="s">
        <v>8</v>
      </c>
      <c r="E36" s="119"/>
      <c r="F36" s="185"/>
      <c r="H36" s="196"/>
      <c r="I36" s="5"/>
      <c r="J36" s="5"/>
      <c r="K36" s="188"/>
    </row>
    <row r="37" spans="2:12" ht="12.75">
      <c r="B37" s="18"/>
      <c r="C37" s="10"/>
      <c r="D37" s="176"/>
      <c r="E37" s="100"/>
      <c r="F37" s="177"/>
      <c r="G37" s="45"/>
      <c r="H37" s="193"/>
      <c r="I37" s="5"/>
      <c r="J37" s="76"/>
      <c r="K37" s="187"/>
      <c r="L37" s="77"/>
    </row>
    <row r="38" spans="2:14" ht="12.75">
      <c r="B38" s="72">
        <v>7</v>
      </c>
      <c r="C38" s="11">
        <f>D39</f>
        <v>64</v>
      </c>
      <c r="D38" s="178"/>
      <c r="E38" s="100"/>
      <c r="F38" s="179"/>
      <c r="G38" s="48">
        <f>G32</f>
        <v>64</v>
      </c>
      <c r="H38" s="210">
        <v>0.6</v>
      </c>
      <c r="I38" s="5"/>
      <c r="J38" s="78">
        <f>G38</f>
        <v>64</v>
      </c>
      <c r="K38" s="211">
        <v>1.6</v>
      </c>
      <c r="L38" s="79"/>
      <c r="N38" s="170"/>
    </row>
    <row r="39" spans="2:12" ht="12.75">
      <c r="B39" s="19"/>
      <c r="C39" s="13"/>
      <c r="D39" s="180">
        <f>F39</f>
        <v>64</v>
      </c>
      <c r="E39" s="100"/>
      <c r="F39" s="181">
        <f>G38</f>
        <v>64</v>
      </c>
      <c r="G39" s="51"/>
      <c r="H39" s="195"/>
      <c r="I39" s="5"/>
      <c r="J39" s="80"/>
      <c r="K39" s="189"/>
      <c r="L39" s="81"/>
    </row>
    <row r="40" spans="2:11" ht="12.75">
      <c r="B40" s="64"/>
      <c r="C40" s="5"/>
      <c r="D40" s="99"/>
      <c r="E40" s="100">
        <f>G38+G42</f>
        <v>128</v>
      </c>
      <c r="F40" s="173"/>
      <c r="H40" s="196"/>
      <c r="I40" s="5"/>
      <c r="J40" s="5"/>
      <c r="K40" s="188"/>
    </row>
    <row r="41" spans="2:12" ht="12.75">
      <c r="B41" s="18"/>
      <c r="C41" s="10"/>
      <c r="D41" s="176">
        <f>F41</f>
        <v>64</v>
      </c>
      <c r="E41" s="100"/>
      <c r="F41" s="177">
        <f>G42</f>
        <v>64</v>
      </c>
      <c r="G41" s="45"/>
      <c r="H41" s="193"/>
      <c r="I41" s="5"/>
      <c r="J41" s="76"/>
      <c r="K41" s="187"/>
      <c r="L41" s="77"/>
    </row>
    <row r="42" spans="2:12" ht="12.75">
      <c r="B42" s="72">
        <v>8</v>
      </c>
      <c r="C42" s="11">
        <f>D41</f>
        <v>64</v>
      </c>
      <c r="D42" s="178"/>
      <c r="E42" s="100"/>
      <c r="F42" s="179"/>
      <c r="G42" s="48">
        <f>G38</f>
        <v>64</v>
      </c>
      <c r="H42" s="210">
        <v>0.7</v>
      </c>
      <c r="I42" s="5"/>
      <c r="J42" s="78">
        <f>G42</f>
        <v>64</v>
      </c>
      <c r="K42" s="211">
        <v>1.7</v>
      </c>
      <c r="L42" s="79"/>
    </row>
    <row r="43" spans="2:12" ht="12.75">
      <c r="B43" s="19"/>
      <c r="C43" s="13"/>
      <c r="D43" s="180"/>
      <c r="E43" s="100"/>
      <c r="F43" s="181"/>
      <c r="G43" s="51"/>
      <c r="H43" s="195"/>
      <c r="I43" s="5"/>
      <c r="J43" s="80"/>
      <c r="K43" s="189"/>
      <c r="L43" s="81"/>
    </row>
    <row r="44" spans="2:11" ht="12.75">
      <c r="B44" s="27"/>
      <c r="C44" s="5"/>
      <c r="D44" s="182"/>
      <c r="E44" s="117"/>
      <c r="F44" s="183"/>
      <c r="H44" s="197"/>
      <c r="I44" s="5"/>
      <c r="J44" s="5"/>
      <c r="K44" s="191"/>
    </row>
    <row r="45" spans="9:10" ht="12.75">
      <c r="I45" s="5"/>
      <c r="J45" s="5"/>
    </row>
    <row r="46" spans="3:7" ht="15.75">
      <c r="C46" s="85">
        <f>SUM(C6:C42)</f>
        <v>512</v>
      </c>
      <c r="G46" s="209" t="s">
        <v>8</v>
      </c>
    </row>
  </sheetData>
  <printOptions/>
  <pageMargins left="0.75" right="0.75" top="1" bottom="1" header="0.5" footer="0.5"/>
  <pageSetup fitToHeight="1" fitToWidth="1" horizontalDpi="300" verticalDpi="300" orientation="landscape" scale="80" r:id="rId1"/>
  <headerFooter alignWithMargins="0">
    <oddHeader>&amp;L&amp;F&amp;C&amp;"Arial,Bold"&amp;14&amp;A&amp;R&amp;T on &amp;D</oddHeader>
    <oddFooter>&amp;L&amp;"ScriptS,Bold"&amp;14D0Note 3551: CTT TDR &amp;C&amp;"Arial,Bold"&amp;12Figure A&amp;P&amp;RPage 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Borcherding</dc:creator>
  <cp:keywords/>
  <dc:description/>
  <cp:lastModifiedBy>BORCHERDING</cp:lastModifiedBy>
  <cp:lastPrinted>1999-01-27T18:52:15Z</cp:lastPrinted>
  <dcterms:created xsi:type="dcterms:W3CDTF">1998-05-06T21:59:37Z</dcterms:created>
  <cp:category/>
  <cp:version/>
  <cp:contentType/>
  <cp:contentStatus/>
</cp:coreProperties>
</file>